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975" firstSheet="61" activeTab="90"/>
  </bookViews>
  <sheets>
    <sheet name="Sheet1" sheetId="1" state="hidden" r:id="rId1"/>
    <sheet name="27" sheetId="2" state="hidden" r:id="rId2"/>
    <sheet name="1-3透视" sheetId="4" state="hidden" r:id="rId3"/>
    <sheet name="1-3" sheetId="3" state="hidden" r:id="rId4"/>
    <sheet name="2-3透视" sheetId="6" state="hidden" r:id="rId5"/>
    <sheet name="2-3" sheetId="5" state="hidden" r:id="rId6"/>
    <sheet name="上周聚划算数据" sheetId="7" state="hidden" r:id="rId7"/>
    <sheet name="20-21透视" sheetId="9" state="hidden" r:id="rId8"/>
    <sheet name="22-24透视" sheetId="11" state="hidden" r:id="rId9"/>
    <sheet name="25-26透视" sheetId="13" state="hidden" r:id="rId10"/>
    <sheet name="12.4-12.10聚划算数据" sheetId="14" state="hidden" r:id="rId11"/>
    <sheet name="2019年124-12.10聚划算" sheetId="15" state="hidden" r:id="rId12"/>
    <sheet name="Sheet4" sheetId="16" state="hidden" r:id="rId13"/>
    <sheet name="Sheet5" sheetId="17" state="hidden" r:id="rId14"/>
    <sheet name="Sheet6" sheetId="18" state="hidden" r:id="rId15"/>
    <sheet name="11.27-12.3聚划算" sheetId="19" state="hidden" r:id="rId16"/>
    <sheet name="Sheet9" sheetId="21" state="hidden" r:id="rId17"/>
    <sheet name="Sheet11" sheetId="23" state="hidden" r:id="rId18"/>
    <sheet name="Sheet10" sheetId="22" state="hidden" r:id="rId19"/>
    <sheet name="12.11-12.17聚划算数据" sheetId="28" state="hidden" r:id="rId20"/>
    <sheet name="趋势品2019-12.4-12.10" sheetId="24" state="hidden" r:id="rId21"/>
    <sheet name="2019年12.4-12.10趋势品透视表" sheetId="25" state="hidden" r:id="rId22"/>
    <sheet name="2020-11.27-12.3趋势品透视表" sheetId="26" state="hidden" r:id="rId23"/>
    <sheet name="2020-12.4-12.10趋势品透视表" sheetId="27" state="hidden" r:id="rId24"/>
    <sheet name="2020-12.11-12.17趋势品" sheetId="30" state="hidden" r:id="rId25"/>
    <sheet name="2020-12.18-24聚划算" sheetId="31" state="hidden" r:id="rId26"/>
    <sheet name="Sheet13" sheetId="38" state="hidden" r:id="rId27"/>
    <sheet name="会场数据" sheetId="32" state="hidden" r:id="rId28"/>
    <sheet name="12-18-12.24趋势品" sheetId="33" state="hidden" r:id="rId29"/>
    <sheet name="2020-12.25-31聚划算" sheetId="34" state="hidden" r:id="rId30"/>
    <sheet name="25-31聚划算表现较好sku" sheetId="35" state="hidden" r:id="rId31"/>
    <sheet name="Sheet18" sheetId="42" state="hidden" r:id="rId32"/>
    <sheet name="Sheet17" sheetId="41" state="hidden" r:id="rId33"/>
    <sheet name="Sheet16" sheetId="40" state="hidden" r:id="rId34"/>
    <sheet name="Sheet14" sheetId="39" state="hidden" r:id="rId35"/>
    <sheet name="Sheet12" sheetId="37" state="hidden" r:id="rId36"/>
    <sheet name="25-31趋势品" sheetId="43" state="hidden" r:id="rId37"/>
    <sheet name="2021-1.1-1.7聚划算" sheetId="44" state="hidden" r:id="rId38"/>
    <sheet name="2021-1.1-1.7会场数据" sheetId="45" state="hidden" r:id="rId39"/>
    <sheet name="2021-1.1-1.7趋势品" sheetId="46" state="hidden" r:id="rId40"/>
    <sheet name="1.5-1.7聚划算表现好的sku" sheetId="47" state="hidden" r:id="rId41"/>
    <sheet name="1.8-1.14聚划算" sheetId="48" state="hidden" r:id="rId42"/>
    <sheet name="1.15-1.21聚划算" sheetId="49" state="hidden" r:id="rId43"/>
    <sheet name="2021-1.15-1.21趋势品" sheetId="50" state="hidden" r:id="rId44"/>
    <sheet name="1.22-1.28聚划算" sheetId="51" state="hidden" r:id="rId45"/>
    <sheet name="去年1.22-1.28聚划算" sheetId="52" state="hidden" r:id="rId46"/>
    <sheet name="2021-1.22-1.28趋势品" sheetId="53" state="hidden" r:id="rId47"/>
    <sheet name="2021年2月19-2月25日聚划算" sheetId="54" state="hidden" r:id="rId48"/>
    <sheet name="Sheet3" sheetId="55" state="hidden" r:id="rId49"/>
    <sheet name="2021年2月19-2月25趋势品" sheetId="56" state="hidden" r:id="rId50"/>
    <sheet name="2021年2月26-3月4日" sheetId="57" state="hidden" r:id="rId51"/>
    <sheet name="2021年2月26日-3月4日" sheetId="58" state="hidden" r:id="rId52"/>
    <sheet name="2021年3月5-3月11日聚划算" sheetId="59" state="hidden" r:id="rId53"/>
    <sheet name="2021年3月5-3月11日趋势品" sheetId="60" state="hidden" r:id="rId54"/>
    <sheet name="到手价" sheetId="61" state="hidden" r:id="rId55"/>
    <sheet name="3.12-3.18" sheetId="62" state="hidden" r:id="rId56"/>
    <sheet name="3.12-3.18趋势品" sheetId="63" state="hidden" r:id="rId57"/>
    <sheet name="3.19-3.25趋势品" sheetId="64" state="hidden" r:id="rId58"/>
    <sheet name="3.26-4.1聚划算" sheetId="65" state="hidden" r:id="rId59"/>
    <sheet name="3.26-4.1趋势品" sheetId="66" state="hidden" r:id="rId60"/>
    <sheet name="3月趋势品" sheetId="67" state="hidden" r:id="rId61"/>
    <sheet name="毛利" sheetId="68" r:id="rId62"/>
    <sheet name="4.2-4.8聚划算" sheetId="69" state="hidden" r:id="rId63"/>
    <sheet name="4.2-4.8趋势品" sheetId="70" state="hidden" r:id="rId64"/>
    <sheet name="4.2-4.8趋势品1" sheetId="71" state="hidden" r:id="rId65"/>
    <sheet name="4.9-4.15聚划算" sheetId="72" state="hidden" r:id="rId66"/>
    <sheet name="4.9-4.15趋势品" sheetId="73" state="hidden" r:id="rId67"/>
    <sheet name="4.9-4.15趋势品1" sheetId="74" state="hidden" r:id="rId68"/>
    <sheet name="4.1-4.18趋势品" sheetId="75" state="hidden" r:id="rId69"/>
    <sheet name="4.19-4.24趋势品" sheetId="76" state="hidden" r:id="rId70"/>
    <sheet name="4月24 MTD" sheetId="77" state="hidden" r:id="rId71"/>
    <sheet name="4月MTD" sheetId="79" state="hidden" r:id="rId72"/>
    <sheet name="5.1-5.6趋势品" sheetId="80" state="hidden" r:id="rId73"/>
    <sheet name="5.1-5.6聚划算" sheetId="81" state="hidden" r:id="rId74"/>
    <sheet name="5.14-5.20趋势品" sheetId="82" state="hidden" r:id="rId75"/>
    <sheet name="5.14-5.20聚划算" sheetId="83" state="hidden" r:id="rId76"/>
    <sheet name="4.14-4.20聚划算" sheetId="84" state="hidden" r:id="rId77"/>
    <sheet name="5.21-5.27" sheetId="86" state="hidden" r:id="rId78"/>
    <sheet name="5.21-5.27趋势品" sheetId="88" state="hidden" r:id="rId79"/>
    <sheet name="5.21-5.27聚划算" sheetId="87" state="hidden" r:id="rId80"/>
    <sheet name="6.4-6.10趋势品" sheetId="93" state="hidden" r:id="rId81"/>
    <sheet name="5月趋势品" sheetId="91" state="hidden" r:id="rId82"/>
    <sheet name="5月聚划算" sheetId="90" state="hidden" r:id="rId83"/>
    <sheet name="6.11-6.17品类" sheetId="95" state="hidden" r:id="rId84"/>
    <sheet name="1.14-1.20湿巾" sheetId="173" r:id="rId85"/>
    <sheet name="1月品类" sheetId="175" r:id="rId86"/>
    <sheet name="1.14-1.20聚划算" sheetId="174" r:id="rId87"/>
    <sheet name="厨房用纸毛利" sheetId="137" r:id="rId88"/>
    <sheet name="3" sheetId="171" r:id="rId89"/>
    <sheet name="厨房" sheetId="166" r:id="rId90"/>
    <sheet name="1" sheetId="176" r:id="rId91"/>
    <sheet name="6.4-6.10" sheetId="89" state="hidden" r:id="rId92"/>
    <sheet name="6.4-6.10品类" sheetId="94" state="hidden" r:id="rId93"/>
    <sheet name="4.19-4.22聚划算" sheetId="78" state="hidden" r:id="rId94"/>
    <sheet name="Sheet7" sheetId="36" state="hidden" r:id="rId95"/>
    <sheet name="2019.12.11-12.17聚划算数据" sheetId="29" state="hidden" r:id="rId96"/>
    <sheet name="Sheet8" sheetId="20" state="hidden" r:id="rId97"/>
    <sheet name="20-21" sheetId="8" state="hidden" r:id="rId98"/>
    <sheet name="22-24" sheetId="10" state="hidden" r:id="rId99"/>
    <sheet name="25-26" sheetId="12" state="hidden" r:id="rId100"/>
  </sheets>
  <externalReferences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</externalReferences>
  <definedNames>
    <definedName name="_xlnm._FilterDatabase" localSheetId="1" hidden="1">'27'!$A$1:$L$201</definedName>
    <definedName name="_xlnm._FilterDatabase" localSheetId="3" hidden="1">'1-3'!$A$1:$L$601</definedName>
    <definedName name="_xlnm._FilterDatabase" localSheetId="5" hidden="1">'2-3'!$A$1:$L$401</definedName>
    <definedName name="_xlnm._FilterDatabase" localSheetId="10" hidden="1">'12.4-12.10聚划算数据'!$A$14:$X$83</definedName>
    <definedName name="_xlnm._FilterDatabase" localSheetId="18" hidden="1">Sheet10!$A$1:$G$198</definedName>
    <definedName name="_xlnm._FilterDatabase" localSheetId="19" hidden="1">'12.11-12.17聚划算数据'!$A$7:$Q$82</definedName>
    <definedName name="_xlnm._FilterDatabase" localSheetId="22" hidden="1">'2020-11.27-12.3趋势品透视表'!$A$1:$F$223</definedName>
    <definedName name="_xlnm._FilterDatabase" localSheetId="23" hidden="1">'2020-12.4-12.10趋势品透视表'!$A$1:$F$184</definedName>
    <definedName name="_xlnm._FilterDatabase" localSheetId="26" hidden="1">Sheet13!$A$1:$H$75</definedName>
    <definedName name="_xlnm._FilterDatabase" localSheetId="30" hidden="1">'25-31聚划算表现较好sku'!$A$1:$V$153</definedName>
    <definedName name="_xlnm._FilterDatabase" localSheetId="32" hidden="1">Sheet17!$A$1:$H$153</definedName>
    <definedName name="_xlnm._FilterDatabase" localSheetId="34" hidden="1">Sheet14!$A$1:$H$153</definedName>
    <definedName name="_xlnm._FilterDatabase" localSheetId="37" hidden="1">'2021-1.1-1.7聚划算'!$A$1:$AN$66</definedName>
    <definedName name="_xlnm._FilterDatabase" localSheetId="40" hidden="1">'1.5-1.7聚划算表现好的sku'!$A$1:$H$63</definedName>
    <definedName name="_xlnm._FilterDatabase" localSheetId="49" hidden="1">'2021年2月19-2月25趋势品'!$A$1:$H$27</definedName>
    <definedName name="_xlnm._FilterDatabase" localSheetId="50" hidden="1">'2021年2月26-3月4日'!$Q$24:$V$74</definedName>
    <definedName name="_xlnm._FilterDatabase" localSheetId="62" hidden="1">'4.2-4.8聚划算'!$A$1:$AH$50</definedName>
    <definedName name="_xlnm._FilterDatabase" localSheetId="97" hidden="1">'20-21'!$A$1:$P$373</definedName>
    <definedName name="_xlnm._FilterDatabase" localSheetId="98" hidden="1">'22-24'!$A$1:$P$568</definedName>
    <definedName name="_xlnm._FilterDatabase" localSheetId="99" hidden="1">'25-26'!$A$1:$P$378</definedName>
    <definedName name="_xlnm._FilterDatabase" localSheetId="25" hidden="1">'2020-12.18-24聚划算'!$R$7:$Y$82</definedName>
    <definedName name="_xlnm._FilterDatabase" localSheetId="6" hidden="1">上周聚划算数据!$A$5:$P$5</definedName>
  </definedNames>
  <calcPr calcId="144525"/>
  <pivotCaches>
    <pivotCache cacheId="0" r:id="rId101"/>
    <pivotCache cacheId="1" r:id="rId102"/>
    <pivotCache cacheId="2" r:id="rId103"/>
    <pivotCache cacheId="3" r:id="rId104"/>
    <pivotCache cacheId="4" r:id="rId105"/>
    <pivotCache cacheId="5" r:id="rId106"/>
    <pivotCache cacheId="6" r:id="rId107"/>
    <pivotCache cacheId="7" r:id="rId108"/>
    <pivotCache cacheId="8" r:id="rId109"/>
  </pivotCaches>
</workbook>
</file>

<file path=xl/sharedStrings.xml><?xml version="1.0" encoding="utf-8"?>
<sst xmlns="http://schemas.openxmlformats.org/spreadsheetml/2006/main" count="23728" uniqueCount="1251">
  <si>
    <t>品牌团12月25日0点-12月27日24点</t>
  </si>
  <si>
    <t>销售额</t>
  </si>
  <si>
    <t>销量</t>
  </si>
  <si>
    <t>流量</t>
  </si>
  <si>
    <t>VW3411</t>
  </si>
  <si>
    <t>前15分钟第2件5折;2件减20</t>
  </si>
  <si>
    <t>V2882-A</t>
  </si>
  <si>
    <t>V2256*3</t>
  </si>
  <si>
    <t>爆款直降</t>
  </si>
  <si>
    <t>VS4638-A</t>
  </si>
  <si>
    <t>2件减15</t>
  </si>
  <si>
    <t>V2605-B</t>
  </si>
  <si>
    <t>2件减15元</t>
  </si>
  <si>
    <t>V4080-B</t>
  </si>
  <si>
    <t>2件减20</t>
  </si>
  <si>
    <t>V4143-A</t>
  </si>
  <si>
    <t>2件9折</t>
  </si>
  <si>
    <t>VW2004*3</t>
  </si>
  <si>
    <t>2件8.5折</t>
  </si>
  <si>
    <t>VW1025*4</t>
  </si>
  <si>
    <t>V4020-2-B</t>
  </si>
  <si>
    <t>2件7.5折</t>
  </si>
  <si>
    <t>V4146-A</t>
  </si>
  <si>
    <t>品牌团12.1号10点-12.4号9点</t>
  </si>
  <si>
    <t>2019年12月1-3</t>
  </si>
  <si>
    <t>V2219整箱</t>
  </si>
  <si>
    <t>前15分钟第2件5折</t>
  </si>
  <si>
    <t>2件8折</t>
  </si>
  <si>
    <t>V2287-A</t>
  </si>
  <si>
    <t>2件减5元</t>
  </si>
  <si>
    <t>品牌团12.2号10点-12.5号9点</t>
  </si>
  <si>
    <t>2日-3日</t>
  </si>
  <si>
    <t>2019年12月2-3</t>
  </si>
  <si>
    <t>V2239整箱</t>
  </si>
  <si>
    <t>V2388</t>
  </si>
  <si>
    <t>V4069整箱</t>
  </si>
  <si>
    <t>前5分钟第2件5折</t>
  </si>
  <si>
    <t>V4073整箱</t>
  </si>
  <si>
    <t>V2603</t>
  </si>
  <si>
    <t>V2166整箱</t>
  </si>
  <si>
    <t>V2880-A</t>
  </si>
  <si>
    <t>V2833-A</t>
  </si>
  <si>
    <t>V4665</t>
  </si>
  <si>
    <t>V2212-A</t>
  </si>
  <si>
    <t>V4600</t>
  </si>
  <si>
    <t>V2182整箱</t>
  </si>
  <si>
    <t>VW3410*10</t>
  </si>
  <si>
    <t>V2397</t>
  </si>
  <si>
    <t>V2286</t>
  </si>
  <si>
    <t>V2256整箱</t>
  </si>
  <si>
    <t>2件减10</t>
  </si>
  <si>
    <t>V4688整箱</t>
  </si>
  <si>
    <t>V4689整箱</t>
  </si>
  <si>
    <t>VS2056-A</t>
  </si>
  <si>
    <t>V2241-A</t>
  </si>
  <si>
    <t>V2239*4</t>
  </si>
  <si>
    <t>VS2056</t>
  </si>
  <si>
    <t>下单立减5元</t>
  </si>
  <si>
    <t>VS4490-A</t>
  </si>
  <si>
    <t>下单立减10元</t>
  </si>
  <si>
    <t>V2808-A</t>
  </si>
  <si>
    <t>V4508-A</t>
  </si>
  <si>
    <t>V1166</t>
  </si>
  <si>
    <t>第2件0元</t>
  </si>
  <si>
    <t>VW3416</t>
  </si>
  <si>
    <t>2件7折</t>
  </si>
  <si>
    <t>VS2418-A</t>
  </si>
  <si>
    <t>V2241-B</t>
  </si>
  <si>
    <t>2件6.5折</t>
  </si>
  <si>
    <t>V2607</t>
  </si>
  <si>
    <t>VW3418A</t>
  </si>
  <si>
    <t>1件8折，2件7折</t>
  </si>
  <si>
    <t>VW3410A</t>
  </si>
  <si>
    <t>V4660</t>
  </si>
  <si>
    <t>VW6203</t>
  </si>
  <si>
    <t>V4620</t>
  </si>
  <si>
    <t>VS4035-A</t>
  </si>
  <si>
    <t>VW1028*3</t>
  </si>
  <si>
    <t>1件9折2件8折</t>
  </si>
  <si>
    <t>V2388*2</t>
  </si>
  <si>
    <t>V2219*9</t>
  </si>
  <si>
    <t>V4407*3</t>
  </si>
  <si>
    <t>V4079*2</t>
  </si>
  <si>
    <t>V2256*5</t>
  </si>
  <si>
    <t>V2223*5</t>
  </si>
  <si>
    <t>V4146*2</t>
  </si>
  <si>
    <t>V4146*3</t>
  </si>
  <si>
    <t>V4069整箱*2</t>
  </si>
  <si>
    <t>V2166整箱*2</t>
  </si>
  <si>
    <t>V2182整箱*2</t>
  </si>
  <si>
    <t>V4073*3</t>
  </si>
  <si>
    <t>V4457*2</t>
  </si>
  <si>
    <t>V4081*2</t>
  </si>
  <si>
    <t>V4688*4</t>
  </si>
  <si>
    <t>V2223*12</t>
  </si>
  <si>
    <t>V4407*4</t>
  </si>
  <si>
    <t>V2182*5</t>
  </si>
  <si>
    <t>V4068*6</t>
  </si>
  <si>
    <t>V4079*4</t>
  </si>
  <si>
    <t>V2239*3</t>
  </si>
  <si>
    <t>V2256*4</t>
  </si>
  <si>
    <t>V4079*3</t>
  </si>
  <si>
    <t>V2241*3</t>
  </si>
  <si>
    <t>V2219整箱*2</t>
  </si>
  <si>
    <t>V4073整箱*2</t>
  </si>
  <si>
    <t>V2885-A</t>
  </si>
  <si>
    <t>V2801-A</t>
  </si>
  <si>
    <t>月</t>
  </si>
  <si>
    <t>日期</t>
  </si>
  <si>
    <t>id</t>
  </si>
  <si>
    <t>商品名称</t>
  </si>
  <si>
    <t>支付金额</t>
  </si>
  <si>
    <t>支付件数</t>
  </si>
  <si>
    <t>商品访客数</t>
  </si>
  <si>
    <t>支付转化率</t>
  </si>
  <si>
    <t>客单件</t>
  </si>
  <si>
    <t>件单件</t>
  </si>
  <si>
    <t xml:space="preserve">sku </t>
  </si>
  <si>
    <t>品类</t>
  </si>
  <si>
    <t>11</t>
  </si>
  <si>
    <t>维达抽纸超韧3层M码120抽24包整箱装 卫生纸巾餐巾纸</t>
  </si>
  <si>
    <t>软抽</t>
  </si>
  <si>
    <t>维达卷纸蓝色经典4层140克27卷 有芯卷纸卫生纸巾</t>
  </si>
  <si>
    <t>V4069-B</t>
  </si>
  <si>
    <t>卷筒纸</t>
  </si>
  <si>
    <t>维达蓝色经典4层200克27卷高克重有芯卷纸 卫生纸厕纸</t>
  </si>
  <si>
    <t>V4073-B</t>
  </si>
  <si>
    <t>维达抽纸超韧3层130抽24包整箱装卫生纸巾面巾纸 新旧混发</t>
  </si>
  <si>
    <t>V2239-B</t>
  </si>
  <si>
    <t>维达无芯卷纸超韧4层78克10卷(中棒)卫生纸巾 厕纸手纸</t>
  </si>
  <si>
    <t>V4143</t>
  </si>
  <si>
    <t>无芯卷纸</t>
  </si>
  <si>
    <t>维达棉韧立体美压花抽纸3层100抽6包卫生纸巾 新旧随机发货</t>
  </si>
  <si>
    <t>V2833</t>
  </si>
  <si>
    <t>维达蓝色经典有芯卷纸4层200克27卷整箱*2箱共54卷纸巾 新旧交替</t>
  </si>
  <si>
    <t>V4073-B*2</t>
  </si>
  <si>
    <t>维达超韧抽纸3层150抽24包整箱装卫生纸巾餐巾纸 爆款S码</t>
  </si>
  <si>
    <t>V2219-B</t>
  </si>
  <si>
    <t>维达加量抽纸细韧3层130抽18+6包加量不加价卫生纸巾新旧交替</t>
  </si>
  <si>
    <t>维达婴儿棉韧抽纸3层100抽24包整箱装儿童卫生纸巾餐巾纸便携</t>
  </si>
  <si>
    <t>【直播专属特惠】维达棉韧立体美抽纸3层108抽24包抽纸新旧交替</t>
  </si>
  <si>
    <t>维达卷纸蓝色经典4层140克10卷卫生纸巾有芯卷纸厕纸 新旧交替</t>
  </si>
  <si>
    <t>V4069</t>
  </si>
  <si>
    <t>维达棉韧立体美压花抽纸M码3层100抽20包中规格卫生纸巾整箱装</t>
  </si>
  <si>
    <t>维达抽纸倍韧2层180抽24包整箱装面巾纸 卫生纸巾纸品餐巾纸</t>
  </si>
  <si>
    <t>V2256-C</t>
  </si>
  <si>
    <t>维达卷纸棉韧4层128克27卷整箱装立体美压花有芯卷纸卫生纸巾</t>
  </si>
  <si>
    <t>维达湿厕纸套装40片6包常规装+10片4包便携装 私处清洁湿巾</t>
  </si>
  <si>
    <t>湿厕纸</t>
  </si>
  <si>
    <t>维达棉韧软抽加量不加价3层100抽(24+6)共30包整箱装 卫生纸巾</t>
  </si>
  <si>
    <t>维达抽纸超韧3层150抽48包整箱装卫生纸巾新旧交替发货</t>
  </si>
  <si>
    <t>V2219-B*2</t>
  </si>
  <si>
    <t>维达抽纸倍韧2层180抽6包软包装面巾纸餐巾纸 卫生纸巾擦手纸品</t>
  </si>
  <si>
    <t>V2256</t>
  </si>
  <si>
    <t>维达婴儿抽纸M码3层150抽/箱*2箱共36包中规格卫生纸巾 新旧交替</t>
  </si>
  <si>
    <t>V2166-A*2</t>
  </si>
  <si>
    <t>维达emoji/Bduck绵柔手帕纸套装3层8张50包卫生纸巾 新旧随机发货</t>
  </si>
  <si>
    <t>V0123*5</t>
  </si>
  <si>
    <t>手帕纸</t>
  </si>
  <si>
    <t>维达抽纸超韧3层130抽6包卫生纸巾面巾纸 新旧交替发货</t>
  </si>
  <si>
    <t>V2239</t>
  </si>
  <si>
    <t>维达抽纸细韧3层140抽24包整箱装面巾卫生纸巾</t>
  </si>
  <si>
    <t>维达卷纸至有分量3层160克10卷卫生纸巾有芯卷纸 新旧包装交替</t>
  </si>
  <si>
    <t>V4079</t>
  </si>
  <si>
    <t>维达卷纸蓝色经典4层200克30卷卫生纸巾有芯卷纸厕纸新旧交替</t>
  </si>
  <si>
    <t>维达抽纸超韧3层M码150抽24包卫生纸巾 中规格面巾纸新旧混发</t>
  </si>
  <si>
    <t>V2182-A</t>
  </si>
  <si>
    <t>维达卷纸蓝色经典3层128克12卷卫生纸巾有芯卷纸厕纸 新旧交替</t>
  </si>
  <si>
    <t>V4146</t>
  </si>
  <si>
    <t>维达洁肤杀菌湿巾套装80抽*3包卫生湿纸巾 新旧包装交替</t>
  </si>
  <si>
    <t>湿巾</t>
  </si>
  <si>
    <t>维达无芯卷纸超韧3层100克40卷整箱装卫生纸巾家用厕纸实惠装</t>
  </si>
  <si>
    <t>维达棉韧立体美压花抽纸M码3层100抽单包中幅纸巾体验价/非零售价</t>
  </si>
  <si>
    <t>立体美单包</t>
  </si>
  <si>
    <t>维达卷纸棉韧4层12卷立体美压花有芯卷纸卫生纸巾厕纸实惠装</t>
  </si>
  <si>
    <t>V4669</t>
  </si>
  <si>
    <t>维达抽纸细韧3层136抽6包雏菊淡香面巾纸卫生纸巾 新旧交替发货</t>
  </si>
  <si>
    <t>V2249</t>
  </si>
  <si>
    <t>维达卷纸蓝色经典4层200克10卷卫生纸巾有芯卷纸厕纸 新旧交替</t>
  </si>
  <si>
    <t>V4073</t>
  </si>
  <si>
    <t>维达大规格商用擦手纸三折200抽*20包整箱装卫生纸巾 快速干手</t>
  </si>
  <si>
    <t>其他</t>
  </si>
  <si>
    <t>维达无芯卷纸超韧3层100克10卷(长棒)卫生纸巾厕纸 新旧包装交替</t>
  </si>
  <si>
    <t>V4407</t>
  </si>
  <si>
    <t>维达卷纸蓝色经典3层160克*60卷卫生纸巾有芯卷纸</t>
  </si>
  <si>
    <t>维达婴儿抽纸M码3层150抽18包整箱装中规格卫生纸巾 新旧交替发货</t>
  </si>
  <si>
    <t>V2166-A</t>
  </si>
  <si>
    <t>维达卷纸超韧4层200克10卷卫生纸巾有芯卷纸厕纸 新旧包装交替</t>
  </si>
  <si>
    <t>V4519</t>
  </si>
  <si>
    <t>维达无芯卷纸超韧4层78克30卷整箱装卫生纸巾厕纸 新旧包装交替</t>
  </si>
  <si>
    <t>维达手帕纸超韧4层8张36包卫生纸巾 自然无香面巾纸便携餐巾纸</t>
  </si>
  <si>
    <t>V0036C</t>
  </si>
  <si>
    <t>维达湿厕纸套装40片*10包 私处清洁湿巾 可冲入马桶 新旧随机发货</t>
  </si>
  <si>
    <t>维达超韧中规格抽纸150抽/包*2箱 共48包纸巾整箱面巾纸新旧交替</t>
  </si>
  <si>
    <t>V2182-A*2</t>
  </si>
  <si>
    <t>维达抽纸超韧3层130抽12包卫生纸巾面巾纸 新旧交替发货</t>
  </si>
  <si>
    <t>V2239*2</t>
  </si>
  <si>
    <t>维达棉韧立体美抽纸3层110抽8包卫生纸巾餐巾纸 新旧随机发货</t>
  </si>
  <si>
    <t>V2885A</t>
  </si>
  <si>
    <t>维达无芯卷纸超韧3层100克40卷(长棒)卫生纸巾套装 新旧包装交替</t>
  </si>
  <si>
    <t>维达蓝色经典有芯卷纸4层140克27卷整箱*2箱共54卷纸巾 新旧交替</t>
  </si>
  <si>
    <t>V4069-B*2</t>
  </si>
  <si>
    <t>维达厨房抽纸2层80抽3包厨房专用去油污卫生纸巾 新旧包装交替</t>
  </si>
  <si>
    <t>V2241</t>
  </si>
  <si>
    <t>厨房用纸</t>
  </si>
  <si>
    <t>维达细韧抽纸3层S码120抽20包整箱装 自然无香无压花卫生纸</t>
  </si>
  <si>
    <t>维达商用大盘纸3层180米/卷共8大卷整箱销售 公用卫生纸巾卷筒纸</t>
  </si>
  <si>
    <t>维达厨房卷纸2层75节2卷厨房专用去油污卫生纸巾 新旧包装交替</t>
  </si>
  <si>
    <t>V4020-2</t>
  </si>
  <si>
    <t>维达卷纸超韧4层180克40卷卫生纸巾有芯卷纸 新旧包装交替</t>
  </si>
  <si>
    <t>维达抽纸超韧3层M码120抽24包整箱装*2箱共48包中幅纸巾 新旧交替</t>
  </si>
  <si>
    <t>维达超韧压花有芯卷纸4层27卷整箱装 4D立体压花柔韧兼备</t>
  </si>
  <si>
    <t>V4658</t>
  </si>
  <si>
    <t>维达超韧软抽 加量不加价 3层24+6包 30包整箱装卫生面纸巾</t>
  </si>
  <si>
    <t>维达棉韧无芯卷纸4层100g30卷整箱装 卫生纸巾家用厕纸实惠装</t>
  </si>
  <si>
    <t>维达卷纸棉韧4层150克单卷压花卫生纸巾体验价/非零售价 有芯卷纸</t>
  </si>
  <si>
    <t>V4687单卷</t>
  </si>
  <si>
    <t>维达emoji/Bduck手帕纸3层8张10包卫生纸巾 面巾纸 新旧交替发货</t>
  </si>
  <si>
    <t>V0123</t>
  </si>
  <si>
    <t>维达卷纸至有分量3层160克40卷卫生纸巾有芯卷纸纸品</t>
  </si>
  <si>
    <t>维达婴儿柔湿巾80片/包 *3包 宝宝专用护肤卫生湿纸巾 新旧混发</t>
  </si>
  <si>
    <t>VW2002B</t>
  </si>
  <si>
    <t>维达无芯卷纸超韧3层100克20卷(长棒)卫生纸巾套装 新旧包装交替</t>
  </si>
  <si>
    <t>V4407*2</t>
  </si>
  <si>
    <t>维达卷纸棉韧4层160克27卷整箱装立体美压花有芯卷纸卫生纸巾</t>
  </si>
  <si>
    <t>V4689-A</t>
  </si>
  <si>
    <t>维达婴儿湿巾手口可用80抽*3包 儿童专用湿纸巾套装 新旧交替发货</t>
  </si>
  <si>
    <t>维达无芯卷纸超韧3层140克24卷(中棒)卫生纸巾厕纸 新旧包装交替</t>
  </si>
  <si>
    <t>维达卷纸棉韧4层120克12卷立体美压花无芯卷纸卫生纸巾厕纸实惠装</t>
  </si>
  <si>
    <t>V4629</t>
  </si>
  <si>
    <t>维达洁肤杀菌无刺激湿巾10片/包*5包 成人去菌卫生湿纸巾套装便携</t>
  </si>
  <si>
    <t>VW1009*5</t>
  </si>
  <si>
    <t>维达卷纸蓝色经典4层140克50卷卫生纸巾有芯卷纸厕纸 新旧交替</t>
  </si>
  <si>
    <t>V4069*5</t>
  </si>
  <si>
    <t>维达大规格商用擦手纸200张/包*9包整箱装 大幅卫生纸巾快速干手</t>
  </si>
  <si>
    <t>维达商用大盘纸2层280米/卷*8大卷整箱装有芯卷纸 公用卫生纸巾</t>
  </si>
  <si>
    <t>维达婴儿手口可用湿巾80抽1包 儿童专用卫生湿纸巾 新旧交替发货</t>
  </si>
  <si>
    <t>VW2004</t>
  </si>
  <si>
    <t>维达超韧Just1 颐和园IP国潮纸巾4层超迷你24包 手帕纸面巾餐巾纸</t>
  </si>
  <si>
    <t>V0140</t>
  </si>
  <si>
    <t>维达无芯卷纸超韧3层140克12卷中棒卫生纸巾厕纸 新旧包装交替</t>
  </si>
  <si>
    <t>V4457</t>
  </si>
  <si>
    <t>维达厨房卷纸2层75节*5提共10卷厨房专用卫生纸巾 新旧包装交替</t>
  </si>
  <si>
    <t>V4020-2*5</t>
  </si>
  <si>
    <t>维达抽纸超韧3层M码150抽3包卫生纸巾 中规格面巾纸餐巾纸卫生纸</t>
  </si>
  <si>
    <t>V2182</t>
  </si>
  <si>
    <t>维达湿厕纸40片1包 私处清洁湿巾 亲肤柔和 大人小孩皆可用</t>
  </si>
  <si>
    <t>VW3410</t>
  </si>
  <si>
    <t>维达婴儿棉韧抽纸L码3层120抽18包整箱装 大规格卫生纸巾</t>
  </si>
  <si>
    <t>V2398</t>
  </si>
  <si>
    <t>维达抽纸超韧3层130抽24包卫生纸巾面巾纸 新旧交替发货</t>
  </si>
  <si>
    <t>维达卷纸超韧4层180克10卷卫生纸巾有芯卷纸 新旧包装交替</t>
  </si>
  <si>
    <t>V4688</t>
  </si>
  <si>
    <t>维达卷纸棉韧4层130克12卷立体美压花有芯卷纸卫生纸巾厕纸实惠装</t>
  </si>
  <si>
    <t>V4666</t>
  </si>
  <si>
    <t>维达手帕纸细韧4层7张12包卫生纸巾 新旧交替随机发货便携餐巾纸</t>
  </si>
  <si>
    <t>V0012-4</t>
  </si>
  <si>
    <t>维达无芯卷纸超韧3层100克30卷(长棒)卫生纸巾套装 新旧包装交替</t>
  </si>
  <si>
    <t>维达抽纸超韧3层M码120抽8包卫生纸巾中规格面巾纸 新旧交替发货</t>
  </si>
  <si>
    <t>V2889</t>
  </si>
  <si>
    <t>维达抽纸超韧3层150抽8包面巾纸卫生纸巾 新旧交替随机发货</t>
  </si>
  <si>
    <t>V2219A</t>
  </si>
  <si>
    <t>维达手帕纸套装细韧4层7张/包共60小包 纸巾新旧交替随机发货</t>
  </si>
  <si>
    <t>V0012-4*5</t>
  </si>
  <si>
    <t>维达棉柔巾XL码100抽*1包洁面巾婴儿宝宝干湿两用一次性洗脸巾女</t>
  </si>
  <si>
    <t>V1167单包</t>
  </si>
  <si>
    <t>棉柔巾</t>
  </si>
  <si>
    <t>维达卷纸至有分量3层180克10卷卫生纸巾厕纸有芯卷纸 新旧混发</t>
  </si>
  <si>
    <t>V4081</t>
  </si>
  <si>
    <t>维达厨房专用清洁湿纸巾48片/包 厨房纸卫生湿巾 新旧包装交替</t>
  </si>
  <si>
    <t>VW4002</t>
  </si>
  <si>
    <t>维达婴儿棉柔巾100抽6包/提干湿两用湿水可做湿巾洗脸巾 新旧交替</t>
  </si>
  <si>
    <t>维达无芯卷纸超韧4层130克30卷整箱装卫生纸巾厕纸 新旧包装交替</t>
  </si>
  <si>
    <t>维达手帕纸超韧4层8张18包卫生纸巾 自然无香面巾纸 新旧交替发货</t>
  </si>
  <si>
    <t>V0036A</t>
  </si>
  <si>
    <t>维达洁肤杀菌湿巾80抽1包温和无香卫生湿纸巾 新旧包装交替</t>
  </si>
  <si>
    <t>VW1028</t>
  </si>
  <si>
    <t>维达抽纸超韧3层M码130抽18包整箱装中规格卫生纸巾 新旧混发</t>
  </si>
  <si>
    <t>V2252-A</t>
  </si>
  <si>
    <t>维达卷纸至有分量3层180克20卷卫生纸巾厕纸有芯卷纸 新旧混发</t>
  </si>
  <si>
    <t>维达厨房卷纸2层75节2卷*4提共8卷厨房专用卫生纸巾 新旧包装交替</t>
  </si>
  <si>
    <t>维达厨房抽纸80抽12包 整箱装 吸水吸油抽纸巾</t>
  </si>
  <si>
    <t xml:space="preserve">V2241-A </t>
  </si>
  <si>
    <t>维达抽纸超韧3层130抽18包卫生纸巾面巾纸 新旧交替发货</t>
  </si>
  <si>
    <t>维达盒抽超韧3层L码130抽3盒装大规格面巾纸 卫生纸巾新旧混发</t>
  </si>
  <si>
    <t>V2218</t>
  </si>
  <si>
    <t>盒抽</t>
  </si>
  <si>
    <t>维达儿童迷你湿巾8片/包*3包便携装湿纸巾 婴儿可用 新旧包装交替</t>
  </si>
  <si>
    <t>VW1004</t>
  </si>
  <si>
    <t>维达有芯卷纸至有分量3层160克10卷*3提共30卷卫生纸巾 新旧交替</t>
  </si>
  <si>
    <t>维达抽纸倍韧2层180抽/包共24包面巾纸卫生纸巾纸品</t>
  </si>
  <si>
    <t>维达手帕纸超韧4层8张12包卫生纸巾自然无香面巾纸便携小包餐巾纸</t>
  </si>
  <si>
    <t>V0036</t>
  </si>
  <si>
    <t>维达吾皇IP定制 奶猫香软抽20包 整箱装 吸猫味抽纸巾</t>
  </si>
  <si>
    <t>V2021</t>
  </si>
  <si>
    <t>国潮纸巾维达超韧Just1颐和园联名4层软抽18包整箱卫生纸巾面巾纸</t>
  </si>
  <si>
    <t>维达棉韧立体美抽纸3层M码108抽18包整箱装 卫生纸巾 新旧交替</t>
  </si>
  <si>
    <t>V2883</t>
  </si>
  <si>
    <t>维达印花手帕纸超韧4层5张24包Feel面巾纸 糖果色印花卫生纸巾</t>
  </si>
  <si>
    <t>V0135D</t>
  </si>
  <si>
    <t>维达便携装湿厕纸10片1包 私处杀菌洁肤 干湿搭配 屁屁更干净</t>
  </si>
  <si>
    <t>VW3412</t>
  </si>
  <si>
    <t>维达抽纸超韧3层120抽4包卫生纸巾面巾纸 新旧交替发货便携小包纸</t>
  </si>
  <si>
    <t>V2223</t>
  </si>
  <si>
    <t>维达超迷你湿纸巾8片*8包 便携式儿童宝宝手口清洁护理卫生湿巾</t>
  </si>
  <si>
    <t>VW1026</t>
  </si>
  <si>
    <t>维达复仇者联盟复联IP定制超韧超迷你手帕纸餐巾纸面纸4层5张24包</t>
  </si>
  <si>
    <t>V0137</t>
  </si>
  <si>
    <t>维达厨房抽纸2层80抽3包/提*3提共9包厨房卫生纸巾 新旧包装交替</t>
  </si>
  <si>
    <t>维达手帕纸超韧4层8张60包套装卫生纸巾餐巾纸面纸自然无香面巾纸</t>
  </si>
  <si>
    <t>V0036*5</t>
  </si>
  <si>
    <t>维达杀菌洁肤湿厕纸巾40片/包*10包 私处可用 可冲入马桶液体厕纸</t>
  </si>
  <si>
    <t>VW3410C</t>
  </si>
  <si>
    <t>维达纯水湿巾80片 无酒精无香精 婴儿儿童手口可用抽取式湿纸巾</t>
  </si>
  <si>
    <t>VW1027</t>
  </si>
  <si>
    <t>维达卷纸棉韧4层163克10卷立体美压花有芯大卷纸卫生纸巾家用</t>
  </si>
  <si>
    <t>V4686</t>
  </si>
  <si>
    <t>维达手帕纸套装细韧4层7张/包共36小包 纸巾新旧交替随机发货</t>
  </si>
  <si>
    <t>V0012-4*3</t>
  </si>
  <si>
    <t>维达棉韧4层150g10卷/140g12卷无芯卷纸卫生纸巾 新旧交替发货</t>
  </si>
  <si>
    <t>V4657</t>
  </si>
  <si>
    <t>维达抽纸超韧3层M码150抽15包卫生纸巾 中规格面巾纸</t>
  </si>
  <si>
    <t>维达卷纸蓝色经典3层128克36卷卫生纸巾有芯卷纸厕纸 新旧交替</t>
  </si>
  <si>
    <t>维达抽纸超韧3层150抽27包面巾纸卫生纸巾 新旧交替发货</t>
  </si>
  <si>
    <t>维达婴儿湿巾手口可用80片*3包+婴儿抽纸3层100抽*4包 新旧交替</t>
  </si>
  <si>
    <t>维达棉韧立体美焕彩压花抽纸 M码 3层110抽8包 中幅卫生纸巾</t>
  </si>
  <si>
    <t>V2887A</t>
  </si>
  <si>
    <t>维达超韧软抽 3层120抽10包 卫生纸巾 抽取式面巾纸餐巾纸巾</t>
  </si>
  <si>
    <t>V2223B</t>
  </si>
  <si>
    <t>维达厨房专用清洁湿纸巾26片/包*3包 厨房纸卫生湿巾新旧包装交替</t>
  </si>
  <si>
    <t>VW4001*3</t>
  </si>
  <si>
    <t>维达棉韧立体美压花抽纸3层110抽6包卫生纸巾  新旧随机发货</t>
  </si>
  <si>
    <t>V2885</t>
  </si>
  <si>
    <t>维达卷纸超韧4层180克27卷整箱装卫生纸巾有芯卷纸 新旧包装交替</t>
  </si>
  <si>
    <t>V4688-A</t>
  </si>
  <si>
    <t>维达厨房专用清洁湿巾26片/包厨房纸去污卫生湿巾 新旧包装交替</t>
  </si>
  <si>
    <t>VW4001</t>
  </si>
  <si>
    <t>维达B.Duck IP超迷你8片*8包成人便携装卫生湿巾去污餐纸洗手</t>
  </si>
  <si>
    <t>VW1025</t>
  </si>
  <si>
    <t>维达卷纸蓝色经典3层160克10卷卫生纸巾有芯卷纸 纸品厕纸</t>
  </si>
  <si>
    <t>V4068</t>
  </si>
  <si>
    <t>维达棉柔巾大规格L码100抽*4包/提 干湿两用湿水可做一次性洗脸巾</t>
  </si>
  <si>
    <t>V1167</t>
  </si>
  <si>
    <t>维达洁肤杀菌湿巾10片1包 便携装卫生湿纸巾 新旧交替发货</t>
  </si>
  <si>
    <t>VW1009</t>
  </si>
  <si>
    <t>维达超韧小苍兰香4层超迷你24包 手帕纸巾 餐巾纸 轻盈出行</t>
  </si>
  <si>
    <t>V0139</t>
  </si>
  <si>
    <t>维达吾皇IP 奶猫香超迷你4层5张24包 吸猫味手帕纸面巾纸餐巾纸</t>
  </si>
  <si>
    <t>V0138</t>
  </si>
  <si>
    <t>维达吾皇定制版湿厕纸40片/包 无酒精 私处清洁湿巾湿厕纸</t>
  </si>
  <si>
    <t>VW3415</t>
  </si>
  <si>
    <t>维达B.Duck IP超迷你8片*8包*4 共32包 成人便携装卫生湿巾</t>
  </si>
  <si>
    <t>维达吾皇IP 女性专用湿厕纸巾20片/包 私处可用 液体厕纸</t>
  </si>
  <si>
    <t>VW3418</t>
  </si>
  <si>
    <t>维达棉韧压花立体美抽取面巾3层110抽10包 卫生纸巾面巾纸</t>
  </si>
  <si>
    <t>V2885B</t>
  </si>
  <si>
    <t>维达厨房纸巾干湿组合80抽*6包抽纸+48片*2包湿巾 新旧包装交替</t>
  </si>
  <si>
    <t>VW6200</t>
  </si>
  <si>
    <t>维达卷纸超韧4层180克20卷卫生纸巾有芯卷纸 新旧包装交替</t>
  </si>
  <si>
    <t>V4688*2</t>
  </si>
  <si>
    <t>维达婴儿棉韧抽纸M码3层110抽8包中规格卫生纸巾 柔软如棉</t>
  </si>
  <si>
    <t>V2909</t>
  </si>
  <si>
    <t>维达湿厕纸40片/包*3包 私处清洁湿巾 温和不刺激 可扔入马桶</t>
  </si>
  <si>
    <t>VW3410*3</t>
  </si>
  <si>
    <t>维达卷纸超韧4层125克27卷整箱装卫生纸巾有芯卷纸 新旧包装交替</t>
  </si>
  <si>
    <t>V4520-A</t>
  </si>
  <si>
    <t>维达抽纸超韧3层120抽48包卫生纸巾面巾纸 新旧交替发货</t>
  </si>
  <si>
    <t>维达吾皇湿厕纸40片5包+10片4包 无酒精敏感期可用 私处清洁湿巾</t>
  </si>
  <si>
    <t>维达抽纸倍韧2层180抽30包软包装面巾纸 卫生纸巾纸品</t>
  </si>
  <si>
    <t>维达抽纸超韧3层150抽3包面巾纸卫生纸巾餐巾纸 新旧交替发货</t>
  </si>
  <si>
    <t>V2219</t>
  </si>
  <si>
    <t>维达Luxury铂臻L码软抽3层80抽18包商用家用整箱装抽纸 新旧交替</t>
  </si>
  <si>
    <t>维达吾皇IP女性专用湿厕纸巾20片*10包洁净升级私处清洁湿巾</t>
  </si>
  <si>
    <t>维达无芯卷纸超韧4层78克10卷*3提共30卷卫生纸巾厕纸 新旧交替</t>
  </si>
  <si>
    <t>V4143*3</t>
  </si>
  <si>
    <t>维达湿厕纸40片/包*5包加送超韧抽纸1包 温和亲肤 私处清洁湿巾</t>
  </si>
  <si>
    <t>维达抽纸超韧3层M码150抽12包卫生纸巾 中规格面巾纸</t>
  </si>
  <si>
    <t>V2182*4</t>
  </si>
  <si>
    <t>维达复仇者联盟 复联IP定制 超韧软抽3层120抽20包 整箱装抽纸</t>
  </si>
  <si>
    <t>V2098</t>
  </si>
  <si>
    <t>维达抽纸超韧3层M码130抽6包卫生纸巾 中规格面巾纸</t>
  </si>
  <si>
    <t>V2252</t>
  </si>
  <si>
    <t>维达湿厕纸40片*3包+10片便携装*2包 私处清洁湿巾  新旧交替</t>
  </si>
  <si>
    <t>VW3410*3+VW3412*2</t>
  </si>
  <si>
    <t>维达婴儿湿巾手口可用40抽1包儿童专用护肤卫生湿纸巾天然呵护</t>
  </si>
  <si>
    <t>VW3204</t>
  </si>
  <si>
    <t>维达棉韧压花立体美抽纸 3层12包 抽取式面纸巾 卫生纸巾面巾纸</t>
  </si>
  <si>
    <t>V2833A</t>
  </si>
  <si>
    <t>维达抽纸超韧3层150抽9包面巾纸卫生纸巾 新旧交替发货</t>
  </si>
  <si>
    <t>V2219*3</t>
  </si>
  <si>
    <t>维达棉韧立体美压花抽纸3层110抽12包 卫生纸巾 新旧随机发货</t>
  </si>
  <si>
    <t>V2885*2</t>
  </si>
  <si>
    <t>维达抽纸超韧3层M码150抽6包卫生纸巾 中规格面巾纸</t>
  </si>
  <si>
    <t>V2182*2</t>
  </si>
  <si>
    <t>维达抽取式面巾纸 130抽*6包/提</t>
  </si>
  <si>
    <t>维达立体美4层150克10卷/提*2提共20卷无芯卷纸卫生纸巾</t>
  </si>
  <si>
    <t>V4657*2</t>
  </si>
  <si>
    <t>维达有芯卷纸至有分量3层160克10卷*2提共20卷卫生纸巾 新旧交替</t>
  </si>
  <si>
    <t>维达抽纸超韧3层120抽16包卫生纸巾面巾纸 新旧交替发货</t>
  </si>
  <si>
    <t>V2223*4</t>
  </si>
  <si>
    <t>维达印花手帕纸超韧4层5张72包Feel面巾纸 糖果色印花卫生纸巾</t>
  </si>
  <si>
    <t>V0135D*3</t>
  </si>
  <si>
    <t>维达便携装湿厕纸套装10片/包*10包  私处清洁湿巾 新旧交替发货</t>
  </si>
  <si>
    <t>VW3412A</t>
  </si>
  <si>
    <t>维达卷纸棉韧4层163克20卷立体美压花有芯卷纸卫生纸巾</t>
  </si>
  <si>
    <t>V4686*2</t>
  </si>
  <si>
    <t>维达卷纸蓝色经典4层140克20卷卫生纸巾有芯卷纸厕纸 新旧交替</t>
  </si>
  <si>
    <t>V4069*2</t>
  </si>
  <si>
    <t>维达卷纸蓝色经典3层128克24卷卫生纸巾有芯卷纸厕纸 新旧交替</t>
  </si>
  <si>
    <t>维达抽纸超韧3层M码150抽9包卫生纸巾 中规格面巾纸</t>
  </si>
  <si>
    <t>V2182*3</t>
  </si>
  <si>
    <t>维达抽纸超韧3层120抽8包卫生纸巾面巾纸 新旧交替发货</t>
  </si>
  <si>
    <t>V2223*2</t>
  </si>
  <si>
    <t>维达有芯卷纸超韧4层200克10卷*2提共20卷卫生纸巾 新旧包装交替</t>
  </si>
  <si>
    <t>V4519*2</t>
  </si>
  <si>
    <t>维达抽纸超韧3层120抽12包卫生纸巾面巾纸 新旧交替发货</t>
  </si>
  <si>
    <t>V2223*3</t>
  </si>
  <si>
    <t>维达超韧系列卫生纸150克*12卷/提</t>
  </si>
  <si>
    <t>维达手帕纸超韧4层5张72包Feel面巾纸 黑色魅惑香水味卫生纸巾</t>
  </si>
  <si>
    <t>V0136D*3</t>
  </si>
  <si>
    <t>维达超韧4层纸手帕(悦享装)</t>
  </si>
  <si>
    <t>维达超韧抽取式纸面巾纤巧装126抽*10包</t>
  </si>
  <si>
    <t>维达手帕纸超韧4层5张24包Feel面巾纸 黑色魅惑香水味卫生纸巾</t>
  </si>
  <si>
    <t>V0136D</t>
  </si>
  <si>
    <t>维达抽纸超韧3层M码130抽18包卫生纸巾 中规格面巾纸</t>
  </si>
  <si>
    <t>V2252*3</t>
  </si>
  <si>
    <t>维达棉韧立体美抽取式面巾纸XS号</t>
  </si>
  <si>
    <t>维达抽纸倍韧2层180抽/包共12包面巾纸卫生纸巾纸品</t>
  </si>
  <si>
    <t>V2256*2</t>
  </si>
  <si>
    <t>维达超韧系列无芯卷筒卫生纸120克*10卷/提</t>
  </si>
  <si>
    <t>维达抽纸细韧3层136抽12包套装面巾纸卫生纸巾纸品 新旧混发</t>
  </si>
  <si>
    <t>V2249*2</t>
  </si>
  <si>
    <t>维达抽纸超韧3层120抽20包整箱装面巾纸卫生纸巾 新旧交替发货</t>
  </si>
  <si>
    <t>V2223-B</t>
  </si>
  <si>
    <t>维达蓝色经典卷筒纸4层160克27卷整箱装 卫生纸巾</t>
  </si>
  <si>
    <t>维达便携装湿厕纸10片/包*4包 温和不刺激 私处清洁湿巾</t>
  </si>
  <si>
    <t>VW3412*4</t>
  </si>
  <si>
    <t>维达Luxury铂臻立体美压花有芯卷纸3层120克24卷 商用家用 整箱装</t>
  </si>
  <si>
    <t>维达立体美四层无芯卷纸10+2卷/提</t>
  </si>
  <si>
    <t>维达180克蓝色经典卷纸3层 180克*10卷/提</t>
  </si>
  <si>
    <t>维达婴儿湿巾手口可用80抽*2包 儿童专用湿纸巾套装 新旧包装交替</t>
  </si>
  <si>
    <t>VW2004*2</t>
  </si>
  <si>
    <t>维达卷纸至有分量3层180克30卷卫生纸巾厕纸有芯卷纸 新旧混发</t>
  </si>
  <si>
    <t>V4081*3</t>
  </si>
  <si>
    <t>维达细韧4层纸手帕 10+2包/条</t>
  </si>
  <si>
    <t>维达擦手纸200张/包</t>
  </si>
  <si>
    <t>维达卫生卷纸140克*10粒/提</t>
  </si>
  <si>
    <t>维达超韧3层2000g卫生纸  10卷/提</t>
  </si>
  <si>
    <t>维达超韧系列纸面巾130抽*8包/提</t>
  </si>
  <si>
    <t>维达抽纸3层130抽6包+卷纸3层160克10卷卫生纸巾 新旧随机发货</t>
  </si>
  <si>
    <t>V2239+V4079</t>
  </si>
  <si>
    <t>维达柔韧三层面巾纸140抽*8包/组</t>
  </si>
  <si>
    <t>维达超韧加量不加价软抽 3层120抽30包 整箱装抽纸巾 卫生纸巾</t>
  </si>
  <si>
    <t>V2223-D</t>
  </si>
  <si>
    <t>维达棉韧立体美抽纸3层108抽18包整箱装 软抽卫生纸巾</t>
  </si>
  <si>
    <t>V2882</t>
  </si>
  <si>
    <t>维达湿巾量贩装10片*3包/提</t>
  </si>
  <si>
    <t>维达蓝色经典卷筒卫生纸160克/卷*10卷/提</t>
  </si>
  <si>
    <t>维达抽纸倍韧2层180抽12包软包装面巾纸 卫生纸巾纸品</t>
  </si>
  <si>
    <t>值</t>
  </si>
  <si>
    <t>求和项:支付金额汇总</t>
  </si>
  <si>
    <t>求和项:支付件数汇总</t>
  </si>
  <si>
    <t>求和项:商品访客数汇总</t>
  </si>
  <si>
    <t>求和项:支付转化率汇总</t>
  </si>
  <si>
    <t>求和项:客单件汇总</t>
  </si>
  <si>
    <t>求和项:件单件汇总</t>
  </si>
  <si>
    <t>求和项:支付金额</t>
  </si>
  <si>
    <t>求和项:支付件数</t>
  </si>
  <si>
    <t>求和项:商品访客数</t>
  </si>
  <si>
    <t>求和项:支付转化率</t>
  </si>
  <si>
    <t>求和项:客单件</t>
  </si>
  <si>
    <t>求和项:件单件</t>
  </si>
  <si>
    <t>总计</t>
  </si>
  <si>
    <t>12</t>
  </si>
  <si>
    <t>【直播专属特惠】维达抽纸超韧3层M码120抽24包整箱装 卫生纸巾</t>
  </si>
  <si>
    <t>【直播专属特惠】维达加量抽纸细韧3层130抽18+6包加量不加价卫生</t>
  </si>
  <si>
    <t>【直播专属特惠】维达棉韧软抽加量不加价3层100抽(24+6)共30包</t>
  </si>
  <si>
    <t>维达婴儿棉韧抽纸3层100抽24包整箱装儿童纸巾如棉触感亲肤不刺激</t>
  </si>
  <si>
    <t>维达抽纸倍韧180抽24包整箱装面巾纸 卫生纸巾</t>
  </si>
  <si>
    <t>维达棉韧立体美抽纸3层108抽24包抽纸整箱装抽纸纸巾新旧交替</t>
  </si>
  <si>
    <t>维达湿厕纸套装40片6包常规装+10片4包便携装私处清洁湿巾</t>
  </si>
  <si>
    <t>【直播专属特惠】维达卷纸棉韧4层160克27卷整箱装立体美有芯卷纸</t>
  </si>
  <si>
    <t>维达厨房卷纸2层75节2卷*4提共8卷厨房专用卫生纸巾</t>
  </si>
  <si>
    <t>维达棉韧卷纸4层163克10卷立体美有芯卷纸卫生纸巾新旧交替发货</t>
  </si>
  <si>
    <t>维维达抽纸倍韧2层180抽18包软包装面巾纸 卫生纸巾纸品</t>
  </si>
  <si>
    <t>维达抽纸超韧3层120抽20包卫生纸巾面巾纸 新旧交替发货</t>
  </si>
  <si>
    <t>维达超韧系列三层抽取式面巾纸 130抽*12包/提</t>
  </si>
  <si>
    <t>维达超韧卷筒卫生纸135克*(10+2)卷/提</t>
  </si>
  <si>
    <t>维达棉韧立体美压花抽纸M码3层100抽3包中规格纸巾 新旧混发</t>
  </si>
  <si>
    <t>V2880</t>
  </si>
  <si>
    <t>维达抽取式纸面巾 130抽*3包/提</t>
  </si>
  <si>
    <t>维达立体美抽取式纸面巾 标准装 110抽*6包/提</t>
  </si>
  <si>
    <t>维达厨房湿巾 40片/包</t>
  </si>
  <si>
    <t>维达立体美无芯卷筒卫生纸</t>
  </si>
  <si>
    <t>维达立体美棉韧卫生纸巾4层150克4卷压花有芯卷纸</t>
  </si>
  <si>
    <t>V4687单卷*4</t>
  </si>
  <si>
    <t>维达抽取式厨房纸巾80抽*3包/提</t>
  </si>
  <si>
    <t>维达立体美4层有芯卷筒卫生纸20卷提</t>
  </si>
  <si>
    <t>商品ID</t>
  </si>
  <si>
    <t>20单坑</t>
  </si>
  <si>
    <t>20-22单坑</t>
  </si>
  <si>
    <t>22-24单坑</t>
  </si>
  <si>
    <t>单坑总销售</t>
  </si>
  <si>
    <t>单坑总金额</t>
  </si>
  <si>
    <t>单坑总流量</t>
  </si>
  <si>
    <t>品牌团</t>
  </si>
  <si>
    <t>20-21</t>
  </si>
  <si>
    <t>22-24</t>
  </si>
  <si>
    <t>25-26</t>
  </si>
  <si>
    <t>sku</t>
  </si>
  <si>
    <t>品牌团总销售</t>
  </si>
  <si>
    <t>品牌团总销售额</t>
  </si>
  <si>
    <t>品牌团总流量</t>
  </si>
  <si>
    <t>V4520整箱</t>
  </si>
  <si>
    <t>12月10号</t>
  </si>
  <si>
    <t>聚划算单坑12.10号0点-12.12号24点</t>
  </si>
  <si>
    <t>转化率</t>
  </si>
  <si>
    <t>客单价</t>
  </si>
  <si>
    <t>成交人数</t>
  </si>
  <si>
    <t>12月4号</t>
  </si>
  <si>
    <t>12.6-12.7号</t>
  </si>
  <si>
    <t>品牌团12.6号10点-12.8号9点</t>
  </si>
  <si>
    <t>品牌团12.10号0点-12.12号24点</t>
  </si>
  <si>
    <t>V2286-B</t>
  </si>
  <si>
    <t>11.27号</t>
  </si>
  <si>
    <t>12月2-3</t>
  </si>
  <si>
    <t>求和项:销售额</t>
  </si>
  <si>
    <t>求和项:销量</t>
  </si>
  <si>
    <t>求和项:流量</t>
  </si>
  <si>
    <t>求和项:转化率</t>
  </si>
  <si>
    <t>求和项:客单价</t>
  </si>
  <si>
    <t>商品id</t>
  </si>
  <si>
    <t>聚划算单坑</t>
  </si>
  <si>
    <t>12月11-12号</t>
  </si>
  <si>
    <t>去年</t>
  </si>
  <si>
    <t>品牌团12.13号0点-12.15号24点</t>
  </si>
  <si>
    <t>TOLL</t>
  </si>
  <si>
    <t>厕湿纸:</t>
  </si>
  <si>
    <t>同比</t>
  </si>
  <si>
    <t>上周</t>
  </si>
  <si>
    <t>本周</t>
  </si>
  <si>
    <t>环比</t>
  </si>
  <si>
    <t>VW3412*2</t>
  </si>
  <si>
    <t>湿巾：</t>
  </si>
  <si>
    <t>VW1028*2</t>
  </si>
  <si>
    <t>VW1027A</t>
  </si>
  <si>
    <t>VW1007</t>
  </si>
  <si>
    <t>VW1030A</t>
  </si>
  <si>
    <t>棉柔巾：</t>
  </si>
  <si>
    <t>平均值项:支付转化率</t>
  </si>
  <si>
    <t>平均值项:客单件</t>
  </si>
  <si>
    <t>(空白)</t>
  </si>
  <si>
    <t>611950399653</t>
  </si>
  <si>
    <t>ID</t>
  </si>
  <si>
    <t>SKU</t>
  </si>
  <si>
    <t>12.21号10点-12.24号9点</t>
  </si>
  <si>
    <t>销量4069</t>
  </si>
  <si>
    <t>销量2882-A</t>
  </si>
  <si>
    <t>12.21号10点</t>
  </si>
  <si>
    <t>21号整天</t>
  </si>
  <si>
    <t>21号单坑</t>
  </si>
  <si>
    <t>22-23销量</t>
  </si>
  <si>
    <t>24号10点</t>
  </si>
  <si>
    <t>品牌团12.21号0点-12.25号24点</t>
  </si>
  <si>
    <t>24号整天</t>
  </si>
  <si>
    <t>24号单坑</t>
  </si>
  <si>
    <t>V4020-2-B*2</t>
  </si>
  <si>
    <t>资源位</t>
  </si>
  <si>
    <t>21-25定制会场</t>
  </si>
  <si>
    <t>成交</t>
  </si>
  <si>
    <t>21-24定制会场</t>
  </si>
  <si>
    <t>21-23双旦主会场爆款区</t>
  </si>
  <si>
    <t>24-25双旦主会场爆款区</t>
  </si>
  <si>
    <t>24日双旦主会场爆款区</t>
  </si>
  <si>
    <t>23号家清个护击穿会场海景房&amp;21-25家清会场海景房</t>
  </si>
  <si>
    <t>23号家清个护击穿会场海景房&amp;21-24家清会场海景房</t>
  </si>
  <si>
    <t>23号家清个护击穿会场爆款区&amp;21-25家清会场爆款区</t>
  </si>
  <si>
    <t>23号家清个护击穿会场爆款区&amp;21-24家清会场爆款区</t>
  </si>
  <si>
    <t>12.21-12.24爆款直降爆款区</t>
  </si>
  <si>
    <t>4073整箱*2</t>
  </si>
  <si>
    <t>25号品牌团</t>
  </si>
  <si>
    <t>品牌团12.28号0点-12.31号24点</t>
  </si>
  <si>
    <t>求和项:成交人数</t>
  </si>
  <si>
    <t>25号品牌团12.21号0点-12.25号24点</t>
  </si>
  <si>
    <t>V码</t>
  </si>
  <si>
    <t>品牌团1.1日10点-1.4日9点（1.1-1.3）</t>
  </si>
  <si>
    <t>品牌团1.5日10点-1.8日9点（1.5-1.7）</t>
  </si>
  <si>
    <t>toll</t>
  </si>
  <si>
    <t>时间1.5-1.6</t>
  </si>
  <si>
    <t>UV价值</t>
  </si>
  <si>
    <t>环比上周28-29</t>
  </si>
  <si>
    <t>聚划算单坑1.11日10点-1.14日9点(11-13)</t>
  </si>
  <si>
    <t>品牌团13日0点-14日24点</t>
  </si>
  <si>
    <t>59.9前10分钟第2件5折</t>
  </si>
  <si>
    <t>56.9前5分钟第2件5折</t>
  </si>
  <si>
    <t>V2021 CNY软抽</t>
  </si>
  <si>
    <t>49.9前10分钟第2件5折</t>
  </si>
  <si>
    <t>79.9前5分钟第2件5折</t>
  </si>
  <si>
    <t>VW1007A</t>
  </si>
  <si>
    <t>V2880-A*2</t>
  </si>
  <si>
    <t>VW4002*3</t>
  </si>
  <si>
    <t>品牌团1.15日10点-1.18日9点(1.15-1.17)</t>
  </si>
  <si>
    <t>件单价</t>
  </si>
  <si>
    <t>品牌团1.20日0点-1.25日24点（1.20-1.21）</t>
  </si>
  <si>
    <r>
      <rPr>
        <sz val="11"/>
        <color theme="1"/>
        <rFont val="宋体"/>
        <charset val="134"/>
        <scheme val="minor"/>
      </rPr>
      <t>聚划算单坑1.20日0点-1.25日24点</t>
    </r>
    <r>
      <rPr>
        <sz val="11"/>
        <color rgb="FFFF0000"/>
        <rFont val="宋体"/>
        <charset val="134"/>
        <scheme val="minor"/>
      </rPr>
      <t>（1.20-1.21）</t>
    </r>
  </si>
  <si>
    <t>totll</t>
  </si>
  <si>
    <t>聚划算单坑1.21日0点-1.25日24点(22-25)</t>
  </si>
  <si>
    <t>聚划算单坑1.26日0点-1.31日24点（26-28）</t>
  </si>
  <si>
    <t>品牌团1.21日0点-1.25日24点(22-25)</t>
  </si>
  <si>
    <t>品牌团1.26日0点-1.31日24点（26-28）</t>
  </si>
  <si>
    <t>聚划算单坑（19-20）2.17日10点-20日9点</t>
  </si>
  <si>
    <t>聚划算单坑（2.23-2.25）2.22日10点-25日9点</t>
  </si>
  <si>
    <t>聚划算单坑（2.25）2.25日10点-28日9点</t>
  </si>
  <si>
    <t>品牌团（19-20）2.18日10点-20日9点</t>
  </si>
  <si>
    <t>品牌团（2.23-2.25）2.22日10点-24日9点</t>
  </si>
  <si>
    <t>品牌团（2.25）2.25日10点-27日9点</t>
  </si>
  <si>
    <t>聚划算单坑（2.12-2.13）2.10日10点-13日9点</t>
  </si>
  <si>
    <t>聚划算单坑（2.17-2.18）2.17日10点-20日9点</t>
  </si>
  <si>
    <t>品牌团（2.12-2.15）2.11日10点-15日9点</t>
  </si>
  <si>
    <t>品牌团（18）2.18日10点-20日9点</t>
  </si>
  <si>
    <t>VW1028A</t>
  </si>
  <si>
    <t>聚划算单坑2.25日10点-28日9点（26-27）</t>
  </si>
  <si>
    <t>大牌品牌团3.1日10点-3.3日24点—（3.1-3.3）</t>
  </si>
  <si>
    <t>品牌团2.25日10点-27日9点（26）</t>
  </si>
  <si>
    <t>品牌团3.1日10点-3.3日9点(3.2-3.3)</t>
  </si>
  <si>
    <t>VW1026A</t>
  </si>
  <si>
    <t>聚划算单坑3.5日0点-3.8日24点(3.5-3.8)</t>
  </si>
  <si>
    <t>品牌团3.5日0点-3.8日24点(3.5-3.8)</t>
  </si>
  <si>
    <t>V2603*2</t>
  </si>
  <si>
    <t>2021年2月到手价</t>
  </si>
  <si>
    <t>页面价</t>
  </si>
  <si>
    <t>折扣率</t>
  </si>
  <si>
    <t>2021年1月到手价</t>
  </si>
  <si>
    <t>2020年2月到手价</t>
  </si>
  <si>
    <t>2020年平均到手价</t>
  </si>
  <si>
    <t>同比去年平均</t>
  </si>
  <si>
    <t>品牌团3.11日10点-3.14日9点(3.12-3.14）</t>
  </si>
  <si>
    <t>品牌团3.15日10点-3.17日9点（3.15-3.16）</t>
  </si>
  <si>
    <t>华东编码</t>
  </si>
  <si>
    <t>2店</t>
  </si>
  <si>
    <t>厨房湿巾</t>
  </si>
  <si>
    <r>
      <rPr>
        <sz val="11"/>
        <color theme="1"/>
        <rFont val="微软雅黑"/>
        <charset val="134"/>
      </rPr>
      <t>V</t>
    </r>
    <r>
      <rPr>
        <sz val="11"/>
        <color theme="1"/>
        <rFont val="微软雅黑"/>
        <charset val="134"/>
      </rPr>
      <t>W4002*3</t>
    </r>
  </si>
  <si>
    <t>百亿</t>
  </si>
  <si>
    <t>品牌团4.1日10点-4.4日9点(4.1)</t>
  </si>
  <si>
    <t>品牌团3.29日10点-4.1日9点(3.29-3.31)</t>
  </si>
  <si>
    <t>到手价</t>
  </si>
  <si>
    <t>品系</t>
  </si>
  <si>
    <t>供货价</t>
  </si>
  <si>
    <t>成本</t>
  </si>
  <si>
    <t>销售量</t>
  </si>
  <si>
    <t>毛保判定</t>
  </si>
  <si>
    <t>是否触发毛保</t>
  </si>
  <si>
    <t>毛保金额</t>
  </si>
  <si>
    <t>毛利</t>
  </si>
  <si>
    <t>总毛利</t>
  </si>
  <si>
    <t>毛利率</t>
  </si>
  <si>
    <t>成人湿巾</t>
  </si>
  <si>
    <t>VW1009A</t>
  </si>
  <si>
    <t>VW1025A</t>
  </si>
  <si>
    <t>婴儿湿巾</t>
  </si>
  <si>
    <t>儿童湿巾</t>
  </si>
  <si>
    <t>酒精湿巾</t>
  </si>
  <si>
    <t>会员店</t>
  </si>
  <si>
    <t>金额</t>
  </si>
  <si>
    <t>件数</t>
  </si>
  <si>
    <t>访客</t>
  </si>
  <si>
    <t>百亿VW1009*15</t>
  </si>
  <si>
    <t>百亿VW2002B*2</t>
  </si>
  <si>
    <t>品牌团4.9日10点-4.11日9点（4.10-4.11）</t>
  </si>
  <si>
    <t>品牌团4.12日10点-4.15日9点(4.12-4.14)</t>
  </si>
  <si>
    <t>VW3410*6</t>
  </si>
  <si>
    <t>主站金额</t>
  </si>
  <si>
    <t>2点金额</t>
  </si>
  <si>
    <t>会员店金额</t>
  </si>
  <si>
    <t>主站件数</t>
  </si>
  <si>
    <t>2店件数</t>
  </si>
  <si>
    <t>会员店件数</t>
  </si>
  <si>
    <t>主站访客人数</t>
  </si>
  <si>
    <t>2店访客人数</t>
  </si>
  <si>
    <t>会员店访客人数</t>
  </si>
  <si>
    <t>金额总计</t>
  </si>
  <si>
    <t>数量总计</t>
  </si>
  <si>
    <t>访客数总计</t>
  </si>
  <si>
    <t>主站成交人数</t>
  </si>
  <si>
    <t>2店成交人数</t>
  </si>
  <si>
    <t>会员店成交人数</t>
  </si>
  <si>
    <t>总计成交人数</t>
  </si>
  <si>
    <t>成交金额</t>
  </si>
  <si>
    <t>成交件数</t>
  </si>
  <si>
    <t>访客数</t>
  </si>
  <si>
    <t>上月</t>
  </si>
  <si>
    <t>\</t>
  </si>
  <si>
    <t>聚划算单坑5.1日0点-5.5日24点</t>
  </si>
  <si>
    <t>周年庆</t>
  </si>
  <si>
    <t>聚划算单坑4.19-4.25</t>
  </si>
  <si>
    <t>品牌团5.1日0点-5.5日24点</t>
  </si>
  <si>
    <t>品牌团4.19-4.25</t>
  </si>
  <si>
    <t>sku（5.14-5.20）</t>
  </si>
  <si>
    <t>32.75%</t>
  </si>
  <si>
    <t>31.29%</t>
  </si>
  <si>
    <t>20.52%</t>
  </si>
  <si>
    <t>23.66%</t>
  </si>
  <si>
    <t>24.13%</t>
  </si>
  <si>
    <t>22.11%</t>
  </si>
  <si>
    <t>37.90%</t>
  </si>
  <si>
    <t>39.29%</t>
  </si>
  <si>
    <t>25.29%</t>
  </si>
  <si>
    <t>5.91%</t>
  </si>
  <si>
    <t>6.60%</t>
  </si>
  <si>
    <t>9.34%</t>
  </si>
  <si>
    <t>1.69%</t>
  </si>
  <si>
    <t>3.72%</t>
  </si>
  <si>
    <t>21.64%</t>
  </si>
  <si>
    <t>24.86%</t>
  </si>
  <si>
    <t>20.31%</t>
  </si>
  <si>
    <t>nan%</t>
  </si>
  <si>
    <t>35.01%</t>
  </si>
  <si>
    <t>33.52%</t>
  </si>
  <si>
    <t>24.92%</t>
  </si>
  <si>
    <t>18.99%</t>
  </si>
  <si>
    <t>18.62%</t>
  </si>
  <si>
    <t>14.66%</t>
  </si>
  <si>
    <t>30.10%</t>
  </si>
  <si>
    <t>32.59%</t>
  </si>
  <si>
    <t>21.58%</t>
  </si>
  <si>
    <t>27.44%</t>
  </si>
  <si>
    <t>27.54%</t>
  </si>
  <si>
    <t>21.50%</t>
  </si>
  <si>
    <t>10.95%</t>
  </si>
  <si>
    <t>10.00%</t>
  </si>
  <si>
    <t>25.71%</t>
  </si>
  <si>
    <t>24.29%</t>
  </si>
  <si>
    <t>23.34%</t>
  </si>
  <si>
    <t>13.61%</t>
  </si>
  <si>
    <t>20.48%</t>
  </si>
  <si>
    <t>18.56%</t>
  </si>
  <si>
    <t>17.02%</t>
  </si>
  <si>
    <t>22.59%</t>
  </si>
  <si>
    <t>16.63%</t>
  </si>
  <si>
    <t>18.91%</t>
  </si>
  <si>
    <t>22.21%</t>
  </si>
  <si>
    <t>24.58%</t>
  </si>
  <si>
    <t>19.58%</t>
  </si>
  <si>
    <t>10.67%</t>
  </si>
  <si>
    <t>5.05%</t>
  </si>
  <si>
    <t>13.91%</t>
  </si>
  <si>
    <t>4.02%</t>
  </si>
  <si>
    <t>4.64%</t>
  </si>
  <si>
    <t>14.91%</t>
  </si>
  <si>
    <t>3.17%</t>
  </si>
  <si>
    <t>38.79%</t>
  </si>
  <si>
    <t>40.02%</t>
  </si>
  <si>
    <t>20.70%</t>
  </si>
  <si>
    <t>20.29%</t>
  </si>
  <si>
    <t>22.58%</t>
  </si>
  <si>
    <t>20.97%</t>
  </si>
  <si>
    <t>19.44%</t>
  </si>
  <si>
    <t>8.33%</t>
  </si>
  <si>
    <t>27.47%</t>
  </si>
  <si>
    <t>15.62%</t>
  </si>
  <si>
    <t>20.20%</t>
  </si>
  <si>
    <t>12.99%</t>
  </si>
  <si>
    <t>10.03%</t>
  </si>
  <si>
    <t>20.57%</t>
  </si>
  <si>
    <t>25.80%</t>
  </si>
  <si>
    <t>18.34%</t>
  </si>
  <si>
    <t>18.40%</t>
  </si>
  <si>
    <t>23.06%</t>
  </si>
  <si>
    <t>18.61%</t>
  </si>
  <si>
    <t>16.99%</t>
  </si>
  <si>
    <t>31.27%</t>
  </si>
  <si>
    <t>14.41%</t>
  </si>
  <si>
    <t>13.25%</t>
  </si>
  <si>
    <t>6.48%</t>
  </si>
  <si>
    <t>13.60%</t>
  </si>
  <si>
    <t>8.94%</t>
  </si>
  <si>
    <t>8.45%</t>
  </si>
  <si>
    <t>百亿VW3410*10</t>
  </si>
  <si>
    <t>28.57%</t>
  </si>
  <si>
    <t>43.18%</t>
  </si>
  <si>
    <t>45.70%</t>
  </si>
  <si>
    <t>品牌团5.16日0点-5.18日24点</t>
  </si>
  <si>
    <t>V2807-A</t>
  </si>
  <si>
    <t>VW3416*2</t>
  </si>
  <si>
    <t>品牌团4.16日0点-4.18日24点</t>
  </si>
  <si>
    <t>商务用纸</t>
  </si>
  <si>
    <t>sku（5.21-5.27）</t>
  </si>
  <si>
    <t>sku（5.21-5.27）(上月)</t>
  </si>
  <si>
    <t>sku（5.21-5.27）(去年)</t>
  </si>
  <si>
    <t>26.05%</t>
  </si>
  <si>
    <t>33.61%</t>
  </si>
  <si>
    <t>24.82%</t>
  </si>
  <si>
    <t>20.34%</t>
  </si>
  <si>
    <t>24.18%</t>
  </si>
  <si>
    <t>22.94%</t>
  </si>
  <si>
    <t>30.15%</t>
  </si>
  <si>
    <t>36.12%</t>
  </si>
  <si>
    <t>21.60%</t>
  </si>
  <si>
    <t>3.11%</t>
  </si>
  <si>
    <t>5.17%</t>
  </si>
  <si>
    <t>10.77%</t>
  </si>
  <si>
    <t>1.01%</t>
  </si>
  <si>
    <t>3.75%</t>
  </si>
  <si>
    <t>24.10%</t>
  </si>
  <si>
    <t>18.98%</t>
  </si>
  <si>
    <t>24.31%</t>
  </si>
  <si>
    <t>31.89%</t>
  </si>
  <si>
    <t>31.52%</t>
  </si>
  <si>
    <t>25.07%</t>
  </si>
  <si>
    <t>15.25%</t>
  </si>
  <si>
    <t>20.03%</t>
  </si>
  <si>
    <t>14.24%</t>
  </si>
  <si>
    <t>29.06%</t>
  </si>
  <si>
    <t>32.40%</t>
  </si>
  <si>
    <t>18.19%</t>
  </si>
  <si>
    <t>24.41%</t>
  </si>
  <si>
    <t>25.17%</t>
  </si>
  <si>
    <t>21.69%</t>
  </si>
  <si>
    <t>8.34%</t>
  </si>
  <si>
    <t>10.90%</t>
  </si>
  <si>
    <t>21.93%</t>
  </si>
  <si>
    <t>20.33%</t>
  </si>
  <si>
    <t>24.79%</t>
  </si>
  <si>
    <t>17.28%</t>
  </si>
  <si>
    <t>14.72%</t>
  </si>
  <si>
    <t>21.59%</t>
  </si>
  <si>
    <t>17.01%</t>
  </si>
  <si>
    <t>14.11%</t>
  </si>
  <si>
    <t>15.63%</t>
  </si>
  <si>
    <t>11.08%</t>
  </si>
  <si>
    <t>19.65%</t>
  </si>
  <si>
    <t>19.63%</t>
  </si>
  <si>
    <t>8.25%</t>
  </si>
  <si>
    <t>8.48%</t>
  </si>
  <si>
    <t>9.46%</t>
  </si>
  <si>
    <t>7.36%</t>
  </si>
  <si>
    <t>3.92%</t>
  </si>
  <si>
    <t>10.98%</t>
  </si>
  <si>
    <t>2.50%</t>
  </si>
  <si>
    <t>13.84%</t>
  </si>
  <si>
    <t>22.37%</t>
  </si>
  <si>
    <t>18.90%</t>
  </si>
  <si>
    <t>11.11%</t>
  </si>
  <si>
    <t>20.66%</t>
  </si>
  <si>
    <t>12.06%</t>
  </si>
  <si>
    <t>16.73%</t>
  </si>
  <si>
    <t>23.23%</t>
  </si>
  <si>
    <t>15.55%</t>
  </si>
  <si>
    <t>16.95%</t>
  </si>
  <si>
    <t>17.25%</t>
  </si>
  <si>
    <t>17.88%</t>
  </si>
  <si>
    <t>6.44%</t>
  </si>
  <si>
    <t>15.84%</t>
  </si>
  <si>
    <t>18.05%</t>
  </si>
  <si>
    <t>16.22%</t>
  </si>
  <si>
    <t>31.44%</t>
  </si>
  <si>
    <t>11.80%</t>
  </si>
  <si>
    <t>11.01%</t>
  </si>
  <si>
    <t>6.67%</t>
  </si>
  <si>
    <t>10.08%</t>
  </si>
  <si>
    <t>11.45%</t>
  </si>
  <si>
    <t>5.26%</t>
  </si>
  <si>
    <t>63.29%</t>
  </si>
  <si>
    <t>50.74%</t>
  </si>
  <si>
    <t>品牌团5.24日0点-5.27日24点</t>
  </si>
  <si>
    <t>3.26%</t>
  </si>
  <si>
    <t>12.97%</t>
  </si>
  <si>
    <t>5.73%</t>
  </si>
  <si>
    <t>13.99%</t>
  </si>
  <si>
    <t>18.48%</t>
  </si>
  <si>
    <t>9.14%</t>
  </si>
  <si>
    <t>15.92%</t>
  </si>
  <si>
    <t>5.21%</t>
  </si>
  <si>
    <t>8.90%</t>
  </si>
  <si>
    <t>8.82%</t>
  </si>
  <si>
    <t>VW4001A</t>
  </si>
  <si>
    <t>21.15%</t>
  </si>
  <si>
    <t>4.62%</t>
  </si>
  <si>
    <t>20.36%</t>
  </si>
  <si>
    <t>17.07%</t>
  </si>
  <si>
    <t>18.20%</t>
  </si>
  <si>
    <t>8.43%</t>
  </si>
  <si>
    <t>11.87%</t>
  </si>
  <si>
    <t>5.85%</t>
  </si>
  <si>
    <t>3.35%</t>
  </si>
  <si>
    <t>5.99%</t>
  </si>
  <si>
    <t>10.07%</t>
  </si>
  <si>
    <t>10.28%</t>
  </si>
  <si>
    <t>9.83%</t>
  </si>
  <si>
    <t>22.86%</t>
  </si>
  <si>
    <t>11.67%</t>
  </si>
  <si>
    <t>9.44%</t>
  </si>
  <si>
    <t>12.71%</t>
  </si>
  <si>
    <t>17.46%</t>
  </si>
  <si>
    <t>9.79%</t>
  </si>
  <si>
    <t>9.48%</t>
  </si>
  <si>
    <t>12.94%</t>
  </si>
  <si>
    <t>3.77%</t>
  </si>
  <si>
    <t>3.07%</t>
  </si>
  <si>
    <t>14.12%</t>
  </si>
  <si>
    <t>8.61%</t>
  </si>
  <si>
    <t>11.13%</t>
  </si>
  <si>
    <t>27.60%</t>
  </si>
  <si>
    <t>11.53%</t>
  </si>
  <si>
    <t>9.89%</t>
  </si>
  <si>
    <t>11.73%</t>
  </si>
  <si>
    <t>8.16%</t>
  </si>
  <si>
    <t>13.49%</t>
  </si>
  <si>
    <t>13.33%</t>
  </si>
  <si>
    <t>10.36%</t>
  </si>
  <si>
    <t>4.35%</t>
  </si>
  <si>
    <t>10.91%</t>
  </si>
  <si>
    <t>8.32%</t>
  </si>
  <si>
    <t>2.71%</t>
  </si>
  <si>
    <t>6.06%</t>
  </si>
  <si>
    <t>7.20%</t>
  </si>
  <si>
    <t>汇总</t>
  </si>
  <si>
    <t/>
  </si>
  <si>
    <t>11.62%</t>
  </si>
  <si>
    <t>sku（6.4-6.10）</t>
  </si>
  <si>
    <t>sku（6.4-6.10）(上月)</t>
  </si>
  <si>
    <t>sku（6.4-6.10）(去年)</t>
  </si>
  <si>
    <t>32.00%</t>
  </si>
  <si>
    <t>29.00%</t>
  </si>
  <si>
    <t>0.00%</t>
  </si>
  <si>
    <t>25.00%</t>
  </si>
  <si>
    <t>20.00%</t>
  </si>
  <si>
    <t>41.00%</t>
  </si>
  <si>
    <t>18.00%</t>
  </si>
  <si>
    <t>6.00%</t>
  </si>
  <si>
    <t>9.00%</t>
  </si>
  <si>
    <t>2.00%</t>
  </si>
  <si>
    <t>21.00%</t>
  </si>
  <si>
    <t>58.00%</t>
  </si>
  <si>
    <t>39.00%</t>
  </si>
  <si>
    <t>15.00%</t>
  </si>
  <si>
    <t>36.00%</t>
  </si>
  <si>
    <t>28.00%</t>
  </si>
  <si>
    <t>23.00%</t>
  </si>
  <si>
    <t>22.00%</t>
  </si>
  <si>
    <t>27.00%</t>
  </si>
  <si>
    <t>24.00%</t>
  </si>
  <si>
    <t>11.00%</t>
  </si>
  <si>
    <t>8.00%</t>
  </si>
  <si>
    <t>5.00%</t>
  </si>
  <si>
    <t>43.00%</t>
  </si>
  <si>
    <t>19.00%</t>
  </si>
  <si>
    <t>16.00%</t>
  </si>
  <si>
    <t>61.00%</t>
  </si>
  <si>
    <t>12.00%</t>
  </si>
  <si>
    <t>26.00%</t>
  </si>
  <si>
    <t>14.00%</t>
  </si>
  <si>
    <t>3.00%</t>
  </si>
  <si>
    <t>7.00%</t>
  </si>
  <si>
    <t>sku（5.1-5.31）</t>
  </si>
  <si>
    <t>31.41%</t>
  </si>
  <si>
    <t>22.91%</t>
  </si>
  <si>
    <t>22.90%</t>
  </si>
  <si>
    <t>22.36%</t>
  </si>
  <si>
    <t>36.91%</t>
  </si>
  <si>
    <t>21.20%</t>
  </si>
  <si>
    <t>6.68%</t>
  </si>
  <si>
    <t>10.52%</t>
  </si>
  <si>
    <t>3.81%</t>
  </si>
  <si>
    <t>21.35%</t>
  </si>
  <si>
    <t>21.14%</t>
  </si>
  <si>
    <t>31.24%</t>
  </si>
  <si>
    <t>25.72%</t>
  </si>
  <si>
    <t>13.67%</t>
  </si>
  <si>
    <t>31.95%</t>
  </si>
  <si>
    <t>21.17%</t>
  </si>
  <si>
    <t>27.51%</t>
  </si>
  <si>
    <t>20.04%</t>
  </si>
  <si>
    <t>11.54%</t>
  </si>
  <si>
    <t>21.41%</t>
  </si>
  <si>
    <t>16.13%</t>
  </si>
  <si>
    <t>20.01%</t>
  </si>
  <si>
    <t>17.20%</t>
  </si>
  <si>
    <t>16.24%</t>
  </si>
  <si>
    <t>15.75%</t>
  </si>
  <si>
    <t>24.09%</t>
  </si>
  <si>
    <t>18.52%</t>
  </si>
  <si>
    <t>6.46%</t>
  </si>
  <si>
    <t>10.63%</t>
  </si>
  <si>
    <t>5.72%</t>
  </si>
  <si>
    <t>3.96%</t>
  </si>
  <si>
    <t>32.52%</t>
  </si>
  <si>
    <t>20.56%</t>
  </si>
  <si>
    <t>33.84%</t>
  </si>
  <si>
    <t>21.29%</t>
  </si>
  <si>
    <t>11.70%</t>
  </si>
  <si>
    <t>17.63%</t>
  </si>
  <si>
    <t>13.23%</t>
  </si>
  <si>
    <t>26.34%</t>
  </si>
  <si>
    <t>17.21%</t>
  </si>
  <si>
    <t>12.83%</t>
  </si>
  <si>
    <t>29.31%</t>
  </si>
  <si>
    <t>15.26%</t>
  </si>
  <si>
    <t>8.71%</t>
  </si>
  <si>
    <t>9.33%</t>
  </si>
  <si>
    <t>9.32%</t>
  </si>
  <si>
    <t>12.60%</t>
  </si>
  <si>
    <t>7.37%</t>
  </si>
  <si>
    <t>9.84%</t>
  </si>
  <si>
    <t>57.97%</t>
  </si>
  <si>
    <t>51.40%</t>
  </si>
  <si>
    <t>品牌团5.7日0点-5.9日24点</t>
  </si>
  <si>
    <t>品牌团5.11日0点-5.13日24点</t>
  </si>
  <si>
    <t>品牌团5.24日0点-5.30日24点</t>
  </si>
  <si>
    <t>sku（1.14-1.20）</t>
  </si>
  <si>
    <t>人均购买件数</t>
  </si>
  <si>
    <t>品牌团1.15日0点-1.15日24点</t>
  </si>
  <si>
    <t>品牌团1.16日0点-1.20日24点</t>
  </si>
  <si>
    <t>V2283-A</t>
  </si>
  <si>
    <t>V2829-B</t>
  </si>
  <si>
    <t>V4629*2-支</t>
  </si>
  <si>
    <t>VW3410-A</t>
  </si>
  <si>
    <t>V4666A</t>
  </si>
  <si>
    <t>VW3420A</t>
  </si>
  <si>
    <t>V4188</t>
  </si>
  <si>
    <t>V9300-A</t>
  </si>
  <si>
    <t>V2833-C</t>
  </si>
  <si>
    <t>V2833-C(2022年CNY）</t>
  </si>
  <si>
    <t>V2609-A</t>
  </si>
  <si>
    <t>V2609-A（V2605-B）</t>
  </si>
  <si>
    <t>V4508-B</t>
  </si>
  <si>
    <t>V4669*2</t>
  </si>
  <si>
    <t>VW4002C</t>
  </si>
  <si>
    <t>厨房湿巾16片</t>
  </si>
  <si>
    <t>V4020-2*2</t>
  </si>
  <si>
    <t>V2241*2</t>
  </si>
  <si>
    <t>4.00%</t>
  </si>
  <si>
    <t>148.00%</t>
  </si>
  <si>
    <t>30.00%</t>
  </si>
  <si>
    <t>130.00%</t>
  </si>
  <si>
    <t>46.00%</t>
  </si>
  <si>
    <t>1.00%</t>
  </si>
  <si>
    <t>sku（12.24-12.30）</t>
  </si>
  <si>
    <t>sku（12.24-12.30）(当月)</t>
  </si>
  <si>
    <t>17609664652</t>
  </si>
  <si>
    <t>31.00%</t>
  </si>
  <si>
    <t>17609832853</t>
  </si>
  <si>
    <t>18943200386</t>
  </si>
  <si>
    <t>35.00%</t>
  </si>
  <si>
    <t>527733177957</t>
  </si>
  <si>
    <t>527733653043</t>
  </si>
  <si>
    <t>537824984434</t>
  </si>
  <si>
    <t>124.00%</t>
  </si>
  <si>
    <t>537827368358</t>
  </si>
  <si>
    <t>17.00%</t>
  </si>
  <si>
    <t>548003777683</t>
  </si>
  <si>
    <t>553066686610</t>
  </si>
  <si>
    <t>576123419275</t>
  </si>
  <si>
    <t>13.00%</t>
  </si>
  <si>
    <t>V0135D*2</t>
  </si>
  <si>
    <t>577105016117</t>
  </si>
  <si>
    <t>591439605080</t>
  </si>
  <si>
    <t>598970252794</t>
  </si>
  <si>
    <t>V0084、V0166A</t>
  </si>
  <si>
    <t>639733237226</t>
  </si>
  <si>
    <t>641077751110</t>
  </si>
  <si>
    <t>642229817712</t>
  </si>
  <si>
    <t>V0084</t>
  </si>
  <si>
    <t>644531210769</t>
  </si>
  <si>
    <t>V0166-A</t>
  </si>
  <si>
    <t>648460671857</t>
  </si>
  <si>
    <t>V0190</t>
  </si>
  <si>
    <t>652963982295</t>
  </si>
  <si>
    <t>V0084*3</t>
  </si>
  <si>
    <t>653745719458</t>
  </si>
  <si>
    <t>641510941284</t>
  </si>
  <si>
    <t>37253526527</t>
  </si>
  <si>
    <t>163.00%</t>
  </si>
  <si>
    <t>33.00%</t>
  </si>
  <si>
    <t>43988989706</t>
  </si>
  <si>
    <t>49.00%</t>
  </si>
  <si>
    <t>541918489832</t>
  </si>
  <si>
    <t>544053639760</t>
  </si>
  <si>
    <t>559325430280</t>
  </si>
  <si>
    <t>592049049728</t>
  </si>
  <si>
    <t>601890751194</t>
  </si>
  <si>
    <t>632083172612</t>
  </si>
  <si>
    <t>638115210957</t>
  </si>
  <si>
    <t>641289932086</t>
  </si>
  <si>
    <t>sku（1.1-1.31）</t>
  </si>
  <si>
    <t>品牌团4.19日0点-4.25日24点（4.19-4.22）</t>
  </si>
  <si>
    <t>V4687单卷*2</t>
  </si>
  <si>
    <t>立体美单包*2</t>
  </si>
  <si>
    <t>VW6205</t>
  </si>
  <si>
    <t>V2885-A组套</t>
  </si>
  <si>
    <t>V2801</t>
  </si>
  <si>
    <t>是否2店</t>
  </si>
  <si>
    <t>是否百亿补贴</t>
  </si>
  <si>
    <t>是否整箱</t>
  </si>
  <si>
    <t>是否立体美</t>
  </si>
  <si>
    <t>维达抽纸超韧3层M码120抽24包卫生餐巾纸巾抽纸家用实惠整箱装</t>
  </si>
  <si>
    <t>整箱</t>
  </si>
  <si>
    <t>维达卷纸蓝色经典4层140克27卷卷纸卫生纸巾卷纸家用实惠整箱装</t>
  </si>
  <si>
    <t>维达棉韧立体美压花抽纸M码3层100抽20包卫生纸巾整箱家用实惠</t>
  </si>
  <si>
    <t>立体美抽纸</t>
  </si>
  <si>
    <t>维达无芯卷纸超韧4层78克10卷(中棒)卫生纸巾 厕纸手纸家用实惠装</t>
  </si>
  <si>
    <t>维达卷纸蓝色经典4层200克27卷卷纸卫生纸巾卷纸家用实惠整箱装</t>
  </si>
  <si>
    <t>维达棉韧立体美压花抽纸3层100抽6包卫生纸巾餐巾纸 新旧随机发货</t>
  </si>
  <si>
    <t>维达抽纸超韧3层130抽24包卫生纸巾抽纸餐巾纸家用实惠整箱装</t>
  </si>
  <si>
    <t>维达超韧抽纸加量不加价3层共30包整箱抽纸巾家用实惠整装箱</t>
  </si>
  <si>
    <t>维达抽纸超韧3层130抽6包卫生纸巾面巾纸餐巾纸 新旧交替发货</t>
  </si>
  <si>
    <t>【加量不加价】维达细韧抽纸130抽24包(18+6)包整箱纸巾新旧交替</t>
  </si>
  <si>
    <t>维达棉韧卷纸4层125克24卷立体美卷纸卫生纸巾家用实惠整箱装</t>
  </si>
  <si>
    <t>立体美卷纸</t>
  </si>
  <si>
    <t>维达棉韧立体美抽纸3层108抽24包纸巾抽纸整箱实惠装新旧交替发货</t>
  </si>
  <si>
    <t>【超定制】维达湿厕纸套装40片6包常规+10片4包便携私处清洁湿巾</t>
  </si>
  <si>
    <t>【加量不加价】维达棉韧立体美抽纸100抽30包(24+6)包 新旧交替</t>
  </si>
  <si>
    <t>维达抽纸细韧3层140抽24包卫生纸巾餐巾纸抽纸家用实惠整箱装</t>
  </si>
  <si>
    <t>维达超韧抽纸3层150抽24包卫生纸巾餐巾纸家用实惠整箱装爆款S码</t>
  </si>
  <si>
    <t>维达洁肤杀菌湿巾套装80抽*3包卫生湿纸巾湿巾纸 新旧包装交替</t>
  </si>
  <si>
    <t>维达抽纸超韧3层M码150抽24包卫生纸巾家用实惠整箱装新旧混发</t>
  </si>
  <si>
    <t>维达细韧抽纸3层24包卫生纸巾餐巾纸抽纸家用实惠整装箱</t>
  </si>
  <si>
    <t>【薇娅推荐】维达湿厕纸套装40片*10包 私处清洁湿巾 可冲入马桶</t>
  </si>
  <si>
    <t>维达手帕纸套装3层8张50包卫生纸巾 吾皇版本随机发货</t>
  </si>
  <si>
    <t>维达无芯卷纸超韧3层100克40卷卫生纸巾家用厕纸整箱实惠装卫生纸</t>
  </si>
  <si>
    <t>维达抽纸超韧3层130抽24包卫生纸巾面巾纸餐巾纸 新旧交替发货</t>
  </si>
  <si>
    <t>维达洁肤杀菌湿巾10片*5包 去菌湿巾卫生湿纸巾套装便携新旧交替</t>
  </si>
  <si>
    <t>维达卷纸棉韧4层128克27卷有芯卷纸卫生纸巾整箱装新旧交替发货</t>
  </si>
  <si>
    <t>维达大规格商用擦手纸三折200抽*20包卫生抽纸家用实惠整箱装</t>
  </si>
  <si>
    <t>维达卷纸卷筒纸手纸至有分量3层160克40卷卫生纸巾有芯卷纸纸品</t>
  </si>
  <si>
    <t>维达抽纸倍韧120抽30包面巾纸餐巾纸卫生纸巾装新旧交替发货</t>
  </si>
  <si>
    <t>维达婴儿棉韧抽纸3层100抽24包儿童纸巾卫生纸抽纸整箱家用实惠装</t>
  </si>
  <si>
    <t>维达婴儿湿巾80抽1包 儿童宝宝手口可用卫生湿纸巾 新旧交替</t>
  </si>
  <si>
    <t>维达湿厕纸40片1包 私处清洁湿巾湿纸巾 亲肤柔和 大人小孩皆可用</t>
  </si>
  <si>
    <t>维达卷纸超韧4层78克30卷卫生纸巾卷纸家用实惠整箱装新旧交替</t>
  </si>
  <si>
    <t>维达商用卷纸3层180米/卷共8大卷公用卫生纸巾卷纸家用实惠整箱装</t>
  </si>
  <si>
    <t>维达抽纸超韧3层150抽48包整箱装卫生纸巾餐巾纸新旧交替发货</t>
  </si>
  <si>
    <t>维达抽纸超韧3层130抽12包卫生纸巾面巾纸餐巾纸 新旧交替发货</t>
  </si>
  <si>
    <t>维达吾皇湿厕纸40片5包+10片4包无酒精可用清洁湿巾便携</t>
  </si>
  <si>
    <t>维达手帕纸3层8张10包卫生纸巾 面巾纸 吾皇版本交替发货</t>
  </si>
  <si>
    <t>维达商用大盘纸2层280米/卷*8大卷卷纸卫生纸巾家用实惠整箱装</t>
  </si>
  <si>
    <t>维达纯水湿巾80片 无香精 婴儿儿童手口可用抽取式湿纸巾湿巾纸</t>
  </si>
  <si>
    <t>维达卷纸卷筒纸超韧4层180克10卷卫生纸巾有芯卷纸 新旧包装交替</t>
  </si>
  <si>
    <t>维达婴儿宝宝婴幼儿抽纸M码3层150抽18包卫生纸巾家用实惠整箱装</t>
  </si>
  <si>
    <t>维达卷纸卫生纸巾棉韧4层160克27卷立体美有芯卷纸家用实惠整箱装</t>
  </si>
  <si>
    <t>维达卷纸卷筒纸超韧4层180克40卷卫生纸巾有芯卷纸 新旧包装交替</t>
  </si>
  <si>
    <t>维达卷纸蓝色经典3层160克10卷卫生纸巾有芯卷纸 纸品厕纸手纸</t>
  </si>
  <si>
    <t>维达手帕纸超韧4层8张36包卫生纸巾 自然无香面巾纸新旧交替发货</t>
  </si>
  <si>
    <t>维达卷纸蓝色经典4层130克12卷卫生纸巾有芯卷纸厕纸新旧交替发货</t>
  </si>
  <si>
    <t>维达卷纸棉韧4层100克30卷卫生纸巾卷纸厕纸手纸家用实惠整箱装</t>
  </si>
  <si>
    <t>维达洁肤杀菌湿巾湿纸巾10片1包 便携装卫生湿纸巾湿巾纸新旧交替</t>
  </si>
  <si>
    <t>维达卷纸至有分量3层180克20卷卫生纸巾厕纸手纸卷纸 新旧混发</t>
  </si>
  <si>
    <t>维达无芯卷纸超韧3层140克12卷中棒卫生纸巾厕纸新旧包装交替发货</t>
  </si>
  <si>
    <t>维达洁肤杀菌湿巾套装80抽*2包卫生湿纸巾湿巾纸 新旧包装交替</t>
  </si>
  <si>
    <t>维达蓝色经典有芯卫卷4层130g30卷卫生纸巾实惠卷纸整箱装</t>
  </si>
  <si>
    <t>维达超迷你杀菌湿纸巾8片8包 便携儿童宝宝手口清洁护理卫生湿巾</t>
  </si>
  <si>
    <t>维达大规格商用擦手纸抹手纸200张/包*9包抽纸家用实惠整箱装</t>
  </si>
  <si>
    <t>维达细韧抽纸3层S码120抽20包卫生纸巾餐巾纸抽纸家用实惠整箱装</t>
  </si>
  <si>
    <t>维达儿童迷你杀菌湿巾8片3包便携装湿纸巾 婴儿可用 新旧包装交替</t>
  </si>
  <si>
    <t>维达洁肤杀菌湿巾80抽1包温和无香卫生湿纸巾湿巾纸 新旧包装交替</t>
  </si>
  <si>
    <t>维达厨房抽纸80抽12包厨房防油贴纸抽纸巾卫生纸家用实惠整箱装</t>
  </si>
  <si>
    <t>维达抽纸超韧3层120抽20包卫生纸巾面巾纸餐巾纸 新旧交替发货</t>
  </si>
  <si>
    <t>【薇娅】维达棉韧小王子IP装 立体美压花抽纸110抽20包整箱装</t>
  </si>
  <si>
    <t>维达棉韧立体美压花抽纸3层110抽6包卫生纸巾  新旧随机发货纸抽</t>
  </si>
  <si>
    <t>维达便携装湿厕纸10片1包 私处清洁湿巾 干湿搭配 屁屁更干净</t>
  </si>
  <si>
    <t>维达卷纸超韧4层180克27卷卫生纸巾卷纸家用实惠整箱装新旧交替</t>
  </si>
  <si>
    <t>维达抽纸超韧3层M码150抽15包卫生纸巾 中规格面巾纸餐巾纸面纸</t>
  </si>
  <si>
    <t>维达超韧Just1 颐和园IP国潮纸巾4层超迷你24包 手帕纸面巾手帕纸</t>
  </si>
  <si>
    <t>维达婴儿棉柔巾100抽6包干湿两用可做湿纸巾洗脸巾新旧交替</t>
  </si>
  <si>
    <t>维达盒抽超韧3层L码130抽3盒装大规格餐巾纸 卫生抽纸新旧混发</t>
  </si>
  <si>
    <t>维达超迷你8片*8包*4共32包 便携装卫生湿巾湿纸巾新旧交替发货</t>
  </si>
  <si>
    <t>维达卷纸蓝色经典4层130克36卷卫生纸巾有芯卷纸厕纸新旧交替发货</t>
  </si>
  <si>
    <t>包邮维达厨房卷纸2层75节8卷厨房防油贴纸卫生纸巾家用实惠整装箱</t>
  </si>
  <si>
    <t>维达 超迷你杀菌8片8包便携装卫生湿巾 吾皇版本 交替发货</t>
  </si>
  <si>
    <t>维达婴儿湿巾80片*3包+婴儿抽纸3层100抽4包家用实惠整箱新旧交替</t>
  </si>
  <si>
    <t>维达棉韧卷纸卫生纸卷筒纸4层180克10卷立体美有芯卷纸新旧交替</t>
  </si>
  <si>
    <t>维达超韧系列卫生纸140克*10+2卷/提</t>
  </si>
  <si>
    <t>维达蓝色经典卷筒纸卷纸卷筒卫生纸4层160克27卷整箱装 卫生纸巾</t>
  </si>
  <si>
    <t>维达颐和园联名 超韧Just1国潮抽纸4层18包整箱纸巾餐巾纸餐纸</t>
  </si>
  <si>
    <t>维达婴儿湿巾手口可用40抽儿童专用护肤卫生湿纸巾新旧交替发货</t>
  </si>
  <si>
    <t>维达无芯卷纸超韧4层78克10卷*3提共30卷卫生纸巾厕纸家用卫生纸</t>
  </si>
  <si>
    <t>维达抽纸超韧3层130抽18包卫生纸巾面巾纸餐巾纸 新旧交替发货</t>
  </si>
  <si>
    <t>包邮维达湿厕纸40片/包*5包加送超韧抽纸1包 温和 私处清洁湿巾</t>
  </si>
  <si>
    <t>维达抽纸超韧3层M码150抽12包卫生纸巾 中规格面巾纸面纸餐巾纸</t>
  </si>
  <si>
    <t>维达超韧抽纸3层100抽15包S码卫生纸巾抽纸家用家庭实惠整箱装</t>
  </si>
  <si>
    <t>维达吾皇IP 奶猫香超迷你4层5张24包 吸猫味手帕纸纸巾餐巾纸</t>
  </si>
  <si>
    <t>维达棉柔巾大规格XL码100抽*4包/提干湿两用湿水可做一次性洗脸巾</t>
  </si>
  <si>
    <t>维达有芯卷纸至有分量3层160克10卷*2提共20卷卫生纸巾 新旧交替</t>
  </si>
  <si>
    <t>维达抽纸超韧3层120抽8包卫生纸巾面巾纸餐巾纸 新旧交替发货</t>
  </si>
  <si>
    <t>维达立体美4层140克12卷/提*2提共24卷无芯卷纸卫生纸新旧交替</t>
  </si>
  <si>
    <t>维达吾皇定制版湿厕纸40片/包 无酒精 私处清洁湿巾湿纸巾湿厕纸</t>
  </si>
  <si>
    <t>维达卷纸蓝色经典4层130克24卷卫生纸巾有芯卷纸厕纸新旧交替发货</t>
  </si>
  <si>
    <t>维达吾皇IP 女性专用湿厕纸巾卫生纸20片/包 私处可用 液体厕纸</t>
  </si>
  <si>
    <t>维达颐和园厨房抽纸80抽8包厨房防油贴纸卫生纸巾家用实惠整箱装</t>
  </si>
  <si>
    <t>【百亿补贴会场更划算】维达洁肤杀菌湿巾10片/包*15包便携装</t>
  </si>
  <si>
    <t>百亿补贴</t>
  </si>
  <si>
    <t>维达4层超韧卷筒卫生纸115克*（10+2）卷/提</t>
  </si>
  <si>
    <t>维达卷纸卷筒纸手纸蓝色经典3层160克*60卷卫生纸巾有芯卷纸</t>
  </si>
  <si>
    <t>维达Luxury铂臻L码抽纸3层80抽18包抽纸商用家用家庭实惠整箱装</t>
  </si>
  <si>
    <t>维达印花手帕纸超韧4层5张24包Feel面巾纸糖果色印花新旧交替发货</t>
  </si>
  <si>
    <t>维达抽纸超韧3层M码150抽6包卫生纸巾 中规格面巾纸餐巾纸面纸</t>
  </si>
  <si>
    <t>维达便携装湿厕纸10片/包*4包 温和不刺激</t>
  </si>
  <si>
    <t>维达抽纸超韧3层120抽16包卫生纸巾面巾纸餐巾纸 新旧交替发货</t>
  </si>
  <si>
    <t>维达卷纸卷筒纸超韧4层180克20卷卫生纸巾有芯卷纸 新旧包装交替</t>
  </si>
  <si>
    <t>维达蓝色经典卫生卷纸12卷/提</t>
  </si>
  <si>
    <t>维达抽纸超韧3层M码150抽9包卫生纸巾 中规格面巾纸餐巾纸面纸</t>
  </si>
  <si>
    <t>维达纯木本色抽纸3层110抽20包软抽纸面巾实惠整箱装</t>
  </si>
  <si>
    <t>维达超韧系列三层抽取式纸面巾</t>
  </si>
  <si>
    <t>维达酒精卫生湿巾30片3包温和无香量贩装湿纸巾</t>
  </si>
  <si>
    <t>维达有份量V4081　180克/卷*10卷/提</t>
  </si>
  <si>
    <t>维达印花手帕纸超韧4层5张72包Feel面巾纸糖果色印花新旧交替发货</t>
  </si>
  <si>
    <t>维达棉韧压花立体美抽取面巾3层110抽10包 卫生抽纸纸巾餐巾纸</t>
  </si>
  <si>
    <t>维达抽纸超韧3层s码130抽20包整箱装卫生纸巾</t>
  </si>
  <si>
    <t>维达抽纸倍韧2层180抽/包共24包面巾纸餐巾纸面纸卫生纸巾纸品</t>
  </si>
  <si>
    <t>维达抽纸倍韧2层180抽/包共12包面巾纸餐巾纸面纸卫生纸巾纸品</t>
  </si>
  <si>
    <t>维达立体美抽取式纸面巾 标准装8包   110抽/包</t>
  </si>
  <si>
    <t>维达RO纯水湿巾80片3包量贩装无香精 洁净安心抽取式湿纸巾湿巾纸</t>
  </si>
  <si>
    <t>维达纯木本色抽纸3层110抽6包软抽纸面巾纸巾家用实惠抽纸</t>
  </si>
  <si>
    <t>维达抽纸棉韧立体美压花M码纸巾3层100抽2包</t>
  </si>
  <si>
    <t>维达抽纸超韧3层120抽48包卫生纸巾面巾纸餐巾纸 新旧交替发货</t>
  </si>
  <si>
    <t>维达立体美系列无芯卷纸2.04千克/提</t>
  </si>
  <si>
    <t>维达立体美无芯卷纸 10卷/提</t>
  </si>
  <si>
    <t>维达立体美系列无芯卷纸1.08千克/提</t>
  </si>
  <si>
    <t>维达超韧四层舒雅清香纸手帕 18包/组</t>
  </si>
  <si>
    <t>维达棉韧系列三层抽取式纸面巾</t>
  </si>
  <si>
    <t>维达卷纸超韧4层130克30卷卫生纸巾卷纸家用实惠整箱装新旧交替</t>
  </si>
  <si>
    <t>维达卫生纸 150g/卷*12卷/提</t>
  </si>
  <si>
    <t>维达儿童湿巾(迷你版)</t>
  </si>
  <si>
    <t>维达超韧颐和园系列抽取式纸面巾</t>
  </si>
  <si>
    <t>维达抽纸超韧3层150抽27包面巾纸餐巾纸卫生纸巾 新旧交替发货</t>
  </si>
  <si>
    <t>维达超韧系列手帕纸4层8张12包装纸巾（清香型）</t>
  </si>
  <si>
    <t>维达棉韧系列三层抽取式面巾纸 100抽*12包/提</t>
  </si>
  <si>
    <t>【喵九八】维达厨房干湿组合套装厨房抽纸80抽1包+厨房湿巾5片2包</t>
  </si>
  <si>
    <t>维达超韧系列无芯短卷纸</t>
  </si>
  <si>
    <t>维达蓝色经典卫生卷纸 20卷/提</t>
  </si>
  <si>
    <t>维达清新舒爽雏菊淡香天然洁肤湿巾10片/包</t>
  </si>
  <si>
    <t>维达超韧抽纸3层110抽24包卫生纸巾抽取式纸巾实惠整箱装</t>
  </si>
  <si>
    <t>维达抽纸超韧3层150抽9包面巾纸餐巾纸卫生纸巾 新旧交替发货</t>
  </si>
  <si>
    <t>维达吾皇湿厕纸40片5包+10片4包无酒精可用护理清洁湿巾便携</t>
  </si>
  <si>
    <t>维达婴儿婴幼儿棉柔巾100抽6包干湿两用可做湿纸巾洗脸巾新旧交替</t>
  </si>
  <si>
    <t>维达蓝色经典100抽盒装面纸</t>
  </si>
  <si>
    <t>维达棉韧立体美无芯卷纸标准装</t>
  </si>
  <si>
    <t>【百亿补贴】维达抽纸超韧3层M码120抽24包整箱装</t>
  </si>
  <si>
    <t>维达抽纸超韧3层130抽24包整箱装卫生纸面巾纸餐巾纸</t>
  </si>
  <si>
    <t>维达超韧无芯卷纸150克*12卷/提</t>
  </si>
  <si>
    <t>维达立体美棉韧卫生纸巾4层150克2卷有芯卷纸</t>
  </si>
  <si>
    <t>维达小王子儿童卫生湿巾60片1包卫生纸巾</t>
  </si>
  <si>
    <t>维达立体美棉韧卫生纸巾4层150克4卷有芯卷纸卫生纸家用实惠装</t>
  </si>
  <si>
    <t>维达棉韧卷纸4层125克24卷整箱装立体美压花有芯卷纸卫生纸巾</t>
  </si>
  <si>
    <t>维达抽纸倍韧2层180抽30包软包装面巾纸餐巾纸 卫生纸巾纸品</t>
  </si>
  <si>
    <t>维达棉韧立体美压花4层无芯卷纸</t>
  </si>
  <si>
    <t>维达Luxury铂臻立体美压花有芯卷纸3层120克24卷家用实惠整箱装</t>
  </si>
  <si>
    <t>【百亿补贴】维达加量细韧抽纸130抽18+6包共24包</t>
  </si>
  <si>
    <t>维达超韧4层便捷装纸面巾20抽*10包</t>
  </si>
  <si>
    <t>维达便携装湿厕纸清爽水润擦拭10片/包*2包</t>
  </si>
  <si>
    <t>维达棉韧小王子IP装 立体美压花抽纸110抽20包卫生纸巾整箱装</t>
  </si>
</sst>
</file>

<file path=xl/styles.xml><?xml version="1.0" encoding="utf-8"?>
<styleSheet xmlns="http://schemas.openxmlformats.org/spreadsheetml/2006/main">
  <numFmts count="11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00000"/>
    <numFmt numFmtId="177" formatCode="0_ "/>
    <numFmt numFmtId="178" formatCode="0.00_ "/>
    <numFmt numFmtId="179" formatCode="0&quot;.&quot;0,&quot;万&quot;"/>
    <numFmt numFmtId="180" formatCode="0.0"/>
    <numFmt numFmtId="181" formatCode="0&quot;.&quot;0,&quot;万元&quot;"/>
    <numFmt numFmtId="182" formatCode="0\.0,&quot;万&quot;"/>
  </numFmts>
  <fonts count="3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1"/>
      <name val="宋体"/>
      <charset val="134"/>
      <scheme val="minor"/>
    </font>
    <font>
      <sz val="12"/>
      <color theme="1"/>
      <name val="微软雅黑"/>
      <charset val="134"/>
    </font>
    <font>
      <b/>
      <sz val="11"/>
      <name val="等线"/>
      <charset val="134"/>
    </font>
    <font>
      <sz val="11"/>
      <color rgb="FFFF0000"/>
      <name val="微软雅黑"/>
      <charset val="134"/>
    </font>
    <font>
      <b/>
      <sz val="11"/>
      <color rgb="FF3F3F3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theme="1"/>
      <name val="微软雅黑"/>
      <charset val="134"/>
    </font>
    <font>
      <sz val="11"/>
      <color rgb="FF000000"/>
      <name val="微软雅黑"/>
      <charset val="134"/>
    </font>
    <font>
      <sz val="9"/>
      <color rgb="FF333333"/>
      <name val="Helvetica Neue"/>
      <charset val="134"/>
    </font>
    <font>
      <sz val="9"/>
      <color rgb="FF333333"/>
      <name val="宋体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10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6" fillId="1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25" borderId="10" applyNumberFormat="0" applyFont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9" fillId="10" borderId="4" applyNumberFormat="0" applyAlignment="0" applyProtection="0">
      <alignment vertical="center"/>
    </xf>
    <xf numFmtId="0" fontId="25" fillId="10" borderId="7" applyNumberFormat="0" applyAlignment="0" applyProtection="0">
      <alignment vertical="center"/>
    </xf>
    <xf numFmtId="0" fontId="36" fillId="33" borderId="12" applyNumberFormat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0" fillId="0" borderId="0"/>
  </cellStyleXfs>
  <cellXfs count="16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49" applyFont="1" applyFill="1" applyAlignment="1"/>
    <xf numFmtId="21" fontId="0" fillId="0" borderId="0" xfId="49" applyNumberFormat="1" applyFont="1" applyFill="1" applyAlignment="1"/>
    <xf numFmtId="176" fontId="0" fillId="0" borderId="0" xfId="0" applyNumberFormat="1">
      <alignment vertical="center"/>
    </xf>
    <xf numFmtId="0" fontId="0" fillId="2" borderId="0" xfId="49" applyFont="1" applyFill="1" applyAlignment="1"/>
    <xf numFmtId="0" fontId="0" fillId="2" borderId="0" xfId="49" applyFont="1" applyFill="1" applyAlignment="1">
      <alignment horizont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176" fontId="0" fillId="0" borderId="0" xfId="0" applyNumberFormat="1" applyAlignment="1">
      <alignment horizontal="left"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76" fontId="0" fillId="3" borderId="0" xfId="0" applyNumberFormat="1" applyFill="1">
      <alignment vertical="center"/>
    </xf>
    <xf numFmtId="10" fontId="1" fillId="0" borderId="0" xfId="0" applyNumberFormat="1" applyFont="1">
      <alignment vertical="center"/>
    </xf>
    <xf numFmtId="178" fontId="1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0" fontId="3" fillId="5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176" fontId="2" fillId="0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>
      <alignment vertical="center"/>
    </xf>
    <xf numFmtId="0" fontId="2" fillId="0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78" fontId="2" fillId="0" borderId="2" xfId="0" applyNumberFormat="1" applyFont="1" applyFill="1" applyBorder="1" applyAlignment="1">
      <alignment horizontal="center" vertical="center"/>
    </xf>
    <xf numFmtId="179" fontId="2" fillId="0" borderId="2" xfId="0" applyNumberFormat="1" applyFont="1" applyFill="1" applyBorder="1" applyAlignment="1">
      <alignment horizontal="center" vertical="center"/>
    </xf>
    <xf numFmtId="178" fontId="2" fillId="0" borderId="0" xfId="0" applyNumberFormat="1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79" fontId="2" fillId="0" borderId="1" xfId="0" applyNumberFormat="1" applyFont="1" applyFill="1" applyBorder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1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0" fontId="0" fillId="3" borderId="0" xfId="0" applyNumberFormat="1" applyFill="1">
      <alignment vertical="center"/>
    </xf>
    <xf numFmtId="0" fontId="0" fillId="6" borderId="0" xfId="0" applyFill="1">
      <alignment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0" fontId="0" fillId="0" borderId="0" xfId="0" applyNumberForma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Fill="1" applyBorder="1" applyAlignment="1">
      <alignment horizontal="center" vertical="top"/>
    </xf>
    <xf numFmtId="0" fontId="0" fillId="3" borderId="0" xfId="0" applyFont="1" applyFill="1" applyAlignment="1"/>
    <xf numFmtId="10" fontId="0" fillId="3" borderId="0" xfId="0" applyNumberFormat="1" applyFont="1" applyFill="1" applyAlignment="1"/>
    <xf numFmtId="0" fontId="2" fillId="0" borderId="1" xfId="0" applyFont="1" applyBorder="1">
      <alignment vertical="center"/>
    </xf>
    <xf numFmtId="0" fontId="0" fillId="0" borderId="0" xfId="0" applyFont="1" applyFill="1" applyAlignment="1"/>
    <xf numFmtId="10" fontId="0" fillId="0" borderId="0" xfId="0" applyNumberFormat="1" applyFont="1" applyFill="1" applyAlignment="1"/>
    <xf numFmtId="1" fontId="2" fillId="0" borderId="0" xfId="0" applyNumberFormat="1" applyFont="1" applyFill="1" applyAlignment="1">
      <alignment horizontal="center"/>
    </xf>
    <xf numFmtId="0" fontId="0" fillId="4" borderId="0" xfId="0" applyFont="1" applyFill="1" applyAlignment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>
      <alignment vertical="center"/>
    </xf>
    <xf numFmtId="10" fontId="0" fillId="0" borderId="0" xfId="0" applyNumberFormat="1" applyAlignment="1">
      <alignment vertical="center"/>
    </xf>
    <xf numFmtId="0" fontId="4" fillId="0" borderId="1" xfId="0" applyFont="1" applyBorder="1" applyAlignment="1">
      <alignment horizontal="left" vertical="top"/>
    </xf>
    <xf numFmtId="0" fontId="1" fillId="0" borderId="0" xfId="0" applyFont="1" applyFill="1" applyAlignmen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6" fontId="2" fillId="0" borderId="2" xfId="0" applyNumberFormat="1" applyFont="1" applyFill="1" applyBorder="1" applyAlignment="1">
      <alignment horizontal="left" vertical="center"/>
    </xf>
    <xf numFmtId="179" fontId="2" fillId="3" borderId="1" xfId="0" applyNumberFormat="1" applyFont="1" applyFill="1" applyBorder="1" applyAlignment="1">
      <alignment horizontal="center" vertical="center"/>
    </xf>
    <xf numFmtId="10" fontId="0" fillId="7" borderId="0" xfId="0" applyNumberFormat="1" applyFill="1">
      <alignment vertical="center"/>
    </xf>
    <xf numFmtId="1" fontId="7" fillId="0" borderId="0" xfId="0" applyNumberFormat="1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2" fillId="0" borderId="0" xfId="0" applyNumberFormat="1" applyFont="1" applyFill="1" applyAlignment="1">
      <alignment horizontal="left"/>
    </xf>
    <xf numFmtId="1" fontId="2" fillId="3" borderId="0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" fontId="2" fillId="6" borderId="0" xfId="0" applyNumberFormat="1" applyFont="1" applyFill="1" applyAlignment="1">
      <alignment horizontal="left"/>
    </xf>
    <xf numFmtId="0" fontId="2" fillId="6" borderId="0" xfId="0" applyFont="1" applyFill="1" applyAlignment="1">
      <alignment horizontal="left"/>
    </xf>
    <xf numFmtId="1" fontId="2" fillId="8" borderId="0" xfId="0" applyNumberFormat="1" applyFont="1" applyFill="1" applyAlignment="1">
      <alignment horizontal="left"/>
    </xf>
    <xf numFmtId="0" fontId="2" fillId="9" borderId="0" xfId="0" applyFont="1" applyFill="1" applyAlignment="1">
      <alignment horizontal="left"/>
    </xf>
    <xf numFmtId="0" fontId="0" fillId="0" borderId="0" xfId="0" applyFill="1" applyBorder="1" applyAlignment="1">
      <alignment vertical="center"/>
    </xf>
    <xf numFmtId="0" fontId="2" fillId="9" borderId="0" xfId="0" applyFont="1" applyFill="1" applyBorder="1" applyAlignment="1">
      <alignment horizontal="left"/>
    </xf>
    <xf numFmtId="0" fontId="2" fillId="0" borderId="0" xfId="0" applyFont="1" applyFill="1" applyBorder="1" applyAlignment="1"/>
    <xf numFmtId="0" fontId="2" fillId="9" borderId="0" xfId="0" applyFont="1" applyFill="1" applyBorder="1" applyAlignment="1"/>
    <xf numFmtId="1" fontId="2" fillId="0" borderId="0" xfId="0" applyNumberFormat="1" applyFont="1" applyFill="1" applyBorder="1" applyAlignment="1">
      <alignment horizontal="left"/>
    </xf>
    <xf numFmtId="1" fontId="2" fillId="9" borderId="0" xfId="0" applyNumberFormat="1" applyFont="1" applyFill="1" applyBorder="1" applyAlignment="1">
      <alignment horizontal="left"/>
    </xf>
    <xf numFmtId="0" fontId="2" fillId="0" borderId="0" xfId="0" applyFont="1" applyFill="1" applyAlignment="1"/>
    <xf numFmtId="179" fontId="1" fillId="0" borderId="0" xfId="0" applyNumberFormat="1" applyFont="1">
      <alignment vertical="center"/>
    </xf>
    <xf numFmtId="1" fontId="2" fillId="4" borderId="0" xfId="0" applyNumberFormat="1" applyFont="1" applyFill="1" applyAlignment="1">
      <alignment horizontal="left"/>
    </xf>
    <xf numFmtId="0" fontId="2" fillId="4" borderId="0" xfId="0" applyFont="1" applyFill="1" applyBorder="1" applyAlignment="1">
      <alignment horizontal="left"/>
    </xf>
    <xf numFmtId="0" fontId="1" fillId="0" borderId="0" xfId="0" applyFont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178" fontId="0" fillId="0" borderId="0" xfId="0" applyNumberForma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78" fontId="1" fillId="0" borderId="0" xfId="0" applyNumberFormat="1" applyFont="1" applyAlignment="1">
      <alignment horizontal="left" vertical="center"/>
    </xf>
    <xf numFmtId="0" fontId="8" fillId="10" borderId="4" xfId="24" applyFont="1" applyFill="1" applyAlignment="1">
      <alignment horizontal="center" vertical="center"/>
    </xf>
    <xf numFmtId="0" fontId="8" fillId="11" borderId="4" xfId="24" applyFont="1" applyFill="1" applyAlignment="1">
      <alignment horizontal="center" vertical="center"/>
    </xf>
    <xf numFmtId="180" fontId="8" fillId="10" borderId="4" xfId="24" applyNumberFormat="1" applyFont="1" applyFill="1" applyAlignment="1">
      <alignment horizontal="center" vertical="center"/>
    </xf>
    <xf numFmtId="0" fontId="8" fillId="3" borderId="4" xfId="24" applyFont="1" applyFill="1" applyAlignment="1">
      <alignment horizontal="center" vertical="center"/>
    </xf>
    <xf numFmtId="179" fontId="0" fillId="0" borderId="0" xfId="0" applyNumberFormat="1">
      <alignment vertical="center"/>
    </xf>
    <xf numFmtId="0" fontId="9" fillId="0" borderId="0" xfId="0" applyFont="1">
      <alignment vertical="center"/>
    </xf>
    <xf numFmtId="10" fontId="9" fillId="0" borderId="0" xfId="0" applyNumberFormat="1" applyFont="1">
      <alignment vertical="center"/>
    </xf>
    <xf numFmtId="178" fontId="9" fillId="0" borderId="0" xfId="0" applyNumberFormat="1" applyFont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0" fontId="0" fillId="0" borderId="0" xfId="0" applyNumberFormat="1" applyBorder="1">
      <alignment vertical="center"/>
    </xf>
    <xf numFmtId="178" fontId="0" fillId="0" borderId="0" xfId="0" applyNumberFormat="1" applyBorder="1">
      <alignment vertical="center"/>
    </xf>
    <xf numFmtId="179" fontId="0" fillId="3" borderId="0" xfId="0" applyNumberFormat="1" applyFill="1">
      <alignment vertical="center"/>
    </xf>
    <xf numFmtId="10" fontId="0" fillId="3" borderId="0" xfId="0" applyNumberFormat="1" applyFill="1" applyBorder="1">
      <alignment vertical="center"/>
    </xf>
    <xf numFmtId="178" fontId="0" fillId="3" borderId="0" xfId="0" applyNumberFormat="1" applyFill="1" applyBorder="1">
      <alignment vertical="center"/>
    </xf>
    <xf numFmtId="181" fontId="0" fillId="0" borderId="0" xfId="0" applyNumberFormat="1">
      <alignment vertical="center"/>
    </xf>
    <xf numFmtId="1" fontId="10" fillId="0" borderId="0" xfId="0" applyNumberFormat="1" applyFont="1" applyFill="1" applyAlignment="1">
      <alignment horizontal="left"/>
    </xf>
    <xf numFmtId="0" fontId="2" fillId="4" borderId="0" xfId="0" applyFont="1" applyFill="1">
      <alignment vertical="center"/>
    </xf>
    <xf numFmtId="0" fontId="2" fillId="0" borderId="0" xfId="0" applyFont="1">
      <alignment vertical="center"/>
    </xf>
    <xf numFmtId="0" fontId="0" fillId="4" borderId="0" xfId="0" applyFill="1">
      <alignment vertical="center"/>
    </xf>
    <xf numFmtId="178" fontId="0" fillId="0" borderId="0" xfId="0" applyNumberFormat="1" applyAlignment="1">
      <alignment horizontal="right" vertical="center"/>
    </xf>
    <xf numFmtId="176" fontId="11" fillId="4" borderId="0" xfId="0" applyNumberFormat="1" applyFont="1" applyFill="1" applyAlignment="1"/>
    <xf numFmtId="0" fontId="11" fillId="0" borderId="0" xfId="0" applyNumberFormat="1" applyFont="1" applyAlignment="1">
      <alignment horizontal="left"/>
    </xf>
    <xf numFmtId="0" fontId="11" fillId="4" borderId="0" xfId="0" applyNumberFormat="1" applyFont="1" applyFill="1" applyAlignment="1">
      <alignment horizontal="left" vertical="center"/>
    </xf>
    <xf numFmtId="176" fontId="11" fillId="4" borderId="0" xfId="0" applyNumberFormat="1" applyFont="1" applyFill="1" applyAlignment="1">
      <alignment horizontal="left" vertical="center"/>
    </xf>
    <xf numFmtId="176" fontId="0" fillId="0" borderId="0" xfId="0" applyNumberFormat="1" applyBorder="1" applyAlignment="1">
      <alignment horizontal="left" vertical="center"/>
    </xf>
    <xf numFmtId="0" fontId="12" fillId="0" borderId="0" xfId="0" applyFont="1" applyAlignment="1">
      <alignment horizontal="right" vertical="center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>
      <alignment vertical="center"/>
    </xf>
    <xf numFmtId="0" fontId="12" fillId="0" borderId="0" xfId="0" applyFont="1">
      <alignment vertical="center"/>
    </xf>
    <xf numFmtId="0" fontId="1" fillId="4" borderId="0" xfId="0" applyFont="1" applyFill="1">
      <alignment vertical="center"/>
    </xf>
    <xf numFmtId="0" fontId="1" fillId="9" borderId="0" xfId="0" applyFont="1" applyFill="1">
      <alignment vertical="center"/>
    </xf>
    <xf numFmtId="0" fontId="14" fillId="9" borderId="0" xfId="0" applyFont="1" applyFill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3" fontId="0" fillId="0" borderId="0" xfId="0" applyNumberForma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179" fontId="15" fillId="0" borderId="0" xfId="0" applyNumberFormat="1" applyFont="1" applyAlignment="1">
      <alignment horizontal="center" vertical="center"/>
    </xf>
    <xf numFmtId="176" fontId="15" fillId="0" borderId="0" xfId="0" applyNumberFormat="1" applyFont="1" applyAlignment="1">
      <alignment horizontal="center" vertical="center"/>
    </xf>
    <xf numFmtId="177" fontId="0" fillId="0" borderId="0" xfId="0" applyNumberFormat="1">
      <alignment vertical="center"/>
    </xf>
    <xf numFmtId="3" fontId="0" fillId="0" borderId="0" xfId="0" applyNumberFormat="1" applyFont="1" applyFill="1" applyAlignment="1">
      <alignment vertical="center"/>
    </xf>
    <xf numFmtId="0" fontId="15" fillId="0" borderId="1" xfId="0" applyFont="1" applyBorder="1" applyAlignment="1">
      <alignment horizontal="center" vertical="center"/>
    </xf>
    <xf numFmtId="179" fontId="15" fillId="0" borderId="1" xfId="0" applyNumberFormat="1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182" fontId="16" fillId="12" borderId="5" xfId="0" applyNumberFormat="1" applyFont="1" applyFill="1" applyBorder="1" applyAlignment="1">
      <alignment horizontal="center" vertical="center"/>
    </xf>
    <xf numFmtId="182" fontId="16" fillId="12" borderId="0" xfId="0" applyNumberFormat="1" applyFont="1" applyFill="1" applyAlignment="1">
      <alignment horizontal="center" vertical="center"/>
    </xf>
    <xf numFmtId="0" fontId="1" fillId="0" borderId="0" xfId="0" applyNumberFormat="1" applyFont="1">
      <alignment vertical="center"/>
    </xf>
    <xf numFmtId="0" fontId="0" fillId="0" borderId="0" xfId="0" applyFill="1" applyAlignment="1"/>
    <xf numFmtId="176" fontId="0" fillId="0" borderId="0" xfId="0" applyNumberFormat="1" applyFill="1" applyAlignment="1"/>
    <xf numFmtId="10" fontId="0" fillId="0" borderId="0" xfId="0" applyNumberFormat="1" applyFill="1" applyAlignment="1"/>
    <xf numFmtId="4" fontId="0" fillId="0" borderId="0" xfId="0" applyNumberFormat="1">
      <alignment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15" fillId="0" borderId="0" xfId="0" applyNumberFormat="1" applyFont="1" applyFill="1" applyAlignment="1"/>
    <xf numFmtId="0" fontId="15" fillId="0" borderId="0" xfId="0" applyFont="1" applyFill="1" applyAlignment="1"/>
    <xf numFmtId="10" fontId="0" fillId="0" borderId="0" xfId="0" applyNumberFormat="1" applyFont="1" applyFill="1" applyAlignment="1">
      <alignment vertical="center"/>
    </xf>
    <xf numFmtId="176" fontId="15" fillId="6" borderId="0" xfId="0" applyNumberFormat="1" applyFont="1" applyFill="1" applyAlignment="1"/>
    <xf numFmtId="0" fontId="1" fillId="3" borderId="0" xfId="0" applyFont="1" applyFill="1">
      <alignment vertical="center"/>
    </xf>
    <xf numFmtId="0" fontId="17" fillId="0" borderId="1" xfId="0" applyFont="1" applyBorder="1">
      <alignment vertical="center"/>
    </xf>
    <xf numFmtId="0" fontId="0" fillId="0" borderId="0" xfId="49"/>
    <xf numFmtId="21" fontId="0" fillId="0" borderId="0" xfId="49" applyNumberFormat="1"/>
    <xf numFmtId="176" fontId="0" fillId="0" borderId="0" xfId="0" applyNumberFormat="1" applyFont="1" applyFill="1" applyAlignment="1">
      <alignment vertical="center"/>
    </xf>
    <xf numFmtId="0" fontId="0" fillId="0" borderId="0" xfId="49" applyFill="1"/>
    <xf numFmtId="4" fontId="0" fillId="0" borderId="0" xfId="0" applyNumberFormat="1" applyFont="1" applyFill="1" applyAlignment="1">
      <alignment vertical="center"/>
    </xf>
    <xf numFmtId="31" fontId="0" fillId="0" borderId="0" xfId="0" applyNumberForma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7" Type="http://schemas.openxmlformats.org/officeDocument/2006/relationships/sharedStrings" Target="sharedStrings.xml"/><Relationship Id="rId126" Type="http://schemas.openxmlformats.org/officeDocument/2006/relationships/styles" Target="styles.xml"/><Relationship Id="rId125" Type="http://schemas.openxmlformats.org/officeDocument/2006/relationships/theme" Target="theme/theme1.xml"/><Relationship Id="rId124" Type="http://schemas.openxmlformats.org/officeDocument/2006/relationships/externalLink" Target="externalLinks/externalLink15.xml"/><Relationship Id="rId123" Type="http://schemas.openxmlformats.org/officeDocument/2006/relationships/externalLink" Target="externalLinks/externalLink14.xml"/><Relationship Id="rId122" Type="http://schemas.openxmlformats.org/officeDocument/2006/relationships/externalLink" Target="externalLinks/externalLink13.xml"/><Relationship Id="rId121" Type="http://schemas.openxmlformats.org/officeDocument/2006/relationships/externalLink" Target="externalLinks/externalLink12.xml"/><Relationship Id="rId120" Type="http://schemas.openxmlformats.org/officeDocument/2006/relationships/externalLink" Target="externalLinks/externalLink11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.xml"/><Relationship Id="rId118" Type="http://schemas.openxmlformats.org/officeDocument/2006/relationships/externalLink" Target="externalLinks/externalLink9.xml"/><Relationship Id="rId117" Type="http://schemas.openxmlformats.org/officeDocument/2006/relationships/externalLink" Target="externalLinks/externalLink8.xml"/><Relationship Id="rId116" Type="http://schemas.openxmlformats.org/officeDocument/2006/relationships/externalLink" Target="externalLinks/externalLink7.xml"/><Relationship Id="rId115" Type="http://schemas.openxmlformats.org/officeDocument/2006/relationships/externalLink" Target="externalLinks/externalLink6.xml"/><Relationship Id="rId114" Type="http://schemas.openxmlformats.org/officeDocument/2006/relationships/externalLink" Target="externalLinks/externalLink5.xml"/><Relationship Id="rId113" Type="http://schemas.openxmlformats.org/officeDocument/2006/relationships/externalLink" Target="externalLinks/externalLink4.xml"/><Relationship Id="rId112" Type="http://schemas.openxmlformats.org/officeDocument/2006/relationships/externalLink" Target="externalLinks/externalLink3.xml"/><Relationship Id="rId111" Type="http://schemas.openxmlformats.org/officeDocument/2006/relationships/externalLink" Target="externalLinks/externalLink2.xml"/><Relationship Id="rId110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9.xml"/><Relationship Id="rId108" Type="http://schemas.openxmlformats.org/officeDocument/2006/relationships/pivotCacheDefinition" Target="pivotCache/pivotCacheDefinition8.xml"/><Relationship Id="rId107" Type="http://schemas.openxmlformats.org/officeDocument/2006/relationships/pivotCacheDefinition" Target="pivotCache/pivotCacheDefinition7.xml"/><Relationship Id="rId106" Type="http://schemas.openxmlformats.org/officeDocument/2006/relationships/pivotCacheDefinition" Target="pivotCache/pivotCacheDefinition6.xml"/><Relationship Id="rId105" Type="http://schemas.openxmlformats.org/officeDocument/2006/relationships/pivotCacheDefinition" Target="pivotCache/pivotCacheDefinition5.xml"/><Relationship Id="rId104" Type="http://schemas.openxmlformats.org/officeDocument/2006/relationships/pivotCacheDefinition" Target="pivotCache/pivotCacheDefinition4.xml"/><Relationship Id="rId103" Type="http://schemas.openxmlformats.org/officeDocument/2006/relationships/pivotCacheDefinition" Target="pivotCache/pivotCacheDefinition3.xml"/><Relationship Id="rId102" Type="http://schemas.openxmlformats.org/officeDocument/2006/relationships/pivotCacheDefinition" Target="pivotCache/pivotCacheDefinition2.xml"/><Relationship Id="rId101" Type="http://schemas.openxmlformats.org/officeDocument/2006/relationships/pivotCacheDefinition" Target="pivotCache/pivotCacheDefinition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Desktop\&#32500;&#36798;\&#32500;&#36798;&#20215;&#26684;%20-%20&#26368;&#26032;%20(5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2.4-12.10\2020&#24180;&#32500;&#36798;&#21407;&#22987;&#25968;&#2545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2.11-12.17\2020&#24180;&#32500;&#36798;&#21407;&#22987;&#25968;&#25454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1.27-12.3\&#25968;&#25454;\2019&#24180;&#32500;&#36798;&#21407;&#22987;&#25968;&#25454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.22-1.28\2021&#24180;&#32500;&#36798;&#21407;&#22987;&#25968;&#25454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.22-1.28\&#26472;&#28070;&#21608;&#25253;&#65288;1.22-1.28&#65289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1&#24180;&#32500;&#36798;&#21407;&#22987;&#25968;&#25454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5.1-5.6\2021&#24180;&#32500;&#36798;&#21407;&#22987;&#25968;&#25454;%20(2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2.19-2.25\2020&#24180;&#32500;&#36798;&#21407;&#22987;&#25968;&#25454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5.1-5.6\2021&#24180;&#32500;&#36798;&#21407;&#22987;&#25968;&#25454;%20(11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Desktop\2021&#24180;&#32500;&#36798;&#21407;&#22987;&#25968;&#25454;%20(21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2020&#24180;&#32500;&#36798;&#21407;&#22987;&#25968;&#25454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oogle%20Chrome\&#25991;&#20214;&#19979;&#36733;\2021&#24180;&#32500;&#36798;&#21407;&#22987;&#25968;&#25454;%20(2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Desktop\&#27599;&#26085;&#28287;&#24062;&#26085;&#20419;&#35268;&#21010;&amp;&#27963;&#21160;&#35268;&#21010;&#33609;&#31295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AppData\Roaming\kingsoft\office6\backup\2020&#24180;&#32500;&#36798;&#21407;&#22987;&#25968;&#254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21年3价格"/>
      <sheetName val="导出计数_SKU"/>
      <sheetName val="Sheet2"/>
      <sheetName val="集团控价"/>
      <sheetName val="已下架"/>
      <sheetName val="2021年1月价格"/>
      <sheetName val="计划下架【包含已下架】"/>
      <sheetName val="2021年1月价格(1)"/>
      <sheetName val="2020年12月价格"/>
      <sheetName val="2020年12月"/>
      <sheetName val="2020年11月价格"/>
      <sheetName val="类目分级查询"/>
      <sheetName val="2020年11月"/>
      <sheetName val="2020年9月价格"/>
      <sheetName val="2020年8月价格"/>
      <sheetName val="2020年7月价格"/>
      <sheetName val="2020年6月价格"/>
      <sheetName val="2020年2月价格"/>
      <sheetName val="2020年1月价格-包含已下架的"/>
      <sheetName val="2019年10月价格-直降"/>
      <sheetName val="2019年8月价格"/>
      <sheetName val="2店"/>
      <sheetName val="类目分级"/>
      <sheetName val="仓库编码"/>
      <sheetName val="销量TOP20品"/>
      <sheetName val="销售额top品"/>
      <sheetName val="仓库匹配表"/>
      <sheetName val="Sheet1"/>
      <sheetName val="会员店"/>
      <sheetName val="库存明细"/>
      <sheetName val="百亿补贴新建档"/>
      <sheetName val="2019年7月价格"/>
      <sheetName val="2019年6月价格"/>
      <sheetName val="2019年5月价格"/>
      <sheetName val="2019年4月价格"/>
      <sheetName val="2019年3月价格"/>
      <sheetName val="2019年2月价格"/>
      <sheetName val="2019年1月价格"/>
      <sheetName val="7月价格"/>
      <sheetName val="5-6月价格"/>
      <sheetName val="2018年4月价格"/>
      <sheetName val="已下架组套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D1" t="str">
            <v>SKU</v>
          </cell>
          <cell r="E1" t="str">
            <v>华东编码</v>
          </cell>
        </row>
        <row r="2">
          <cell r="D2" t="str">
            <v>VS2056</v>
          </cell>
          <cell r="E2">
            <v>563834177641</v>
          </cell>
        </row>
        <row r="3">
          <cell r="D3" t="str">
            <v>VS4490-A</v>
          </cell>
          <cell r="E3">
            <v>564135111481</v>
          </cell>
        </row>
        <row r="4">
          <cell r="D4" t="str">
            <v>VS2056-A</v>
          </cell>
          <cell r="E4">
            <v>563835009431</v>
          </cell>
        </row>
        <row r="5">
          <cell r="D5" t="str">
            <v>VS4035-A</v>
          </cell>
          <cell r="E5">
            <v>559686121121</v>
          </cell>
        </row>
        <row r="6">
          <cell r="D6" t="str">
            <v>VS4638-A</v>
          </cell>
          <cell r="E6">
            <v>593584016163</v>
          </cell>
        </row>
        <row r="7">
          <cell r="D7" t="str">
            <v>VS2418-A</v>
          </cell>
          <cell r="E7">
            <v>593809413272</v>
          </cell>
        </row>
        <row r="8">
          <cell r="D8" t="str">
            <v>V2882-A</v>
          </cell>
          <cell r="E8">
            <v>554877274741</v>
          </cell>
        </row>
        <row r="9">
          <cell r="D9" t="str">
            <v>V2880-A</v>
          </cell>
          <cell r="E9">
            <v>587516703876</v>
          </cell>
        </row>
        <row r="10">
          <cell r="D10" t="str">
            <v>V2833-A</v>
          </cell>
          <cell r="E10">
            <v>598898432532</v>
          </cell>
        </row>
        <row r="11">
          <cell r="D11" t="str">
            <v>V2397</v>
          </cell>
          <cell r="E11">
            <v>555332266949</v>
          </cell>
        </row>
        <row r="12">
          <cell r="D12" t="str">
            <v>V2398</v>
          </cell>
          <cell r="E12">
            <v>548659653553</v>
          </cell>
        </row>
        <row r="13">
          <cell r="D13" t="str">
            <v>V2388</v>
          </cell>
          <cell r="E13">
            <v>537752882633</v>
          </cell>
        </row>
        <row r="14">
          <cell r="D14" t="str">
            <v>V2256整箱</v>
          </cell>
          <cell r="E14">
            <v>528778018743</v>
          </cell>
        </row>
        <row r="15">
          <cell r="D15" t="str">
            <v>V2219整箱</v>
          </cell>
          <cell r="E15">
            <v>520538406051</v>
          </cell>
        </row>
        <row r="16">
          <cell r="D16" t="str">
            <v>V2182整箱</v>
          </cell>
          <cell r="E16">
            <v>40611478319</v>
          </cell>
        </row>
        <row r="17">
          <cell r="D17" t="str">
            <v>V2252电商</v>
          </cell>
          <cell r="E17">
            <v>42300643952</v>
          </cell>
        </row>
        <row r="18">
          <cell r="D18" t="str">
            <v>V2166整箱</v>
          </cell>
          <cell r="E18">
            <v>42759737847</v>
          </cell>
        </row>
        <row r="19">
          <cell r="D19" t="str">
            <v>V2239整箱</v>
          </cell>
          <cell r="E19">
            <v>564587383224</v>
          </cell>
        </row>
        <row r="20">
          <cell r="D20" t="str">
            <v>V2212-A</v>
          </cell>
          <cell r="E20">
            <v>521804256985</v>
          </cell>
        </row>
        <row r="21">
          <cell r="D21" t="str">
            <v>V2603</v>
          </cell>
          <cell r="E21">
            <v>574308070162</v>
          </cell>
        </row>
        <row r="22">
          <cell r="D22" t="str">
            <v>V2605-B</v>
          </cell>
          <cell r="E22">
            <v>577184412748</v>
          </cell>
        </row>
        <row r="23">
          <cell r="D23" t="str">
            <v>V2286</v>
          </cell>
          <cell r="E23">
            <v>593225443577</v>
          </cell>
        </row>
        <row r="24">
          <cell r="D24" t="str">
            <v>V2607</v>
          </cell>
          <cell r="E24">
            <v>602881179663</v>
          </cell>
        </row>
        <row r="25">
          <cell r="D25" t="str">
            <v>V2885-A</v>
          </cell>
          <cell r="E25">
            <v>621584076904</v>
          </cell>
        </row>
        <row r="26">
          <cell r="D26" t="str">
            <v>V2287-A</v>
          </cell>
          <cell r="E26">
            <v>622645559255</v>
          </cell>
        </row>
        <row r="27">
          <cell r="D27" t="str">
            <v>V2801-A</v>
          </cell>
          <cell r="E27">
            <v>624636128578</v>
          </cell>
        </row>
        <row r="28">
          <cell r="D28" t="str">
            <v>V4080-B</v>
          </cell>
          <cell r="E28">
            <v>604021319220</v>
          </cell>
        </row>
        <row r="29">
          <cell r="D29" t="str">
            <v>V4665</v>
          </cell>
          <cell r="E29">
            <v>555055329886</v>
          </cell>
        </row>
        <row r="30">
          <cell r="D30" t="str">
            <v>V4689整箱</v>
          </cell>
          <cell r="E30">
            <v>535688693680</v>
          </cell>
        </row>
        <row r="31">
          <cell r="D31" t="str">
            <v>V4508-A</v>
          </cell>
          <cell r="E31">
            <v>613513119392</v>
          </cell>
        </row>
        <row r="32">
          <cell r="D32" t="str">
            <v>V4069整箱</v>
          </cell>
          <cell r="E32">
            <v>41141176393</v>
          </cell>
        </row>
        <row r="33">
          <cell r="D33" t="str">
            <v>V4073整箱</v>
          </cell>
          <cell r="E33">
            <v>39290708556</v>
          </cell>
        </row>
        <row r="34">
          <cell r="D34" t="str">
            <v>V4600</v>
          </cell>
          <cell r="E34">
            <v>539854510916</v>
          </cell>
        </row>
        <row r="35">
          <cell r="D35" t="str">
            <v>V4520整箱</v>
          </cell>
          <cell r="E35">
            <v>537843990110</v>
          </cell>
        </row>
        <row r="36">
          <cell r="D36" t="str">
            <v>V4688整箱</v>
          </cell>
          <cell r="E36">
            <v>526145930115</v>
          </cell>
        </row>
        <row r="37">
          <cell r="D37" t="str">
            <v>V4620</v>
          </cell>
          <cell r="E37">
            <v>562374577568</v>
          </cell>
        </row>
        <row r="38">
          <cell r="D38" t="str">
            <v>V4143-A</v>
          </cell>
          <cell r="E38">
            <v>589377945837</v>
          </cell>
        </row>
        <row r="39">
          <cell r="D39" t="str">
            <v>V4660</v>
          </cell>
          <cell r="E39">
            <v>599148365406</v>
          </cell>
        </row>
        <row r="40">
          <cell r="D40" t="str">
            <v>V4146-A</v>
          </cell>
          <cell r="E40">
            <v>624157848041</v>
          </cell>
        </row>
        <row r="41">
          <cell r="D41" t="str">
            <v>V4020-2-B</v>
          </cell>
          <cell r="E41">
            <v>544053639760</v>
          </cell>
        </row>
        <row r="42">
          <cell r="D42" t="str">
            <v>V4020-2-B*2</v>
          </cell>
          <cell r="E42">
            <v>632083172612</v>
          </cell>
        </row>
        <row r="43">
          <cell r="D43" t="str">
            <v>V2241-A</v>
          </cell>
          <cell r="E43">
            <v>592049049728</v>
          </cell>
        </row>
        <row r="44">
          <cell r="D44" t="str">
            <v>V2241-B</v>
          </cell>
          <cell r="E44">
            <v>601890751194</v>
          </cell>
        </row>
        <row r="45">
          <cell r="D45" t="str">
            <v>VW6203</v>
          </cell>
          <cell r="E45">
            <v>524754970729</v>
          </cell>
        </row>
        <row r="46">
          <cell r="D46" t="str">
            <v>VW3410A</v>
          </cell>
          <cell r="E46">
            <v>538927350752</v>
          </cell>
        </row>
        <row r="47">
          <cell r="D47" t="str">
            <v>VW3411</v>
          </cell>
          <cell r="E47">
            <v>587015100676</v>
          </cell>
        </row>
        <row r="48">
          <cell r="D48" t="str">
            <v>VW3416</v>
          </cell>
          <cell r="E48">
            <v>589851591771</v>
          </cell>
        </row>
        <row r="49">
          <cell r="D49" t="str">
            <v>VW3418A</v>
          </cell>
          <cell r="E49">
            <v>592889713507</v>
          </cell>
        </row>
        <row r="50">
          <cell r="D50" t="str">
            <v>V2286-B</v>
          </cell>
          <cell r="E50">
            <v>628767299363</v>
          </cell>
        </row>
        <row r="52">
          <cell r="D52" t="str">
            <v>VW1007</v>
          </cell>
          <cell r="E52">
            <v>627410507881</v>
          </cell>
        </row>
        <row r="53">
          <cell r="D53" t="str">
            <v>VW1030A</v>
          </cell>
          <cell r="E53">
            <v>627413079207</v>
          </cell>
        </row>
        <row r="54">
          <cell r="D54" t="str">
            <v>V0012-4</v>
          </cell>
          <cell r="E54">
            <v>18943200386</v>
          </cell>
        </row>
        <row r="55">
          <cell r="D55" t="str">
            <v>V0036C</v>
          </cell>
          <cell r="E55">
            <v>537827368358</v>
          </cell>
        </row>
        <row r="56">
          <cell r="D56" t="str">
            <v>V0123</v>
          </cell>
          <cell r="E56">
            <v>17609832853</v>
          </cell>
        </row>
        <row r="57">
          <cell r="D57" t="str">
            <v>V0036</v>
          </cell>
          <cell r="E57">
            <v>17609664652</v>
          </cell>
        </row>
        <row r="58">
          <cell r="D58" t="str">
            <v>V0036A</v>
          </cell>
          <cell r="E58">
            <v>537824984434</v>
          </cell>
        </row>
        <row r="59">
          <cell r="D59" t="str">
            <v>V0136D</v>
          </cell>
          <cell r="E59">
            <v>575744476444</v>
          </cell>
        </row>
        <row r="60">
          <cell r="D60" t="str">
            <v>V0135D</v>
          </cell>
          <cell r="E60">
            <v>576123419275</v>
          </cell>
        </row>
        <row r="61">
          <cell r="D61" t="str">
            <v>V0138</v>
          </cell>
          <cell r="E61">
            <v>591439605080</v>
          </cell>
        </row>
        <row r="62">
          <cell r="D62" t="str">
            <v>V0139</v>
          </cell>
          <cell r="E62">
            <v>599395098739</v>
          </cell>
        </row>
        <row r="63">
          <cell r="D63" t="str">
            <v>V0140</v>
          </cell>
          <cell r="E63">
            <v>598970252794</v>
          </cell>
        </row>
        <row r="64">
          <cell r="D64" t="str">
            <v>V2239</v>
          </cell>
          <cell r="E64">
            <v>17704561464</v>
          </cell>
        </row>
        <row r="65">
          <cell r="D65" t="str">
            <v>V2256</v>
          </cell>
          <cell r="E65">
            <v>37318730769</v>
          </cell>
        </row>
        <row r="66">
          <cell r="D66" t="str">
            <v>V2223</v>
          </cell>
          <cell r="E66">
            <v>17059283658</v>
          </cell>
        </row>
        <row r="67">
          <cell r="D67" t="str">
            <v>V2182</v>
          </cell>
          <cell r="E67">
            <v>17609756261</v>
          </cell>
        </row>
        <row r="68">
          <cell r="D68" t="str">
            <v>V2885A</v>
          </cell>
          <cell r="E68">
            <v>554765196730</v>
          </cell>
        </row>
        <row r="69">
          <cell r="D69" t="str">
            <v>V2219</v>
          </cell>
          <cell r="E69">
            <v>14816670119</v>
          </cell>
        </row>
        <row r="70">
          <cell r="D70" t="str">
            <v>V2218</v>
          </cell>
          <cell r="E70">
            <v>17609716325</v>
          </cell>
        </row>
        <row r="71">
          <cell r="D71" t="str">
            <v>V2249</v>
          </cell>
          <cell r="E71">
            <v>525000115434</v>
          </cell>
        </row>
        <row r="72">
          <cell r="D72" t="str">
            <v>V2889</v>
          </cell>
          <cell r="E72">
            <v>579975467115</v>
          </cell>
        </row>
        <row r="73">
          <cell r="D73" t="str">
            <v>V2885</v>
          </cell>
          <cell r="E73">
            <v>584257403229</v>
          </cell>
        </row>
        <row r="74">
          <cell r="D74" t="str">
            <v>V2833</v>
          </cell>
          <cell r="E74">
            <v>589590595246</v>
          </cell>
        </row>
        <row r="75">
          <cell r="D75" t="str">
            <v>V2801</v>
          </cell>
          <cell r="E75">
            <v>624645448592</v>
          </cell>
        </row>
        <row r="76">
          <cell r="D76" t="str">
            <v>V2833A</v>
          </cell>
          <cell r="E76">
            <v>593744734497</v>
          </cell>
        </row>
        <row r="77">
          <cell r="D77" t="str">
            <v>V2885B</v>
          </cell>
          <cell r="E77">
            <v>593748866098</v>
          </cell>
        </row>
        <row r="78">
          <cell r="D78" t="str">
            <v>V4079</v>
          </cell>
          <cell r="E78">
            <v>19539059607</v>
          </cell>
        </row>
        <row r="79">
          <cell r="D79" t="str">
            <v>V4407</v>
          </cell>
          <cell r="E79">
            <v>39788807046</v>
          </cell>
        </row>
        <row r="80">
          <cell r="D80" t="str">
            <v>V4146</v>
          </cell>
          <cell r="E80">
            <v>40596755110</v>
          </cell>
        </row>
        <row r="81">
          <cell r="D81" t="str">
            <v>V4688</v>
          </cell>
          <cell r="E81">
            <v>39800042951</v>
          </cell>
        </row>
        <row r="82">
          <cell r="D82" t="str">
            <v>V4073</v>
          </cell>
          <cell r="E82">
            <v>15699771744</v>
          </cell>
        </row>
        <row r="83">
          <cell r="D83" t="str">
            <v>V4068</v>
          </cell>
          <cell r="E83">
            <v>525048016525</v>
          </cell>
        </row>
        <row r="84">
          <cell r="D84" t="str">
            <v>V4069</v>
          </cell>
          <cell r="E84">
            <v>15699803229</v>
          </cell>
        </row>
        <row r="85">
          <cell r="D85" t="str">
            <v>V4686</v>
          </cell>
          <cell r="E85">
            <v>556389065398</v>
          </cell>
        </row>
        <row r="86">
          <cell r="D86" t="str">
            <v>V4519</v>
          </cell>
          <cell r="E86">
            <v>521869636173</v>
          </cell>
        </row>
        <row r="87">
          <cell r="D87" t="str">
            <v>V4081</v>
          </cell>
          <cell r="E87">
            <v>16175250812</v>
          </cell>
        </row>
        <row r="88">
          <cell r="D88" t="str">
            <v>V4666</v>
          </cell>
          <cell r="E88">
            <v>573160835361</v>
          </cell>
        </row>
        <row r="89">
          <cell r="D89" t="str">
            <v>V4457</v>
          </cell>
          <cell r="E89">
            <v>537537256568</v>
          </cell>
        </row>
        <row r="90">
          <cell r="D90" t="str">
            <v>V4657</v>
          </cell>
          <cell r="E90">
            <v>576130979060</v>
          </cell>
        </row>
        <row r="91">
          <cell r="D91" t="str">
            <v>V4629</v>
          </cell>
          <cell r="E91">
            <v>577037788975</v>
          </cell>
        </row>
        <row r="92">
          <cell r="D92" t="str">
            <v>V4669</v>
          </cell>
          <cell r="E92">
            <v>584436823460</v>
          </cell>
        </row>
        <row r="93">
          <cell r="D93" t="str">
            <v>V4143</v>
          </cell>
          <cell r="E93">
            <v>587234267079</v>
          </cell>
        </row>
        <row r="94">
          <cell r="D94" t="str">
            <v>V2241</v>
          </cell>
          <cell r="E94">
            <v>37253526527</v>
          </cell>
        </row>
        <row r="95">
          <cell r="D95" t="str">
            <v>V4020-2</v>
          </cell>
          <cell r="E95">
            <v>43988989706</v>
          </cell>
        </row>
        <row r="96">
          <cell r="D96" t="str">
            <v>VW4001</v>
          </cell>
          <cell r="E96">
            <v>37253770022</v>
          </cell>
        </row>
        <row r="97">
          <cell r="D97" t="str">
            <v>VW4002</v>
          </cell>
          <cell r="E97">
            <v>37254243740</v>
          </cell>
        </row>
        <row r="98">
          <cell r="D98" t="str">
            <v>VW3410</v>
          </cell>
          <cell r="E98">
            <v>43893226461</v>
          </cell>
        </row>
        <row r="99">
          <cell r="D99" t="str">
            <v>VW3415</v>
          </cell>
          <cell r="E99">
            <v>589329976605</v>
          </cell>
        </row>
        <row r="100">
          <cell r="D100" t="str">
            <v>VW3412A</v>
          </cell>
          <cell r="E100">
            <v>566160365748</v>
          </cell>
        </row>
        <row r="101">
          <cell r="D101" t="str">
            <v>VW1009</v>
          </cell>
          <cell r="E101">
            <v>17609936348</v>
          </cell>
        </row>
        <row r="102">
          <cell r="D102" t="str">
            <v>VW1028</v>
          </cell>
          <cell r="E102">
            <v>555904462655</v>
          </cell>
        </row>
        <row r="103">
          <cell r="D103" t="str">
            <v>VW2004</v>
          </cell>
          <cell r="E103">
            <v>39829692578</v>
          </cell>
        </row>
        <row r="104">
          <cell r="D104" t="str">
            <v>VW3204</v>
          </cell>
          <cell r="E104">
            <v>523138079161</v>
          </cell>
        </row>
        <row r="105">
          <cell r="D105" t="str">
            <v>VW1004</v>
          </cell>
          <cell r="E105">
            <v>17609980146</v>
          </cell>
        </row>
        <row r="106">
          <cell r="D106" t="str">
            <v>VW2002B</v>
          </cell>
          <cell r="E106">
            <v>581521081842</v>
          </cell>
        </row>
        <row r="107">
          <cell r="D107" t="str">
            <v>VW1025</v>
          </cell>
          <cell r="E107">
            <v>592722485900</v>
          </cell>
        </row>
        <row r="108">
          <cell r="D108" t="str">
            <v>VW1026</v>
          </cell>
          <cell r="E108">
            <v>592501952315</v>
          </cell>
        </row>
        <row r="109">
          <cell r="D109" t="str">
            <v>VW1027</v>
          </cell>
          <cell r="E109">
            <v>592505020153</v>
          </cell>
        </row>
        <row r="110">
          <cell r="D110" t="str">
            <v>VW1027A</v>
          </cell>
          <cell r="E110">
            <v>611461391391</v>
          </cell>
        </row>
        <row r="111">
          <cell r="D111" t="str">
            <v>VW3418</v>
          </cell>
          <cell r="E111">
            <v>592878213305</v>
          </cell>
        </row>
        <row r="112">
          <cell r="D112" t="str">
            <v>V1166</v>
          </cell>
          <cell r="E112">
            <v>569909827792</v>
          </cell>
        </row>
        <row r="113">
          <cell r="D113" t="str">
            <v>V1167</v>
          </cell>
          <cell r="E113">
            <v>570361375952</v>
          </cell>
        </row>
        <row r="114">
          <cell r="D114" t="str">
            <v>立体美单卷卷纸</v>
          </cell>
          <cell r="E114">
            <v>568629665883</v>
          </cell>
        </row>
        <row r="115">
          <cell r="D115" t="str">
            <v>立体美单包抽纸</v>
          </cell>
          <cell r="E115">
            <v>569386315777</v>
          </cell>
        </row>
        <row r="116">
          <cell r="D116" t="str">
            <v>VW3412</v>
          </cell>
          <cell r="E116">
            <v>568765915390</v>
          </cell>
        </row>
        <row r="117">
          <cell r="D117" t="str">
            <v>厨房湿巾尝鲜装</v>
          </cell>
          <cell r="E117">
            <v>596376365910</v>
          </cell>
        </row>
        <row r="119">
          <cell r="D119" t="str">
            <v>V0012-4*3</v>
          </cell>
          <cell r="E119">
            <v>553066686610</v>
          </cell>
        </row>
        <row r="120">
          <cell r="D120" t="str">
            <v>V0012-4*5</v>
          </cell>
          <cell r="E120">
            <v>548003777683</v>
          </cell>
        </row>
        <row r="121">
          <cell r="D121" t="str">
            <v>V0123*5</v>
          </cell>
          <cell r="E121">
            <v>527733653043</v>
          </cell>
        </row>
        <row r="122">
          <cell r="D122" t="str">
            <v>V0036*5</v>
          </cell>
          <cell r="E122">
            <v>527733177957</v>
          </cell>
        </row>
        <row r="123">
          <cell r="D123" t="str">
            <v>V2239*2</v>
          </cell>
          <cell r="E123">
            <v>527990679684</v>
          </cell>
        </row>
        <row r="124">
          <cell r="D124" t="str">
            <v>V2239*3</v>
          </cell>
          <cell r="E124">
            <v>527119411115</v>
          </cell>
        </row>
        <row r="125">
          <cell r="D125" t="str">
            <v>V2239*4</v>
          </cell>
          <cell r="E125">
            <v>527990951359</v>
          </cell>
        </row>
        <row r="126">
          <cell r="D126" t="str">
            <v>V2182*2</v>
          </cell>
          <cell r="E126">
            <v>528032990563</v>
          </cell>
        </row>
        <row r="127">
          <cell r="D127" t="str">
            <v>V2182*3</v>
          </cell>
          <cell r="E127">
            <v>527990607768</v>
          </cell>
        </row>
        <row r="128">
          <cell r="D128" t="str">
            <v>V2182*4</v>
          </cell>
          <cell r="E128">
            <v>527733221669</v>
          </cell>
        </row>
        <row r="129">
          <cell r="D129" t="str">
            <v>V2182*5</v>
          </cell>
          <cell r="E129">
            <v>528064232769</v>
          </cell>
        </row>
        <row r="130">
          <cell r="D130" t="str">
            <v>V2256*2</v>
          </cell>
          <cell r="E130">
            <v>528064556251</v>
          </cell>
        </row>
        <row r="131">
          <cell r="D131" t="str">
            <v>V2256*3</v>
          </cell>
          <cell r="E131">
            <v>527733377421</v>
          </cell>
        </row>
        <row r="132">
          <cell r="D132" t="str">
            <v>V2256*4</v>
          </cell>
          <cell r="E132">
            <v>528047125345</v>
          </cell>
        </row>
        <row r="133">
          <cell r="D133" t="str">
            <v>V2256*5</v>
          </cell>
          <cell r="E133">
            <v>528064196860</v>
          </cell>
        </row>
        <row r="134">
          <cell r="D134" t="str">
            <v>V2223*2</v>
          </cell>
          <cell r="E134">
            <v>528046969601</v>
          </cell>
        </row>
        <row r="135">
          <cell r="D135" t="str">
            <v>V2223*4</v>
          </cell>
          <cell r="E135">
            <v>528033014551</v>
          </cell>
        </row>
        <row r="136">
          <cell r="D136" t="str">
            <v>V2223*5</v>
          </cell>
          <cell r="E136">
            <v>528033190141</v>
          </cell>
        </row>
        <row r="137">
          <cell r="D137" t="str">
            <v>V2223*12</v>
          </cell>
          <cell r="E137">
            <v>538266122146</v>
          </cell>
        </row>
        <row r="138">
          <cell r="D138" t="str">
            <v>V4079*2</v>
          </cell>
          <cell r="E138">
            <v>528047181291</v>
          </cell>
        </row>
        <row r="139">
          <cell r="D139" t="str">
            <v>V4079*3</v>
          </cell>
          <cell r="E139">
            <v>527183564590</v>
          </cell>
        </row>
        <row r="140">
          <cell r="D140" t="str">
            <v>V4079*4</v>
          </cell>
          <cell r="E140">
            <v>528033010612</v>
          </cell>
        </row>
        <row r="141">
          <cell r="D141" t="str">
            <v>V4688*4</v>
          </cell>
          <cell r="E141">
            <v>538307169296</v>
          </cell>
        </row>
        <row r="142">
          <cell r="D142" t="str">
            <v>V4407*2</v>
          </cell>
          <cell r="E142">
            <v>528064336529</v>
          </cell>
        </row>
        <row r="143">
          <cell r="D143" t="str">
            <v>V4407*3</v>
          </cell>
          <cell r="E143">
            <v>527678427514</v>
          </cell>
        </row>
        <row r="144">
          <cell r="D144" t="str">
            <v>V4407*4</v>
          </cell>
          <cell r="E144">
            <v>527990475963</v>
          </cell>
        </row>
        <row r="145">
          <cell r="D145" t="str">
            <v>V4457*2</v>
          </cell>
          <cell r="E145">
            <v>574520036128</v>
          </cell>
        </row>
        <row r="146">
          <cell r="D146" t="str">
            <v>V4146*2</v>
          </cell>
          <cell r="E146">
            <v>554217085959</v>
          </cell>
        </row>
        <row r="147">
          <cell r="D147" t="str">
            <v>V4146*3</v>
          </cell>
          <cell r="E147">
            <v>527719726342</v>
          </cell>
        </row>
        <row r="148">
          <cell r="D148" t="str">
            <v>V4073*3</v>
          </cell>
          <cell r="E148">
            <v>538354076404</v>
          </cell>
        </row>
        <row r="149">
          <cell r="D149" t="str">
            <v>V4081*2</v>
          </cell>
          <cell r="E149">
            <v>583643847514</v>
          </cell>
        </row>
        <row r="150">
          <cell r="D150" t="str">
            <v>VW1009*5</v>
          </cell>
          <cell r="E150">
            <v>527733589105</v>
          </cell>
        </row>
        <row r="151">
          <cell r="D151" t="str">
            <v>VW2004*3</v>
          </cell>
          <cell r="E151">
            <v>562674596108</v>
          </cell>
        </row>
        <row r="152">
          <cell r="D152" t="str">
            <v>VW1028*3</v>
          </cell>
          <cell r="E152">
            <v>573035985548</v>
          </cell>
        </row>
        <row r="153">
          <cell r="D153" t="str">
            <v>V2241*3</v>
          </cell>
          <cell r="E153">
            <v>541918489832</v>
          </cell>
        </row>
        <row r="154">
          <cell r="D154" t="str">
            <v>VW4001*3</v>
          </cell>
          <cell r="E154">
            <v>572262680111</v>
          </cell>
        </row>
        <row r="155">
          <cell r="D155" t="str">
            <v>VW3410*10</v>
          </cell>
          <cell r="E155">
            <v>539325022308</v>
          </cell>
        </row>
        <row r="156">
          <cell r="D156" t="str">
            <v>VW1025*4</v>
          </cell>
          <cell r="E156">
            <v>596986065929</v>
          </cell>
        </row>
        <row r="157">
          <cell r="D157" t="str">
            <v>V4020-2*5</v>
          </cell>
          <cell r="E157">
            <v>559325430280</v>
          </cell>
        </row>
        <row r="158">
          <cell r="D158" t="str">
            <v>立体美单卷*2</v>
          </cell>
          <cell r="E158">
            <v>569781213653</v>
          </cell>
        </row>
        <row r="159">
          <cell r="D159" t="str">
            <v>立体美单卷*4</v>
          </cell>
          <cell r="E159">
            <v>569438859623</v>
          </cell>
        </row>
        <row r="160">
          <cell r="D160" t="str">
            <v>立体美单包*2</v>
          </cell>
          <cell r="E160">
            <v>571250855227</v>
          </cell>
        </row>
        <row r="161">
          <cell r="D161" t="str">
            <v>立体美单包*4</v>
          </cell>
          <cell r="E161">
            <v>571285219672</v>
          </cell>
        </row>
        <row r="162">
          <cell r="D162" t="str">
            <v>VW3412*2</v>
          </cell>
          <cell r="E162">
            <v>574118879871</v>
          </cell>
        </row>
        <row r="163">
          <cell r="D163" t="str">
            <v>VW3412*4</v>
          </cell>
          <cell r="E163">
            <v>585050518231</v>
          </cell>
        </row>
        <row r="164">
          <cell r="D164" t="str">
            <v>V2182整箱*2</v>
          </cell>
          <cell r="E164">
            <v>538349196723</v>
          </cell>
        </row>
        <row r="165">
          <cell r="D165" t="str">
            <v>V2166整箱*2</v>
          </cell>
          <cell r="E165">
            <v>538312709167</v>
          </cell>
        </row>
        <row r="166">
          <cell r="D166" t="str">
            <v>V2219整箱*2</v>
          </cell>
          <cell r="E166">
            <v>538305797734</v>
          </cell>
        </row>
        <row r="167">
          <cell r="D167" t="str">
            <v>V2388*2</v>
          </cell>
          <cell r="E167">
            <v>587405880719</v>
          </cell>
        </row>
        <row r="168">
          <cell r="D168" t="str">
            <v>V4069整箱*2</v>
          </cell>
          <cell r="E168">
            <v>587409020085</v>
          </cell>
        </row>
        <row r="169">
          <cell r="D169" t="str">
            <v>V4073整箱*2</v>
          </cell>
          <cell r="E169">
            <v>538263950177</v>
          </cell>
        </row>
        <row r="170">
          <cell r="D170" t="str">
            <v>V4068*6</v>
          </cell>
          <cell r="E170">
            <v>538192543595</v>
          </cell>
        </row>
        <row r="172">
          <cell r="D172" t="str">
            <v>V2219*3</v>
          </cell>
          <cell r="E172">
            <v>527733381602</v>
          </cell>
        </row>
        <row r="173">
          <cell r="D173" t="str">
            <v>V2223*3</v>
          </cell>
          <cell r="E173">
            <v>527169293681</v>
          </cell>
        </row>
        <row r="174">
          <cell r="D174" t="str">
            <v>V4081*3</v>
          </cell>
          <cell r="E174">
            <v>538267926200</v>
          </cell>
        </row>
        <row r="175">
          <cell r="D175" t="str">
            <v>V4686*2</v>
          </cell>
          <cell r="E175">
            <v>583511426009</v>
          </cell>
        </row>
        <row r="176">
          <cell r="D176" t="str">
            <v>V4519*2</v>
          </cell>
          <cell r="E176">
            <v>583164476133</v>
          </cell>
        </row>
        <row r="177">
          <cell r="D177" t="str">
            <v>VW3410*3+VW3412*2</v>
          </cell>
          <cell r="E177">
            <v>575961933882</v>
          </cell>
        </row>
        <row r="178">
          <cell r="D178" t="str">
            <v>V4657*2</v>
          </cell>
          <cell r="E178">
            <v>586951697361</v>
          </cell>
        </row>
        <row r="179">
          <cell r="D179" t="str">
            <v>V4143*3</v>
          </cell>
          <cell r="E179">
            <v>588993275843</v>
          </cell>
        </row>
        <row r="181">
          <cell r="D181" t="str">
            <v>V2256*2</v>
          </cell>
          <cell r="E181">
            <v>574623529141</v>
          </cell>
        </row>
        <row r="182">
          <cell r="D182" t="str">
            <v>V4069*2</v>
          </cell>
          <cell r="E182">
            <v>574624025153</v>
          </cell>
        </row>
        <row r="183">
          <cell r="D183" t="str">
            <v>V2249*2</v>
          </cell>
          <cell r="E183">
            <v>576203437986</v>
          </cell>
        </row>
        <row r="184">
          <cell r="D184" t="str">
            <v>VW3410*3</v>
          </cell>
          <cell r="E184">
            <v>547190677216</v>
          </cell>
        </row>
        <row r="185">
          <cell r="D185" t="str">
            <v>V2885*2</v>
          </cell>
          <cell r="E185">
            <v>587241915065</v>
          </cell>
        </row>
        <row r="186">
          <cell r="D186" t="str">
            <v>V4688*2</v>
          </cell>
          <cell r="E186">
            <v>574735494600</v>
          </cell>
        </row>
        <row r="187">
          <cell r="D187" t="str">
            <v>VW1028*2</v>
          </cell>
          <cell r="E187">
            <v>574736366653</v>
          </cell>
        </row>
        <row r="188">
          <cell r="D188" t="str">
            <v>VW2004*2</v>
          </cell>
          <cell r="E188">
            <v>574838039203</v>
          </cell>
        </row>
        <row r="190">
          <cell r="D190" t="str">
            <v>V0135D*3</v>
          </cell>
          <cell r="E190">
            <v>578894356956</v>
          </cell>
        </row>
        <row r="191">
          <cell r="D191" t="str">
            <v>V2219*9</v>
          </cell>
          <cell r="E191">
            <v>538314893621</v>
          </cell>
        </row>
        <row r="192">
          <cell r="D192" t="str">
            <v>V2239+V4079</v>
          </cell>
          <cell r="E192">
            <v>525281347377</v>
          </cell>
        </row>
        <row r="193">
          <cell r="D193" t="str">
            <v>V2223-D</v>
          </cell>
          <cell r="E193">
            <v>599202597486</v>
          </cell>
        </row>
        <row r="194">
          <cell r="D194" t="str">
            <v>V0137</v>
          </cell>
          <cell r="E194">
            <v>591899693070</v>
          </cell>
        </row>
        <row r="195">
          <cell r="D195" t="str">
            <v>V2808-A</v>
          </cell>
          <cell r="E195">
            <v>599279018544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产品信息"/>
      <sheetName val="12.4-12.10整体透视表"/>
      <sheetName val="12.4-12.10整体"/>
      <sheetName val="12.4透视图"/>
      <sheetName val="12.4"/>
      <sheetName val="12.6-12.7透视图"/>
      <sheetName val="12.6-12.7"/>
      <sheetName val="12.10透视表"/>
      <sheetName val="12.10"/>
      <sheetName val="百亿补贴"/>
      <sheetName val="维达立体美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3">
          <cell r="A3" t="str">
            <v>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平均值项:客单件</v>
          </cell>
        </row>
        <row r="4">
          <cell r="A4">
            <v>14816670119</v>
          </cell>
          <cell r="B4">
            <v>4093.94</v>
          </cell>
          <cell r="C4">
            <v>480</v>
          </cell>
          <cell r="D4">
            <v>1399</v>
          </cell>
          <cell r="E4">
            <v>0.3902</v>
          </cell>
          <cell r="F4">
            <v>15.065</v>
          </cell>
        </row>
        <row r="5">
          <cell r="A5">
            <v>15699771744</v>
          </cell>
          <cell r="B5">
            <v>64818.12</v>
          </cell>
          <cell r="C5">
            <v>2410</v>
          </cell>
          <cell r="D5">
            <v>7452</v>
          </cell>
          <cell r="E5">
            <v>0.3834</v>
          </cell>
          <cell r="F5">
            <v>45.645</v>
          </cell>
        </row>
        <row r="6">
          <cell r="A6">
            <v>15699803229</v>
          </cell>
          <cell r="B6">
            <v>42700.97</v>
          </cell>
          <cell r="C6">
            <v>2182</v>
          </cell>
          <cell r="D6">
            <v>4349</v>
          </cell>
          <cell r="E6">
            <v>0.5361</v>
          </cell>
          <cell r="F6">
            <v>36.495</v>
          </cell>
        </row>
        <row r="7">
          <cell r="A7">
            <v>16175250812</v>
          </cell>
          <cell r="B7">
            <v>9721.34</v>
          </cell>
          <cell r="C7">
            <v>474</v>
          </cell>
          <cell r="D7">
            <v>520</v>
          </cell>
          <cell r="E7">
            <v>0.4679</v>
          </cell>
          <cell r="F7">
            <v>79.865</v>
          </cell>
        </row>
        <row r="8">
          <cell r="A8">
            <v>17059283658</v>
          </cell>
          <cell r="B8">
            <v>1394.64</v>
          </cell>
          <cell r="C8">
            <v>139</v>
          </cell>
          <cell r="D8">
            <v>576</v>
          </cell>
          <cell r="E8">
            <v>0.3003</v>
          </cell>
          <cell r="F8">
            <v>16.275</v>
          </cell>
        </row>
        <row r="9">
          <cell r="A9">
            <v>17609664652</v>
          </cell>
          <cell r="B9">
            <v>7887.81</v>
          </cell>
          <cell r="C9">
            <v>1616</v>
          </cell>
          <cell r="D9">
            <v>4081</v>
          </cell>
          <cell r="E9">
            <v>0.5489</v>
          </cell>
          <cell r="F9">
            <v>7.02</v>
          </cell>
        </row>
        <row r="10">
          <cell r="A10">
            <v>17609716325</v>
          </cell>
          <cell r="B10">
            <v>7119.23</v>
          </cell>
          <cell r="C10">
            <v>438</v>
          </cell>
          <cell r="D10">
            <v>550</v>
          </cell>
          <cell r="E10">
            <v>0.3576</v>
          </cell>
          <cell r="F10">
            <v>66.27</v>
          </cell>
        </row>
        <row r="11">
          <cell r="A11">
            <v>17609756261</v>
          </cell>
          <cell r="B11">
            <v>3387.9</v>
          </cell>
          <cell r="C11">
            <v>337</v>
          </cell>
          <cell r="D11">
            <v>1390</v>
          </cell>
          <cell r="E11">
            <v>0.1918</v>
          </cell>
          <cell r="F11">
            <v>25.52</v>
          </cell>
        </row>
        <row r="12">
          <cell r="A12">
            <v>17609832853</v>
          </cell>
          <cell r="B12">
            <v>9796.44</v>
          </cell>
          <cell r="C12">
            <v>3716</v>
          </cell>
          <cell r="D12">
            <v>10408</v>
          </cell>
          <cell r="E12">
            <v>0.5302</v>
          </cell>
          <cell r="F12">
            <v>3.55</v>
          </cell>
        </row>
        <row r="13">
          <cell r="A13">
            <v>17609936348</v>
          </cell>
          <cell r="B13">
            <v>10895.26</v>
          </cell>
          <cell r="C13">
            <v>6926</v>
          </cell>
          <cell r="D13">
            <v>17028</v>
          </cell>
          <cell r="E13">
            <v>0.6684</v>
          </cell>
          <cell r="F13">
            <v>1.94</v>
          </cell>
        </row>
        <row r="14">
          <cell r="A14">
            <v>17609980146</v>
          </cell>
          <cell r="B14">
            <v>4072.86</v>
          </cell>
          <cell r="C14">
            <v>774</v>
          </cell>
          <cell r="D14">
            <v>1873</v>
          </cell>
          <cell r="E14">
            <v>0.3682</v>
          </cell>
          <cell r="F14">
            <v>11.805</v>
          </cell>
        </row>
        <row r="15">
          <cell r="A15">
            <v>17704561464</v>
          </cell>
          <cell r="B15">
            <v>191029.68</v>
          </cell>
          <cell r="C15">
            <v>16222</v>
          </cell>
          <cell r="D15">
            <v>34993</v>
          </cell>
          <cell r="E15">
            <v>0.7856</v>
          </cell>
          <cell r="F15">
            <v>13.955</v>
          </cell>
        </row>
        <row r="16">
          <cell r="A16">
            <v>18943200386</v>
          </cell>
          <cell r="B16">
            <v>11198.83</v>
          </cell>
          <cell r="C16">
            <v>2492</v>
          </cell>
          <cell r="D16">
            <v>5786</v>
          </cell>
          <cell r="E16">
            <v>0.5864</v>
          </cell>
          <cell r="F16">
            <v>6.585</v>
          </cell>
        </row>
        <row r="17">
          <cell r="A17">
            <v>19539059607</v>
          </cell>
          <cell r="B17">
            <v>14417.03</v>
          </cell>
          <cell r="C17">
            <v>695</v>
          </cell>
          <cell r="D17">
            <v>2056</v>
          </cell>
          <cell r="E17">
            <v>0.424</v>
          </cell>
          <cell r="F17">
            <v>32.9</v>
          </cell>
        </row>
        <row r="18">
          <cell r="A18">
            <v>37253526527</v>
          </cell>
          <cell r="B18">
            <v>12103.06</v>
          </cell>
          <cell r="C18">
            <v>883</v>
          </cell>
          <cell r="D18">
            <v>2100</v>
          </cell>
          <cell r="E18">
            <v>0.5395</v>
          </cell>
          <cell r="F18">
            <v>21.265</v>
          </cell>
        </row>
        <row r="19">
          <cell r="A19">
            <v>37253770022</v>
          </cell>
          <cell r="B19">
            <v>5134.61</v>
          </cell>
          <cell r="C19">
            <v>602</v>
          </cell>
          <cell r="D19">
            <v>1223</v>
          </cell>
          <cell r="E19">
            <v>0.4952</v>
          </cell>
          <cell r="F19">
            <v>16.875</v>
          </cell>
        </row>
        <row r="20">
          <cell r="A20">
            <v>37254243740</v>
          </cell>
          <cell r="B20">
            <v>17254.24</v>
          </cell>
          <cell r="C20">
            <v>1157</v>
          </cell>
          <cell r="D20">
            <v>1950</v>
          </cell>
          <cell r="E20">
            <v>0.4575</v>
          </cell>
          <cell r="F20">
            <v>38.69</v>
          </cell>
        </row>
        <row r="21">
          <cell r="A21">
            <v>37318730769</v>
          </cell>
          <cell r="B21">
            <v>1972.8</v>
          </cell>
          <cell r="C21">
            <v>146</v>
          </cell>
          <cell r="D21">
            <v>963</v>
          </cell>
          <cell r="E21">
            <v>0.1688</v>
          </cell>
          <cell r="F21">
            <v>24.415</v>
          </cell>
        </row>
        <row r="22">
          <cell r="A22">
            <v>39290708556</v>
          </cell>
          <cell r="B22">
            <v>220230.93</v>
          </cell>
          <cell r="C22">
            <v>3233</v>
          </cell>
          <cell r="D22">
            <v>20605</v>
          </cell>
          <cell r="E22">
            <v>0.1955</v>
          </cell>
          <cell r="F22">
            <v>110.495</v>
          </cell>
        </row>
        <row r="23">
          <cell r="A23">
            <v>39788807046</v>
          </cell>
          <cell r="B23">
            <v>24342.24</v>
          </cell>
          <cell r="C23">
            <v>2021</v>
          </cell>
          <cell r="D23">
            <v>5563</v>
          </cell>
          <cell r="E23">
            <v>0.4368</v>
          </cell>
          <cell r="F23">
            <v>20.535</v>
          </cell>
        </row>
        <row r="24">
          <cell r="A24">
            <v>39800042951</v>
          </cell>
          <cell r="B24">
            <v>14529.83</v>
          </cell>
          <cell r="C24">
            <v>644</v>
          </cell>
          <cell r="D24">
            <v>1593</v>
          </cell>
          <cell r="E24">
            <v>0.3684</v>
          </cell>
          <cell r="F24">
            <v>50.115</v>
          </cell>
        </row>
        <row r="25">
          <cell r="A25">
            <v>39829692578</v>
          </cell>
          <cell r="B25">
            <v>11163.69</v>
          </cell>
          <cell r="C25">
            <v>1180</v>
          </cell>
          <cell r="D25">
            <v>1778</v>
          </cell>
          <cell r="E25">
            <v>0.4516</v>
          </cell>
          <cell r="F25">
            <v>27.8</v>
          </cell>
        </row>
        <row r="26">
          <cell r="A26">
            <v>40596755110</v>
          </cell>
          <cell r="B26">
            <v>5416.42</v>
          </cell>
          <cell r="C26">
            <v>273</v>
          </cell>
          <cell r="D26">
            <v>1065</v>
          </cell>
          <cell r="E26">
            <v>0.3595</v>
          </cell>
          <cell r="F26">
            <v>28.34</v>
          </cell>
        </row>
        <row r="27">
          <cell r="A27">
            <v>40611478319</v>
          </cell>
          <cell r="B27">
            <v>121687.69</v>
          </cell>
          <cell r="C27">
            <v>1625</v>
          </cell>
          <cell r="D27">
            <v>8802</v>
          </cell>
          <cell r="E27">
            <v>0.1811</v>
          </cell>
          <cell r="F27">
            <v>150.37</v>
          </cell>
        </row>
        <row r="28">
          <cell r="A28">
            <v>41141176393</v>
          </cell>
          <cell r="B28">
            <v>322411.51</v>
          </cell>
          <cell r="C28">
            <v>6570</v>
          </cell>
          <cell r="D28">
            <v>34403</v>
          </cell>
          <cell r="E28">
            <v>0.2413</v>
          </cell>
          <cell r="F28">
            <v>81.465</v>
          </cell>
        </row>
        <row r="29">
          <cell r="A29">
            <v>42759737847</v>
          </cell>
          <cell r="B29">
            <v>52625.67</v>
          </cell>
          <cell r="C29">
            <v>832</v>
          </cell>
          <cell r="D29">
            <v>3710</v>
          </cell>
          <cell r="E29">
            <v>0.2455</v>
          </cell>
          <cell r="F29">
            <v>115.86</v>
          </cell>
        </row>
        <row r="30">
          <cell r="A30">
            <v>43893226461</v>
          </cell>
          <cell r="B30">
            <v>10519.33</v>
          </cell>
          <cell r="C30">
            <v>1271</v>
          </cell>
          <cell r="D30">
            <v>2870</v>
          </cell>
          <cell r="E30">
            <v>0.4561</v>
          </cell>
          <cell r="F30">
            <v>15.955</v>
          </cell>
        </row>
        <row r="31">
          <cell r="A31">
            <v>43988989706</v>
          </cell>
          <cell r="B31">
            <v>40537.92</v>
          </cell>
          <cell r="C31">
            <v>6708</v>
          </cell>
          <cell r="D31">
            <v>11878</v>
          </cell>
          <cell r="E31">
            <v>0.987</v>
          </cell>
          <cell r="F31">
            <v>6.915</v>
          </cell>
        </row>
        <row r="32">
          <cell r="A32">
            <v>520538406051</v>
          </cell>
          <cell r="B32">
            <v>89912.86</v>
          </cell>
          <cell r="C32">
            <v>1560</v>
          </cell>
          <cell r="D32">
            <v>7050</v>
          </cell>
          <cell r="E32">
            <v>0.2372</v>
          </cell>
          <cell r="F32">
            <v>107.67</v>
          </cell>
        </row>
        <row r="33">
          <cell r="A33">
            <v>521804256985</v>
          </cell>
          <cell r="B33">
            <v>40630.16</v>
          </cell>
          <cell r="C33">
            <v>850</v>
          </cell>
          <cell r="D33">
            <v>3604</v>
          </cell>
          <cell r="E33">
            <v>0.236</v>
          </cell>
          <cell r="F33">
            <v>95.715</v>
          </cell>
        </row>
        <row r="34">
          <cell r="A34">
            <v>521869636173</v>
          </cell>
          <cell r="B34">
            <v>14656.55</v>
          </cell>
          <cell r="C34">
            <v>543</v>
          </cell>
          <cell r="D34">
            <v>1586</v>
          </cell>
          <cell r="E34">
            <v>0.3733</v>
          </cell>
          <cell r="F34">
            <v>48.975</v>
          </cell>
        </row>
        <row r="35">
          <cell r="A35">
            <v>523138079161</v>
          </cell>
          <cell r="B35">
            <v>2479.15</v>
          </cell>
          <cell r="C35">
            <v>386</v>
          </cell>
          <cell r="D35">
            <v>903</v>
          </cell>
          <cell r="E35">
            <v>0.3702</v>
          </cell>
          <cell r="F35">
            <v>14.9</v>
          </cell>
        </row>
        <row r="36">
          <cell r="A36">
            <v>524754970729</v>
          </cell>
          <cell r="B36">
            <v>1736.52</v>
          </cell>
          <cell r="C36">
            <v>47</v>
          </cell>
          <cell r="D36">
            <v>967</v>
          </cell>
          <cell r="E36">
            <v>0.0615</v>
          </cell>
          <cell r="F36">
            <v>57.86</v>
          </cell>
        </row>
        <row r="37">
          <cell r="A37">
            <v>525000115434</v>
          </cell>
          <cell r="B37">
            <v>2855.64</v>
          </cell>
          <cell r="C37">
            <v>211</v>
          </cell>
          <cell r="D37">
            <v>1488</v>
          </cell>
          <cell r="E37">
            <v>0.2232</v>
          </cell>
          <cell r="F37">
            <v>17.255</v>
          </cell>
        </row>
        <row r="38">
          <cell r="A38">
            <v>525048016525</v>
          </cell>
          <cell r="B38">
            <v>5788.11</v>
          </cell>
          <cell r="C38">
            <v>300</v>
          </cell>
          <cell r="D38">
            <v>1092</v>
          </cell>
          <cell r="E38">
            <v>0.2046</v>
          </cell>
          <cell r="F38">
            <v>51.59</v>
          </cell>
        </row>
        <row r="39">
          <cell r="A39">
            <v>526145930115</v>
          </cell>
          <cell r="B39">
            <v>5450.73</v>
          </cell>
          <cell r="C39">
            <v>79</v>
          </cell>
          <cell r="D39">
            <v>848</v>
          </cell>
          <cell r="E39">
            <v>0.1198</v>
          </cell>
          <cell r="F39">
            <v>112.74</v>
          </cell>
        </row>
        <row r="40">
          <cell r="A40">
            <v>527119411115</v>
          </cell>
          <cell r="B40">
            <v>1522.93</v>
          </cell>
          <cell r="C40">
            <v>40</v>
          </cell>
          <cell r="D40">
            <v>139</v>
          </cell>
          <cell r="E40">
            <v>0.3298</v>
          </cell>
          <cell r="F40">
            <v>65.14</v>
          </cell>
        </row>
        <row r="41">
          <cell r="A41">
            <v>527678427514</v>
          </cell>
          <cell r="B41">
            <v>2877.89</v>
          </cell>
          <cell r="C41">
            <v>78</v>
          </cell>
          <cell r="D41">
            <v>367</v>
          </cell>
          <cell r="E41">
            <v>0.2366</v>
          </cell>
          <cell r="F41">
            <v>67.365</v>
          </cell>
        </row>
        <row r="42">
          <cell r="A42">
            <v>527719726342</v>
          </cell>
          <cell r="B42">
            <v>1654.34</v>
          </cell>
          <cell r="C42">
            <v>28</v>
          </cell>
          <cell r="D42">
            <v>49</v>
          </cell>
          <cell r="E42">
            <v>0.1429</v>
          </cell>
          <cell r="F42">
            <v>236.33</v>
          </cell>
        </row>
        <row r="43">
          <cell r="A43">
            <v>527733177957</v>
          </cell>
          <cell r="B43">
            <v>5799.23</v>
          </cell>
          <cell r="C43">
            <v>197</v>
          </cell>
          <cell r="D43">
            <v>636</v>
          </cell>
          <cell r="E43">
            <v>0.451</v>
          </cell>
          <cell r="F43">
            <v>40.49</v>
          </cell>
        </row>
        <row r="44">
          <cell r="A44">
            <v>527733221669</v>
          </cell>
          <cell r="B44">
            <v>1013.89</v>
          </cell>
          <cell r="C44">
            <v>30</v>
          </cell>
          <cell r="D44">
            <v>184</v>
          </cell>
          <cell r="E44">
            <v>0.2494</v>
          </cell>
          <cell r="F44">
            <v>44.27</v>
          </cell>
        </row>
        <row r="45">
          <cell r="A45">
            <v>527733381602</v>
          </cell>
          <cell r="B45">
            <v>338.33</v>
          </cell>
          <cell r="C45">
            <v>13</v>
          </cell>
          <cell r="D45">
            <v>80</v>
          </cell>
          <cell r="E45">
            <v>0.2011</v>
          </cell>
          <cell r="F45">
            <v>42.29</v>
          </cell>
        </row>
        <row r="46">
          <cell r="A46">
            <v>527733589105</v>
          </cell>
          <cell r="B46">
            <v>24769.73</v>
          </cell>
          <cell r="C46">
            <v>2181</v>
          </cell>
          <cell r="D46">
            <v>2872</v>
          </cell>
          <cell r="E46">
            <v>0.5783</v>
          </cell>
          <cell r="F46">
            <v>30.04</v>
          </cell>
        </row>
        <row r="47">
          <cell r="A47">
            <v>527733653043</v>
          </cell>
          <cell r="B47">
            <v>46231.84</v>
          </cell>
          <cell r="C47">
            <v>3148</v>
          </cell>
          <cell r="D47">
            <v>6955</v>
          </cell>
          <cell r="E47">
            <v>0.4724</v>
          </cell>
          <cell r="F47">
            <v>28.215</v>
          </cell>
        </row>
        <row r="48">
          <cell r="A48">
            <v>527990475963</v>
          </cell>
          <cell r="B48">
            <v>14030.52</v>
          </cell>
          <cell r="C48">
            <v>283</v>
          </cell>
          <cell r="D48">
            <v>940</v>
          </cell>
          <cell r="E48">
            <v>0.3635</v>
          </cell>
          <cell r="F48">
            <v>84.52</v>
          </cell>
        </row>
        <row r="49">
          <cell r="A49">
            <v>527990607768</v>
          </cell>
          <cell r="B49">
            <v>183.1</v>
          </cell>
          <cell r="C49">
            <v>7</v>
          </cell>
          <cell r="D49">
            <v>40</v>
          </cell>
          <cell r="E49">
            <v>0.075</v>
          </cell>
          <cell r="F49">
            <v>61.03</v>
          </cell>
        </row>
        <row r="50">
          <cell r="A50">
            <v>527990679684</v>
          </cell>
          <cell r="B50">
            <v>5774.87</v>
          </cell>
          <cell r="C50">
            <v>208</v>
          </cell>
          <cell r="D50">
            <v>930</v>
          </cell>
          <cell r="E50">
            <v>0.3178</v>
          </cell>
          <cell r="F50">
            <v>38.71</v>
          </cell>
        </row>
        <row r="51">
          <cell r="A51">
            <v>527990951359</v>
          </cell>
          <cell r="B51">
            <v>45911.92</v>
          </cell>
          <cell r="C51">
            <v>1063</v>
          </cell>
          <cell r="D51">
            <v>1030</v>
          </cell>
          <cell r="E51">
            <v>0.5194</v>
          </cell>
          <cell r="F51">
            <v>169.905</v>
          </cell>
        </row>
        <row r="52">
          <cell r="A52">
            <v>528032990563</v>
          </cell>
          <cell r="B52">
            <v>693.38</v>
          </cell>
          <cell r="C52">
            <v>40</v>
          </cell>
          <cell r="D52">
            <v>165</v>
          </cell>
          <cell r="E52">
            <v>0.2585</v>
          </cell>
          <cell r="F52">
            <v>30.415</v>
          </cell>
        </row>
        <row r="53">
          <cell r="A53">
            <v>528033010612</v>
          </cell>
          <cell r="B53">
            <v>30794.84</v>
          </cell>
          <cell r="C53">
            <v>355</v>
          </cell>
          <cell r="D53">
            <v>1452</v>
          </cell>
          <cell r="E53">
            <v>0.3924</v>
          </cell>
          <cell r="F53">
            <v>108.11</v>
          </cell>
        </row>
        <row r="54">
          <cell r="A54">
            <v>528033014551</v>
          </cell>
          <cell r="B54">
            <v>602.84</v>
          </cell>
          <cell r="C54">
            <v>18</v>
          </cell>
          <cell r="D54">
            <v>57</v>
          </cell>
          <cell r="E54">
            <v>0.2408</v>
          </cell>
          <cell r="F54">
            <v>98.895</v>
          </cell>
        </row>
        <row r="55">
          <cell r="A55">
            <v>528033190141</v>
          </cell>
          <cell r="B55">
            <v>9840.52</v>
          </cell>
          <cell r="C55">
            <v>222</v>
          </cell>
          <cell r="D55">
            <v>880</v>
          </cell>
          <cell r="E55">
            <v>0.3599</v>
          </cell>
          <cell r="F55">
            <v>62.61</v>
          </cell>
        </row>
        <row r="56">
          <cell r="A56">
            <v>528046969601</v>
          </cell>
          <cell r="B56">
            <v>1510.11</v>
          </cell>
          <cell r="C56">
            <v>92</v>
          </cell>
          <cell r="D56">
            <v>282</v>
          </cell>
          <cell r="E56">
            <v>0.437</v>
          </cell>
          <cell r="F56">
            <v>24.435</v>
          </cell>
        </row>
        <row r="57">
          <cell r="A57">
            <v>528047125345</v>
          </cell>
          <cell r="B57">
            <v>239.6</v>
          </cell>
          <cell r="C57">
            <v>4</v>
          </cell>
          <cell r="D57">
            <v>193</v>
          </cell>
          <cell r="E57">
            <v>0.0207</v>
          </cell>
          <cell r="F57">
            <v>59.9</v>
          </cell>
        </row>
        <row r="58">
          <cell r="A58">
            <v>528047181291</v>
          </cell>
          <cell r="B58">
            <v>908.51</v>
          </cell>
          <cell r="C58">
            <v>21</v>
          </cell>
          <cell r="D58">
            <v>178</v>
          </cell>
          <cell r="E58">
            <v>0.1041</v>
          </cell>
          <cell r="F58">
            <v>105.775</v>
          </cell>
        </row>
        <row r="59">
          <cell r="A59">
            <v>528064196860</v>
          </cell>
          <cell r="B59">
            <v>223.5</v>
          </cell>
          <cell r="C59">
            <v>4</v>
          </cell>
          <cell r="D59">
            <v>54</v>
          </cell>
          <cell r="E59">
            <v>0.0185</v>
          </cell>
          <cell r="F59">
            <v>223.5</v>
          </cell>
        </row>
        <row r="60">
          <cell r="A60">
            <v>528064232769</v>
          </cell>
          <cell r="B60">
            <v>3028.6</v>
          </cell>
          <cell r="C60">
            <v>75</v>
          </cell>
          <cell r="D60">
            <v>285</v>
          </cell>
          <cell r="E60">
            <v>0.301</v>
          </cell>
          <cell r="F60">
            <v>68.22</v>
          </cell>
        </row>
        <row r="61">
          <cell r="A61">
            <v>528064336529</v>
          </cell>
          <cell r="B61">
            <v>6676.78</v>
          </cell>
          <cell r="C61">
            <v>269</v>
          </cell>
          <cell r="D61">
            <v>603</v>
          </cell>
          <cell r="E61">
            <v>0.4581</v>
          </cell>
          <cell r="F61">
            <v>48.45</v>
          </cell>
        </row>
        <row r="62">
          <cell r="A62">
            <v>528778018743</v>
          </cell>
          <cell r="B62">
            <v>36424.26</v>
          </cell>
          <cell r="C62">
            <v>722</v>
          </cell>
          <cell r="D62">
            <v>3293</v>
          </cell>
          <cell r="E62">
            <v>0.2871</v>
          </cell>
          <cell r="F62">
            <v>76.585</v>
          </cell>
        </row>
        <row r="63">
          <cell r="A63">
            <v>535688693680</v>
          </cell>
          <cell r="B63">
            <v>34541.38</v>
          </cell>
          <cell r="C63">
            <v>459</v>
          </cell>
          <cell r="D63">
            <v>3684</v>
          </cell>
          <cell r="E63">
            <v>0.1368</v>
          </cell>
          <cell r="F63">
            <v>137.2</v>
          </cell>
        </row>
        <row r="64">
          <cell r="A64">
            <v>537537256568</v>
          </cell>
          <cell r="B64">
            <v>11606.19</v>
          </cell>
          <cell r="C64">
            <v>624</v>
          </cell>
          <cell r="D64">
            <v>2033</v>
          </cell>
          <cell r="E64">
            <v>0.319</v>
          </cell>
          <cell r="F64">
            <v>35.84</v>
          </cell>
        </row>
        <row r="65">
          <cell r="A65">
            <v>537752882633</v>
          </cell>
          <cell r="B65">
            <v>670492.24</v>
          </cell>
          <cell r="C65">
            <v>13948</v>
          </cell>
          <cell r="D65">
            <v>73400</v>
          </cell>
          <cell r="E65">
            <v>0.2162</v>
          </cell>
          <cell r="F65">
            <v>88.57</v>
          </cell>
        </row>
        <row r="66">
          <cell r="A66">
            <v>537824984434</v>
          </cell>
          <cell r="B66">
            <v>134517.94</v>
          </cell>
          <cell r="C66">
            <v>20712</v>
          </cell>
          <cell r="D66">
            <v>57137</v>
          </cell>
          <cell r="E66">
            <v>0.6449</v>
          </cell>
          <cell r="F66">
            <v>7.295</v>
          </cell>
        </row>
        <row r="67">
          <cell r="A67">
            <v>537827368358</v>
          </cell>
          <cell r="B67">
            <v>10955.65</v>
          </cell>
          <cell r="C67">
            <v>664</v>
          </cell>
          <cell r="D67">
            <v>1965</v>
          </cell>
          <cell r="E67">
            <v>0.4243</v>
          </cell>
          <cell r="F67">
            <v>26.41</v>
          </cell>
        </row>
        <row r="68">
          <cell r="A68">
            <v>538192543595</v>
          </cell>
          <cell r="B68">
            <v>2438.88</v>
          </cell>
          <cell r="C68">
            <v>19</v>
          </cell>
          <cell r="D68">
            <v>269</v>
          </cell>
          <cell r="E68">
            <v>0.1206</v>
          </cell>
          <cell r="F68">
            <v>159.855</v>
          </cell>
        </row>
        <row r="69">
          <cell r="A69">
            <v>538263950177</v>
          </cell>
          <cell r="B69">
            <v>52489.73</v>
          </cell>
          <cell r="C69">
            <v>372</v>
          </cell>
          <cell r="D69">
            <v>3608</v>
          </cell>
          <cell r="E69">
            <v>0.1766</v>
          </cell>
          <cell r="F69">
            <v>165.975</v>
          </cell>
        </row>
        <row r="70">
          <cell r="A70">
            <v>538267926200</v>
          </cell>
          <cell r="B70">
            <v>151.8</v>
          </cell>
          <cell r="C70">
            <v>2</v>
          </cell>
          <cell r="D70">
            <v>68</v>
          </cell>
          <cell r="E70">
            <v>0.0294</v>
          </cell>
          <cell r="F70">
            <v>75.9</v>
          </cell>
        </row>
        <row r="71">
          <cell r="A71">
            <v>538305797734</v>
          </cell>
          <cell r="B71">
            <v>27264.51</v>
          </cell>
          <cell r="C71">
            <v>205</v>
          </cell>
          <cell r="D71">
            <v>1391</v>
          </cell>
          <cell r="E71">
            <v>0.2389</v>
          </cell>
          <cell r="F71">
            <v>163.525</v>
          </cell>
        </row>
        <row r="72">
          <cell r="A72">
            <v>538307169296</v>
          </cell>
          <cell r="B72">
            <v>16940.61</v>
          </cell>
          <cell r="C72">
            <v>202</v>
          </cell>
          <cell r="D72">
            <v>917</v>
          </cell>
          <cell r="E72">
            <v>0.3704</v>
          </cell>
          <cell r="F72">
            <v>99.09</v>
          </cell>
        </row>
        <row r="73">
          <cell r="A73">
            <v>538312709167</v>
          </cell>
          <cell r="B73">
            <v>25457.89</v>
          </cell>
          <cell r="C73">
            <v>233</v>
          </cell>
          <cell r="D73">
            <v>1436</v>
          </cell>
          <cell r="E73">
            <v>0.2745</v>
          </cell>
          <cell r="F73">
            <v>130.445</v>
          </cell>
        </row>
        <row r="74">
          <cell r="A74">
            <v>538314893621</v>
          </cell>
          <cell r="B74">
            <v>834.67</v>
          </cell>
          <cell r="C74">
            <v>10</v>
          </cell>
          <cell r="D74">
            <v>135</v>
          </cell>
          <cell r="E74">
            <v>0.1382</v>
          </cell>
          <cell r="F74">
            <v>93.905</v>
          </cell>
        </row>
        <row r="75">
          <cell r="A75">
            <v>538349196723</v>
          </cell>
          <cell r="B75">
            <v>14583.99</v>
          </cell>
          <cell r="C75">
            <v>100</v>
          </cell>
          <cell r="D75">
            <v>751</v>
          </cell>
          <cell r="E75">
            <v>0.2022</v>
          </cell>
          <cell r="F75">
            <v>187.665</v>
          </cell>
        </row>
        <row r="76">
          <cell r="A76">
            <v>538354076404</v>
          </cell>
          <cell r="B76">
            <v>15446.5</v>
          </cell>
          <cell r="C76">
            <v>181</v>
          </cell>
          <cell r="D76">
            <v>1752</v>
          </cell>
          <cell r="E76">
            <v>0.1665</v>
          </cell>
          <cell r="F76">
            <v>106.065</v>
          </cell>
        </row>
        <row r="77">
          <cell r="A77">
            <v>538927350752</v>
          </cell>
          <cell r="B77">
            <v>4806.17</v>
          </cell>
          <cell r="C77">
            <v>111</v>
          </cell>
          <cell r="D77">
            <v>570</v>
          </cell>
          <cell r="E77">
            <v>0.228</v>
          </cell>
          <cell r="F77">
            <v>72.64</v>
          </cell>
        </row>
        <row r="78">
          <cell r="A78">
            <v>539325022308</v>
          </cell>
          <cell r="B78">
            <v>35726.46</v>
          </cell>
          <cell r="C78">
            <v>489</v>
          </cell>
          <cell r="D78">
            <v>3143</v>
          </cell>
          <cell r="E78">
            <v>0.2254</v>
          </cell>
          <cell r="F78">
            <v>101.435</v>
          </cell>
        </row>
        <row r="79">
          <cell r="A79">
            <v>539854510916</v>
          </cell>
          <cell r="B79">
            <v>40712.21</v>
          </cell>
          <cell r="C79">
            <v>825</v>
          </cell>
          <cell r="D79">
            <v>4071</v>
          </cell>
          <cell r="E79">
            <v>0.2278</v>
          </cell>
          <cell r="F79">
            <v>88.75</v>
          </cell>
        </row>
        <row r="80">
          <cell r="A80">
            <v>541918489832</v>
          </cell>
          <cell r="B80">
            <v>4149.4</v>
          </cell>
          <cell r="C80">
            <v>116</v>
          </cell>
          <cell r="D80">
            <v>428</v>
          </cell>
          <cell r="E80">
            <v>0.2939</v>
          </cell>
          <cell r="F80">
            <v>66.165</v>
          </cell>
        </row>
        <row r="81">
          <cell r="A81">
            <v>544053639760</v>
          </cell>
          <cell r="B81">
            <v>29802.99</v>
          </cell>
          <cell r="C81">
            <v>855</v>
          </cell>
          <cell r="D81">
            <v>1666</v>
          </cell>
          <cell r="E81">
            <v>0.244</v>
          </cell>
          <cell r="F81">
            <v>85.21</v>
          </cell>
        </row>
        <row r="82">
          <cell r="A82">
            <v>547190677216</v>
          </cell>
          <cell r="B82">
            <v>11187.03</v>
          </cell>
          <cell r="C82">
            <v>536</v>
          </cell>
          <cell r="D82">
            <v>1777</v>
          </cell>
          <cell r="E82">
            <v>0.3894</v>
          </cell>
          <cell r="F82">
            <v>32.31</v>
          </cell>
        </row>
        <row r="83">
          <cell r="A83">
            <v>548003777683</v>
          </cell>
          <cell r="B83">
            <v>1765.02</v>
          </cell>
          <cell r="C83">
            <v>75</v>
          </cell>
          <cell r="D83">
            <v>361</v>
          </cell>
          <cell r="E83">
            <v>0.3484</v>
          </cell>
          <cell r="F83">
            <v>28.165</v>
          </cell>
        </row>
        <row r="84">
          <cell r="A84">
            <v>553066686610</v>
          </cell>
          <cell r="B84">
            <v>3032.94</v>
          </cell>
          <cell r="C84">
            <v>215</v>
          </cell>
          <cell r="D84">
            <v>736</v>
          </cell>
          <cell r="E84">
            <v>0.4309</v>
          </cell>
          <cell r="F84">
            <v>19.3</v>
          </cell>
        </row>
        <row r="85">
          <cell r="A85">
            <v>554217085959</v>
          </cell>
          <cell r="B85">
            <v>181.01</v>
          </cell>
          <cell r="C85">
            <v>4</v>
          </cell>
          <cell r="D85">
            <v>43</v>
          </cell>
          <cell r="E85">
            <v>0.0698</v>
          </cell>
          <cell r="F85">
            <v>60.34</v>
          </cell>
        </row>
        <row r="86">
          <cell r="A86">
            <v>554765196730</v>
          </cell>
          <cell r="B86">
            <v>20656.86</v>
          </cell>
          <cell r="C86">
            <v>1156</v>
          </cell>
          <cell r="D86">
            <v>5276</v>
          </cell>
          <cell r="E86">
            <v>0.2638</v>
          </cell>
          <cell r="F86">
            <v>29.905</v>
          </cell>
        </row>
        <row r="87">
          <cell r="A87">
            <v>554877274741</v>
          </cell>
          <cell r="B87">
            <v>46306.79</v>
          </cell>
          <cell r="C87">
            <v>966</v>
          </cell>
          <cell r="D87">
            <v>6875</v>
          </cell>
          <cell r="E87">
            <v>0.1428</v>
          </cell>
          <cell r="F87">
            <v>94.505</v>
          </cell>
        </row>
        <row r="88">
          <cell r="A88">
            <v>555055329886</v>
          </cell>
          <cell r="B88">
            <v>32449.08</v>
          </cell>
          <cell r="C88">
            <v>727</v>
          </cell>
          <cell r="D88">
            <v>3008</v>
          </cell>
          <cell r="E88">
            <v>0.2445</v>
          </cell>
          <cell r="F88">
            <v>88.455</v>
          </cell>
        </row>
        <row r="89">
          <cell r="A89">
            <v>555332266949</v>
          </cell>
          <cell r="B89">
            <v>39765.99</v>
          </cell>
          <cell r="C89">
            <v>856</v>
          </cell>
          <cell r="D89">
            <v>4102</v>
          </cell>
          <cell r="E89">
            <v>0.219</v>
          </cell>
          <cell r="F89">
            <v>88.6</v>
          </cell>
        </row>
        <row r="90">
          <cell r="A90">
            <v>555904462655</v>
          </cell>
          <cell r="B90">
            <v>6303.29</v>
          </cell>
          <cell r="C90">
            <v>469</v>
          </cell>
          <cell r="D90">
            <v>1003</v>
          </cell>
          <cell r="E90">
            <v>0.5329</v>
          </cell>
          <cell r="F90">
            <v>23.51</v>
          </cell>
        </row>
        <row r="91">
          <cell r="A91">
            <v>556322528534</v>
          </cell>
          <cell r="B91">
            <v>449.12</v>
          </cell>
          <cell r="C91">
            <v>43</v>
          </cell>
          <cell r="D91">
            <v>258</v>
          </cell>
          <cell r="E91">
            <v>0.2504</v>
          </cell>
          <cell r="F91">
            <v>14.095</v>
          </cell>
        </row>
        <row r="92">
          <cell r="A92">
            <v>556389065398</v>
          </cell>
          <cell r="B92">
            <v>6098.51</v>
          </cell>
          <cell r="C92">
            <v>231</v>
          </cell>
          <cell r="D92">
            <v>728</v>
          </cell>
          <cell r="E92">
            <v>0.3498</v>
          </cell>
          <cell r="F92">
            <v>48.725</v>
          </cell>
        </row>
        <row r="93">
          <cell r="A93">
            <v>559325430280</v>
          </cell>
          <cell r="B93">
            <v>16065.38</v>
          </cell>
          <cell r="C93">
            <v>545</v>
          </cell>
          <cell r="D93">
            <v>1168</v>
          </cell>
          <cell r="E93">
            <v>0.4828</v>
          </cell>
          <cell r="F93">
            <v>57.525</v>
          </cell>
        </row>
        <row r="94">
          <cell r="A94">
            <v>559686121121</v>
          </cell>
          <cell r="B94">
            <v>9985.94</v>
          </cell>
          <cell r="C94">
            <v>83</v>
          </cell>
          <cell r="D94">
            <v>420</v>
          </cell>
          <cell r="E94">
            <v>0.2619</v>
          </cell>
          <cell r="F94">
            <v>160.795</v>
          </cell>
        </row>
        <row r="95">
          <cell r="A95">
            <v>562374577568</v>
          </cell>
          <cell r="B95">
            <v>143.52</v>
          </cell>
          <cell r="C95">
            <v>3</v>
          </cell>
          <cell r="D95">
            <v>66</v>
          </cell>
          <cell r="E95">
            <v>0.0303</v>
          </cell>
          <cell r="F95">
            <v>71.76</v>
          </cell>
        </row>
        <row r="96">
          <cell r="A96">
            <v>562674596108</v>
          </cell>
          <cell r="B96">
            <v>10813.09</v>
          </cell>
          <cell r="C96">
            <v>359</v>
          </cell>
          <cell r="D96">
            <v>622</v>
          </cell>
          <cell r="E96">
            <v>0.5013</v>
          </cell>
          <cell r="F96">
            <v>69.76</v>
          </cell>
        </row>
        <row r="97">
          <cell r="A97">
            <v>563834177641</v>
          </cell>
          <cell r="B97">
            <v>30714.48</v>
          </cell>
          <cell r="C97">
            <v>199</v>
          </cell>
          <cell r="D97">
            <v>1237</v>
          </cell>
          <cell r="E97">
            <v>0.2189</v>
          </cell>
          <cell r="F97">
            <v>209.985</v>
          </cell>
        </row>
        <row r="98">
          <cell r="A98">
            <v>563835009431</v>
          </cell>
          <cell r="B98">
            <v>4767.81</v>
          </cell>
          <cell r="C98">
            <v>64</v>
          </cell>
          <cell r="D98">
            <v>630</v>
          </cell>
          <cell r="E98">
            <v>0.1419</v>
          </cell>
          <cell r="F98">
            <v>111.23</v>
          </cell>
        </row>
        <row r="99">
          <cell r="A99">
            <v>564135111481</v>
          </cell>
          <cell r="B99">
            <v>14065.53</v>
          </cell>
          <cell r="C99">
            <v>117</v>
          </cell>
          <cell r="D99">
            <v>396</v>
          </cell>
          <cell r="E99">
            <v>0.3561</v>
          </cell>
          <cell r="F99">
            <v>183.69</v>
          </cell>
        </row>
        <row r="100">
          <cell r="A100">
            <v>564587383224</v>
          </cell>
          <cell r="B100">
            <v>184234.44</v>
          </cell>
          <cell r="C100">
            <v>3573</v>
          </cell>
          <cell r="D100">
            <v>19147</v>
          </cell>
          <cell r="E100">
            <v>0.2334</v>
          </cell>
          <cell r="F100">
            <v>83.83</v>
          </cell>
        </row>
        <row r="101">
          <cell r="A101">
            <v>566160365748</v>
          </cell>
          <cell r="B101">
            <v>1820.05</v>
          </cell>
          <cell r="C101">
            <v>62</v>
          </cell>
          <cell r="D101">
            <v>370</v>
          </cell>
          <cell r="E101">
            <v>0.2548</v>
          </cell>
          <cell r="F101">
            <v>39.755</v>
          </cell>
        </row>
        <row r="102">
          <cell r="A102">
            <v>568629665883</v>
          </cell>
          <cell r="B102">
            <v>10796.69</v>
          </cell>
          <cell r="C102">
            <v>7407</v>
          </cell>
          <cell r="D102">
            <v>24379</v>
          </cell>
          <cell r="E102">
            <v>0.4419</v>
          </cell>
          <cell r="F102">
            <v>2.03</v>
          </cell>
        </row>
        <row r="103">
          <cell r="A103">
            <v>568765915390</v>
          </cell>
          <cell r="B103">
            <v>7831.58</v>
          </cell>
          <cell r="C103">
            <v>6060</v>
          </cell>
          <cell r="D103">
            <v>13431</v>
          </cell>
          <cell r="E103">
            <v>0.7123</v>
          </cell>
          <cell r="F103">
            <v>1.66</v>
          </cell>
        </row>
        <row r="104">
          <cell r="A104">
            <v>569386315777</v>
          </cell>
          <cell r="B104">
            <v>26411.1</v>
          </cell>
          <cell r="C104">
            <v>15703</v>
          </cell>
          <cell r="D104">
            <v>59406</v>
          </cell>
          <cell r="E104">
            <v>0.4066</v>
          </cell>
          <cell r="F104">
            <v>2.21</v>
          </cell>
        </row>
        <row r="105">
          <cell r="A105">
            <v>569438859623</v>
          </cell>
          <cell r="B105">
            <v>137.53</v>
          </cell>
          <cell r="C105">
            <v>15</v>
          </cell>
          <cell r="D105">
            <v>84</v>
          </cell>
          <cell r="E105">
            <v>0.1191</v>
          </cell>
          <cell r="F105">
            <v>13.75</v>
          </cell>
        </row>
        <row r="106">
          <cell r="A106">
            <v>569781213653</v>
          </cell>
          <cell r="B106">
            <v>301.47</v>
          </cell>
          <cell r="C106">
            <v>69</v>
          </cell>
          <cell r="D106">
            <v>213</v>
          </cell>
          <cell r="E106">
            <v>0.3755</v>
          </cell>
          <cell r="F106">
            <v>7.74</v>
          </cell>
        </row>
        <row r="107">
          <cell r="A107">
            <v>569909827792</v>
          </cell>
          <cell r="B107">
            <v>16706.67</v>
          </cell>
          <cell r="C107">
            <v>574</v>
          </cell>
          <cell r="D107">
            <v>1539</v>
          </cell>
          <cell r="E107">
            <v>0.3177</v>
          </cell>
          <cell r="F107">
            <v>68.585</v>
          </cell>
        </row>
        <row r="108">
          <cell r="A108">
            <v>570361375952</v>
          </cell>
          <cell r="B108">
            <v>1281.13</v>
          </cell>
          <cell r="C108">
            <v>33</v>
          </cell>
          <cell r="D108">
            <v>327</v>
          </cell>
          <cell r="E108">
            <v>0.1116</v>
          </cell>
          <cell r="F108">
            <v>71.015</v>
          </cell>
        </row>
        <row r="109">
          <cell r="A109">
            <v>571250855227</v>
          </cell>
          <cell r="B109">
            <v>843.46</v>
          </cell>
          <cell r="C109">
            <v>189</v>
          </cell>
          <cell r="D109">
            <v>554</v>
          </cell>
          <cell r="E109">
            <v>0.3763</v>
          </cell>
          <cell r="F109">
            <v>8.1</v>
          </cell>
        </row>
        <row r="110">
          <cell r="A110">
            <v>572262680111</v>
          </cell>
          <cell r="B110">
            <v>5873.56</v>
          </cell>
          <cell r="C110">
            <v>255</v>
          </cell>
          <cell r="D110">
            <v>489</v>
          </cell>
          <cell r="E110">
            <v>0.4874</v>
          </cell>
          <cell r="F110">
            <v>49.58</v>
          </cell>
        </row>
        <row r="111">
          <cell r="A111">
            <v>573035985548</v>
          </cell>
          <cell r="B111">
            <v>44656.47</v>
          </cell>
          <cell r="C111">
            <v>1265</v>
          </cell>
          <cell r="D111">
            <v>2950</v>
          </cell>
          <cell r="E111">
            <v>0.5557</v>
          </cell>
          <cell r="F111">
            <v>54.655</v>
          </cell>
        </row>
        <row r="112">
          <cell r="A112">
            <v>573160835361</v>
          </cell>
          <cell r="B112">
            <v>17620.02</v>
          </cell>
          <cell r="C112">
            <v>862</v>
          </cell>
          <cell r="D112">
            <v>3614</v>
          </cell>
          <cell r="E112">
            <v>0.2957</v>
          </cell>
          <cell r="F112">
            <v>33.445</v>
          </cell>
        </row>
        <row r="113">
          <cell r="A113">
            <v>574118879871</v>
          </cell>
          <cell r="B113">
            <v>196.77</v>
          </cell>
          <cell r="C113">
            <v>51</v>
          </cell>
          <cell r="D113">
            <v>83</v>
          </cell>
          <cell r="E113">
            <v>0.2289</v>
          </cell>
          <cell r="F113">
            <v>10.36</v>
          </cell>
        </row>
        <row r="114">
          <cell r="A114">
            <v>574308070162</v>
          </cell>
          <cell r="B114">
            <v>159757.23</v>
          </cell>
          <cell r="C114">
            <v>4436</v>
          </cell>
          <cell r="D114">
            <v>16913</v>
          </cell>
          <cell r="E114">
            <v>0.2358</v>
          </cell>
          <cell r="F114">
            <v>80.555</v>
          </cell>
        </row>
        <row r="115">
          <cell r="A115">
            <v>574520036128</v>
          </cell>
          <cell r="B115">
            <v>22269.46</v>
          </cell>
          <cell r="C115">
            <v>584</v>
          </cell>
          <cell r="D115">
            <v>2378</v>
          </cell>
          <cell r="E115">
            <v>0.3009</v>
          </cell>
          <cell r="F115">
            <v>62.385</v>
          </cell>
        </row>
        <row r="116">
          <cell r="A116">
            <v>574624025153</v>
          </cell>
          <cell r="B116">
            <v>77602.83</v>
          </cell>
          <cell r="C116">
            <v>2315</v>
          </cell>
          <cell r="D116">
            <v>8495</v>
          </cell>
          <cell r="E116">
            <v>0.2673</v>
          </cell>
          <cell r="F116">
            <v>68.725</v>
          </cell>
        </row>
        <row r="117">
          <cell r="A117">
            <v>574735494600</v>
          </cell>
          <cell r="B117">
            <v>4083.37</v>
          </cell>
          <cell r="C117">
            <v>104</v>
          </cell>
          <cell r="D117">
            <v>265</v>
          </cell>
          <cell r="E117">
            <v>0.2215</v>
          </cell>
          <cell r="F117">
            <v>142.01</v>
          </cell>
        </row>
        <row r="118">
          <cell r="A118">
            <v>574736366653</v>
          </cell>
          <cell r="B118">
            <v>6654.38</v>
          </cell>
          <cell r="C118">
            <v>291</v>
          </cell>
          <cell r="D118">
            <v>454</v>
          </cell>
          <cell r="E118">
            <v>0.6203</v>
          </cell>
          <cell r="F118">
            <v>47.14</v>
          </cell>
        </row>
        <row r="119">
          <cell r="A119">
            <v>574838039203</v>
          </cell>
          <cell r="B119">
            <v>381.45</v>
          </cell>
          <cell r="C119">
            <v>18</v>
          </cell>
          <cell r="D119">
            <v>80</v>
          </cell>
          <cell r="E119">
            <v>0.2247</v>
          </cell>
          <cell r="F119">
            <v>42.915</v>
          </cell>
        </row>
        <row r="120">
          <cell r="A120">
            <v>575961933882</v>
          </cell>
          <cell r="B120">
            <v>920.16</v>
          </cell>
          <cell r="C120">
            <v>38</v>
          </cell>
          <cell r="D120">
            <v>165</v>
          </cell>
          <cell r="E120">
            <v>0.3111</v>
          </cell>
          <cell r="F120">
            <v>35.33</v>
          </cell>
        </row>
        <row r="121">
          <cell r="A121">
            <v>576123419275</v>
          </cell>
          <cell r="B121">
            <v>511.57</v>
          </cell>
          <cell r="C121">
            <v>51</v>
          </cell>
          <cell r="D121">
            <v>264</v>
          </cell>
          <cell r="E121">
            <v>0.2086</v>
          </cell>
          <cell r="F121">
            <v>18.96</v>
          </cell>
        </row>
        <row r="122">
          <cell r="A122">
            <v>576130979060</v>
          </cell>
          <cell r="B122">
            <v>7396.69</v>
          </cell>
          <cell r="C122">
            <v>384</v>
          </cell>
          <cell r="D122">
            <v>2657</v>
          </cell>
          <cell r="E122">
            <v>0.2084</v>
          </cell>
          <cell r="F122">
            <v>26.645</v>
          </cell>
        </row>
        <row r="123">
          <cell r="A123">
            <v>577037788975</v>
          </cell>
          <cell r="B123">
            <v>28704.87</v>
          </cell>
          <cell r="C123">
            <v>1680</v>
          </cell>
          <cell r="D123">
            <v>5473</v>
          </cell>
          <cell r="E123">
            <v>0.3518</v>
          </cell>
          <cell r="F123">
            <v>29.805</v>
          </cell>
        </row>
        <row r="124">
          <cell r="A124">
            <v>577184412748</v>
          </cell>
          <cell r="B124">
            <v>9612.06</v>
          </cell>
          <cell r="C124">
            <v>279</v>
          </cell>
          <cell r="D124">
            <v>1658</v>
          </cell>
          <cell r="E124">
            <v>0.2213</v>
          </cell>
          <cell r="F124">
            <v>53.27</v>
          </cell>
        </row>
        <row r="125">
          <cell r="A125">
            <v>578894356956</v>
          </cell>
          <cell r="B125">
            <v>639.47</v>
          </cell>
          <cell r="C125">
            <v>25</v>
          </cell>
          <cell r="D125">
            <v>239</v>
          </cell>
          <cell r="E125">
            <v>0.1847</v>
          </cell>
          <cell r="F125">
            <v>29.065</v>
          </cell>
        </row>
        <row r="126">
          <cell r="A126">
            <v>579975467115</v>
          </cell>
          <cell r="B126">
            <v>39959.13</v>
          </cell>
          <cell r="C126">
            <v>2242</v>
          </cell>
          <cell r="D126">
            <v>4229</v>
          </cell>
          <cell r="E126">
            <v>0.4737</v>
          </cell>
          <cell r="F126">
            <v>40.105</v>
          </cell>
        </row>
        <row r="127">
          <cell r="A127">
            <v>581521081842</v>
          </cell>
          <cell r="B127">
            <v>12730.16</v>
          </cell>
          <cell r="C127">
            <v>523</v>
          </cell>
          <cell r="D127">
            <v>1502</v>
          </cell>
          <cell r="E127">
            <v>0.4025</v>
          </cell>
          <cell r="F127">
            <v>42.175</v>
          </cell>
        </row>
        <row r="128">
          <cell r="A128">
            <v>583643847514</v>
          </cell>
          <cell r="B128">
            <v>24038.09</v>
          </cell>
          <cell r="C128">
            <v>645</v>
          </cell>
          <cell r="D128">
            <v>1384</v>
          </cell>
          <cell r="E128">
            <v>0.3565</v>
          </cell>
          <cell r="F128">
            <v>98.285</v>
          </cell>
        </row>
        <row r="129">
          <cell r="A129">
            <v>584257403229</v>
          </cell>
          <cell r="B129">
            <v>5764.09</v>
          </cell>
          <cell r="C129">
            <v>427</v>
          </cell>
          <cell r="D129">
            <v>1261</v>
          </cell>
          <cell r="E129">
            <v>0.2917</v>
          </cell>
          <cell r="F129">
            <v>31.075</v>
          </cell>
        </row>
        <row r="130">
          <cell r="A130">
            <v>584436823460</v>
          </cell>
          <cell r="B130">
            <v>51997.87</v>
          </cell>
          <cell r="C130">
            <v>2970</v>
          </cell>
          <cell r="D130">
            <v>9089</v>
          </cell>
          <cell r="E130">
            <v>0.3952</v>
          </cell>
          <cell r="F130">
            <v>28.975</v>
          </cell>
        </row>
        <row r="131">
          <cell r="A131">
            <v>585050518231</v>
          </cell>
          <cell r="B131">
            <v>1725.2</v>
          </cell>
          <cell r="C131">
            <v>233</v>
          </cell>
          <cell r="D131">
            <v>449</v>
          </cell>
          <cell r="E131">
            <v>0.4133</v>
          </cell>
          <cell r="F131">
            <v>18.45</v>
          </cell>
        </row>
        <row r="132">
          <cell r="A132">
            <v>586951697361</v>
          </cell>
          <cell r="B132">
            <v>1533.61</v>
          </cell>
          <cell r="C132">
            <v>31</v>
          </cell>
          <cell r="D132">
            <v>482</v>
          </cell>
          <cell r="E132">
            <v>0.0912</v>
          </cell>
          <cell r="F132">
            <v>69.71</v>
          </cell>
        </row>
        <row r="133">
          <cell r="A133">
            <v>587015100676</v>
          </cell>
          <cell r="B133">
            <v>79204.92</v>
          </cell>
          <cell r="C133">
            <v>2152</v>
          </cell>
          <cell r="D133">
            <v>7727</v>
          </cell>
          <cell r="E133">
            <v>0.2651</v>
          </cell>
          <cell r="F133">
            <v>77.975</v>
          </cell>
        </row>
        <row r="134">
          <cell r="A134">
            <v>587234267079</v>
          </cell>
          <cell r="B134">
            <v>180778.12</v>
          </cell>
          <cell r="C134">
            <v>18588</v>
          </cell>
          <cell r="D134">
            <v>47892</v>
          </cell>
          <cell r="E134">
            <v>0.5858</v>
          </cell>
          <cell r="F134">
            <v>12.88</v>
          </cell>
        </row>
        <row r="135">
          <cell r="A135">
            <v>587241915065</v>
          </cell>
          <cell r="B135">
            <v>3164.05</v>
          </cell>
          <cell r="C135">
            <v>113</v>
          </cell>
          <cell r="D135">
            <v>586</v>
          </cell>
          <cell r="E135">
            <v>0.2453</v>
          </cell>
          <cell r="F135">
            <v>44.01</v>
          </cell>
        </row>
        <row r="136">
          <cell r="A136">
            <v>587405880719</v>
          </cell>
          <cell r="B136">
            <v>4704.66</v>
          </cell>
          <cell r="C136">
            <v>41</v>
          </cell>
          <cell r="D136">
            <v>780</v>
          </cell>
          <cell r="E136">
            <v>0.0978</v>
          </cell>
          <cell r="F136">
            <v>134.03</v>
          </cell>
        </row>
        <row r="137">
          <cell r="A137">
            <v>587409020085</v>
          </cell>
          <cell r="B137">
            <v>5570.26</v>
          </cell>
          <cell r="C137">
            <v>52</v>
          </cell>
          <cell r="D137">
            <v>1214</v>
          </cell>
          <cell r="E137">
            <v>0.0745</v>
          </cell>
          <cell r="F137">
            <v>123.52</v>
          </cell>
        </row>
        <row r="138">
          <cell r="A138">
            <v>587516703876</v>
          </cell>
          <cell r="B138">
            <v>256885.68</v>
          </cell>
          <cell r="C138">
            <v>7077</v>
          </cell>
          <cell r="D138">
            <v>26507</v>
          </cell>
          <cell r="E138">
            <v>0.2321</v>
          </cell>
          <cell r="F138">
            <v>84.44</v>
          </cell>
        </row>
        <row r="139">
          <cell r="A139">
            <v>588993275843</v>
          </cell>
          <cell r="B139">
            <v>7565.96</v>
          </cell>
          <cell r="C139">
            <v>280</v>
          </cell>
          <cell r="D139">
            <v>924</v>
          </cell>
          <cell r="E139">
            <v>0.2726</v>
          </cell>
          <cell r="F139">
            <v>60.12</v>
          </cell>
        </row>
        <row r="140">
          <cell r="A140">
            <v>589329976605</v>
          </cell>
          <cell r="B140">
            <v>1052.86</v>
          </cell>
          <cell r="C140">
            <v>126</v>
          </cell>
          <cell r="D140">
            <v>334</v>
          </cell>
          <cell r="E140">
            <v>0.3588</v>
          </cell>
          <cell r="F140">
            <v>17.37</v>
          </cell>
        </row>
        <row r="141">
          <cell r="A141">
            <v>589377945837</v>
          </cell>
          <cell r="B141">
            <v>19331.77</v>
          </cell>
          <cell r="C141">
            <v>596</v>
          </cell>
          <cell r="D141">
            <v>3623</v>
          </cell>
          <cell r="E141">
            <v>0.2059</v>
          </cell>
          <cell r="F141">
            <v>54.055</v>
          </cell>
        </row>
        <row r="142">
          <cell r="A142">
            <v>589590595246</v>
          </cell>
          <cell r="B142">
            <v>32482.58</v>
          </cell>
          <cell r="C142">
            <v>2332</v>
          </cell>
          <cell r="D142">
            <v>9335</v>
          </cell>
          <cell r="E142">
            <v>0.3017</v>
          </cell>
          <cell r="F142">
            <v>23.14</v>
          </cell>
        </row>
        <row r="143">
          <cell r="A143">
            <v>589851591771</v>
          </cell>
          <cell r="B143">
            <v>26914.36</v>
          </cell>
          <cell r="C143">
            <v>774</v>
          </cell>
          <cell r="D143">
            <v>3362</v>
          </cell>
          <cell r="E143">
            <v>0.2847</v>
          </cell>
          <cell r="F143">
            <v>56.355</v>
          </cell>
        </row>
        <row r="144">
          <cell r="A144">
            <v>591439605080</v>
          </cell>
          <cell r="B144">
            <v>2046.86</v>
          </cell>
          <cell r="C144">
            <v>272</v>
          </cell>
          <cell r="D144">
            <v>1503</v>
          </cell>
          <cell r="E144">
            <v>0.3115</v>
          </cell>
          <cell r="F144">
            <v>8.75</v>
          </cell>
        </row>
        <row r="145">
          <cell r="A145">
            <v>592049049728</v>
          </cell>
          <cell r="B145">
            <v>8202.85</v>
          </cell>
          <cell r="C145">
            <v>174</v>
          </cell>
          <cell r="D145">
            <v>1338</v>
          </cell>
          <cell r="E145">
            <v>0.2257</v>
          </cell>
          <cell r="F145">
            <v>71.76</v>
          </cell>
        </row>
        <row r="146">
          <cell r="A146">
            <v>592501952315</v>
          </cell>
          <cell r="B146">
            <v>6173.75</v>
          </cell>
          <cell r="C146">
            <v>621</v>
          </cell>
          <cell r="D146">
            <v>1622</v>
          </cell>
          <cell r="E146">
            <v>0.4753</v>
          </cell>
          <cell r="F146">
            <v>16.06</v>
          </cell>
        </row>
        <row r="147">
          <cell r="A147">
            <v>592505020153</v>
          </cell>
          <cell r="B147">
            <v>10289.66</v>
          </cell>
          <cell r="C147">
            <v>1323</v>
          </cell>
          <cell r="D147">
            <v>1953</v>
          </cell>
          <cell r="E147">
            <v>0.6354</v>
          </cell>
          <cell r="F147">
            <v>16.605</v>
          </cell>
        </row>
        <row r="148">
          <cell r="A148">
            <v>592722485900</v>
          </cell>
          <cell r="B148">
            <v>4042.41</v>
          </cell>
          <cell r="C148">
            <v>489</v>
          </cell>
          <cell r="D148">
            <v>955</v>
          </cell>
          <cell r="E148">
            <v>0.4586</v>
          </cell>
          <cell r="F148">
            <v>18.465</v>
          </cell>
        </row>
        <row r="149">
          <cell r="A149">
            <v>592878213305</v>
          </cell>
          <cell r="B149">
            <v>918.73</v>
          </cell>
          <cell r="C149">
            <v>273</v>
          </cell>
          <cell r="D149">
            <v>1155</v>
          </cell>
          <cell r="E149">
            <v>0.4303</v>
          </cell>
          <cell r="F149">
            <v>3.67</v>
          </cell>
        </row>
        <row r="150">
          <cell r="A150">
            <v>592889713507</v>
          </cell>
          <cell r="B150">
            <v>1751.2</v>
          </cell>
          <cell r="C150">
            <v>44</v>
          </cell>
          <cell r="D150">
            <v>278</v>
          </cell>
          <cell r="E150">
            <v>0.205</v>
          </cell>
          <cell r="F150">
            <v>62.44</v>
          </cell>
        </row>
        <row r="151">
          <cell r="A151">
            <v>593225443577</v>
          </cell>
          <cell r="B151">
            <v>10648.62</v>
          </cell>
          <cell r="C151">
            <v>248</v>
          </cell>
          <cell r="D151">
            <v>2022</v>
          </cell>
          <cell r="E151">
            <v>0.0961</v>
          </cell>
          <cell r="F151">
            <v>109.395</v>
          </cell>
        </row>
        <row r="152">
          <cell r="A152">
            <v>593744734497</v>
          </cell>
          <cell r="B152">
            <v>5189.73</v>
          </cell>
          <cell r="C152">
            <v>180</v>
          </cell>
          <cell r="D152">
            <v>997</v>
          </cell>
          <cell r="E152">
            <v>0.2668</v>
          </cell>
          <cell r="F152">
            <v>39.03</v>
          </cell>
        </row>
        <row r="153">
          <cell r="A153">
            <v>593748866098</v>
          </cell>
          <cell r="B153">
            <v>1177.41</v>
          </cell>
          <cell r="C153">
            <v>50</v>
          </cell>
          <cell r="D153">
            <v>344</v>
          </cell>
          <cell r="E153">
            <v>0.221</v>
          </cell>
          <cell r="F153">
            <v>30.985</v>
          </cell>
        </row>
        <row r="154">
          <cell r="A154">
            <v>596368843930</v>
          </cell>
          <cell r="B154">
            <v>301</v>
          </cell>
          <cell r="C154">
            <v>16</v>
          </cell>
          <cell r="D154">
            <v>82</v>
          </cell>
          <cell r="E154">
            <v>0.2971</v>
          </cell>
          <cell r="F154">
            <v>25.08</v>
          </cell>
        </row>
        <row r="155">
          <cell r="A155">
            <v>596986065929</v>
          </cell>
          <cell r="B155">
            <v>3863.23</v>
          </cell>
          <cell r="C155">
            <v>125</v>
          </cell>
          <cell r="D155">
            <v>692</v>
          </cell>
          <cell r="E155">
            <v>0.2003</v>
          </cell>
          <cell r="F155">
            <v>55.67</v>
          </cell>
        </row>
        <row r="156">
          <cell r="A156">
            <v>598898432532</v>
          </cell>
          <cell r="B156">
            <v>69614.72</v>
          </cell>
          <cell r="C156">
            <v>1394</v>
          </cell>
          <cell r="D156">
            <v>13010</v>
          </cell>
          <cell r="E156">
            <v>0.1084</v>
          </cell>
          <cell r="F156">
            <v>105.305</v>
          </cell>
        </row>
        <row r="157">
          <cell r="A157">
            <v>598970252794</v>
          </cell>
          <cell r="B157">
            <v>4753.8</v>
          </cell>
          <cell r="C157">
            <v>629</v>
          </cell>
          <cell r="D157">
            <v>2327</v>
          </cell>
          <cell r="E157">
            <v>0.3098</v>
          </cell>
          <cell r="F157">
            <v>13.16</v>
          </cell>
        </row>
        <row r="158">
          <cell r="A158">
            <v>599148365406</v>
          </cell>
          <cell r="B158">
            <v>10548.96</v>
          </cell>
          <cell r="C158">
            <v>243</v>
          </cell>
          <cell r="D158">
            <v>1068</v>
          </cell>
          <cell r="E158">
            <v>0.2925</v>
          </cell>
          <cell r="F158">
            <v>67.585</v>
          </cell>
        </row>
        <row r="159">
          <cell r="A159">
            <v>599279018544</v>
          </cell>
          <cell r="B159">
            <v>3379.05</v>
          </cell>
          <cell r="C159">
            <v>77</v>
          </cell>
          <cell r="D159">
            <v>589</v>
          </cell>
          <cell r="E159">
            <v>0.1263</v>
          </cell>
          <cell r="F159">
            <v>88.17</v>
          </cell>
        </row>
        <row r="160">
          <cell r="A160">
            <v>601890751194</v>
          </cell>
          <cell r="B160">
            <v>297.64</v>
          </cell>
          <cell r="C160">
            <v>8</v>
          </cell>
          <cell r="D160">
            <v>379</v>
          </cell>
          <cell r="E160">
            <v>0.0132</v>
          </cell>
          <cell r="F160">
            <v>59.53</v>
          </cell>
        </row>
        <row r="161">
          <cell r="A161">
            <v>602881179663</v>
          </cell>
          <cell r="B161">
            <v>13897.41</v>
          </cell>
          <cell r="C161">
            <v>259</v>
          </cell>
          <cell r="D161">
            <v>2392</v>
          </cell>
          <cell r="E161">
            <v>0.0989</v>
          </cell>
          <cell r="F161">
            <v>114.86</v>
          </cell>
        </row>
        <row r="162">
          <cell r="A162">
            <v>604021319220</v>
          </cell>
          <cell r="B162">
            <v>3325.98</v>
          </cell>
          <cell r="C162">
            <v>54</v>
          </cell>
          <cell r="D162">
            <v>340</v>
          </cell>
          <cell r="E162">
            <v>0.2038</v>
          </cell>
          <cell r="F162">
            <v>94.285</v>
          </cell>
        </row>
        <row r="163">
          <cell r="A163">
            <v>611461391391</v>
          </cell>
          <cell r="B163">
            <v>592.9</v>
          </cell>
          <cell r="C163">
            <v>20</v>
          </cell>
          <cell r="D163">
            <v>245</v>
          </cell>
          <cell r="E163">
            <v>0.0404</v>
          </cell>
          <cell r="F163">
            <v>129.185</v>
          </cell>
        </row>
        <row r="164">
          <cell r="A164">
            <v>611950399653</v>
          </cell>
          <cell r="B164">
            <v>615</v>
          </cell>
          <cell r="C164">
            <v>14</v>
          </cell>
          <cell r="D164">
            <v>117</v>
          </cell>
          <cell r="E164">
            <v>0.1994</v>
          </cell>
          <cell r="F164">
            <v>49.69</v>
          </cell>
        </row>
        <row r="165">
          <cell r="A165">
            <v>613513119392</v>
          </cell>
          <cell r="B165">
            <v>17579.47</v>
          </cell>
          <cell r="C165">
            <v>333</v>
          </cell>
          <cell r="D165">
            <v>2773</v>
          </cell>
          <cell r="E165">
            <v>0.1161</v>
          </cell>
          <cell r="F165">
            <v>115.49</v>
          </cell>
        </row>
        <row r="166">
          <cell r="A166">
            <v>615652557727</v>
          </cell>
          <cell r="B166">
            <v>6630.95</v>
          </cell>
          <cell r="C166">
            <v>3502</v>
          </cell>
          <cell r="D166">
            <v>13406</v>
          </cell>
          <cell r="E166">
            <v>0.4376</v>
          </cell>
          <cell r="F166">
            <v>2.34</v>
          </cell>
        </row>
        <row r="167">
          <cell r="A167">
            <v>621584076904</v>
          </cell>
          <cell r="B167">
            <v>7623.27</v>
          </cell>
          <cell r="C167">
            <v>148</v>
          </cell>
          <cell r="D167">
            <v>3529</v>
          </cell>
          <cell r="E167">
            <v>0.0554</v>
          </cell>
          <cell r="F167">
            <v>77.91</v>
          </cell>
        </row>
        <row r="168">
          <cell r="A168">
            <v>622645559255</v>
          </cell>
          <cell r="B168">
            <v>2071.62</v>
          </cell>
          <cell r="C168">
            <v>70</v>
          </cell>
          <cell r="D168">
            <v>664</v>
          </cell>
          <cell r="E168">
            <v>0.1949</v>
          </cell>
          <cell r="F168">
            <v>31.685</v>
          </cell>
        </row>
        <row r="169">
          <cell r="A169">
            <v>624157848041</v>
          </cell>
          <cell r="B169">
            <v>4644.84</v>
          </cell>
          <cell r="C169">
            <v>89</v>
          </cell>
          <cell r="D169">
            <v>2272</v>
          </cell>
          <cell r="E169">
            <v>0.0737</v>
          </cell>
          <cell r="F169">
            <v>63.9</v>
          </cell>
        </row>
        <row r="170">
          <cell r="A170">
            <v>624636128578</v>
          </cell>
          <cell r="B170">
            <v>726.28</v>
          </cell>
          <cell r="C170">
            <v>19</v>
          </cell>
          <cell r="D170">
            <v>79</v>
          </cell>
          <cell r="E170">
            <v>0.2048</v>
          </cell>
          <cell r="F170">
            <v>90.195</v>
          </cell>
        </row>
        <row r="171">
          <cell r="A171">
            <v>624645448592</v>
          </cell>
          <cell r="B171">
            <v>700.13</v>
          </cell>
          <cell r="C171">
            <v>57</v>
          </cell>
          <cell r="D171">
            <v>86</v>
          </cell>
          <cell r="E171">
            <v>0.3299</v>
          </cell>
          <cell r="F171">
            <v>51.905</v>
          </cell>
        </row>
        <row r="172">
          <cell r="A172">
            <v>627410507881</v>
          </cell>
          <cell r="B172">
            <v>150.94</v>
          </cell>
          <cell r="C172">
            <v>13</v>
          </cell>
          <cell r="D172">
            <v>55</v>
          </cell>
          <cell r="E172">
            <v>0.1636</v>
          </cell>
          <cell r="F172">
            <v>16.77</v>
          </cell>
        </row>
        <row r="173">
          <cell r="A173">
            <v>627413079207</v>
          </cell>
          <cell r="B173">
            <v>3268.8</v>
          </cell>
          <cell r="C173">
            <v>119</v>
          </cell>
          <cell r="D173">
            <v>267</v>
          </cell>
          <cell r="E173">
            <v>0.3127</v>
          </cell>
          <cell r="F173">
            <v>79.415</v>
          </cell>
        </row>
        <row r="174">
          <cell r="A174">
            <v>628767299363</v>
          </cell>
          <cell r="B174">
            <v>208.6</v>
          </cell>
          <cell r="C174">
            <v>4</v>
          </cell>
          <cell r="D174">
            <v>60</v>
          </cell>
          <cell r="E174">
            <v>0.05</v>
          </cell>
          <cell r="F174">
            <v>69.53</v>
          </cell>
        </row>
        <row r="175">
          <cell r="A175" t="str">
            <v>总计</v>
          </cell>
          <cell r="B175">
            <v>4632579.5</v>
          </cell>
          <cell r="C175">
            <v>222287</v>
          </cell>
          <cell r="D175">
            <v>760202</v>
          </cell>
          <cell r="E175">
            <v>51.4526</v>
          </cell>
          <cell r="F175">
            <v>61.0796666666667</v>
          </cell>
        </row>
      </sheetData>
      <sheetData sheetId="20"/>
      <sheetData sheetId="21"/>
      <sheetData sheetId="22"/>
      <sheetData sheetId="23"/>
      <sheetData sheetId="24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产品信息"/>
      <sheetName val="Sheet2"/>
      <sheetName val="Sheet3"/>
      <sheetName val="12.11-12.17"/>
      <sheetName val="12.11-12.12透视表"/>
      <sheetName val="Sheet7"/>
      <sheetName val="12.13-15"/>
      <sheetName val="11-17趋势品透视表"/>
      <sheetName val="11-17趋势品"/>
      <sheetName val="12.11-12"/>
      <sheetName val="百亿补贴"/>
      <sheetName val="维达立体美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26539.1</v>
          </cell>
          <cell r="C4">
            <v>3317</v>
          </cell>
          <cell r="D4">
            <v>10268</v>
          </cell>
          <cell r="E4">
            <v>1.0486</v>
          </cell>
          <cell r="F4">
            <v>114.45</v>
          </cell>
          <cell r="G4">
            <v>1532</v>
          </cell>
        </row>
        <row r="5">
          <cell r="A5">
            <v>15699771744</v>
          </cell>
          <cell r="B5">
            <v>388739.5</v>
          </cell>
          <cell r="C5">
            <v>15682</v>
          </cell>
          <cell r="D5">
            <v>47322</v>
          </cell>
          <cell r="E5">
            <v>1.1206</v>
          </cell>
          <cell r="F5">
            <v>340.12</v>
          </cell>
          <cell r="G5">
            <v>7627</v>
          </cell>
        </row>
        <row r="6">
          <cell r="A6">
            <v>15699803229</v>
          </cell>
          <cell r="B6">
            <v>241954.77</v>
          </cell>
          <cell r="C6">
            <v>13231</v>
          </cell>
          <cell r="D6">
            <v>26028</v>
          </cell>
          <cell r="E6">
            <v>1.7589</v>
          </cell>
          <cell r="F6">
            <v>260.75</v>
          </cell>
          <cell r="G6">
            <v>6217</v>
          </cell>
        </row>
        <row r="7">
          <cell r="A7">
            <v>16175250812</v>
          </cell>
          <cell r="B7">
            <v>34773.39</v>
          </cell>
          <cell r="C7">
            <v>1627</v>
          </cell>
          <cell r="D7">
            <v>2589</v>
          </cell>
          <cell r="E7">
            <v>1.3529</v>
          </cell>
          <cell r="F7">
            <v>448.93</v>
          </cell>
          <cell r="G7">
            <v>520</v>
          </cell>
        </row>
        <row r="8">
          <cell r="A8">
            <v>17059283658</v>
          </cell>
          <cell r="B8">
            <v>11596.37</v>
          </cell>
          <cell r="C8">
            <v>1206</v>
          </cell>
          <cell r="D8">
            <v>3546</v>
          </cell>
          <cell r="E8">
            <v>1.0055</v>
          </cell>
          <cell r="F8">
            <v>203.24</v>
          </cell>
          <cell r="G8">
            <v>487</v>
          </cell>
        </row>
        <row r="9">
          <cell r="A9">
            <v>17609664652</v>
          </cell>
          <cell r="B9">
            <v>42383.15</v>
          </cell>
          <cell r="C9">
            <v>8980</v>
          </cell>
          <cell r="D9">
            <v>17542</v>
          </cell>
          <cell r="E9">
            <v>2.0602</v>
          </cell>
          <cell r="F9">
            <v>54.17</v>
          </cell>
          <cell r="G9">
            <v>5355</v>
          </cell>
        </row>
        <row r="10">
          <cell r="A10">
            <v>17609716325</v>
          </cell>
          <cell r="B10">
            <v>31035.52</v>
          </cell>
          <cell r="C10">
            <v>2047</v>
          </cell>
          <cell r="D10">
            <v>3114</v>
          </cell>
          <cell r="E10">
            <v>1.195</v>
          </cell>
          <cell r="F10">
            <v>431.41</v>
          </cell>
          <cell r="G10">
            <v>493</v>
          </cell>
        </row>
        <row r="11">
          <cell r="A11">
            <v>17609756261</v>
          </cell>
          <cell r="B11">
            <v>9933.76</v>
          </cell>
          <cell r="C11">
            <v>1173</v>
          </cell>
          <cell r="D11">
            <v>5554</v>
          </cell>
          <cell r="E11">
            <v>0.5135</v>
          </cell>
          <cell r="F11">
            <v>194.23</v>
          </cell>
          <cell r="G11">
            <v>351</v>
          </cell>
        </row>
        <row r="12">
          <cell r="A12">
            <v>17609784091</v>
          </cell>
          <cell r="B12">
            <v>1044.24</v>
          </cell>
          <cell r="C12">
            <v>167</v>
          </cell>
          <cell r="D12">
            <v>604</v>
          </cell>
          <cell r="E12">
            <v>0.7752</v>
          </cell>
          <cell r="F12">
            <v>39.6</v>
          </cell>
          <cell r="G12">
            <v>104</v>
          </cell>
        </row>
        <row r="13">
          <cell r="A13">
            <v>17609832853</v>
          </cell>
          <cell r="B13">
            <v>63857.68</v>
          </cell>
          <cell r="C13">
            <v>24418</v>
          </cell>
          <cell r="D13">
            <v>55000</v>
          </cell>
          <cell r="E13">
            <v>2.0783</v>
          </cell>
          <cell r="F13">
            <v>26.83</v>
          </cell>
          <cell r="G13">
            <v>17032</v>
          </cell>
        </row>
        <row r="14">
          <cell r="A14">
            <v>17609936348</v>
          </cell>
          <cell r="B14">
            <v>56082.51</v>
          </cell>
          <cell r="C14">
            <v>38972</v>
          </cell>
          <cell r="D14">
            <v>87262</v>
          </cell>
          <cell r="E14">
            <v>2.5648</v>
          </cell>
          <cell r="F14">
            <v>11.84</v>
          </cell>
          <cell r="G14">
            <v>32965</v>
          </cell>
        </row>
        <row r="15">
          <cell r="A15">
            <v>17609980146</v>
          </cell>
          <cell r="B15">
            <v>19161.34</v>
          </cell>
          <cell r="C15">
            <v>3740</v>
          </cell>
          <cell r="D15">
            <v>8177</v>
          </cell>
          <cell r="E15">
            <v>1.403</v>
          </cell>
          <cell r="F15">
            <v>76.44</v>
          </cell>
          <cell r="G15">
            <v>1721</v>
          </cell>
        </row>
        <row r="16">
          <cell r="A16">
            <v>17704561464</v>
          </cell>
          <cell r="B16">
            <v>518479.06</v>
          </cell>
          <cell r="C16">
            <v>42373</v>
          </cell>
          <cell r="D16">
            <v>107590</v>
          </cell>
          <cell r="E16">
            <v>2.1799</v>
          </cell>
          <cell r="F16">
            <v>115.95</v>
          </cell>
          <cell r="G16">
            <v>35123</v>
          </cell>
        </row>
        <row r="17">
          <cell r="A17">
            <v>18943200386</v>
          </cell>
          <cell r="B17">
            <v>89309.08</v>
          </cell>
          <cell r="C17">
            <v>55883</v>
          </cell>
          <cell r="D17">
            <v>107001</v>
          </cell>
          <cell r="E17">
            <v>1.6319</v>
          </cell>
          <cell r="F17">
            <v>33.97</v>
          </cell>
          <cell r="G17">
            <v>49530</v>
          </cell>
        </row>
        <row r="18">
          <cell r="A18">
            <v>19539059607</v>
          </cell>
          <cell r="B18">
            <v>82844.07</v>
          </cell>
          <cell r="C18">
            <v>4278</v>
          </cell>
          <cell r="D18">
            <v>11402</v>
          </cell>
          <cell r="E18">
            <v>1.5066</v>
          </cell>
          <cell r="F18">
            <v>229.35</v>
          </cell>
          <cell r="G18">
            <v>2441</v>
          </cell>
        </row>
        <row r="19">
          <cell r="A19">
            <v>23563464845</v>
          </cell>
          <cell r="B19">
            <v>156.74</v>
          </cell>
          <cell r="C19">
            <v>9</v>
          </cell>
          <cell r="D19">
            <v>109</v>
          </cell>
          <cell r="E19">
            <v>0.0826</v>
          </cell>
          <cell r="F19">
            <v>17.42</v>
          </cell>
          <cell r="G19">
            <v>8</v>
          </cell>
        </row>
        <row r="20">
          <cell r="A20">
            <v>37253526527</v>
          </cell>
          <cell r="B20">
            <v>85380.65</v>
          </cell>
          <cell r="C20">
            <v>6115</v>
          </cell>
          <cell r="D20">
            <v>12664</v>
          </cell>
          <cell r="E20">
            <v>2.0749</v>
          </cell>
          <cell r="F20">
            <v>151.14</v>
          </cell>
          <cell r="G20">
            <v>3767</v>
          </cell>
        </row>
        <row r="21">
          <cell r="A21">
            <v>37253770022</v>
          </cell>
          <cell r="B21">
            <v>34418.09</v>
          </cell>
          <cell r="C21">
            <v>4385</v>
          </cell>
          <cell r="D21">
            <v>6235</v>
          </cell>
          <cell r="E21">
            <v>1.8409</v>
          </cell>
          <cell r="F21">
            <v>133.55</v>
          </cell>
          <cell r="G21">
            <v>1711</v>
          </cell>
        </row>
        <row r="22">
          <cell r="A22">
            <v>37254243740</v>
          </cell>
          <cell r="B22">
            <v>97951.58</v>
          </cell>
          <cell r="C22">
            <v>6980</v>
          </cell>
          <cell r="D22">
            <v>9250</v>
          </cell>
          <cell r="E22">
            <v>1.92</v>
          </cell>
          <cell r="F22">
            <v>244.54</v>
          </cell>
          <cell r="G22">
            <v>2711</v>
          </cell>
        </row>
        <row r="23">
          <cell r="A23">
            <v>37318730769</v>
          </cell>
          <cell r="B23">
            <v>5833.37</v>
          </cell>
          <cell r="C23">
            <v>459</v>
          </cell>
          <cell r="D23">
            <v>1864</v>
          </cell>
          <cell r="E23">
            <v>0.2052</v>
          </cell>
          <cell r="F23">
            <v>62.16</v>
          </cell>
          <cell r="G23">
            <v>193</v>
          </cell>
        </row>
        <row r="24">
          <cell r="A24">
            <v>39290708556</v>
          </cell>
          <cell r="B24">
            <v>2540484.88</v>
          </cell>
          <cell r="C24">
            <v>44110</v>
          </cell>
          <cell r="D24">
            <v>129273</v>
          </cell>
          <cell r="E24">
            <v>0.9186</v>
          </cell>
          <cell r="F24">
            <v>796.77</v>
          </cell>
          <cell r="G24">
            <v>19972</v>
          </cell>
        </row>
        <row r="25">
          <cell r="A25">
            <v>39788807046</v>
          </cell>
          <cell r="B25">
            <v>289997.35</v>
          </cell>
          <cell r="C25">
            <v>26717</v>
          </cell>
          <cell r="D25">
            <v>59406</v>
          </cell>
          <cell r="E25">
            <v>2.1187</v>
          </cell>
          <cell r="F25">
            <v>126.52</v>
          </cell>
          <cell r="G25">
            <v>21317</v>
          </cell>
        </row>
        <row r="26">
          <cell r="A26">
            <v>39800042951</v>
          </cell>
          <cell r="B26">
            <v>74593.82</v>
          </cell>
          <cell r="C26">
            <v>3262</v>
          </cell>
          <cell r="D26">
            <v>7678</v>
          </cell>
          <cell r="E26">
            <v>1.1951</v>
          </cell>
          <cell r="F26">
            <v>436.77</v>
          </cell>
          <cell r="G26">
            <v>1284</v>
          </cell>
        </row>
        <row r="27">
          <cell r="A27">
            <v>39829692578</v>
          </cell>
          <cell r="B27">
            <v>45332.05</v>
          </cell>
          <cell r="C27">
            <v>4577</v>
          </cell>
          <cell r="D27">
            <v>9272</v>
          </cell>
          <cell r="E27">
            <v>1.528</v>
          </cell>
          <cell r="F27">
            <v>162.84</v>
          </cell>
          <cell r="G27">
            <v>1944</v>
          </cell>
        </row>
        <row r="28">
          <cell r="A28">
            <v>40596755110</v>
          </cell>
          <cell r="B28">
            <v>30948.21</v>
          </cell>
          <cell r="C28">
            <v>1595</v>
          </cell>
          <cell r="D28">
            <v>6056</v>
          </cell>
          <cell r="E28">
            <v>1.1467</v>
          </cell>
          <cell r="F28">
            <v>236.46</v>
          </cell>
          <cell r="G28">
            <v>970</v>
          </cell>
        </row>
        <row r="29">
          <cell r="A29">
            <v>40611478319</v>
          </cell>
          <cell r="B29">
            <v>757070.14</v>
          </cell>
          <cell r="C29">
            <v>11849</v>
          </cell>
          <cell r="D29">
            <v>45035</v>
          </cell>
          <cell r="E29">
            <v>0.6938</v>
          </cell>
          <cell r="F29">
            <v>1213.6</v>
          </cell>
          <cell r="G29">
            <v>4358</v>
          </cell>
        </row>
        <row r="30">
          <cell r="A30">
            <v>41141176393</v>
          </cell>
          <cell r="B30">
            <v>4562119.58</v>
          </cell>
          <cell r="C30">
            <v>113897</v>
          </cell>
          <cell r="D30">
            <v>281528</v>
          </cell>
          <cell r="E30">
            <v>1.261</v>
          </cell>
          <cell r="F30">
            <v>575.04</v>
          </cell>
          <cell r="G30">
            <v>52040</v>
          </cell>
        </row>
        <row r="31">
          <cell r="A31">
            <v>42300643952</v>
          </cell>
          <cell r="B31">
            <v>161.7</v>
          </cell>
          <cell r="C31">
            <v>4</v>
          </cell>
          <cell r="D31">
            <v>87</v>
          </cell>
          <cell r="E31">
            <v>0.023</v>
          </cell>
          <cell r="F31">
            <v>80.85</v>
          </cell>
          <cell r="G31">
            <v>2</v>
          </cell>
        </row>
        <row r="32">
          <cell r="A32">
            <v>42759737847</v>
          </cell>
          <cell r="B32">
            <v>198269.19</v>
          </cell>
          <cell r="C32">
            <v>3589</v>
          </cell>
          <cell r="D32">
            <v>16791</v>
          </cell>
          <cell r="E32">
            <v>0.6326</v>
          </cell>
          <cell r="F32">
            <v>809.34</v>
          </cell>
          <cell r="G32">
            <v>1672</v>
          </cell>
        </row>
        <row r="33">
          <cell r="A33">
            <v>43893226461</v>
          </cell>
          <cell r="B33">
            <v>42439.83</v>
          </cell>
          <cell r="C33">
            <v>5413</v>
          </cell>
          <cell r="D33">
            <v>14968</v>
          </cell>
          <cell r="E33">
            <v>1.3671</v>
          </cell>
          <cell r="F33">
            <v>103.63</v>
          </cell>
          <cell r="G33">
            <v>2851</v>
          </cell>
        </row>
        <row r="34">
          <cell r="A34">
            <v>43988989706</v>
          </cell>
          <cell r="B34">
            <v>261418.8</v>
          </cell>
          <cell r="C34">
            <v>43495</v>
          </cell>
          <cell r="D34">
            <v>73957</v>
          </cell>
          <cell r="E34">
            <v>3.3564</v>
          </cell>
          <cell r="F34">
            <v>49.23</v>
          </cell>
          <cell r="G34">
            <v>37353</v>
          </cell>
        </row>
        <row r="35">
          <cell r="A35">
            <v>520538406051</v>
          </cell>
          <cell r="B35">
            <v>1609091.24</v>
          </cell>
          <cell r="C35">
            <v>28193</v>
          </cell>
          <cell r="D35">
            <v>57337</v>
          </cell>
          <cell r="E35">
            <v>0.9707</v>
          </cell>
          <cell r="F35">
            <v>1440.75</v>
          </cell>
          <cell r="G35">
            <v>8556</v>
          </cell>
        </row>
        <row r="36">
          <cell r="A36">
            <v>521804256985</v>
          </cell>
          <cell r="B36">
            <v>79307.98</v>
          </cell>
          <cell r="C36">
            <v>1710</v>
          </cell>
          <cell r="D36">
            <v>15733</v>
          </cell>
          <cell r="E36">
            <v>0.3576</v>
          </cell>
          <cell r="F36">
            <v>606.68</v>
          </cell>
          <cell r="G36">
            <v>814</v>
          </cell>
        </row>
        <row r="37">
          <cell r="A37">
            <v>521869636173</v>
          </cell>
          <cell r="B37">
            <v>150552.99</v>
          </cell>
          <cell r="C37">
            <v>6745</v>
          </cell>
          <cell r="D37">
            <v>9368</v>
          </cell>
          <cell r="E37">
            <v>1.3116</v>
          </cell>
          <cell r="F37">
            <v>423.5</v>
          </cell>
          <cell r="G37">
            <v>1873</v>
          </cell>
        </row>
        <row r="38">
          <cell r="A38">
            <v>523138079161</v>
          </cell>
          <cell r="B38">
            <v>11019.44</v>
          </cell>
          <cell r="C38">
            <v>1712</v>
          </cell>
          <cell r="D38">
            <v>4062</v>
          </cell>
          <cell r="E38">
            <v>1.315</v>
          </cell>
          <cell r="F38">
            <v>96.78</v>
          </cell>
          <cell r="G38">
            <v>771</v>
          </cell>
        </row>
        <row r="39">
          <cell r="A39">
            <v>524754970729</v>
          </cell>
          <cell r="B39">
            <v>16891.09</v>
          </cell>
          <cell r="C39">
            <v>508</v>
          </cell>
          <cell r="D39">
            <v>5847</v>
          </cell>
          <cell r="E39">
            <v>0.2475</v>
          </cell>
          <cell r="F39">
            <v>492.52</v>
          </cell>
          <cell r="G39">
            <v>238</v>
          </cell>
        </row>
        <row r="40">
          <cell r="A40">
            <v>525000115434</v>
          </cell>
          <cell r="B40">
            <v>9662.7</v>
          </cell>
          <cell r="C40">
            <v>739</v>
          </cell>
          <cell r="D40">
            <v>4616</v>
          </cell>
          <cell r="E40">
            <v>0.8484</v>
          </cell>
          <cell r="F40">
            <v>128.29</v>
          </cell>
          <cell r="G40">
            <v>524</v>
          </cell>
        </row>
        <row r="41">
          <cell r="A41">
            <v>525048016525</v>
          </cell>
          <cell r="B41">
            <v>49752.82</v>
          </cell>
          <cell r="C41">
            <v>2574</v>
          </cell>
          <cell r="D41">
            <v>8746</v>
          </cell>
          <cell r="E41">
            <v>0.9572</v>
          </cell>
          <cell r="F41">
            <v>308.52</v>
          </cell>
          <cell r="G41">
            <v>1132</v>
          </cell>
        </row>
        <row r="42">
          <cell r="A42">
            <v>525281347377</v>
          </cell>
          <cell r="B42">
            <v>228.73</v>
          </cell>
          <cell r="C42">
            <v>6</v>
          </cell>
          <cell r="D42">
            <v>35</v>
          </cell>
          <cell r="E42">
            <v>0.1429</v>
          </cell>
          <cell r="F42">
            <v>45.75</v>
          </cell>
          <cell r="G42">
            <v>4</v>
          </cell>
        </row>
        <row r="43">
          <cell r="A43">
            <v>526145930115</v>
          </cell>
          <cell r="B43">
            <v>30746.43</v>
          </cell>
          <cell r="C43">
            <v>493</v>
          </cell>
          <cell r="D43">
            <v>4275</v>
          </cell>
          <cell r="E43">
            <v>0.4118</v>
          </cell>
          <cell r="F43">
            <v>759.2</v>
          </cell>
          <cell r="G43">
            <v>264</v>
          </cell>
        </row>
        <row r="44">
          <cell r="A44">
            <v>527119411115</v>
          </cell>
          <cell r="B44">
            <v>4007.13</v>
          </cell>
          <cell r="C44">
            <v>104</v>
          </cell>
          <cell r="D44">
            <v>841</v>
          </cell>
          <cell r="E44">
            <v>0.2905</v>
          </cell>
          <cell r="F44">
            <v>326.88</v>
          </cell>
          <cell r="G44">
            <v>49</v>
          </cell>
        </row>
        <row r="45">
          <cell r="A45">
            <v>527169293681</v>
          </cell>
          <cell r="B45">
            <v>2676.03</v>
          </cell>
          <cell r="C45">
            <v>107</v>
          </cell>
          <cell r="D45">
            <v>548</v>
          </cell>
          <cell r="E45">
            <v>0.958</v>
          </cell>
          <cell r="F45">
            <v>251.45</v>
          </cell>
          <cell r="G45">
            <v>69</v>
          </cell>
        </row>
        <row r="46">
          <cell r="A46">
            <v>527183564590</v>
          </cell>
          <cell r="B46">
            <v>5194.44</v>
          </cell>
          <cell r="C46">
            <v>87</v>
          </cell>
          <cell r="D46">
            <v>663</v>
          </cell>
          <cell r="E46">
            <v>0.2964</v>
          </cell>
          <cell r="F46">
            <v>516.88</v>
          </cell>
          <cell r="G46">
            <v>39</v>
          </cell>
        </row>
        <row r="47">
          <cell r="A47">
            <v>527678427514</v>
          </cell>
          <cell r="B47">
            <v>32392.55</v>
          </cell>
          <cell r="C47">
            <v>950</v>
          </cell>
          <cell r="D47">
            <v>2833</v>
          </cell>
          <cell r="E47">
            <v>0.9312</v>
          </cell>
          <cell r="F47">
            <v>519.62</v>
          </cell>
          <cell r="G47">
            <v>408</v>
          </cell>
        </row>
        <row r="48">
          <cell r="A48">
            <v>527719726342</v>
          </cell>
          <cell r="B48">
            <v>9311.83</v>
          </cell>
          <cell r="C48">
            <v>165</v>
          </cell>
          <cell r="D48">
            <v>583</v>
          </cell>
          <cell r="E48">
            <v>0.8209</v>
          </cell>
          <cell r="F48">
            <v>1039.74</v>
          </cell>
          <cell r="G48">
            <v>60</v>
          </cell>
        </row>
        <row r="49">
          <cell r="A49">
            <v>527733177957</v>
          </cell>
          <cell r="B49">
            <v>59526.41</v>
          </cell>
          <cell r="C49">
            <v>2465</v>
          </cell>
          <cell r="D49">
            <v>3997</v>
          </cell>
          <cell r="E49">
            <v>1.8376</v>
          </cell>
          <cell r="F49">
            <v>347.95</v>
          </cell>
          <cell r="G49">
            <v>1171</v>
          </cell>
        </row>
        <row r="50">
          <cell r="A50">
            <v>527733221669</v>
          </cell>
          <cell r="B50">
            <v>4783</v>
          </cell>
          <cell r="C50">
            <v>148</v>
          </cell>
          <cell r="D50">
            <v>862</v>
          </cell>
          <cell r="E50">
            <v>0.6103</v>
          </cell>
          <cell r="F50">
            <v>462.23</v>
          </cell>
          <cell r="G50">
            <v>69</v>
          </cell>
        </row>
        <row r="51">
          <cell r="A51">
            <v>527733381602</v>
          </cell>
          <cell r="B51">
            <v>3057.39</v>
          </cell>
          <cell r="C51">
            <v>119</v>
          </cell>
          <cell r="D51">
            <v>403</v>
          </cell>
          <cell r="E51">
            <v>0.8976</v>
          </cell>
          <cell r="F51">
            <v>314.29</v>
          </cell>
          <cell r="G51">
            <v>54</v>
          </cell>
        </row>
        <row r="52">
          <cell r="A52">
            <v>527733589105</v>
          </cell>
          <cell r="B52">
            <v>140600.8</v>
          </cell>
          <cell r="C52">
            <v>12513</v>
          </cell>
          <cell r="D52">
            <v>17647</v>
          </cell>
          <cell r="E52">
            <v>2.0923</v>
          </cell>
          <cell r="F52">
            <v>182.91</v>
          </cell>
          <cell r="G52">
            <v>5417</v>
          </cell>
        </row>
        <row r="53">
          <cell r="A53">
            <v>527733653043</v>
          </cell>
          <cell r="B53">
            <v>295721.16</v>
          </cell>
          <cell r="C53">
            <v>22318</v>
          </cell>
          <cell r="D53">
            <v>32228</v>
          </cell>
          <cell r="E53">
            <v>1.9271</v>
          </cell>
          <cell r="F53">
            <v>207.73</v>
          </cell>
          <cell r="G53">
            <v>9451</v>
          </cell>
        </row>
        <row r="54">
          <cell r="A54">
            <v>527990475963</v>
          </cell>
          <cell r="B54">
            <v>137502.98</v>
          </cell>
          <cell r="C54">
            <v>2935</v>
          </cell>
          <cell r="D54">
            <v>7410</v>
          </cell>
          <cell r="E54">
            <v>1.3942</v>
          </cell>
          <cell r="F54">
            <v>622.78</v>
          </cell>
          <cell r="G54">
            <v>1468</v>
          </cell>
        </row>
        <row r="55">
          <cell r="A55">
            <v>527990679684</v>
          </cell>
          <cell r="B55">
            <v>42964.58</v>
          </cell>
          <cell r="C55">
            <v>1636</v>
          </cell>
          <cell r="D55">
            <v>5780</v>
          </cell>
          <cell r="E55">
            <v>1.3416</v>
          </cell>
          <cell r="F55">
            <v>279.67</v>
          </cell>
          <cell r="G55">
            <v>1103</v>
          </cell>
        </row>
        <row r="56">
          <cell r="A56">
            <v>527990951359</v>
          </cell>
          <cell r="B56">
            <v>31384.78</v>
          </cell>
          <cell r="C56">
            <v>663</v>
          </cell>
          <cell r="D56">
            <v>1919</v>
          </cell>
          <cell r="E56">
            <v>0.8369</v>
          </cell>
          <cell r="F56">
            <v>823.72</v>
          </cell>
          <cell r="G56">
            <v>253</v>
          </cell>
        </row>
        <row r="57">
          <cell r="A57">
            <v>528032990563</v>
          </cell>
          <cell r="B57">
            <v>979.56</v>
          </cell>
          <cell r="C57">
            <v>55</v>
          </cell>
          <cell r="D57">
            <v>275</v>
          </cell>
          <cell r="E57">
            <v>0.1258</v>
          </cell>
          <cell r="F57">
            <v>125.52</v>
          </cell>
          <cell r="G57">
            <v>17</v>
          </cell>
        </row>
        <row r="58">
          <cell r="A58">
            <v>528033010612</v>
          </cell>
          <cell r="B58">
            <v>265293.37</v>
          </cell>
          <cell r="C58">
            <v>3379</v>
          </cell>
          <cell r="D58">
            <v>10304</v>
          </cell>
          <cell r="E58">
            <v>1.5457</v>
          </cell>
          <cell r="F58">
            <v>833.86</v>
          </cell>
          <cell r="G58">
            <v>2234</v>
          </cell>
        </row>
        <row r="59">
          <cell r="A59">
            <v>528033014551</v>
          </cell>
          <cell r="B59">
            <v>2462.16</v>
          </cell>
          <cell r="C59">
            <v>83</v>
          </cell>
          <cell r="D59">
            <v>168</v>
          </cell>
          <cell r="E59">
            <v>0.3557</v>
          </cell>
          <cell r="F59">
            <v>235.03</v>
          </cell>
          <cell r="G59">
            <v>21</v>
          </cell>
        </row>
        <row r="60">
          <cell r="A60">
            <v>528033190141</v>
          </cell>
          <cell r="B60">
            <v>66727.03</v>
          </cell>
          <cell r="C60">
            <v>1539</v>
          </cell>
          <cell r="D60">
            <v>5819</v>
          </cell>
          <cell r="E60">
            <v>1.2143</v>
          </cell>
          <cell r="F60">
            <v>501.03</v>
          </cell>
          <cell r="G60">
            <v>1002</v>
          </cell>
        </row>
        <row r="61">
          <cell r="A61">
            <v>528046969601</v>
          </cell>
          <cell r="B61">
            <v>10975.35</v>
          </cell>
          <cell r="C61">
            <v>657</v>
          </cell>
          <cell r="D61">
            <v>1651</v>
          </cell>
          <cell r="E61">
            <v>1.7204</v>
          </cell>
          <cell r="F61">
            <v>189.46</v>
          </cell>
          <cell r="G61">
            <v>391</v>
          </cell>
        </row>
        <row r="62">
          <cell r="A62">
            <v>528047125345</v>
          </cell>
          <cell r="B62">
            <v>1216.37</v>
          </cell>
          <cell r="C62">
            <v>26</v>
          </cell>
          <cell r="D62">
            <v>664</v>
          </cell>
          <cell r="E62">
            <v>0.0352</v>
          </cell>
          <cell r="F62">
            <v>188.61</v>
          </cell>
          <cell r="G62">
            <v>10</v>
          </cell>
        </row>
        <row r="63">
          <cell r="A63">
            <v>528047181291</v>
          </cell>
          <cell r="B63">
            <v>6887.57</v>
          </cell>
          <cell r="C63">
            <v>175</v>
          </cell>
          <cell r="D63">
            <v>1257</v>
          </cell>
          <cell r="E63">
            <v>0.4805</v>
          </cell>
          <cell r="F63">
            <v>612.3</v>
          </cell>
          <cell r="G63">
            <v>90</v>
          </cell>
        </row>
        <row r="64">
          <cell r="A64">
            <v>528064232769</v>
          </cell>
          <cell r="B64">
            <v>3286.96</v>
          </cell>
          <cell r="C64">
            <v>83</v>
          </cell>
          <cell r="D64">
            <v>575</v>
          </cell>
          <cell r="E64">
            <v>0.4304</v>
          </cell>
          <cell r="F64">
            <v>613.32</v>
          </cell>
          <cell r="G64">
            <v>33</v>
          </cell>
        </row>
        <row r="65">
          <cell r="A65">
            <v>528064336529</v>
          </cell>
          <cell r="B65">
            <v>28099.55</v>
          </cell>
          <cell r="C65">
            <v>1095</v>
          </cell>
          <cell r="D65">
            <v>3558</v>
          </cell>
          <cell r="E65">
            <v>1.4533</v>
          </cell>
          <cell r="F65">
            <v>266.44</v>
          </cell>
          <cell r="G65">
            <v>735</v>
          </cell>
        </row>
        <row r="66">
          <cell r="A66">
            <v>528064556251</v>
          </cell>
          <cell r="B66">
            <v>1004.55</v>
          </cell>
          <cell r="C66">
            <v>53</v>
          </cell>
          <cell r="D66">
            <v>71</v>
          </cell>
          <cell r="E66">
            <v>0.0282</v>
          </cell>
          <cell r="F66">
            <v>502.27</v>
          </cell>
          <cell r="G66">
            <v>2</v>
          </cell>
        </row>
        <row r="67">
          <cell r="A67">
            <v>528778018743</v>
          </cell>
          <cell r="B67">
            <v>199644.72</v>
          </cell>
          <cell r="C67">
            <v>4382</v>
          </cell>
          <cell r="D67">
            <v>16514</v>
          </cell>
          <cell r="E67">
            <v>0.885</v>
          </cell>
          <cell r="F67">
            <v>642.74</v>
          </cell>
          <cell r="G67">
            <v>2064</v>
          </cell>
        </row>
        <row r="68">
          <cell r="A68">
            <v>535688693680</v>
          </cell>
          <cell r="B68">
            <v>126282.42</v>
          </cell>
          <cell r="C68">
            <v>2313</v>
          </cell>
          <cell r="D68">
            <v>12377</v>
          </cell>
          <cell r="E68">
            <v>0.4415</v>
          </cell>
          <cell r="F68">
            <v>769.2</v>
          </cell>
          <cell r="G68">
            <v>1030</v>
          </cell>
        </row>
        <row r="69">
          <cell r="A69">
            <v>537537256568</v>
          </cell>
          <cell r="B69">
            <v>110031.2</v>
          </cell>
          <cell r="C69">
            <v>6596</v>
          </cell>
          <cell r="D69">
            <v>11904</v>
          </cell>
          <cell r="E69">
            <v>1.1877</v>
          </cell>
          <cell r="F69">
            <v>333.43</v>
          </cell>
          <cell r="G69">
            <v>2171</v>
          </cell>
        </row>
        <row r="70">
          <cell r="A70">
            <v>537752882633</v>
          </cell>
          <cell r="B70">
            <v>7300400.37</v>
          </cell>
          <cell r="C70">
            <v>175496</v>
          </cell>
          <cell r="D70">
            <v>526271</v>
          </cell>
          <cell r="E70">
            <v>0.9921</v>
          </cell>
          <cell r="F70">
            <v>627.04</v>
          </cell>
          <cell r="G70">
            <v>73665</v>
          </cell>
        </row>
        <row r="71">
          <cell r="A71">
            <v>537824984434</v>
          </cell>
          <cell r="B71">
            <v>848697.15</v>
          </cell>
          <cell r="C71">
            <v>128029</v>
          </cell>
          <cell r="D71">
            <v>323006</v>
          </cell>
          <cell r="E71">
            <v>2.2294</v>
          </cell>
          <cell r="F71">
            <v>54.23</v>
          </cell>
          <cell r="G71">
            <v>117157</v>
          </cell>
        </row>
        <row r="72">
          <cell r="A72">
            <v>537827368358</v>
          </cell>
          <cell r="B72">
            <v>64642.65</v>
          </cell>
          <cell r="C72">
            <v>4037</v>
          </cell>
          <cell r="D72">
            <v>9182</v>
          </cell>
          <cell r="E72">
            <v>1.599</v>
          </cell>
          <cell r="F72">
            <v>208.35</v>
          </cell>
          <cell r="G72">
            <v>2094</v>
          </cell>
        </row>
        <row r="73">
          <cell r="A73">
            <v>538192543595</v>
          </cell>
          <cell r="B73">
            <v>38791.24</v>
          </cell>
          <cell r="C73">
            <v>333</v>
          </cell>
          <cell r="D73">
            <v>2844</v>
          </cell>
          <cell r="E73">
            <v>0.4624</v>
          </cell>
          <cell r="F73">
            <v>1342.19</v>
          </cell>
          <cell r="G73">
            <v>237</v>
          </cell>
        </row>
        <row r="74">
          <cell r="A74">
            <v>538263950177</v>
          </cell>
          <cell r="B74">
            <v>308259.89</v>
          </cell>
          <cell r="C74">
            <v>2194</v>
          </cell>
          <cell r="D74">
            <v>22496</v>
          </cell>
          <cell r="E74">
            <v>0.7257</v>
          </cell>
          <cell r="F74">
            <v>1093.54</v>
          </cell>
          <cell r="G74">
            <v>1968</v>
          </cell>
        </row>
        <row r="75">
          <cell r="A75">
            <v>538266122146</v>
          </cell>
          <cell r="B75">
            <v>12921.84</v>
          </cell>
          <cell r="C75">
            <v>135</v>
          </cell>
          <cell r="D75">
            <v>710</v>
          </cell>
          <cell r="E75">
            <v>0.5031</v>
          </cell>
          <cell r="F75">
            <v>606.64</v>
          </cell>
          <cell r="G75">
            <v>93</v>
          </cell>
        </row>
        <row r="76">
          <cell r="A76">
            <v>538267926200</v>
          </cell>
          <cell r="B76">
            <v>8553.64</v>
          </cell>
          <cell r="C76">
            <v>124</v>
          </cell>
          <cell r="D76">
            <v>948</v>
          </cell>
          <cell r="E76">
            <v>0.4684</v>
          </cell>
          <cell r="F76">
            <v>870.21</v>
          </cell>
          <cell r="G76">
            <v>69</v>
          </cell>
        </row>
        <row r="77">
          <cell r="A77">
            <v>538305797734</v>
          </cell>
          <cell r="B77">
            <v>80322.28</v>
          </cell>
          <cell r="C77">
            <v>608</v>
          </cell>
          <cell r="D77">
            <v>5931</v>
          </cell>
          <cell r="E77">
            <v>0.5959</v>
          </cell>
          <cell r="F77">
            <v>1121.18</v>
          </cell>
          <cell r="G77">
            <v>484</v>
          </cell>
        </row>
        <row r="78">
          <cell r="A78">
            <v>538307169296</v>
          </cell>
          <cell r="B78">
            <v>84637.59</v>
          </cell>
          <cell r="C78">
            <v>1025</v>
          </cell>
          <cell r="D78">
            <v>4992</v>
          </cell>
          <cell r="E78">
            <v>1.1474</v>
          </cell>
          <cell r="F78">
            <v>690.6</v>
          </cell>
          <cell r="G78">
            <v>899</v>
          </cell>
        </row>
        <row r="79">
          <cell r="A79">
            <v>538312709167</v>
          </cell>
          <cell r="B79">
            <v>113137.82</v>
          </cell>
          <cell r="C79">
            <v>1030</v>
          </cell>
          <cell r="D79">
            <v>6577</v>
          </cell>
          <cell r="E79">
            <v>1.0471</v>
          </cell>
          <cell r="F79">
            <v>1022.94</v>
          </cell>
          <cell r="G79">
            <v>774</v>
          </cell>
        </row>
        <row r="80">
          <cell r="A80">
            <v>538314893621</v>
          </cell>
          <cell r="B80">
            <v>6204.55</v>
          </cell>
          <cell r="C80">
            <v>78</v>
          </cell>
          <cell r="D80">
            <v>778</v>
          </cell>
          <cell r="E80">
            <v>0.5477</v>
          </cell>
          <cell r="F80">
            <v>770.25</v>
          </cell>
          <cell r="G80">
            <v>52</v>
          </cell>
        </row>
        <row r="81">
          <cell r="A81">
            <v>538349196723</v>
          </cell>
          <cell r="B81">
            <v>53712.68</v>
          </cell>
          <cell r="C81">
            <v>371</v>
          </cell>
          <cell r="D81">
            <v>5947</v>
          </cell>
          <cell r="E81">
            <v>0.4683</v>
          </cell>
          <cell r="F81">
            <v>1221.9</v>
          </cell>
          <cell r="G81">
            <v>301</v>
          </cell>
        </row>
        <row r="82">
          <cell r="A82">
            <v>538354076404</v>
          </cell>
          <cell r="B82">
            <v>57832.89</v>
          </cell>
          <cell r="C82">
            <v>686</v>
          </cell>
          <cell r="D82">
            <v>10268</v>
          </cell>
          <cell r="E82">
            <v>0.5046</v>
          </cell>
          <cell r="F82">
            <v>738.53</v>
          </cell>
          <cell r="G82">
            <v>552</v>
          </cell>
        </row>
        <row r="83">
          <cell r="A83">
            <v>538927350752</v>
          </cell>
          <cell r="B83">
            <v>23269.75</v>
          </cell>
          <cell r="C83">
            <v>593</v>
          </cell>
          <cell r="D83">
            <v>3983</v>
          </cell>
          <cell r="E83">
            <v>0.6381</v>
          </cell>
          <cell r="F83">
            <v>452.6</v>
          </cell>
          <cell r="G83">
            <v>345</v>
          </cell>
        </row>
        <row r="84">
          <cell r="A84">
            <v>539325022308</v>
          </cell>
          <cell r="B84">
            <v>1876582.4</v>
          </cell>
          <cell r="C84">
            <v>31189</v>
          </cell>
          <cell r="D84">
            <v>240550</v>
          </cell>
          <cell r="E84">
            <v>0.8822</v>
          </cell>
          <cell r="F84">
            <v>736.46</v>
          </cell>
          <cell r="G84">
            <v>17094</v>
          </cell>
        </row>
        <row r="85">
          <cell r="A85">
            <v>539854510916</v>
          </cell>
          <cell r="B85">
            <v>270138.21</v>
          </cell>
          <cell r="C85">
            <v>6294</v>
          </cell>
          <cell r="D85">
            <v>29393</v>
          </cell>
          <cell r="E85">
            <v>0.5901</v>
          </cell>
          <cell r="F85">
            <v>610.11</v>
          </cell>
          <cell r="G85">
            <v>2744</v>
          </cell>
        </row>
        <row r="86">
          <cell r="A86">
            <v>541918489832</v>
          </cell>
          <cell r="B86">
            <v>37156.02</v>
          </cell>
          <cell r="C86">
            <v>1022</v>
          </cell>
          <cell r="D86">
            <v>2910</v>
          </cell>
          <cell r="E86">
            <v>1.3471</v>
          </cell>
          <cell r="F86">
            <v>464</v>
          </cell>
          <cell r="G86">
            <v>553</v>
          </cell>
        </row>
        <row r="87">
          <cell r="A87">
            <v>544053639760</v>
          </cell>
          <cell r="B87">
            <v>182664.82</v>
          </cell>
          <cell r="C87">
            <v>6232</v>
          </cell>
          <cell r="D87">
            <v>11595</v>
          </cell>
          <cell r="E87">
            <v>0.832</v>
          </cell>
          <cell r="F87">
            <v>492.95</v>
          </cell>
          <cell r="G87">
            <v>2016</v>
          </cell>
        </row>
        <row r="88">
          <cell r="A88">
            <v>547190677216</v>
          </cell>
          <cell r="B88">
            <v>82700.62</v>
          </cell>
          <cell r="C88">
            <v>4021</v>
          </cell>
          <cell r="D88">
            <v>12488</v>
          </cell>
          <cell r="E88">
            <v>1.4178</v>
          </cell>
          <cell r="F88">
            <v>213.95</v>
          </cell>
          <cell r="G88">
            <v>2631</v>
          </cell>
        </row>
        <row r="89">
          <cell r="A89">
            <v>548003777683</v>
          </cell>
          <cell r="B89">
            <v>13623.44</v>
          </cell>
          <cell r="C89">
            <v>721</v>
          </cell>
          <cell r="D89">
            <v>1078</v>
          </cell>
          <cell r="E89">
            <v>0.5206</v>
          </cell>
          <cell r="F89">
            <v>93.75</v>
          </cell>
          <cell r="G89">
            <v>286</v>
          </cell>
        </row>
        <row r="90">
          <cell r="A90">
            <v>553066686610</v>
          </cell>
          <cell r="B90">
            <v>10457.5</v>
          </cell>
          <cell r="C90">
            <v>827</v>
          </cell>
          <cell r="D90">
            <v>2048</v>
          </cell>
          <cell r="E90">
            <v>0.4898</v>
          </cell>
          <cell r="F90">
            <v>39.96</v>
          </cell>
          <cell r="G90">
            <v>519</v>
          </cell>
        </row>
        <row r="91">
          <cell r="A91">
            <v>554217085959</v>
          </cell>
          <cell r="B91">
            <v>2425.03</v>
          </cell>
          <cell r="C91">
            <v>59</v>
          </cell>
          <cell r="D91">
            <v>536</v>
          </cell>
          <cell r="E91">
            <v>0.5768</v>
          </cell>
          <cell r="F91">
            <v>330.24</v>
          </cell>
          <cell r="G91">
            <v>42</v>
          </cell>
        </row>
        <row r="92">
          <cell r="A92">
            <v>554765196730</v>
          </cell>
          <cell r="B92">
            <v>141072.8</v>
          </cell>
          <cell r="C92">
            <v>8759</v>
          </cell>
          <cell r="D92">
            <v>30832</v>
          </cell>
          <cell r="E92">
            <v>0.9184</v>
          </cell>
          <cell r="F92">
            <v>238.53</v>
          </cell>
          <cell r="G92">
            <v>3973</v>
          </cell>
        </row>
        <row r="93">
          <cell r="A93">
            <v>554877274741</v>
          </cell>
          <cell r="B93">
            <v>371678.68</v>
          </cell>
          <cell r="C93">
            <v>8085</v>
          </cell>
          <cell r="D93">
            <v>39210</v>
          </cell>
          <cell r="E93">
            <v>0.674</v>
          </cell>
          <cell r="F93">
            <v>681.29</v>
          </cell>
          <cell r="G93">
            <v>3584</v>
          </cell>
        </row>
        <row r="94">
          <cell r="A94">
            <v>555055329886</v>
          </cell>
          <cell r="B94">
            <v>504066.71</v>
          </cell>
          <cell r="C94">
            <v>12377</v>
          </cell>
          <cell r="D94">
            <v>43604</v>
          </cell>
          <cell r="E94">
            <v>0.7732</v>
          </cell>
          <cell r="F94">
            <v>710.23</v>
          </cell>
          <cell r="G94">
            <v>5534</v>
          </cell>
        </row>
        <row r="95">
          <cell r="A95">
            <v>555332266949</v>
          </cell>
          <cell r="B95">
            <v>394118.75</v>
          </cell>
          <cell r="C95">
            <v>8631</v>
          </cell>
          <cell r="D95">
            <v>27647</v>
          </cell>
          <cell r="E95">
            <v>0.7296</v>
          </cell>
          <cell r="F95">
            <v>642.22</v>
          </cell>
          <cell r="G95">
            <v>3488</v>
          </cell>
        </row>
        <row r="96">
          <cell r="A96">
            <v>555904462655</v>
          </cell>
          <cell r="B96">
            <v>29317.23</v>
          </cell>
          <cell r="C96">
            <v>2230</v>
          </cell>
          <cell r="D96">
            <v>4457</v>
          </cell>
          <cell r="E96">
            <v>1.912</v>
          </cell>
          <cell r="F96">
            <v>169.49</v>
          </cell>
          <cell r="G96">
            <v>1199</v>
          </cell>
        </row>
        <row r="97">
          <cell r="A97">
            <v>556322528534</v>
          </cell>
          <cell r="B97">
            <v>370.75</v>
          </cell>
          <cell r="C97">
            <v>33</v>
          </cell>
          <cell r="D97">
            <v>306</v>
          </cell>
          <cell r="E97">
            <v>0.2765</v>
          </cell>
          <cell r="F97">
            <v>40.84</v>
          </cell>
          <cell r="G97">
            <v>28</v>
          </cell>
        </row>
        <row r="98">
          <cell r="A98">
            <v>556389065398</v>
          </cell>
          <cell r="B98">
            <v>45268.31</v>
          </cell>
          <cell r="C98">
            <v>1915</v>
          </cell>
          <cell r="D98">
            <v>4540</v>
          </cell>
          <cell r="E98">
            <v>1.2111</v>
          </cell>
          <cell r="F98">
            <v>351.9</v>
          </cell>
          <cell r="G98">
            <v>862</v>
          </cell>
        </row>
        <row r="99">
          <cell r="A99">
            <v>559325430280</v>
          </cell>
          <cell r="B99">
            <v>95828.98</v>
          </cell>
          <cell r="C99">
            <v>3367</v>
          </cell>
          <cell r="D99">
            <v>6152</v>
          </cell>
          <cell r="E99">
            <v>1.7285</v>
          </cell>
          <cell r="F99">
            <v>434.29</v>
          </cell>
          <cell r="G99">
            <v>1531</v>
          </cell>
        </row>
        <row r="100">
          <cell r="A100">
            <v>559686121121</v>
          </cell>
          <cell r="B100">
            <v>51084.64</v>
          </cell>
          <cell r="C100">
            <v>446</v>
          </cell>
          <cell r="D100">
            <v>2031</v>
          </cell>
          <cell r="E100">
            <v>0.9322</v>
          </cell>
          <cell r="F100">
            <v>1311.25</v>
          </cell>
          <cell r="G100">
            <v>275</v>
          </cell>
        </row>
        <row r="101">
          <cell r="A101">
            <v>562374577568</v>
          </cell>
          <cell r="B101">
            <v>1604.12</v>
          </cell>
          <cell r="C101">
            <v>35</v>
          </cell>
          <cell r="D101">
            <v>402</v>
          </cell>
          <cell r="E101">
            <v>0.1606</v>
          </cell>
          <cell r="F101">
            <v>412.73</v>
          </cell>
          <cell r="G101">
            <v>14</v>
          </cell>
        </row>
        <row r="102">
          <cell r="A102">
            <v>562674596108</v>
          </cell>
          <cell r="B102">
            <v>57372.49</v>
          </cell>
          <cell r="C102">
            <v>1894</v>
          </cell>
          <cell r="D102">
            <v>3140</v>
          </cell>
          <cell r="E102">
            <v>1.6182</v>
          </cell>
          <cell r="F102">
            <v>537.97</v>
          </cell>
          <cell r="G102">
            <v>723</v>
          </cell>
        </row>
        <row r="103">
          <cell r="A103">
            <v>563834177641</v>
          </cell>
          <cell r="B103">
            <v>170485.1</v>
          </cell>
          <cell r="C103">
            <v>1183</v>
          </cell>
          <cell r="D103">
            <v>5933</v>
          </cell>
          <cell r="E103">
            <v>0.9299</v>
          </cell>
          <cell r="F103">
            <v>1462.13</v>
          </cell>
          <cell r="G103">
            <v>822</v>
          </cell>
        </row>
        <row r="104">
          <cell r="A104">
            <v>563835009431</v>
          </cell>
          <cell r="B104">
            <v>43341.72</v>
          </cell>
          <cell r="C104">
            <v>624</v>
          </cell>
          <cell r="D104">
            <v>3563</v>
          </cell>
          <cell r="E104">
            <v>0.6656</v>
          </cell>
          <cell r="F104">
            <v>769.26</v>
          </cell>
          <cell r="G104">
            <v>391</v>
          </cell>
        </row>
        <row r="105">
          <cell r="A105">
            <v>564135111481</v>
          </cell>
          <cell r="B105">
            <v>77744.64</v>
          </cell>
          <cell r="C105">
            <v>681</v>
          </cell>
          <cell r="D105">
            <v>2296</v>
          </cell>
          <cell r="E105">
            <v>1.1306</v>
          </cell>
          <cell r="F105">
            <v>1411.27</v>
          </cell>
          <cell r="G105">
            <v>386</v>
          </cell>
        </row>
        <row r="106">
          <cell r="A106">
            <v>564587383224</v>
          </cell>
          <cell r="B106">
            <v>2690937.97</v>
          </cell>
          <cell r="C106">
            <v>62298</v>
          </cell>
          <cell r="D106">
            <v>150090</v>
          </cell>
          <cell r="E106">
            <v>1.2972</v>
          </cell>
          <cell r="F106">
            <v>667.89</v>
          </cell>
          <cell r="G106">
            <v>26315</v>
          </cell>
        </row>
        <row r="107">
          <cell r="A107">
            <v>566160365748</v>
          </cell>
          <cell r="B107">
            <v>17320.35</v>
          </cell>
          <cell r="C107">
            <v>846</v>
          </cell>
          <cell r="D107">
            <v>2180</v>
          </cell>
          <cell r="E107">
            <v>1.2427</v>
          </cell>
          <cell r="F107">
            <v>281.44</v>
          </cell>
          <cell r="G107">
            <v>423</v>
          </cell>
        </row>
        <row r="108">
          <cell r="A108">
            <v>568629665883</v>
          </cell>
          <cell r="B108">
            <v>54341.39</v>
          </cell>
          <cell r="C108">
            <v>47334</v>
          </cell>
          <cell r="D108">
            <v>130070</v>
          </cell>
          <cell r="E108">
            <v>2.0556</v>
          </cell>
          <cell r="F108">
            <v>10.05</v>
          </cell>
          <cell r="G108">
            <v>38685</v>
          </cell>
        </row>
        <row r="109">
          <cell r="A109">
            <v>568765915390</v>
          </cell>
          <cell r="B109">
            <v>23526.89</v>
          </cell>
          <cell r="C109">
            <v>17128</v>
          </cell>
          <cell r="D109">
            <v>37021</v>
          </cell>
          <cell r="E109">
            <v>2.3497</v>
          </cell>
          <cell r="F109">
            <v>12.6</v>
          </cell>
          <cell r="G109">
            <v>13304</v>
          </cell>
        </row>
        <row r="110">
          <cell r="A110">
            <v>569386315777</v>
          </cell>
          <cell r="B110">
            <v>118298.66</v>
          </cell>
          <cell r="C110">
            <v>86753</v>
          </cell>
          <cell r="D110">
            <v>261982</v>
          </cell>
          <cell r="E110">
            <v>1.8213</v>
          </cell>
          <cell r="F110">
            <v>11.98</v>
          </cell>
          <cell r="G110">
            <v>70693</v>
          </cell>
        </row>
        <row r="111">
          <cell r="A111">
            <v>569438859623</v>
          </cell>
          <cell r="B111">
            <v>2277.29</v>
          </cell>
          <cell r="C111">
            <v>253</v>
          </cell>
          <cell r="D111">
            <v>1073</v>
          </cell>
          <cell r="E111">
            <v>0.8871</v>
          </cell>
          <cell r="F111">
            <v>120.74</v>
          </cell>
          <cell r="G111">
            <v>122</v>
          </cell>
        </row>
        <row r="112">
          <cell r="A112">
            <v>569781213653</v>
          </cell>
          <cell r="B112">
            <v>1416.47</v>
          </cell>
          <cell r="C112">
            <v>319</v>
          </cell>
          <cell r="D112">
            <v>826</v>
          </cell>
          <cell r="E112">
            <v>1.0103</v>
          </cell>
          <cell r="F112">
            <v>41.9</v>
          </cell>
          <cell r="G112">
            <v>158</v>
          </cell>
        </row>
        <row r="113">
          <cell r="A113">
            <v>569909827792</v>
          </cell>
          <cell r="B113">
            <v>59775.42</v>
          </cell>
          <cell r="C113">
            <v>2645</v>
          </cell>
          <cell r="D113">
            <v>5455</v>
          </cell>
          <cell r="E113">
            <v>0.8667</v>
          </cell>
          <cell r="F113">
            <v>497.6</v>
          </cell>
          <cell r="G113">
            <v>809</v>
          </cell>
        </row>
        <row r="114">
          <cell r="A114">
            <v>570361375952</v>
          </cell>
          <cell r="B114">
            <v>15098.91</v>
          </cell>
          <cell r="C114">
            <v>390</v>
          </cell>
          <cell r="D114">
            <v>1261</v>
          </cell>
          <cell r="E114">
            <v>0.6017</v>
          </cell>
          <cell r="F114">
            <v>1466.43</v>
          </cell>
          <cell r="G114">
            <v>127</v>
          </cell>
        </row>
        <row r="115">
          <cell r="A115">
            <v>571250855227</v>
          </cell>
          <cell r="B115">
            <v>5480.61</v>
          </cell>
          <cell r="C115">
            <v>1215</v>
          </cell>
          <cell r="D115">
            <v>3701</v>
          </cell>
          <cell r="E115">
            <v>1.0418</v>
          </cell>
          <cell r="F115">
            <v>76.06</v>
          </cell>
          <cell r="G115">
            <v>486</v>
          </cell>
        </row>
        <row r="116">
          <cell r="A116">
            <v>571285219672</v>
          </cell>
          <cell r="B116">
            <v>3331.58</v>
          </cell>
          <cell r="C116">
            <v>367</v>
          </cell>
          <cell r="D116">
            <v>2992</v>
          </cell>
          <cell r="E116">
            <v>0.4369</v>
          </cell>
          <cell r="F116">
            <v>63.48</v>
          </cell>
          <cell r="G116">
            <v>220</v>
          </cell>
        </row>
        <row r="117">
          <cell r="A117">
            <v>572262680111</v>
          </cell>
          <cell r="B117">
            <v>27250.09</v>
          </cell>
          <cell r="C117">
            <v>1158</v>
          </cell>
          <cell r="D117">
            <v>2372</v>
          </cell>
          <cell r="E117">
            <v>1.6882</v>
          </cell>
          <cell r="F117">
            <v>308.74</v>
          </cell>
          <cell r="G117">
            <v>595</v>
          </cell>
        </row>
        <row r="118">
          <cell r="A118">
            <v>573035985548</v>
          </cell>
          <cell r="B118">
            <v>220385.29</v>
          </cell>
          <cell r="C118">
            <v>6130</v>
          </cell>
          <cell r="D118">
            <v>14575</v>
          </cell>
          <cell r="E118">
            <v>1.6827</v>
          </cell>
          <cell r="F118">
            <v>432.8</v>
          </cell>
          <cell r="G118">
            <v>3439</v>
          </cell>
        </row>
        <row r="119">
          <cell r="A119">
            <v>573160835361</v>
          </cell>
          <cell r="B119">
            <v>102811.93</v>
          </cell>
          <cell r="C119">
            <v>5161</v>
          </cell>
          <cell r="D119">
            <v>21682</v>
          </cell>
          <cell r="E119">
            <v>1.0868</v>
          </cell>
          <cell r="F119">
            <v>218.48</v>
          </cell>
          <cell r="G119">
            <v>3442</v>
          </cell>
        </row>
        <row r="120">
          <cell r="A120">
            <v>574308070162</v>
          </cell>
          <cell r="B120">
            <v>2724675.83</v>
          </cell>
          <cell r="C120">
            <v>69551</v>
          </cell>
          <cell r="D120">
            <v>169028</v>
          </cell>
          <cell r="E120">
            <v>0.8227</v>
          </cell>
          <cell r="F120">
            <v>741.93</v>
          </cell>
          <cell r="G120">
            <v>21314</v>
          </cell>
        </row>
        <row r="121">
          <cell r="A121">
            <v>574520036128</v>
          </cell>
          <cell r="B121">
            <v>168462</v>
          </cell>
          <cell r="C121">
            <v>4862</v>
          </cell>
          <cell r="D121">
            <v>12550</v>
          </cell>
          <cell r="E121">
            <v>1.0497</v>
          </cell>
          <cell r="F121">
            <v>502.42</v>
          </cell>
          <cell r="G121">
            <v>2224</v>
          </cell>
        </row>
        <row r="122">
          <cell r="A122">
            <v>574624025153</v>
          </cell>
          <cell r="B122">
            <v>405038.51</v>
          </cell>
          <cell r="C122">
            <v>12118</v>
          </cell>
          <cell r="D122">
            <v>48565</v>
          </cell>
          <cell r="E122">
            <v>1.0506</v>
          </cell>
          <cell r="F122">
            <v>456.77</v>
          </cell>
          <cell r="G122">
            <v>6474</v>
          </cell>
        </row>
        <row r="123">
          <cell r="A123">
            <v>574735494600</v>
          </cell>
          <cell r="B123">
            <v>2280.07</v>
          </cell>
          <cell r="C123">
            <v>46</v>
          </cell>
          <cell r="D123">
            <v>475</v>
          </cell>
          <cell r="E123">
            <v>0.5101</v>
          </cell>
          <cell r="F123">
            <v>418.97</v>
          </cell>
          <cell r="G123">
            <v>33</v>
          </cell>
        </row>
        <row r="124">
          <cell r="A124">
            <v>574736366653</v>
          </cell>
          <cell r="B124">
            <v>43017.97</v>
          </cell>
          <cell r="C124">
            <v>1870</v>
          </cell>
          <cell r="D124">
            <v>2700</v>
          </cell>
          <cell r="E124">
            <v>2.325</v>
          </cell>
          <cell r="F124">
            <v>307.55</v>
          </cell>
          <cell r="G124">
            <v>931</v>
          </cell>
        </row>
        <row r="125">
          <cell r="A125">
            <v>574838039203</v>
          </cell>
          <cell r="B125">
            <v>4521.58</v>
          </cell>
          <cell r="C125">
            <v>215</v>
          </cell>
          <cell r="D125">
            <v>498</v>
          </cell>
          <cell r="E125">
            <v>1.5299</v>
          </cell>
          <cell r="F125">
            <v>279.92</v>
          </cell>
          <cell r="G125">
            <v>107</v>
          </cell>
        </row>
        <row r="126">
          <cell r="A126">
            <v>575961933882</v>
          </cell>
          <cell r="B126">
            <v>4037.37</v>
          </cell>
          <cell r="C126">
            <v>169</v>
          </cell>
          <cell r="D126">
            <v>789</v>
          </cell>
          <cell r="E126">
            <v>1.0059</v>
          </cell>
          <cell r="F126">
            <v>228.09</v>
          </cell>
          <cell r="G126">
            <v>115</v>
          </cell>
        </row>
        <row r="127">
          <cell r="A127">
            <v>576123419275</v>
          </cell>
          <cell r="B127">
            <v>4578.22</v>
          </cell>
          <cell r="C127">
            <v>451</v>
          </cell>
          <cell r="D127">
            <v>1948</v>
          </cell>
          <cell r="E127">
            <v>0.5997</v>
          </cell>
          <cell r="F127">
            <v>163.56</v>
          </cell>
          <cell r="G127">
            <v>137</v>
          </cell>
        </row>
        <row r="128">
          <cell r="A128">
            <v>576130979060</v>
          </cell>
          <cell r="B128">
            <v>57622.61</v>
          </cell>
          <cell r="C128">
            <v>3625</v>
          </cell>
          <cell r="D128">
            <v>12226</v>
          </cell>
          <cell r="E128">
            <v>0.9321</v>
          </cell>
          <cell r="F128">
            <v>237.34</v>
          </cell>
          <cell r="G128">
            <v>1687</v>
          </cell>
        </row>
        <row r="129">
          <cell r="A129">
            <v>577037788975</v>
          </cell>
          <cell r="B129">
            <v>210513.68</v>
          </cell>
          <cell r="C129">
            <v>13399</v>
          </cell>
          <cell r="D129">
            <v>28190</v>
          </cell>
          <cell r="E129">
            <v>1.4042</v>
          </cell>
          <cell r="F129">
            <v>247</v>
          </cell>
          <cell r="G129">
            <v>5812</v>
          </cell>
        </row>
        <row r="130">
          <cell r="A130">
            <v>577184412748</v>
          </cell>
          <cell r="B130">
            <v>267269.93</v>
          </cell>
          <cell r="C130">
            <v>8989</v>
          </cell>
          <cell r="D130">
            <v>35085</v>
          </cell>
          <cell r="E130">
            <v>0.8307</v>
          </cell>
          <cell r="F130">
            <v>406.61</v>
          </cell>
          <cell r="G130">
            <v>4490</v>
          </cell>
        </row>
        <row r="131">
          <cell r="A131">
            <v>578894356956</v>
          </cell>
          <cell r="B131">
            <v>8311.36</v>
          </cell>
          <cell r="C131">
            <v>439</v>
          </cell>
          <cell r="D131">
            <v>1305</v>
          </cell>
          <cell r="E131">
            <v>0.8467</v>
          </cell>
          <cell r="F131">
            <v>304.82</v>
          </cell>
          <cell r="G131">
            <v>171</v>
          </cell>
        </row>
        <row r="132">
          <cell r="A132">
            <v>579975467115</v>
          </cell>
          <cell r="B132">
            <v>175280.62</v>
          </cell>
          <cell r="C132">
            <v>10394</v>
          </cell>
          <cell r="D132">
            <v>24876</v>
          </cell>
          <cell r="E132">
            <v>1.3816</v>
          </cell>
          <cell r="F132">
            <v>254.62</v>
          </cell>
          <cell r="G132">
            <v>4601</v>
          </cell>
        </row>
        <row r="133">
          <cell r="A133">
            <v>581521081842</v>
          </cell>
          <cell r="B133">
            <v>79515.47</v>
          </cell>
          <cell r="C133">
            <v>3397</v>
          </cell>
          <cell r="D133">
            <v>8092</v>
          </cell>
          <cell r="E133">
            <v>1.6299</v>
          </cell>
          <cell r="F133">
            <v>285.47</v>
          </cell>
          <cell r="G133">
            <v>1932</v>
          </cell>
        </row>
        <row r="134">
          <cell r="A134">
            <v>583164476133</v>
          </cell>
          <cell r="B134">
            <v>6528.69</v>
          </cell>
          <cell r="C134">
            <v>119</v>
          </cell>
          <cell r="D134">
            <v>1033</v>
          </cell>
          <cell r="E134">
            <v>0.4586</v>
          </cell>
          <cell r="F134">
            <v>460.49</v>
          </cell>
          <cell r="G134">
            <v>78</v>
          </cell>
        </row>
        <row r="135">
          <cell r="A135">
            <v>583511426009</v>
          </cell>
          <cell r="B135">
            <v>1636.79</v>
          </cell>
          <cell r="C135">
            <v>27</v>
          </cell>
          <cell r="D135">
            <v>197</v>
          </cell>
          <cell r="E135">
            <v>0.2399</v>
          </cell>
          <cell r="F135">
            <v>315.56</v>
          </cell>
          <cell r="G135">
            <v>14</v>
          </cell>
        </row>
        <row r="136">
          <cell r="A136">
            <v>583643847514</v>
          </cell>
          <cell r="B136">
            <v>98728.63</v>
          </cell>
          <cell r="C136">
            <v>2384</v>
          </cell>
          <cell r="D136">
            <v>5263</v>
          </cell>
          <cell r="E136">
            <v>1.1585</v>
          </cell>
          <cell r="F136">
            <v>809.85</v>
          </cell>
          <cell r="G136">
            <v>933</v>
          </cell>
        </row>
        <row r="137">
          <cell r="A137">
            <v>584257403229</v>
          </cell>
          <cell r="B137">
            <v>24628.25</v>
          </cell>
          <cell r="C137">
            <v>1795</v>
          </cell>
          <cell r="D137">
            <v>5365</v>
          </cell>
          <cell r="E137">
            <v>1.1085</v>
          </cell>
          <cell r="F137">
            <v>203.35</v>
          </cell>
          <cell r="G137">
            <v>793</v>
          </cell>
        </row>
        <row r="138">
          <cell r="A138">
            <v>584436823460</v>
          </cell>
          <cell r="B138">
            <v>284097.9</v>
          </cell>
          <cell r="C138">
            <v>16250</v>
          </cell>
          <cell r="D138">
            <v>45088</v>
          </cell>
          <cell r="E138">
            <v>1.4945</v>
          </cell>
          <cell r="F138">
            <v>208.85</v>
          </cell>
          <cell r="G138">
            <v>9493</v>
          </cell>
        </row>
        <row r="139">
          <cell r="A139">
            <v>585050518231</v>
          </cell>
          <cell r="B139">
            <v>4296.68</v>
          </cell>
          <cell r="C139">
            <v>532</v>
          </cell>
          <cell r="D139">
            <v>1347</v>
          </cell>
          <cell r="E139">
            <v>1.3813</v>
          </cell>
          <cell r="F139">
            <v>121.36</v>
          </cell>
          <cell r="G139">
            <v>266</v>
          </cell>
        </row>
        <row r="140">
          <cell r="A140">
            <v>586951697361</v>
          </cell>
          <cell r="B140">
            <v>5968.68</v>
          </cell>
          <cell r="C140">
            <v>122</v>
          </cell>
          <cell r="D140">
            <v>2601</v>
          </cell>
          <cell r="E140">
            <v>0.2332</v>
          </cell>
          <cell r="F140">
            <v>455.01</v>
          </cell>
          <cell r="G140">
            <v>94</v>
          </cell>
        </row>
        <row r="141">
          <cell r="A141">
            <v>587015100676</v>
          </cell>
          <cell r="B141">
            <v>964716.61</v>
          </cell>
          <cell r="C141">
            <v>23593</v>
          </cell>
          <cell r="D141">
            <v>51360</v>
          </cell>
          <cell r="E141">
            <v>0.8034</v>
          </cell>
          <cell r="F141">
            <v>622.74</v>
          </cell>
          <cell r="G141">
            <v>7923</v>
          </cell>
        </row>
        <row r="142">
          <cell r="A142">
            <v>587234267079</v>
          </cell>
          <cell r="B142">
            <v>917639</v>
          </cell>
          <cell r="C142">
            <v>96510</v>
          </cell>
          <cell r="D142">
            <v>221931</v>
          </cell>
          <cell r="E142">
            <v>2.2311</v>
          </cell>
          <cell r="F142">
            <v>89.52</v>
          </cell>
          <cell r="G142">
            <v>71734</v>
          </cell>
        </row>
        <row r="143">
          <cell r="A143">
            <v>587241915065</v>
          </cell>
          <cell r="B143">
            <v>16621.69</v>
          </cell>
          <cell r="C143">
            <v>605</v>
          </cell>
          <cell r="D143">
            <v>2518</v>
          </cell>
          <cell r="E143">
            <v>0.9864</v>
          </cell>
          <cell r="F143">
            <v>322.21</v>
          </cell>
          <cell r="G143">
            <v>351</v>
          </cell>
        </row>
        <row r="144">
          <cell r="A144">
            <v>587405880719</v>
          </cell>
          <cell r="B144">
            <v>37989.75</v>
          </cell>
          <cell r="C144">
            <v>328</v>
          </cell>
          <cell r="D144">
            <v>5664</v>
          </cell>
          <cell r="E144">
            <v>0.2826</v>
          </cell>
          <cell r="F144">
            <v>1478.71</v>
          </cell>
          <cell r="G144">
            <v>199</v>
          </cell>
        </row>
        <row r="145">
          <cell r="A145">
            <v>587409020085</v>
          </cell>
          <cell r="B145">
            <v>43055.51</v>
          </cell>
          <cell r="C145">
            <v>408</v>
          </cell>
          <cell r="D145">
            <v>10091</v>
          </cell>
          <cell r="E145">
            <v>0.2942</v>
          </cell>
          <cell r="F145">
            <v>876.26</v>
          </cell>
          <cell r="G145">
            <v>360</v>
          </cell>
        </row>
        <row r="146">
          <cell r="A146">
            <v>587516703876</v>
          </cell>
          <cell r="B146">
            <v>3077620.07</v>
          </cell>
          <cell r="C146">
            <v>81978</v>
          </cell>
          <cell r="D146">
            <v>214596</v>
          </cell>
          <cell r="E146">
            <v>0.7927</v>
          </cell>
          <cell r="F146">
            <v>636.06</v>
          </cell>
          <cell r="G146">
            <v>28348</v>
          </cell>
        </row>
        <row r="147">
          <cell r="A147">
            <v>588993275843</v>
          </cell>
          <cell r="B147">
            <v>69762.62</v>
          </cell>
          <cell r="C147">
            <v>2510</v>
          </cell>
          <cell r="D147">
            <v>6426</v>
          </cell>
          <cell r="E147">
            <v>1.3177</v>
          </cell>
          <cell r="F147">
            <v>362.86</v>
          </cell>
          <cell r="G147">
            <v>1341</v>
          </cell>
        </row>
        <row r="148">
          <cell r="A148">
            <v>589329976605</v>
          </cell>
          <cell r="B148">
            <v>4724.52</v>
          </cell>
          <cell r="C148">
            <v>584</v>
          </cell>
          <cell r="D148">
            <v>1370</v>
          </cell>
          <cell r="E148">
            <v>1.5286</v>
          </cell>
          <cell r="F148">
            <v>111.05</v>
          </cell>
          <cell r="G148">
            <v>294</v>
          </cell>
        </row>
        <row r="149">
          <cell r="A149">
            <v>589377945837</v>
          </cell>
          <cell r="B149">
            <v>152202.64</v>
          </cell>
          <cell r="C149">
            <v>4937</v>
          </cell>
          <cell r="D149">
            <v>22989</v>
          </cell>
          <cell r="E149">
            <v>0.7252</v>
          </cell>
          <cell r="F149">
            <v>426</v>
          </cell>
          <cell r="G149">
            <v>2370</v>
          </cell>
        </row>
        <row r="150">
          <cell r="A150">
            <v>589590595246</v>
          </cell>
          <cell r="B150">
            <v>966693.58</v>
          </cell>
          <cell r="C150">
            <v>93683</v>
          </cell>
          <cell r="D150">
            <v>199173</v>
          </cell>
          <cell r="E150">
            <v>2.0939</v>
          </cell>
          <cell r="F150">
            <v>104.88</v>
          </cell>
          <cell r="G150">
            <v>84334</v>
          </cell>
        </row>
        <row r="151">
          <cell r="A151">
            <v>589851591771</v>
          </cell>
          <cell r="B151">
            <v>127366.52</v>
          </cell>
          <cell r="C151">
            <v>4090</v>
          </cell>
          <cell r="D151">
            <v>11659</v>
          </cell>
          <cell r="E151">
            <v>1.024</v>
          </cell>
          <cell r="F151">
            <v>470.59</v>
          </cell>
          <cell r="G151">
            <v>1906</v>
          </cell>
        </row>
        <row r="152">
          <cell r="A152">
            <v>591439605080</v>
          </cell>
          <cell r="B152">
            <v>12340.13</v>
          </cell>
          <cell r="C152">
            <v>1654</v>
          </cell>
          <cell r="D152">
            <v>7109</v>
          </cell>
          <cell r="E152">
            <v>1.2647</v>
          </cell>
          <cell r="F152">
            <v>62.82</v>
          </cell>
          <cell r="G152">
            <v>1361</v>
          </cell>
        </row>
        <row r="153">
          <cell r="A153">
            <v>592049049728</v>
          </cell>
          <cell r="B153">
            <v>35828.43</v>
          </cell>
          <cell r="C153">
            <v>826</v>
          </cell>
          <cell r="D153">
            <v>3340</v>
          </cell>
          <cell r="E153">
            <v>0.9043</v>
          </cell>
          <cell r="F153">
            <v>516.76</v>
          </cell>
          <cell r="G153">
            <v>467</v>
          </cell>
        </row>
        <row r="154">
          <cell r="A154">
            <v>592501952315</v>
          </cell>
          <cell r="B154">
            <v>28756.3</v>
          </cell>
          <cell r="C154">
            <v>2967</v>
          </cell>
          <cell r="D154">
            <v>6447</v>
          </cell>
          <cell r="E154">
            <v>1.7438</v>
          </cell>
          <cell r="F154">
            <v>120.43</v>
          </cell>
          <cell r="G154">
            <v>1645</v>
          </cell>
        </row>
        <row r="155">
          <cell r="A155">
            <v>592505020153</v>
          </cell>
          <cell r="B155">
            <v>50552.59</v>
          </cell>
          <cell r="C155">
            <v>6482</v>
          </cell>
          <cell r="D155">
            <v>8437</v>
          </cell>
          <cell r="E155">
            <v>2.3743</v>
          </cell>
          <cell r="F155">
            <v>119.23</v>
          </cell>
          <cell r="G155">
            <v>2885</v>
          </cell>
        </row>
        <row r="156">
          <cell r="A156">
            <v>592722485900</v>
          </cell>
          <cell r="B156">
            <v>22278.49</v>
          </cell>
          <cell r="C156">
            <v>2617</v>
          </cell>
          <cell r="D156">
            <v>4449</v>
          </cell>
          <cell r="E156">
            <v>2.0074</v>
          </cell>
          <cell r="F156">
            <v>120.55</v>
          </cell>
          <cell r="G156">
            <v>1342</v>
          </cell>
        </row>
        <row r="157">
          <cell r="A157">
            <v>592878213305</v>
          </cell>
          <cell r="B157">
            <v>4434.36</v>
          </cell>
          <cell r="C157">
            <v>1316</v>
          </cell>
          <cell r="D157">
            <v>4908</v>
          </cell>
          <cell r="E157">
            <v>1.6483</v>
          </cell>
          <cell r="F157">
            <v>26.56</v>
          </cell>
          <cell r="G157">
            <v>1194</v>
          </cell>
        </row>
        <row r="158">
          <cell r="A158">
            <v>592889713507</v>
          </cell>
          <cell r="B158">
            <v>12908.97</v>
          </cell>
          <cell r="C158">
            <v>382</v>
          </cell>
          <cell r="D158">
            <v>1312</v>
          </cell>
          <cell r="E158">
            <v>0.7996</v>
          </cell>
          <cell r="F158">
            <v>475.94</v>
          </cell>
          <cell r="G158">
            <v>182</v>
          </cell>
        </row>
        <row r="159">
          <cell r="A159">
            <v>593225443577</v>
          </cell>
          <cell r="B159">
            <v>69396.8</v>
          </cell>
          <cell r="C159">
            <v>1452</v>
          </cell>
          <cell r="D159">
            <v>13746</v>
          </cell>
          <cell r="E159">
            <v>0.1985</v>
          </cell>
          <cell r="F159">
            <v>866.39</v>
          </cell>
          <cell r="G159">
            <v>441</v>
          </cell>
        </row>
        <row r="160">
          <cell r="A160">
            <v>593744734497</v>
          </cell>
          <cell r="B160">
            <v>34044.31</v>
          </cell>
          <cell r="C160">
            <v>1407</v>
          </cell>
          <cell r="D160">
            <v>5673</v>
          </cell>
          <cell r="E160">
            <v>1.1415</v>
          </cell>
          <cell r="F160">
            <v>274.11</v>
          </cell>
          <cell r="G160">
            <v>880</v>
          </cell>
        </row>
        <row r="161">
          <cell r="A161">
            <v>593748866098</v>
          </cell>
          <cell r="B161">
            <v>8538.37</v>
          </cell>
          <cell r="C161">
            <v>399</v>
          </cell>
          <cell r="D161">
            <v>2505</v>
          </cell>
          <cell r="E161">
            <v>0.7135</v>
          </cell>
          <cell r="F161">
            <v>252.23</v>
          </cell>
          <cell r="G161">
            <v>234</v>
          </cell>
        </row>
        <row r="162">
          <cell r="A162">
            <v>593809413272</v>
          </cell>
          <cell r="B162">
            <v>119.8</v>
          </cell>
          <cell r="C162">
            <v>2</v>
          </cell>
          <cell r="D162">
            <v>34</v>
          </cell>
          <cell r="E162">
            <v>0.0294</v>
          </cell>
          <cell r="F162">
            <v>119.8</v>
          </cell>
          <cell r="G162">
            <v>1</v>
          </cell>
        </row>
        <row r="163">
          <cell r="A163">
            <v>596368843930</v>
          </cell>
          <cell r="B163">
            <v>5067.69</v>
          </cell>
          <cell r="C163">
            <v>275</v>
          </cell>
          <cell r="D163">
            <v>959</v>
          </cell>
          <cell r="E163">
            <v>1.3811</v>
          </cell>
          <cell r="F163">
            <v>190.71</v>
          </cell>
          <cell r="G163">
            <v>180</v>
          </cell>
        </row>
        <row r="164">
          <cell r="A164">
            <v>596986065929</v>
          </cell>
          <cell r="B164">
            <v>26740.14</v>
          </cell>
          <cell r="C164">
            <v>987</v>
          </cell>
          <cell r="D164">
            <v>2859</v>
          </cell>
          <cell r="E164">
            <v>0.9644</v>
          </cell>
          <cell r="F164">
            <v>421.62</v>
          </cell>
          <cell r="G164">
            <v>432</v>
          </cell>
        </row>
        <row r="165">
          <cell r="A165">
            <v>598898432532</v>
          </cell>
          <cell r="B165">
            <v>1697156.17</v>
          </cell>
          <cell r="C165">
            <v>32068</v>
          </cell>
          <cell r="D165">
            <v>143518</v>
          </cell>
          <cell r="E165">
            <v>0.3585</v>
          </cell>
          <cell r="F165">
            <v>950.17</v>
          </cell>
          <cell r="G165">
            <v>8796</v>
          </cell>
        </row>
        <row r="166">
          <cell r="A166">
            <v>598908900450</v>
          </cell>
          <cell r="B166">
            <v>1148.83</v>
          </cell>
          <cell r="C166">
            <v>157</v>
          </cell>
          <cell r="D166">
            <v>519</v>
          </cell>
          <cell r="E166">
            <v>1.1315</v>
          </cell>
          <cell r="F166">
            <v>50.36</v>
          </cell>
          <cell r="G166">
            <v>112</v>
          </cell>
        </row>
        <row r="167">
          <cell r="A167">
            <v>598909152271</v>
          </cell>
          <cell r="B167">
            <v>2233.08</v>
          </cell>
          <cell r="C167">
            <v>121</v>
          </cell>
          <cell r="D167">
            <v>882</v>
          </cell>
          <cell r="E167">
            <v>0.4906</v>
          </cell>
          <cell r="F167">
            <v>140.22</v>
          </cell>
          <cell r="G167">
            <v>79</v>
          </cell>
        </row>
        <row r="168">
          <cell r="A168">
            <v>598909468408</v>
          </cell>
          <cell r="B168">
            <v>373.9</v>
          </cell>
          <cell r="C168">
            <v>34</v>
          </cell>
          <cell r="D168">
            <v>89</v>
          </cell>
          <cell r="E168">
            <v>0.3219</v>
          </cell>
          <cell r="F168">
            <v>57.56</v>
          </cell>
          <cell r="G168">
            <v>13</v>
          </cell>
        </row>
        <row r="169">
          <cell r="A169">
            <v>598970252794</v>
          </cell>
          <cell r="B169">
            <v>23389.13</v>
          </cell>
          <cell r="C169">
            <v>2563</v>
          </cell>
          <cell r="D169">
            <v>8690</v>
          </cell>
          <cell r="E169">
            <v>1.3016</v>
          </cell>
          <cell r="F169">
            <v>99.55</v>
          </cell>
          <cell r="G169">
            <v>1655</v>
          </cell>
        </row>
        <row r="170">
          <cell r="A170">
            <v>599138477865</v>
          </cell>
          <cell r="B170">
            <v>24953.9</v>
          </cell>
          <cell r="C170">
            <v>1385</v>
          </cell>
          <cell r="D170">
            <v>4665</v>
          </cell>
          <cell r="E170">
            <v>1.2699</v>
          </cell>
          <cell r="F170">
            <v>200.31</v>
          </cell>
          <cell r="G170">
            <v>873</v>
          </cell>
        </row>
        <row r="171">
          <cell r="A171">
            <v>599139729217</v>
          </cell>
          <cell r="B171">
            <v>8367.06</v>
          </cell>
          <cell r="C171">
            <v>536</v>
          </cell>
          <cell r="D171">
            <v>3122</v>
          </cell>
          <cell r="E171">
            <v>0.9331</v>
          </cell>
          <cell r="F171">
            <v>148.63</v>
          </cell>
          <cell r="G171">
            <v>391</v>
          </cell>
        </row>
        <row r="172">
          <cell r="A172">
            <v>599141001175</v>
          </cell>
          <cell r="B172">
            <v>5759.96</v>
          </cell>
          <cell r="C172">
            <v>217</v>
          </cell>
          <cell r="D172">
            <v>1341</v>
          </cell>
          <cell r="E172">
            <v>0.7887</v>
          </cell>
          <cell r="F172">
            <v>290.06</v>
          </cell>
          <cell r="G172">
            <v>145</v>
          </cell>
        </row>
        <row r="173">
          <cell r="A173">
            <v>599148365406</v>
          </cell>
          <cell r="B173">
            <v>66028.34</v>
          </cell>
          <cell r="C173">
            <v>1617</v>
          </cell>
          <cell r="D173">
            <v>5240</v>
          </cell>
          <cell r="E173">
            <v>1.0981</v>
          </cell>
          <cell r="F173">
            <v>478.89</v>
          </cell>
          <cell r="G173">
            <v>902</v>
          </cell>
        </row>
        <row r="174">
          <cell r="A174">
            <v>599279018544</v>
          </cell>
          <cell r="B174">
            <v>51774.77</v>
          </cell>
          <cell r="C174">
            <v>1534</v>
          </cell>
          <cell r="D174">
            <v>4064</v>
          </cell>
          <cell r="E174">
            <v>0.8827</v>
          </cell>
          <cell r="F174">
            <v>701.83</v>
          </cell>
          <cell r="G174">
            <v>557</v>
          </cell>
        </row>
        <row r="175">
          <cell r="A175">
            <v>599334958011</v>
          </cell>
          <cell r="B175">
            <v>382.27</v>
          </cell>
          <cell r="C175">
            <v>15</v>
          </cell>
          <cell r="D175">
            <v>178</v>
          </cell>
          <cell r="E175">
            <v>0.0785</v>
          </cell>
          <cell r="F175">
            <v>109.61</v>
          </cell>
          <cell r="G175">
            <v>6</v>
          </cell>
        </row>
        <row r="176">
          <cell r="A176">
            <v>599335746549</v>
          </cell>
          <cell r="B176">
            <v>3505.44</v>
          </cell>
          <cell r="C176">
            <v>433</v>
          </cell>
          <cell r="D176">
            <v>850</v>
          </cell>
          <cell r="E176">
            <v>0.9228</v>
          </cell>
          <cell r="F176">
            <v>234.46</v>
          </cell>
          <cell r="G176">
            <v>106</v>
          </cell>
        </row>
        <row r="177">
          <cell r="A177">
            <v>599335926023</v>
          </cell>
          <cell r="B177">
            <v>2851.39</v>
          </cell>
          <cell r="C177">
            <v>241</v>
          </cell>
          <cell r="D177">
            <v>942</v>
          </cell>
          <cell r="E177">
            <v>1.055</v>
          </cell>
          <cell r="F177">
            <v>153.31</v>
          </cell>
          <cell r="G177">
            <v>131</v>
          </cell>
        </row>
        <row r="178">
          <cell r="A178">
            <v>599458348066</v>
          </cell>
          <cell r="B178">
            <v>144.21</v>
          </cell>
          <cell r="C178">
            <v>32</v>
          </cell>
          <cell r="D178">
            <v>223</v>
          </cell>
          <cell r="E178">
            <v>0.0942</v>
          </cell>
          <cell r="F178">
            <v>6.87</v>
          </cell>
          <cell r="G178">
            <v>20</v>
          </cell>
        </row>
        <row r="179">
          <cell r="A179">
            <v>599521259641</v>
          </cell>
          <cell r="B179">
            <v>3371.53</v>
          </cell>
          <cell r="C179">
            <v>210</v>
          </cell>
          <cell r="D179">
            <v>2604</v>
          </cell>
          <cell r="E179">
            <v>0.3827</v>
          </cell>
          <cell r="F179">
            <v>174.59</v>
          </cell>
          <cell r="G179">
            <v>132</v>
          </cell>
        </row>
        <row r="180">
          <cell r="A180">
            <v>599521627163</v>
          </cell>
          <cell r="B180">
            <v>238.38</v>
          </cell>
          <cell r="C180">
            <v>10</v>
          </cell>
          <cell r="D180">
            <v>57</v>
          </cell>
          <cell r="E180">
            <v>0.1404</v>
          </cell>
          <cell r="F180">
            <v>29.8</v>
          </cell>
          <cell r="G180">
            <v>7</v>
          </cell>
        </row>
        <row r="181">
          <cell r="A181">
            <v>599521991415</v>
          </cell>
          <cell r="B181">
            <v>12206.07</v>
          </cell>
          <cell r="C181">
            <v>670</v>
          </cell>
          <cell r="D181">
            <v>3525</v>
          </cell>
          <cell r="E181">
            <v>0.9868</v>
          </cell>
          <cell r="F181">
            <v>182.21</v>
          </cell>
          <cell r="G181">
            <v>471</v>
          </cell>
        </row>
        <row r="182">
          <cell r="A182">
            <v>599522087809</v>
          </cell>
          <cell r="B182">
            <v>9949.31</v>
          </cell>
          <cell r="C182">
            <v>524</v>
          </cell>
          <cell r="D182">
            <v>2676</v>
          </cell>
          <cell r="E182">
            <v>0.8898</v>
          </cell>
          <cell r="F182">
            <v>210.12</v>
          </cell>
          <cell r="G182">
            <v>323</v>
          </cell>
        </row>
        <row r="183">
          <cell r="A183">
            <v>599522639719</v>
          </cell>
          <cell r="B183">
            <v>4941.76</v>
          </cell>
          <cell r="C183">
            <v>504</v>
          </cell>
          <cell r="D183">
            <v>2198</v>
          </cell>
          <cell r="E183">
            <v>1.1882</v>
          </cell>
          <cell r="F183">
            <v>94.92</v>
          </cell>
          <cell r="G183">
            <v>355</v>
          </cell>
        </row>
        <row r="184">
          <cell r="A184">
            <v>600561012230</v>
          </cell>
          <cell r="B184">
            <v>527.99</v>
          </cell>
          <cell r="C184">
            <v>27</v>
          </cell>
          <cell r="D184">
            <v>86</v>
          </cell>
          <cell r="E184">
            <v>0.3239</v>
          </cell>
          <cell r="F184">
            <v>88.88</v>
          </cell>
          <cell r="G184">
            <v>13</v>
          </cell>
        </row>
        <row r="185">
          <cell r="A185">
            <v>600570993493</v>
          </cell>
          <cell r="B185">
            <v>1266.06</v>
          </cell>
          <cell r="C185">
            <v>42</v>
          </cell>
          <cell r="D185">
            <v>431</v>
          </cell>
          <cell r="E185">
            <v>0.3282</v>
          </cell>
          <cell r="F185">
            <v>155.29</v>
          </cell>
          <cell r="G185">
            <v>31</v>
          </cell>
        </row>
        <row r="186">
          <cell r="A186">
            <v>600795005584</v>
          </cell>
          <cell r="B186">
            <v>1283.54</v>
          </cell>
          <cell r="C186">
            <v>104</v>
          </cell>
          <cell r="D186">
            <v>679</v>
          </cell>
          <cell r="E186">
            <v>0.229</v>
          </cell>
          <cell r="F186">
            <v>343.23</v>
          </cell>
          <cell r="G186">
            <v>28</v>
          </cell>
        </row>
        <row r="187">
          <cell r="A187">
            <v>601093025574</v>
          </cell>
          <cell r="B187">
            <v>1696.38</v>
          </cell>
          <cell r="C187">
            <v>92</v>
          </cell>
          <cell r="D187">
            <v>291</v>
          </cell>
          <cell r="E187">
            <v>0.6363</v>
          </cell>
          <cell r="F187">
            <v>362.55</v>
          </cell>
          <cell r="G187">
            <v>27</v>
          </cell>
        </row>
        <row r="188">
          <cell r="A188">
            <v>601186603927</v>
          </cell>
          <cell r="B188">
            <v>3285.53</v>
          </cell>
          <cell r="C188">
            <v>159</v>
          </cell>
          <cell r="D188">
            <v>1437</v>
          </cell>
          <cell r="E188">
            <v>0.3927</v>
          </cell>
          <cell r="F188">
            <v>228.08</v>
          </cell>
          <cell r="G188">
            <v>82</v>
          </cell>
        </row>
        <row r="189">
          <cell r="A189">
            <v>601187015484</v>
          </cell>
          <cell r="B189">
            <v>504.74</v>
          </cell>
          <cell r="C189">
            <v>52</v>
          </cell>
          <cell r="D189">
            <v>566</v>
          </cell>
          <cell r="E189">
            <v>0.1566</v>
          </cell>
          <cell r="F189">
            <v>48.92</v>
          </cell>
          <cell r="G189">
            <v>29</v>
          </cell>
        </row>
        <row r="190">
          <cell r="A190">
            <v>601187279679</v>
          </cell>
          <cell r="B190">
            <v>758.48</v>
          </cell>
          <cell r="C190">
            <v>35</v>
          </cell>
          <cell r="D190">
            <v>294</v>
          </cell>
          <cell r="E190">
            <v>0.2148</v>
          </cell>
          <cell r="F190">
            <v>120</v>
          </cell>
          <cell r="G190">
            <v>18</v>
          </cell>
        </row>
        <row r="191">
          <cell r="A191">
            <v>601293794901</v>
          </cell>
          <cell r="B191">
            <v>355.07</v>
          </cell>
          <cell r="C191">
            <v>19</v>
          </cell>
          <cell r="D191">
            <v>38</v>
          </cell>
          <cell r="E191">
            <v>0.6818</v>
          </cell>
          <cell r="F191">
            <v>63.21</v>
          </cell>
          <cell r="G191">
            <v>11</v>
          </cell>
        </row>
        <row r="192">
          <cell r="A192">
            <v>601843460575</v>
          </cell>
          <cell r="B192">
            <v>8613.59</v>
          </cell>
          <cell r="C192">
            <v>608</v>
          </cell>
          <cell r="D192">
            <v>2562</v>
          </cell>
          <cell r="E192">
            <v>0.728</v>
          </cell>
          <cell r="F192">
            <v>204.79</v>
          </cell>
          <cell r="G192">
            <v>235</v>
          </cell>
        </row>
        <row r="193">
          <cell r="A193">
            <v>601845064676</v>
          </cell>
          <cell r="B193">
            <v>793.7</v>
          </cell>
          <cell r="C193">
            <v>16</v>
          </cell>
          <cell r="D193">
            <v>296</v>
          </cell>
          <cell r="E193">
            <v>0.1315</v>
          </cell>
          <cell r="F193">
            <v>259.64</v>
          </cell>
          <cell r="G193">
            <v>13</v>
          </cell>
        </row>
        <row r="194">
          <cell r="A194">
            <v>601848376488</v>
          </cell>
          <cell r="B194">
            <v>830.77</v>
          </cell>
          <cell r="C194">
            <v>35</v>
          </cell>
          <cell r="D194">
            <v>549</v>
          </cell>
          <cell r="E194">
            <v>0.1152</v>
          </cell>
          <cell r="F194">
            <v>116.34</v>
          </cell>
          <cell r="G194">
            <v>21</v>
          </cell>
        </row>
        <row r="195">
          <cell r="A195">
            <v>601890751194</v>
          </cell>
          <cell r="B195">
            <v>4881.97</v>
          </cell>
          <cell r="C195">
            <v>164</v>
          </cell>
          <cell r="D195">
            <v>2258</v>
          </cell>
          <cell r="E195">
            <v>0.25</v>
          </cell>
          <cell r="F195">
            <v>472.83</v>
          </cell>
          <cell r="G195">
            <v>65</v>
          </cell>
        </row>
        <row r="196">
          <cell r="A196">
            <v>602086725307</v>
          </cell>
          <cell r="B196">
            <v>314.98</v>
          </cell>
          <cell r="C196">
            <v>25</v>
          </cell>
          <cell r="D196">
            <v>54</v>
          </cell>
          <cell r="E196">
            <v>0.1111</v>
          </cell>
          <cell r="F196">
            <v>52.5</v>
          </cell>
          <cell r="G196">
            <v>5</v>
          </cell>
        </row>
        <row r="197">
          <cell r="A197">
            <v>602881179663</v>
          </cell>
          <cell r="B197">
            <v>22070.82</v>
          </cell>
          <cell r="C197">
            <v>452</v>
          </cell>
          <cell r="D197">
            <v>11555</v>
          </cell>
          <cell r="E197">
            <v>0.1701</v>
          </cell>
          <cell r="F197">
            <v>667.07</v>
          </cell>
          <cell r="G197">
            <v>224</v>
          </cell>
        </row>
        <row r="198">
          <cell r="A198">
            <v>603592215381</v>
          </cell>
          <cell r="B198">
            <v>272.92</v>
          </cell>
          <cell r="C198">
            <v>16</v>
          </cell>
          <cell r="D198">
            <v>84</v>
          </cell>
          <cell r="E198">
            <v>0.0833</v>
          </cell>
          <cell r="F198">
            <v>38.99</v>
          </cell>
          <cell r="G198">
            <v>6</v>
          </cell>
        </row>
        <row r="199">
          <cell r="A199">
            <v>604021319220</v>
          </cell>
          <cell r="B199">
            <v>17645.6</v>
          </cell>
          <cell r="C199">
            <v>297</v>
          </cell>
          <cell r="D199">
            <v>2180</v>
          </cell>
          <cell r="E199">
            <v>0.6269</v>
          </cell>
          <cell r="F199">
            <v>671.14</v>
          </cell>
          <cell r="G199">
            <v>183</v>
          </cell>
        </row>
        <row r="200">
          <cell r="A200">
            <v>607031592886</v>
          </cell>
          <cell r="B200">
            <v>414.08</v>
          </cell>
          <cell r="C200">
            <v>17</v>
          </cell>
          <cell r="D200">
            <v>129</v>
          </cell>
          <cell r="E200">
            <v>0.1702</v>
          </cell>
          <cell r="F200">
            <v>74.21</v>
          </cell>
          <cell r="G200">
            <v>10</v>
          </cell>
        </row>
        <row r="201">
          <cell r="A201">
            <v>610575643922</v>
          </cell>
          <cell r="B201">
            <v>7392.81</v>
          </cell>
          <cell r="C201">
            <v>245</v>
          </cell>
          <cell r="D201">
            <v>1425</v>
          </cell>
          <cell r="E201">
            <v>0.8909</v>
          </cell>
          <cell r="F201">
            <v>293.6</v>
          </cell>
          <cell r="G201">
            <v>172</v>
          </cell>
        </row>
        <row r="202">
          <cell r="A202">
            <v>611461391391</v>
          </cell>
          <cell r="B202">
            <v>4348.18</v>
          </cell>
          <cell r="C202">
            <v>192</v>
          </cell>
          <cell r="D202">
            <v>966</v>
          </cell>
          <cell r="E202">
            <v>0.3979</v>
          </cell>
          <cell r="F202">
            <v>525.35</v>
          </cell>
          <cell r="G202">
            <v>58</v>
          </cell>
        </row>
        <row r="203">
          <cell r="A203">
            <v>611950399653</v>
          </cell>
          <cell r="B203">
            <v>4229.45</v>
          </cell>
          <cell r="C203">
            <v>97</v>
          </cell>
          <cell r="D203">
            <v>689</v>
          </cell>
          <cell r="E203">
            <v>0.7603</v>
          </cell>
          <cell r="F203">
            <v>408.35</v>
          </cell>
          <cell r="G203">
            <v>69</v>
          </cell>
        </row>
        <row r="204">
          <cell r="A204">
            <v>613513119392</v>
          </cell>
          <cell r="B204">
            <v>99013.62</v>
          </cell>
          <cell r="C204">
            <v>2045</v>
          </cell>
          <cell r="D204">
            <v>15490</v>
          </cell>
          <cell r="E204">
            <v>0.2861</v>
          </cell>
          <cell r="F204">
            <v>679.66</v>
          </cell>
          <cell r="G204">
            <v>735</v>
          </cell>
        </row>
        <row r="205">
          <cell r="A205">
            <v>613902243729</v>
          </cell>
          <cell r="B205">
            <v>10863.71</v>
          </cell>
          <cell r="C205">
            <v>681</v>
          </cell>
          <cell r="D205">
            <v>1574</v>
          </cell>
          <cell r="E205">
            <v>1.4961</v>
          </cell>
          <cell r="F205">
            <v>220.33</v>
          </cell>
          <cell r="G205">
            <v>333</v>
          </cell>
        </row>
        <row r="206">
          <cell r="A206">
            <v>615652557727</v>
          </cell>
          <cell r="B206">
            <v>670.3</v>
          </cell>
          <cell r="C206">
            <v>84</v>
          </cell>
          <cell r="D206">
            <v>706</v>
          </cell>
          <cell r="E206">
            <v>0.1866</v>
          </cell>
          <cell r="F206">
            <v>20.04</v>
          </cell>
          <cell r="G206">
            <v>73</v>
          </cell>
        </row>
        <row r="207">
          <cell r="A207">
            <v>616802940027</v>
          </cell>
          <cell r="B207">
            <v>1906.74</v>
          </cell>
          <cell r="C207">
            <v>36</v>
          </cell>
          <cell r="D207">
            <v>425</v>
          </cell>
          <cell r="E207">
            <v>0.4226</v>
          </cell>
          <cell r="F207">
            <v>605.63</v>
          </cell>
          <cell r="G207">
            <v>24</v>
          </cell>
        </row>
        <row r="208">
          <cell r="A208">
            <v>616803244030</v>
          </cell>
          <cell r="B208">
            <v>299.75</v>
          </cell>
          <cell r="C208">
            <v>6</v>
          </cell>
          <cell r="D208">
            <v>46</v>
          </cell>
          <cell r="E208">
            <v>0.087</v>
          </cell>
          <cell r="F208">
            <v>74.94</v>
          </cell>
          <cell r="G208">
            <v>3</v>
          </cell>
        </row>
        <row r="209">
          <cell r="A209">
            <v>616803244034</v>
          </cell>
          <cell r="B209">
            <v>4506.28</v>
          </cell>
          <cell r="C209">
            <v>63</v>
          </cell>
          <cell r="D209">
            <v>1777</v>
          </cell>
          <cell r="E209">
            <v>0.2036</v>
          </cell>
          <cell r="F209">
            <v>739.06</v>
          </cell>
          <cell r="G209">
            <v>38</v>
          </cell>
        </row>
        <row r="210">
          <cell r="A210">
            <v>617305818050</v>
          </cell>
          <cell r="B210">
            <v>184.54</v>
          </cell>
          <cell r="C210">
            <v>3</v>
          </cell>
          <cell r="D210">
            <v>8</v>
          </cell>
          <cell r="E210">
            <v>0.25</v>
          </cell>
          <cell r="F210">
            <v>92.27</v>
          </cell>
          <cell r="G210">
            <v>2</v>
          </cell>
        </row>
        <row r="211">
          <cell r="A211">
            <v>617307014051</v>
          </cell>
          <cell r="B211">
            <v>1099.94</v>
          </cell>
          <cell r="C211">
            <v>25</v>
          </cell>
          <cell r="D211">
            <v>288</v>
          </cell>
          <cell r="E211">
            <v>0.2219</v>
          </cell>
          <cell r="F211">
            <v>299.4</v>
          </cell>
          <cell r="G211">
            <v>12</v>
          </cell>
        </row>
        <row r="212">
          <cell r="A212">
            <v>617349630026</v>
          </cell>
          <cell r="B212">
            <v>333.64</v>
          </cell>
          <cell r="C212">
            <v>6</v>
          </cell>
          <cell r="D212">
            <v>23</v>
          </cell>
          <cell r="E212">
            <v>0.2174</v>
          </cell>
          <cell r="F212">
            <v>66.73</v>
          </cell>
          <cell r="G212">
            <v>4</v>
          </cell>
        </row>
        <row r="213">
          <cell r="A213">
            <v>617349630029</v>
          </cell>
          <cell r="B213">
            <v>903.75</v>
          </cell>
          <cell r="C213">
            <v>15</v>
          </cell>
          <cell r="D213">
            <v>116</v>
          </cell>
          <cell r="E213">
            <v>0.1201</v>
          </cell>
          <cell r="F213">
            <v>262.41</v>
          </cell>
          <cell r="G213">
            <v>6</v>
          </cell>
        </row>
        <row r="214">
          <cell r="A214">
            <v>617361624382</v>
          </cell>
          <cell r="B214">
            <v>147.56</v>
          </cell>
          <cell r="C214">
            <v>2</v>
          </cell>
          <cell r="D214">
            <v>36</v>
          </cell>
          <cell r="E214">
            <v>0.0556</v>
          </cell>
          <cell r="F214">
            <v>73.78</v>
          </cell>
          <cell r="G214">
            <v>2</v>
          </cell>
        </row>
        <row r="215">
          <cell r="A215">
            <v>617361624388</v>
          </cell>
          <cell r="B215">
            <v>319.44</v>
          </cell>
          <cell r="C215">
            <v>5</v>
          </cell>
          <cell r="D215">
            <v>33</v>
          </cell>
          <cell r="E215">
            <v>0.0909</v>
          </cell>
          <cell r="F215">
            <v>106.48</v>
          </cell>
          <cell r="G215">
            <v>3</v>
          </cell>
        </row>
        <row r="216">
          <cell r="A216">
            <v>617560927054</v>
          </cell>
          <cell r="B216">
            <v>193.64</v>
          </cell>
          <cell r="C216">
            <v>4</v>
          </cell>
          <cell r="D216">
            <v>29</v>
          </cell>
          <cell r="E216">
            <v>0.1379</v>
          </cell>
          <cell r="F216">
            <v>48.41</v>
          </cell>
          <cell r="G216">
            <v>4</v>
          </cell>
        </row>
        <row r="217">
          <cell r="A217">
            <v>617598275023</v>
          </cell>
          <cell r="B217">
            <v>684.35</v>
          </cell>
          <cell r="C217">
            <v>12</v>
          </cell>
          <cell r="D217">
            <v>98</v>
          </cell>
          <cell r="E217">
            <v>0.1407</v>
          </cell>
          <cell r="F217">
            <v>199.62</v>
          </cell>
          <cell r="G217">
            <v>7</v>
          </cell>
        </row>
        <row r="218">
          <cell r="A218">
            <v>617606019021</v>
          </cell>
          <cell r="B218">
            <v>8013.23</v>
          </cell>
          <cell r="C218">
            <v>175</v>
          </cell>
          <cell r="D218">
            <v>7523</v>
          </cell>
          <cell r="E218">
            <v>0.1446</v>
          </cell>
          <cell r="F218">
            <v>338.07</v>
          </cell>
          <cell r="G218">
            <v>162</v>
          </cell>
        </row>
        <row r="219">
          <cell r="A219">
            <v>618254773398</v>
          </cell>
          <cell r="B219">
            <v>179.8</v>
          </cell>
          <cell r="C219">
            <v>2</v>
          </cell>
          <cell r="D219">
            <v>165</v>
          </cell>
          <cell r="E219">
            <v>0.0121</v>
          </cell>
          <cell r="F219">
            <v>89.9</v>
          </cell>
          <cell r="G219">
            <v>2</v>
          </cell>
        </row>
        <row r="220">
          <cell r="A220">
            <v>618434240057</v>
          </cell>
          <cell r="B220">
            <v>119.8</v>
          </cell>
          <cell r="C220">
            <v>2</v>
          </cell>
          <cell r="D220">
            <v>4</v>
          </cell>
          <cell r="E220">
            <v>0.25</v>
          </cell>
          <cell r="F220">
            <v>119.8</v>
          </cell>
          <cell r="G220">
            <v>1</v>
          </cell>
        </row>
        <row r="221">
          <cell r="A221">
            <v>619913973988</v>
          </cell>
          <cell r="B221">
            <v>523.38</v>
          </cell>
          <cell r="C221">
            <v>17</v>
          </cell>
          <cell r="D221">
            <v>185</v>
          </cell>
          <cell r="E221">
            <v>0.2492</v>
          </cell>
          <cell r="F221">
            <v>114.6</v>
          </cell>
          <cell r="G221">
            <v>12</v>
          </cell>
        </row>
        <row r="222">
          <cell r="A222">
            <v>620106363978</v>
          </cell>
          <cell r="B222">
            <v>6245.2</v>
          </cell>
          <cell r="C222">
            <v>119</v>
          </cell>
          <cell r="D222">
            <v>1421</v>
          </cell>
          <cell r="E222">
            <v>0.4551</v>
          </cell>
          <cell r="F222">
            <v>485.75</v>
          </cell>
          <cell r="G222">
            <v>90</v>
          </cell>
        </row>
        <row r="223">
          <cell r="A223">
            <v>620181626585</v>
          </cell>
          <cell r="B223">
            <v>3130.36</v>
          </cell>
          <cell r="C223">
            <v>96</v>
          </cell>
          <cell r="D223">
            <v>1507</v>
          </cell>
          <cell r="E223">
            <v>0.3193</v>
          </cell>
          <cell r="F223">
            <v>292.49</v>
          </cell>
          <cell r="G223">
            <v>72</v>
          </cell>
        </row>
        <row r="224">
          <cell r="A224">
            <v>620187058359</v>
          </cell>
          <cell r="B224">
            <v>675.01</v>
          </cell>
          <cell r="C224">
            <v>15</v>
          </cell>
          <cell r="D224">
            <v>358</v>
          </cell>
          <cell r="E224">
            <v>0.1119</v>
          </cell>
          <cell r="F224">
            <v>169.09</v>
          </cell>
          <cell r="G224">
            <v>13</v>
          </cell>
        </row>
        <row r="225">
          <cell r="A225">
            <v>620329702964</v>
          </cell>
          <cell r="B225">
            <v>338622.88</v>
          </cell>
          <cell r="C225">
            <v>18767</v>
          </cell>
          <cell r="D225">
            <v>133793</v>
          </cell>
          <cell r="E225">
            <v>0.925</v>
          </cell>
          <cell r="F225">
            <v>130.35</v>
          </cell>
          <cell r="G225">
            <v>18094</v>
          </cell>
        </row>
        <row r="226">
          <cell r="A226">
            <v>620626542639</v>
          </cell>
          <cell r="B226">
            <v>234</v>
          </cell>
          <cell r="C226">
            <v>6</v>
          </cell>
          <cell r="D226">
            <v>8</v>
          </cell>
          <cell r="E226">
            <v>0.75</v>
          </cell>
          <cell r="F226">
            <v>39</v>
          </cell>
          <cell r="G226">
            <v>6</v>
          </cell>
        </row>
        <row r="227">
          <cell r="A227">
            <v>621584076904</v>
          </cell>
          <cell r="B227">
            <v>59513.59</v>
          </cell>
          <cell r="C227">
            <v>1289</v>
          </cell>
          <cell r="D227">
            <v>16912</v>
          </cell>
          <cell r="E227">
            <v>0.2575</v>
          </cell>
          <cell r="F227">
            <v>594.02</v>
          </cell>
          <cell r="G227">
            <v>678</v>
          </cell>
        </row>
        <row r="228">
          <cell r="A228">
            <v>621693389532</v>
          </cell>
          <cell r="B228">
            <v>1466.84</v>
          </cell>
          <cell r="C228">
            <v>50</v>
          </cell>
          <cell r="D228">
            <v>316</v>
          </cell>
          <cell r="E228">
            <v>0.6535</v>
          </cell>
          <cell r="F228">
            <v>246.7</v>
          </cell>
          <cell r="G228">
            <v>33</v>
          </cell>
        </row>
        <row r="229">
          <cell r="A229">
            <v>622645559255</v>
          </cell>
          <cell r="B229">
            <v>19908.39</v>
          </cell>
          <cell r="C229">
            <v>765</v>
          </cell>
          <cell r="D229">
            <v>5408</v>
          </cell>
          <cell r="E229">
            <v>0.4205</v>
          </cell>
          <cell r="F229">
            <v>407.73</v>
          </cell>
          <cell r="G229">
            <v>339</v>
          </cell>
        </row>
        <row r="230">
          <cell r="A230">
            <v>623767599160</v>
          </cell>
          <cell r="B230">
            <v>693</v>
          </cell>
          <cell r="C230">
            <v>7</v>
          </cell>
          <cell r="D230">
            <v>1720</v>
          </cell>
          <cell r="E230">
            <v>0.0052</v>
          </cell>
          <cell r="F230">
            <v>363</v>
          </cell>
          <cell r="G230">
            <v>4</v>
          </cell>
        </row>
        <row r="231">
          <cell r="A231">
            <v>624124661979</v>
          </cell>
          <cell r="B231">
            <v>16626.28</v>
          </cell>
          <cell r="C231">
            <v>550</v>
          </cell>
          <cell r="D231">
            <v>10419</v>
          </cell>
          <cell r="E231">
            <v>0.3545</v>
          </cell>
          <cell r="F231">
            <v>227.14</v>
          </cell>
          <cell r="G231">
            <v>508</v>
          </cell>
        </row>
        <row r="232">
          <cell r="A232">
            <v>624125029445</v>
          </cell>
          <cell r="B232">
            <v>179.7</v>
          </cell>
          <cell r="C232">
            <v>3</v>
          </cell>
          <cell r="D232">
            <v>22</v>
          </cell>
          <cell r="E232">
            <v>0.0909</v>
          </cell>
          <cell r="F232">
            <v>89.85</v>
          </cell>
          <cell r="G232">
            <v>2</v>
          </cell>
        </row>
        <row r="233">
          <cell r="A233">
            <v>624157848041</v>
          </cell>
          <cell r="B233">
            <v>39915.09</v>
          </cell>
          <cell r="C233">
            <v>792</v>
          </cell>
          <cell r="D233">
            <v>6697</v>
          </cell>
          <cell r="E233">
            <v>0.4442</v>
          </cell>
          <cell r="F233">
            <v>654.98</v>
          </cell>
          <cell r="G233">
            <v>447</v>
          </cell>
        </row>
        <row r="234">
          <cell r="A234">
            <v>624569865641</v>
          </cell>
          <cell r="B234">
            <v>193.07</v>
          </cell>
          <cell r="C234">
            <v>10</v>
          </cell>
          <cell r="D234">
            <v>46</v>
          </cell>
          <cell r="E234">
            <v>0.1304</v>
          </cell>
          <cell r="F234">
            <v>32.18</v>
          </cell>
          <cell r="G234">
            <v>5</v>
          </cell>
        </row>
        <row r="235">
          <cell r="A235">
            <v>624636128578</v>
          </cell>
          <cell r="B235">
            <v>7991.99</v>
          </cell>
          <cell r="C235">
            <v>223</v>
          </cell>
          <cell r="D235">
            <v>600</v>
          </cell>
          <cell r="E235">
            <v>0.5861</v>
          </cell>
          <cell r="F235">
            <v>574.75</v>
          </cell>
          <cell r="G235">
            <v>68</v>
          </cell>
        </row>
        <row r="236">
          <cell r="A236">
            <v>624645448592</v>
          </cell>
          <cell r="B236">
            <v>1443.68</v>
          </cell>
          <cell r="C236">
            <v>118</v>
          </cell>
          <cell r="D236">
            <v>231</v>
          </cell>
          <cell r="E236">
            <v>0.435</v>
          </cell>
          <cell r="F236">
            <v>107.94</v>
          </cell>
          <cell r="G236">
            <v>33</v>
          </cell>
        </row>
        <row r="237">
          <cell r="A237">
            <v>625019370296</v>
          </cell>
          <cell r="B237">
            <v>390.76</v>
          </cell>
          <cell r="C237">
            <v>14</v>
          </cell>
          <cell r="D237">
            <v>601</v>
          </cell>
          <cell r="E237">
            <v>0.0593</v>
          </cell>
          <cell r="F237">
            <v>98.66</v>
          </cell>
          <cell r="G237">
            <v>10</v>
          </cell>
        </row>
        <row r="238">
          <cell r="A238">
            <v>625019550023</v>
          </cell>
          <cell r="B238">
            <v>210.94</v>
          </cell>
          <cell r="C238">
            <v>11</v>
          </cell>
          <cell r="D238">
            <v>122</v>
          </cell>
          <cell r="E238">
            <v>0.0738</v>
          </cell>
          <cell r="F238">
            <v>23.44</v>
          </cell>
          <cell r="G238">
            <v>8</v>
          </cell>
        </row>
        <row r="239">
          <cell r="A239">
            <v>625307175313</v>
          </cell>
          <cell r="B239">
            <v>791.62</v>
          </cell>
          <cell r="C239">
            <v>15</v>
          </cell>
          <cell r="D239">
            <v>810</v>
          </cell>
          <cell r="E239">
            <v>0.0556</v>
          </cell>
          <cell r="F239">
            <v>304.22</v>
          </cell>
          <cell r="G239">
            <v>7</v>
          </cell>
        </row>
        <row r="240">
          <cell r="A240">
            <v>627145047637</v>
          </cell>
          <cell r="B240">
            <v>365.28</v>
          </cell>
          <cell r="C240">
            <v>24</v>
          </cell>
          <cell r="D240">
            <v>167</v>
          </cell>
          <cell r="E240">
            <v>0.1914</v>
          </cell>
          <cell r="F240">
            <v>46.28</v>
          </cell>
          <cell r="G240">
            <v>15</v>
          </cell>
        </row>
        <row r="241">
          <cell r="A241">
            <v>627410507881</v>
          </cell>
          <cell r="B241">
            <v>1030.64</v>
          </cell>
          <cell r="C241">
            <v>99</v>
          </cell>
          <cell r="D241">
            <v>260</v>
          </cell>
          <cell r="E241">
            <v>0.6441</v>
          </cell>
          <cell r="F241">
            <v>53.71</v>
          </cell>
          <cell r="G241">
            <v>55</v>
          </cell>
        </row>
        <row r="242">
          <cell r="A242">
            <v>627413079207</v>
          </cell>
          <cell r="B242">
            <v>11252.73</v>
          </cell>
          <cell r="C242">
            <v>436</v>
          </cell>
          <cell r="D242">
            <v>1487</v>
          </cell>
          <cell r="E242">
            <v>1.0187</v>
          </cell>
          <cell r="F242">
            <v>445.16</v>
          </cell>
          <cell r="G242">
            <v>218</v>
          </cell>
        </row>
        <row r="243">
          <cell r="A243">
            <v>628767299363</v>
          </cell>
          <cell r="B243">
            <v>57596.68</v>
          </cell>
          <cell r="C243">
            <v>1350</v>
          </cell>
          <cell r="D243">
            <v>11734</v>
          </cell>
          <cell r="E243">
            <v>0.3531</v>
          </cell>
          <cell r="F243">
            <v>522.48</v>
          </cell>
          <cell r="G243">
            <v>758</v>
          </cell>
        </row>
        <row r="244">
          <cell r="A244">
            <v>631613927568</v>
          </cell>
          <cell r="B244">
            <v>2839.3</v>
          </cell>
          <cell r="C244">
            <v>202</v>
          </cell>
          <cell r="D244">
            <v>1322</v>
          </cell>
          <cell r="E244">
            <v>0.2377</v>
          </cell>
          <cell r="F244">
            <v>170.84</v>
          </cell>
          <cell r="G244">
            <v>68</v>
          </cell>
        </row>
        <row r="245">
          <cell r="A245">
            <v>632083172612</v>
          </cell>
          <cell r="B245">
            <v>2204.77</v>
          </cell>
          <cell r="C245">
            <v>42</v>
          </cell>
          <cell r="D245">
            <v>380</v>
          </cell>
          <cell r="E245">
            <v>0.3993</v>
          </cell>
          <cell r="F245">
            <v>580.51</v>
          </cell>
          <cell r="G245">
            <v>21</v>
          </cell>
        </row>
        <row r="246">
          <cell r="A246" t="str">
            <v>总计</v>
          </cell>
          <cell r="B246">
            <v>44970474.14</v>
          </cell>
          <cell r="C246">
            <v>1802734</v>
          </cell>
          <cell r="D246">
            <v>5105561</v>
          </cell>
          <cell r="E246">
            <v>208.0773</v>
          </cell>
          <cell r="F246">
            <v>87774.81</v>
          </cell>
          <cell r="G246">
            <v>1074893</v>
          </cell>
        </row>
      </sheetData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201月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5-31趋势品透视表"/>
      <sheetName val="12.25-12.31"/>
      <sheetName val="Sheet4"/>
      <sheetName val="25聚划算"/>
      <sheetName val="28-31聚划算透视表"/>
      <sheetName val="28-31聚划算"/>
      <sheetName val="11-17透视表"/>
      <sheetName val="11-17"/>
      <sheetName val="12-11-12.15聚划算数据"/>
      <sheetName val="18-24透视表"/>
      <sheetName val="18-24"/>
      <sheetName val="21-24聚划算透视表"/>
      <sheetName val="21-24聚划算"/>
      <sheetName val="Sheet2"/>
      <sheetName val="全年趋势品"/>
      <sheetName val="12.11-12.12聚划算数据透视表"/>
      <sheetName val="12.11-12.12聚划算数据"/>
      <sheetName val="12.13-12.15聚划算数据透视表"/>
      <sheetName val="12.13-12.15聚划算数据"/>
      <sheetName val="产品信息"/>
      <sheetName val="12.4-12.10透视表"/>
      <sheetName val="12.4-12.10"/>
      <sheetName val="12.4透视表"/>
      <sheetName val="12.4"/>
      <sheetName val="12.6-12.7透视表"/>
      <sheetName val="12.6-12.7"/>
      <sheetName val="Sheet8"/>
      <sheetName val="12.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求和项:成交人数</v>
          </cell>
        </row>
        <row r="4">
          <cell r="A4">
            <v>14816670119</v>
          </cell>
          <cell r="B4">
            <v>13406.48</v>
          </cell>
          <cell r="C4">
            <v>1537</v>
          </cell>
          <cell r="D4">
            <v>5782</v>
          </cell>
          <cell r="E4">
            <v>724</v>
          </cell>
        </row>
        <row r="5">
          <cell r="A5">
            <v>15699771744</v>
          </cell>
          <cell r="B5">
            <v>241390.63</v>
          </cell>
          <cell r="C5">
            <v>8717</v>
          </cell>
          <cell r="D5">
            <v>26961</v>
          </cell>
          <cell r="E5">
            <v>5472</v>
          </cell>
        </row>
        <row r="6">
          <cell r="A6">
            <v>15699803229</v>
          </cell>
          <cell r="B6">
            <v>277946.99</v>
          </cell>
          <cell r="C6">
            <v>13835</v>
          </cell>
          <cell r="D6">
            <v>48246</v>
          </cell>
          <cell r="E6">
            <v>9746</v>
          </cell>
        </row>
        <row r="7">
          <cell r="A7">
            <v>16175250812</v>
          </cell>
          <cell r="B7">
            <v>29926.88</v>
          </cell>
          <cell r="C7">
            <v>1316</v>
          </cell>
          <cell r="D7">
            <v>9165</v>
          </cell>
          <cell r="E7">
            <v>987</v>
          </cell>
        </row>
        <row r="8">
          <cell r="A8">
            <v>17059283658</v>
          </cell>
          <cell r="B8">
            <v>20759.19</v>
          </cell>
          <cell r="C8">
            <v>2276</v>
          </cell>
          <cell r="D8">
            <v>10888</v>
          </cell>
          <cell r="E8">
            <v>1457</v>
          </cell>
        </row>
        <row r="9">
          <cell r="A9">
            <v>17609664652</v>
          </cell>
          <cell r="B9">
            <v>8341.98</v>
          </cell>
          <cell r="C9">
            <v>1247</v>
          </cell>
          <cell r="D9">
            <v>3011</v>
          </cell>
          <cell r="E9">
            <v>822</v>
          </cell>
        </row>
        <row r="10">
          <cell r="A10">
            <v>17609716325</v>
          </cell>
          <cell r="B10">
            <v>22239.95</v>
          </cell>
          <cell r="C10">
            <v>1423</v>
          </cell>
          <cell r="D10">
            <v>1788</v>
          </cell>
          <cell r="E10">
            <v>451</v>
          </cell>
        </row>
        <row r="11">
          <cell r="A11">
            <v>17609756261</v>
          </cell>
          <cell r="B11">
            <v>66499.45</v>
          </cell>
          <cell r="C11">
            <v>7654</v>
          </cell>
          <cell r="D11">
            <v>15419</v>
          </cell>
          <cell r="E11">
            <v>2804</v>
          </cell>
        </row>
        <row r="12">
          <cell r="A12">
            <v>17609784091</v>
          </cell>
          <cell r="B12">
            <v>273.94</v>
          </cell>
          <cell r="C12">
            <v>41</v>
          </cell>
          <cell r="D12">
            <v>122</v>
          </cell>
          <cell r="E12">
            <v>27</v>
          </cell>
        </row>
        <row r="13">
          <cell r="A13">
            <v>17609832853</v>
          </cell>
          <cell r="B13">
            <v>47785.46</v>
          </cell>
          <cell r="C13">
            <v>15400</v>
          </cell>
          <cell r="D13">
            <v>31621</v>
          </cell>
          <cell r="E13">
            <v>9054</v>
          </cell>
        </row>
        <row r="14">
          <cell r="A14">
            <v>17609936348</v>
          </cell>
          <cell r="B14">
            <v>5114.66</v>
          </cell>
          <cell r="C14">
            <v>1789</v>
          </cell>
          <cell r="D14">
            <v>4434</v>
          </cell>
          <cell r="E14">
            <v>919</v>
          </cell>
        </row>
        <row r="15">
          <cell r="A15">
            <v>17609980146</v>
          </cell>
          <cell r="B15">
            <v>14297.31</v>
          </cell>
          <cell r="C15">
            <v>3957</v>
          </cell>
          <cell r="D15">
            <v>9604</v>
          </cell>
          <cell r="E15">
            <v>2683</v>
          </cell>
        </row>
        <row r="16">
          <cell r="A16">
            <v>17704561464</v>
          </cell>
          <cell r="B16">
            <v>235239.21</v>
          </cell>
          <cell r="C16">
            <v>16188</v>
          </cell>
          <cell r="D16">
            <v>35368</v>
          </cell>
          <cell r="E16">
            <v>9137</v>
          </cell>
        </row>
        <row r="17">
          <cell r="A17">
            <v>18943200386</v>
          </cell>
          <cell r="B17">
            <v>24366.37</v>
          </cell>
          <cell r="C17">
            <v>5121</v>
          </cell>
          <cell r="D17">
            <v>12027</v>
          </cell>
          <cell r="E17">
            <v>3266</v>
          </cell>
        </row>
        <row r="18">
          <cell r="A18">
            <v>19539059607</v>
          </cell>
          <cell r="B18">
            <v>145271.26</v>
          </cell>
          <cell r="C18">
            <v>7355</v>
          </cell>
          <cell r="D18">
            <v>22203</v>
          </cell>
          <cell r="E18">
            <v>4654</v>
          </cell>
        </row>
        <row r="19">
          <cell r="A19">
            <v>37253526527</v>
          </cell>
          <cell r="B19">
            <v>57825.94</v>
          </cell>
          <cell r="C19">
            <v>4579</v>
          </cell>
          <cell r="D19">
            <v>10384</v>
          </cell>
          <cell r="E19">
            <v>3417</v>
          </cell>
        </row>
        <row r="20">
          <cell r="A20">
            <v>37253770022</v>
          </cell>
          <cell r="B20">
            <v>14005.4</v>
          </cell>
          <cell r="C20">
            <v>1875</v>
          </cell>
          <cell r="D20">
            <v>3596</v>
          </cell>
          <cell r="E20">
            <v>887</v>
          </cell>
        </row>
        <row r="21">
          <cell r="A21">
            <v>37254243740</v>
          </cell>
          <cell r="B21">
            <v>32866.67</v>
          </cell>
          <cell r="C21">
            <v>2065</v>
          </cell>
          <cell r="D21">
            <v>5481</v>
          </cell>
          <cell r="E21">
            <v>1042</v>
          </cell>
        </row>
        <row r="22">
          <cell r="A22">
            <v>37318730769</v>
          </cell>
          <cell r="B22">
            <v>222432.9</v>
          </cell>
          <cell r="C22">
            <v>17381</v>
          </cell>
          <cell r="D22">
            <v>46930</v>
          </cell>
          <cell r="E22">
            <v>11670</v>
          </cell>
        </row>
        <row r="23">
          <cell r="A23">
            <v>39290708556</v>
          </cell>
          <cell r="B23">
            <v>782390.7</v>
          </cell>
          <cell r="C23">
            <v>10699</v>
          </cell>
          <cell r="D23">
            <v>59167</v>
          </cell>
          <cell r="E23">
            <v>7807</v>
          </cell>
        </row>
        <row r="24">
          <cell r="A24">
            <v>39788807046</v>
          </cell>
          <cell r="B24">
            <v>144085.82</v>
          </cell>
          <cell r="C24">
            <v>11692</v>
          </cell>
          <cell r="D24">
            <v>40377</v>
          </cell>
          <cell r="E24">
            <v>8644</v>
          </cell>
        </row>
        <row r="25">
          <cell r="A25">
            <v>39800042951</v>
          </cell>
          <cell r="B25">
            <v>96009.08</v>
          </cell>
          <cell r="C25">
            <v>4043</v>
          </cell>
          <cell r="D25">
            <v>9622</v>
          </cell>
          <cell r="E25">
            <v>1745</v>
          </cell>
        </row>
        <row r="26">
          <cell r="A26">
            <v>39829692578</v>
          </cell>
          <cell r="B26">
            <v>52143.87</v>
          </cell>
          <cell r="C26">
            <v>4802</v>
          </cell>
          <cell r="D26">
            <v>9230</v>
          </cell>
          <cell r="E26">
            <v>2393</v>
          </cell>
        </row>
        <row r="27">
          <cell r="A27">
            <v>40596755110</v>
          </cell>
          <cell r="B27">
            <v>45776.95</v>
          </cell>
          <cell r="C27">
            <v>2066</v>
          </cell>
          <cell r="D27">
            <v>12577</v>
          </cell>
          <cell r="E27">
            <v>1271</v>
          </cell>
        </row>
        <row r="28">
          <cell r="A28">
            <v>40611478319</v>
          </cell>
          <cell r="B28">
            <v>209532.36</v>
          </cell>
          <cell r="C28">
            <v>2806</v>
          </cell>
          <cell r="D28">
            <v>16659</v>
          </cell>
          <cell r="E28">
            <v>1942</v>
          </cell>
        </row>
        <row r="29">
          <cell r="A29">
            <v>41141176393</v>
          </cell>
          <cell r="B29">
            <v>1676198.66</v>
          </cell>
          <cell r="C29">
            <v>32714</v>
          </cell>
          <cell r="D29">
            <v>128431</v>
          </cell>
          <cell r="E29">
            <v>21649</v>
          </cell>
        </row>
        <row r="30">
          <cell r="A30">
            <v>42300643952</v>
          </cell>
          <cell r="B30">
            <v>28956.84</v>
          </cell>
          <cell r="C30">
            <v>621</v>
          </cell>
          <cell r="D30">
            <v>5894</v>
          </cell>
          <cell r="E30">
            <v>498</v>
          </cell>
        </row>
        <row r="31">
          <cell r="A31">
            <v>42301063223</v>
          </cell>
          <cell r="B31">
            <v>11464.9</v>
          </cell>
          <cell r="C31">
            <v>940</v>
          </cell>
          <cell r="D31">
            <v>3773</v>
          </cell>
          <cell r="E31">
            <v>339</v>
          </cell>
        </row>
        <row r="32">
          <cell r="A32">
            <v>42759737847</v>
          </cell>
          <cell r="B32">
            <v>136532.12</v>
          </cell>
          <cell r="C32">
            <v>2085</v>
          </cell>
          <cell r="D32">
            <v>15039</v>
          </cell>
          <cell r="E32">
            <v>1679</v>
          </cell>
        </row>
        <row r="33">
          <cell r="A33">
            <v>43893226461</v>
          </cell>
          <cell r="B33">
            <v>30841.64</v>
          </cell>
          <cell r="C33">
            <v>3983</v>
          </cell>
          <cell r="D33">
            <v>8728</v>
          </cell>
          <cell r="E33">
            <v>2031</v>
          </cell>
        </row>
        <row r="34">
          <cell r="A34">
            <v>43988989706</v>
          </cell>
          <cell r="B34">
            <v>60914.1</v>
          </cell>
          <cell r="C34">
            <v>9423</v>
          </cell>
          <cell r="D34">
            <v>18716</v>
          </cell>
          <cell r="E34">
            <v>5508</v>
          </cell>
        </row>
        <row r="35">
          <cell r="A35">
            <v>520538406051</v>
          </cell>
          <cell r="B35">
            <v>268682.47</v>
          </cell>
          <cell r="C35">
            <v>4468</v>
          </cell>
          <cell r="D35">
            <v>29862</v>
          </cell>
          <cell r="E35">
            <v>2736</v>
          </cell>
        </row>
        <row r="36">
          <cell r="A36">
            <v>521804256985</v>
          </cell>
          <cell r="B36">
            <v>192774.05</v>
          </cell>
          <cell r="C36">
            <v>3671</v>
          </cell>
          <cell r="D36">
            <v>19899</v>
          </cell>
          <cell r="E36">
            <v>2416</v>
          </cell>
        </row>
        <row r="37">
          <cell r="A37">
            <v>521869636173</v>
          </cell>
          <cell r="B37">
            <v>63540.6</v>
          </cell>
          <cell r="C37">
            <v>2224</v>
          </cell>
          <cell r="D37">
            <v>6408</v>
          </cell>
          <cell r="E37">
            <v>1200</v>
          </cell>
        </row>
        <row r="38">
          <cell r="A38">
            <v>523138079161</v>
          </cell>
          <cell r="B38">
            <v>3364.77</v>
          </cell>
          <cell r="C38">
            <v>512</v>
          </cell>
          <cell r="D38">
            <v>1439</v>
          </cell>
          <cell r="E38">
            <v>264</v>
          </cell>
        </row>
        <row r="39">
          <cell r="A39">
            <v>524754970729</v>
          </cell>
          <cell r="B39">
            <v>14729.68</v>
          </cell>
          <cell r="C39">
            <v>400</v>
          </cell>
          <cell r="D39">
            <v>4346</v>
          </cell>
          <cell r="E39">
            <v>246</v>
          </cell>
        </row>
        <row r="40">
          <cell r="A40">
            <v>525000115434</v>
          </cell>
          <cell r="B40">
            <v>327551.76</v>
          </cell>
          <cell r="C40">
            <v>26135</v>
          </cell>
          <cell r="D40">
            <v>73368</v>
          </cell>
          <cell r="E40">
            <v>22675</v>
          </cell>
        </row>
        <row r="41">
          <cell r="A41">
            <v>525048016525</v>
          </cell>
          <cell r="B41">
            <v>13705.71</v>
          </cell>
          <cell r="C41">
            <v>623</v>
          </cell>
          <cell r="D41">
            <v>4542</v>
          </cell>
          <cell r="E41">
            <v>390</v>
          </cell>
        </row>
        <row r="42">
          <cell r="A42">
            <v>525281347377</v>
          </cell>
          <cell r="B42">
            <v>961.37</v>
          </cell>
          <cell r="C42">
            <v>28</v>
          </cell>
          <cell r="D42">
            <v>144</v>
          </cell>
          <cell r="E42">
            <v>18</v>
          </cell>
        </row>
        <row r="43">
          <cell r="A43">
            <v>526145930115</v>
          </cell>
          <cell r="B43">
            <v>30797.81</v>
          </cell>
          <cell r="C43">
            <v>452</v>
          </cell>
          <cell r="D43">
            <v>3243</v>
          </cell>
          <cell r="E43">
            <v>344</v>
          </cell>
        </row>
        <row r="44">
          <cell r="A44">
            <v>527119411115</v>
          </cell>
          <cell r="B44">
            <v>14136.09</v>
          </cell>
          <cell r="C44">
            <v>321</v>
          </cell>
          <cell r="D44">
            <v>508</v>
          </cell>
          <cell r="E44">
            <v>129</v>
          </cell>
        </row>
        <row r="45">
          <cell r="A45">
            <v>527169293681</v>
          </cell>
          <cell r="B45">
            <v>2070.91</v>
          </cell>
          <cell r="C45">
            <v>72</v>
          </cell>
          <cell r="D45">
            <v>1576</v>
          </cell>
          <cell r="E45">
            <v>53</v>
          </cell>
        </row>
        <row r="46">
          <cell r="A46">
            <v>527183564590</v>
          </cell>
          <cell r="B46">
            <v>11500.79</v>
          </cell>
          <cell r="C46">
            <v>179</v>
          </cell>
          <cell r="D46">
            <v>943</v>
          </cell>
          <cell r="E46">
            <v>121</v>
          </cell>
        </row>
        <row r="47">
          <cell r="A47">
            <v>527678427514</v>
          </cell>
          <cell r="B47">
            <v>13960.04</v>
          </cell>
          <cell r="C47">
            <v>349</v>
          </cell>
          <cell r="D47">
            <v>1579</v>
          </cell>
          <cell r="E47">
            <v>274</v>
          </cell>
        </row>
        <row r="48">
          <cell r="A48">
            <v>527719726342</v>
          </cell>
          <cell r="B48">
            <v>5544.48</v>
          </cell>
          <cell r="C48">
            <v>92</v>
          </cell>
          <cell r="D48">
            <v>522</v>
          </cell>
          <cell r="E48">
            <v>64</v>
          </cell>
        </row>
        <row r="49">
          <cell r="A49">
            <v>527733177957</v>
          </cell>
          <cell r="B49">
            <v>16755.42</v>
          </cell>
          <cell r="C49">
            <v>549</v>
          </cell>
          <cell r="D49">
            <v>1713</v>
          </cell>
          <cell r="E49">
            <v>430</v>
          </cell>
        </row>
        <row r="50">
          <cell r="A50">
            <v>527733221669</v>
          </cell>
          <cell r="B50">
            <v>5752.23</v>
          </cell>
          <cell r="C50">
            <v>153</v>
          </cell>
          <cell r="D50">
            <v>619</v>
          </cell>
          <cell r="E50">
            <v>115</v>
          </cell>
        </row>
        <row r="51">
          <cell r="A51">
            <v>527733377421</v>
          </cell>
          <cell r="B51">
            <v>1077.65</v>
          </cell>
          <cell r="C51">
            <v>25</v>
          </cell>
          <cell r="D51">
            <v>311</v>
          </cell>
          <cell r="E51">
            <v>21</v>
          </cell>
        </row>
        <row r="52">
          <cell r="A52">
            <v>527733381602</v>
          </cell>
          <cell r="B52">
            <v>3732.58</v>
          </cell>
          <cell r="C52">
            <v>154</v>
          </cell>
          <cell r="D52">
            <v>1945</v>
          </cell>
          <cell r="E52">
            <v>105</v>
          </cell>
        </row>
        <row r="53">
          <cell r="A53">
            <v>527733589105</v>
          </cell>
          <cell r="B53">
            <v>57991.68</v>
          </cell>
          <cell r="C53">
            <v>4314</v>
          </cell>
          <cell r="D53">
            <v>9053</v>
          </cell>
          <cell r="E53">
            <v>2799</v>
          </cell>
        </row>
        <row r="54">
          <cell r="A54">
            <v>527733653043</v>
          </cell>
          <cell r="B54">
            <v>153790.77</v>
          </cell>
          <cell r="C54">
            <v>9927</v>
          </cell>
          <cell r="D54">
            <v>24872</v>
          </cell>
          <cell r="E54">
            <v>6621</v>
          </cell>
        </row>
        <row r="55">
          <cell r="A55">
            <v>527990475963</v>
          </cell>
          <cell r="B55">
            <v>63629.52</v>
          </cell>
          <cell r="C55">
            <v>1135</v>
          </cell>
          <cell r="D55">
            <v>5925</v>
          </cell>
          <cell r="E55">
            <v>894</v>
          </cell>
        </row>
        <row r="56">
          <cell r="A56">
            <v>527990607768</v>
          </cell>
          <cell r="B56">
            <v>2115.11</v>
          </cell>
          <cell r="C56">
            <v>75</v>
          </cell>
          <cell r="D56">
            <v>267</v>
          </cell>
          <cell r="E56">
            <v>46</v>
          </cell>
        </row>
        <row r="57">
          <cell r="A57">
            <v>527990679684</v>
          </cell>
          <cell r="B57">
            <v>67182.33</v>
          </cell>
          <cell r="C57">
            <v>2366</v>
          </cell>
          <cell r="D57">
            <v>8460</v>
          </cell>
          <cell r="E57">
            <v>2125</v>
          </cell>
        </row>
        <row r="58">
          <cell r="A58">
            <v>527990951359</v>
          </cell>
          <cell r="B58">
            <v>39173.4</v>
          </cell>
          <cell r="C58">
            <v>673</v>
          </cell>
          <cell r="D58">
            <v>1646</v>
          </cell>
          <cell r="E58">
            <v>441</v>
          </cell>
        </row>
        <row r="59">
          <cell r="A59">
            <v>528032990563</v>
          </cell>
          <cell r="B59">
            <v>4450.9</v>
          </cell>
          <cell r="C59">
            <v>208</v>
          </cell>
          <cell r="D59">
            <v>563</v>
          </cell>
          <cell r="E59">
            <v>98</v>
          </cell>
        </row>
        <row r="60">
          <cell r="A60">
            <v>528033010612</v>
          </cell>
          <cell r="B60">
            <v>34315.08</v>
          </cell>
          <cell r="C60">
            <v>400</v>
          </cell>
          <cell r="D60">
            <v>4796</v>
          </cell>
          <cell r="E60">
            <v>250</v>
          </cell>
        </row>
        <row r="61">
          <cell r="A61">
            <v>528033014551</v>
          </cell>
          <cell r="B61">
            <v>559.94</v>
          </cell>
          <cell r="C61">
            <v>16</v>
          </cell>
          <cell r="D61">
            <v>105</v>
          </cell>
          <cell r="E61">
            <v>14</v>
          </cell>
        </row>
        <row r="62">
          <cell r="A62">
            <v>528033190141</v>
          </cell>
          <cell r="B62">
            <v>1856.57</v>
          </cell>
          <cell r="C62">
            <v>42</v>
          </cell>
          <cell r="D62">
            <v>345</v>
          </cell>
          <cell r="E62">
            <v>23</v>
          </cell>
        </row>
        <row r="63">
          <cell r="A63">
            <v>528046969601</v>
          </cell>
          <cell r="B63">
            <v>8179.06</v>
          </cell>
          <cell r="C63">
            <v>480</v>
          </cell>
          <cell r="D63">
            <v>960</v>
          </cell>
          <cell r="E63">
            <v>194</v>
          </cell>
        </row>
        <row r="64">
          <cell r="A64">
            <v>528047125345</v>
          </cell>
          <cell r="B64">
            <v>31217.4</v>
          </cell>
          <cell r="C64">
            <v>592</v>
          </cell>
          <cell r="D64">
            <v>2267</v>
          </cell>
          <cell r="E64">
            <v>470</v>
          </cell>
        </row>
        <row r="65">
          <cell r="A65">
            <v>528047181291</v>
          </cell>
          <cell r="B65">
            <v>7050.36</v>
          </cell>
          <cell r="C65">
            <v>156</v>
          </cell>
          <cell r="D65">
            <v>467</v>
          </cell>
          <cell r="E65">
            <v>84</v>
          </cell>
        </row>
        <row r="66">
          <cell r="A66">
            <v>528064196860</v>
          </cell>
          <cell r="B66">
            <v>10844.64</v>
          </cell>
          <cell r="C66">
            <v>160</v>
          </cell>
          <cell r="D66">
            <v>791</v>
          </cell>
          <cell r="E66">
            <v>125</v>
          </cell>
        </row>
        <row r="67">
          <cell r="A67">
            <v>528064232769</v>
          </cell>
          <cell r="B67">
            <v>10545.86</v>
          </cell>
          <cell r="C67">
            <v>227</v>
          </cell>
          <cell r="D67">
            <v>658</v>
          </cell>
          <cell r="E67">
            <v>126</v>
          </cell>
        </row>
        <row r="68">
          <cell r="A68">
            <v>528064336529</v>
          </cell>
          <cell r="B68">
            <v>41459.16</v>
          </cell>
          <cell r="C68">
            <v>1529</v>
          </cell>
          <cell r="D68">
            <v>7423</v>
          </cell>
          <cell r="E68">
            <v>1248</v>
          </cell>
        </row>
        <row r="69">
          <cell r="A69">
            <v>528064556251</v>
          </cell>
          <cell r="B69">
            <v>3028.62</v>
          </cell>
          <cell r="C69">
            <v>102</v>
          </cell>
          <cell r="D69">
            <v>611</v>
          </cell>
          <cell r="E69">
            <v>100</v>
          </cell>
        </row>
        <row r="70">
          <cell r="A70">
            <v>528778018743</v>
          </cell>
          <cell r="B70">
            <v>371739.9</v>
          </cell>
          <cell r="C70">
            <v>7074</v>
          </cell>
          <cell r="D70">
            <v>31986</v>
          </cell>
          <cell r="E70">
            <v>5115</v>
          </cell>
        </row>
        <row r="71">
          <cell r="A71">
            <v>535688693680</v>
          </cell>
          <cell r="B71">
            <v>45522.4</v>
          </cell>
          <cell r="C71">
            <v>636</v>
          </cell>
          <cell r="D71">
            <v>4314</v>
          </cell>
          <cell r="E71">
            <v>509</v>
          </cell>
        </row>
        <row r="72">
          <cell r="A72">
            <v>537537256568</v>
          </cell>
          <cell r="B72">
            <v>40045.48</v>
          </cell>
          <cell r="C72">
            <v>2044</v>
          </cell>
          <cell r="D72">
            <v>11282</v>
          </cell>
          <cell r="E72">
            <v>1200</v>
          </cell>
        </row>
        <row r="73">
          <cell r="A73">
            <v>537752882633</v>
          </cell>
          <cell r="B73">
            <v>1879494.51</v>
          </cell>
          <cell r="C73">
            <v>35006</v>
          </cell>
          <cell r="D73">
            <v>195047</v>
          </cell>
          <cell r="E73">
            <v>22827</v>
          </cell>
        </row>
        <row r="74">
          <cell r="A74">
            <v>537824984434</v>
          </cell>
          <cell r="B74">
            <v>32027.19</v>
          </cell>
          <cell r="C74">
            <v>3508</v>
          </cell>
          <cell r="D74">
            <v>15762</v>
          </cell>
          <cell r="E74">
            <v>2435</v>
          </cell>
        </row>
        <row r="75">
          <cell r="A75">
            <v>537827368358</v>
          </cell>
          <cell r="B75">
            <v>82732.63</v>
          </cell>
          <cell r="C75">
            <v>4523</v>
          </cell>
          <cell r="D75">
            <v>10815</v>
          </cell>
          <cell r="E75">
            <v>2993</v>
          </cell>
        </row>
        <row r="76">
          <cell r="A76">
            <v>537843990110</v>
          </cell>
          <cell r="B76">
            <v>8292.16</v>
          </cell>
          <cell r="C76">
            <v>135</v>
          </cell>
          <cell r="D76">
            <v>803</v>
          </cell>
          <cell r="E76">
            <v>107</v>
          </cell>
        </row>
        <row r="77">
          <cell r="A77">
            <v>538192543595</v>
          </cell>
          <cell r="B77">
            <v>165581.71</v>
          </cell>
          <cell r="C77">
            <v>1498</v>
          </cell>
          <cell r="D77">
            <v>8930</v>
          </cell>
          <cell r="E77">
            <v>793</v>
          </cell>
        </row>
        <row r="78">
          <cell r="A78">
            <v>538263950177</v>
          </cell>
          <cell r="B78">
            <v>388975.57</v>
          </cell>
          <cell r="C78">
            <v>2781</v>
          </cell>
          <cell r="D78">
            <v>19517</v>
          </cell>
          <cell r="E78">
            <v>2596</v>
          </cell>
        </row>
        <row r="79">
          <cell r="A79">
            <v>538265230095</v>
          </cell>
          <cell r="B79">
            <v>542.19</v>
          </cell>
          <cell r="C79">
            <v>12</v>
          </cell>
          <cell r="D79">
            <v>121</v>
          </cell>
          <cell r="E79">
            <v>11</v>
          </cell>
        </row>
        <row r="80">
          <cell r="A80">
            <v>538266122146</v>
          </cell>
          <cell r="B80">
            <v>13411.79</v>
          </cell>
          <cell r="C80">
            <v>147</v>
          </cell>
          <cell r="D80">
            <v>397</v>
          </cell>
          <cell r="E80">
            <v>65</v>
          </cell>
        </row>
        <row r="81">
          <cell r="A81">
            <v>538267926200</v>
          </cell>
          <cell r="B81">
            <v>4078.74</v>
          </cell>
          <cell r="C81">
            <v>48</v>
          </cell>
          <cell r="D81">
            <v>1862</v>
          </cell>
          <cell r="E81">
            <v>51</v>
          </cell>
        </row>
        <row r="82">
          <cell r="A82">
            <v>538269442246</v>
          </cell>
          <cell r="B82">
            <v>26933.55</v>
          </cell>
          <cell r="C82">
            <v>286</v>
          </cell>
          <cell r="D82">
            <v>1493</v>
          </cell>
          <cell r="E82">
            <v>157</v>
          </cell>
        </row>
        <row r="83">
          <cell r="A83">
            <v>538305797734</v>
          </cell>
          <cell r="B83">
            <v>166038.8</v>
          </cell>
          <cell r="C83">
            <v>1264</v>
          </cell>
          <cell r="D83">
            <v>9085</v>
          </cell>
          <cell r="E83">
            <v>1104</v>
          </cell>
        </row>
        <row r="84">
          <cell r="A84">
            <v>538307169296</v>
          </cell>
          <cell r="B84">
            <v>32946.23</v>
          </cell>
          <cell r="C84">
            <v>343</v>
          </cell>
          <cell r="D84">
            <v>2000</v>
          </cell>
          <cell r="E84">
            <v>255</v>
          </cell>
        </row>
        <row r="85">
          <cell r="A85">
            <v>538312709167</v>
          </cell>
          <cell r="B85">
            <v>175908.6</v>
          </cell>
          <cell r="C85">
            <v>1437</v>
          </cell>
          <cell r="D85">
            <v>9987</v>
          </cell>
          <cell r="E85">
            <v>1361</v>
          </cell>
        </row>
        <row r="86">
          <cell r="A86">
            <v>538314893621</v>
          </cell>
          <cell r="B86">
            <v>20360.04</v>
          </cell>
          <cell r="C86">
            <v>276</v>
          </cell>
          <cell r="D86">
            <v>2911</v>
          </cell>
          <cell r="E86">
            <v>237</v>
          </cell>
        </row>
        <row r="87">
          <cell r="A87">
            <v>538349196723</v>
          </cell>
          <cell r="B87">
            <v>72808.79</v>
          </cell>
          <cell r="C87">
            <v>502</v>
          </cell>
          <cell r="D87">
            <v>3328</v>
          </cell>
          <cell r="E87">
            <v>428</v>
          </cell>
        </row>
        <row r="88">
          <cell r="A88">
            <v>538354076404</v>
          </cell>
          <cell r="B88">
            <v>84473.38</v>
          </cell>
          <cell r="C88">
            <v>994</v>
          </cell>
          <cell r="D88">
            <v>6946</v>
          </cell>
          <cell r="E88">
            <v>824</v>
          </cell>
        </row>
        <row r="89">
          <cell r="A89">
            <v>538927350752</v>
          </cell>
          <cell r="B89">
            <v>6173.62</v>
          </cell>
          <cell r="C89">
            <v>138</v>
          </cell>
          <cell r="D89">
            <v>1384</v>
          </cell>
          <cell r="E89">
            <v>118</v>
          </cell>
        </row>
        <row r="90">
          <cell r="A90">
            <v>539325022308</v>
          </cell>
          <cell r="B90">
            <v>79764.8</v>
          </cell>
          <cell r="C90">
            <v>1072</v>
          </cell>
          <cell r="D90">
            <v>6022</v>
          </cell>
          <cell r="E90">
            <v>889</v>
          </cell>
        </row>
        <row r="91">
          <cell r="A91">
            <v>539854510916</v>
          </cell>
          <cell r="B91">
            <v>151399.1</v>
          </cell>
          <cell r="C91">
            <v>2741</v>
          </cell>
          <cell r="D91">
            <v>16211</v>
          </cell>
          <cell r="E91">
            <v>1974</v>
          </cell>
        </row>
        <row r="92">
          <cell r="A92">
            <v>541918489832</v>
          </cell>
          <cell r="B92">
            <v>8024.48</v>
          </cell>
          <cell r="C92">
            <v>208</v>
          </cell>
          <cell r="D92">
            <v>1365</v>
          </cell>
          <cell r="E92">
            <v>171</v>
          </cell>
        </row>
        <row r="93">
          <cell r="A93">
            <v>542631276327</v>
          </cell>
          <cell r="B93">
            <v>7444.22</v>
          </cell>
          <cell r="C93">
            <v>200</v>
          </cell>
          <cell r="D93">
            <v>1678</v>
          </cell>
          <cell r="E93">
            <v>107</v>
          </cell>
        </row>
        <row r="94">
          <cell r="A94">
            <v>544053639760</v>
          </cell>
          <cell r="B94">
            <v>34467.82</v>
          </cell>
          <cell r="C94">
            <v>1288</v>
          </cell>
          <cell r="D94">
            <v>4913</v>
          </cell>
          <cell r="E94">
            <v>517</v>
          </cell>
        </row>
        <row r="95">
          <cell r="A95">
            <v>547190677216</v>
          </cell>
          <cell r="B95">
            <v>3035.27</v>
          </cell>
          <cell r="C95">
            <v>116</v>
          </cell>
          <cell r="D95">
            <v>370</v>
          </cell>
          <cell r="E95">
            <v>104</v>
          </cell>
        </row>
        <row r="96">
          <cell r="A96">
            <v>548003777683</v>
          </cell>
          <cell r="B96">
            <v>26916.06</v>
          </cell>
          <cell r="C96">
            <v>1235</v>
          </cell>
          <cell r="D96">
            <v>4750</v>
          </cell>
          <cell r="E96">
            <v>892</v>
          </cell>
        </row>
        <row r="97">
          <cell r="A97">
            <v>548659653553</v>
          </cell>
          <cell r="B97">
            <v>43321.54</v>
          </cell>
          <cell r="C97">
            <v>698</v>
          </cell>
          <cell r="D97">
            <v>2758</v>
          </cell>
          <cell r="E97">
            <v>507</v>
          </cell>
        </row>
        <row r="98">
          <cell r="A98">
            <v>553066686610</v>
          </cell>
          <cell r="B98">
            <v>10459.35</v>
          </cell>
          <cell r="C98">
            <v>744</v>
          </cell>
          <cell r="D98">
            <v>2898</v>
          </cell>
          <cell r="E98">
            <v>587</v>
          </cell>
        </row>
        <row r="99">
          <cell r="A99">
            <v>554217085959</v>
          </cell>
          <cell r="B99">
            <v>7806.43</v>
          </cell>
          <cell r="C99">
            <v>180</v>
          </cell>
          <cell r="D99">
            <v>780</v>
          </cell>
          <cell r="E99">
            <v>94</v>
          </cell>
        </row>
        <row r="100">
          <cell r="A100">
            <v>554765196730</v>
          </cell>
          <cell r="B100">
            <v>139512.12</v>
          </cell>
          <cell r="C100">
            <v>8030</v>
          </cell>
          <cell r="D100">
            <v>21115</v>
          </cell>
          <cell r="E100">
            <v>3424</v>
          </cell>
        </row>
        <row r="101">
          <cell r="A101">
            <v>554877274741</v>
          </cell>
          <cell r="B101">
            <v>308409.78</v>
          </cell>
          <cell r="C101">
            <v>6077</v>
          </cell>
          <cell r="D101">
            <v>36619</v>
          </cell>
          <cell r="E101">
            <v>3462</v>
          </cell>
        </row>
        <row r="102">
          <cell r="A102">
            <v>555055329886</v>
          </cell>
          <cell r="B102">
            <v>292404.34</v>
          </cell>
          <cell r="C102">
            <v>6332</v>
          </cell>
          <cell r="D102">
            <v>38493</v>
          </cell>
          <cell r="E102">
            <v>3791</v>
          </cell>
        </row>
        <row r="103">
          <cell r="A103">
            <v>555332266949</v>
          </cell>
          <cell r="B103">
            <v>258864.46</v>
          </cell>
          <cell r="C103">
            <v>4670</v>
          </cell>
          <cell r="D103">
            <v>38707</v>
          </cell>
          <cell r="E103">
            <v>3472</v>
          </cell>
        </row>
        <row r="104">
          <cell r="A104">
            <v>555904462655</v>
          </cell>
          <cell r="B104">
            <v>13469.09</v>
          </cell>
          <cell r="C104">
            <v>1050</v>
          </cell>
          <cell r="D104">
            <v>4524</v>
          </cell>
          <cell r="E104">
            <v>792</v>
          </cell>
        </row>
        <row r="105">
          <cell r="A105">
            <v>555905162970</v>
          </cell>
          <cell r="B105">
            <v>52583.14</v>
          </cell>
          <cell r="C105">
            <v>1341</v>
          </cell>
          <cell r="D105">
            <v>6774</v>
          </cell>
          <cell r="E105">
            <v>650</v>
          </cell>
        </row>
        <row r="106">
          <cell r="A106">
            <v>556322528534</v>
          </cell>
          <cell r="B106">
            <v>256.97</v>
          </cell>
          <cell r="C106">
            <v>26</v>
          </cell>
          <cell r="D106">
            <v>382</v>
          </cell>
          <cell r="E106">
            <v>21</v>
          </cell>
        </row>
        <row r="107">
          <cell r="A107">
            <v>556389065398</v>
          </cell>
          <cell r="B107">
            <v>17694.87</v>
          </cell>
          <cell r="C107">
            <v>685</v>
          </cell>
          <cell r="D107">
            <v>2560</v>
          </cell>
          <cell r="E107">
            <v>434</v>
          </cell>
        </row>
        <row r="108">
          <cell r="A108">
            <v>559325430280</v>
          </cell>
          <cell r="B108">
            <v>32086.03</v>
          </cell>
          <cell r="C108">
            <v>934</v>
          </cell>
          <cell r="D108">
            <v>2766</v>
          </cell>
          <cell r="E108">
            <v>676</v>
          </cell>
        </row>
        <row r="109">
          <cell r="A109">
            <v>559686121121</v>
          </cell>
          <cell r="B109">
            <v>41360.25</v>
          </cell>
          <cell r="C109">
            <v>345</v>
          </cell>
          <cell r="D109">
            <v>1668</v>
          </cell>
          <cell r="E109">
            <v>217</v>
          </cell>
        </row>
        <row r="110">
          <cell r="A110">
            <v>562374577568</v>
          </cell>
          <cell r="B110">
            <v>25770.98</v>
          </cell>
          <cell r="C110">
            <v>503</v>
          </cell>
          <cell r="D110">
            <v>2909</v>
          </cell>
          <cell r="E110">
            <v>411</v>
          </cell>
        </row>
        <row r="111">
          <cell r="A111">
            <v>562674596108</v>
          </cell>
          <cell r="B111">
            <v>39088.56</v>
          </cell>
          <cell r="C111">
            <v>1070</v>
          </cell>
          <cell r="D111">
            <v>6185</v>
          </cell>
          <cell r="E111">
            <v>738</v>
          </cell>
        </row>
        <row r="112">
          <cell r="A112">
            <v>563834177641</v>
          </cell>
          <cell r="B112">
            <v>90282.64</v>
          </cell>
          <cell r="C112">
            <v>630</v>
          </cell>
          <cell r="D112">
            <v>3283</v>
          </cell>
          <cell r="E112">
            <v>482</v>
          </cell>
        </row>
        <row r="113">
          <cell r="A113">
            <v>563835009431</v>
          </cell>
          <cell r="B113">
            <v>37095.68</v>
          </cell>
          <cell r="C113">
            <v>489</v>
          </cell>
          <cell r="D113">
            <v>3233</v>
          </cell>
          <cell r="E113">
            <v>400</v>
          </cell>
        </row>
        <row r="114">
          <cell r="A114">
            <v>564135111481</v>
          </cell>
          <cell r="B114">
            <v>45619.34</v>
          </cell>
          <cell r="C114">
            <v>382</v>
          </cell>
          <cell r="D114">
            <v>2008</v>
          </cell>
          <cell r="E114">
            <v>236</v>
          </cell>
        </row>
        <row r="115">
          <cell r="A115">
            <v>564587383224</v>
          </cell>
          <cell r="B115">
            <v>1091867.64</v>
          </cell>
          <cell r="C115">
            <v>19912</v>
          </cell>
          <cell r="D115">
            <v>87506</v>
          </cell>
          <cell r="E115">
            <v>13159</v>
          </cell>
        </row>
        <row r="116">
          <cell r="A116">
            <v>566160365748</v>
          </cell>
          <cell r="B116">
            <v>7832.42</v>
          </cell>
          <cell r="C116">
            <v>325</v>
          </cell>
          <cell r="D116">
            <v>5108</v>
          </cell>
          <cell r="E116">
            <v>262</v>
          </cell>
        </row>
        <row r="117">
          <cell r="A117">
            <v>567833129601</v>
          </cell>
          <cell r="B117">
            <v>698.36</v>
          </cell>
          <cell r="C117">
            <v>33</v>
          </cell>
          <cell r="D117">
            <v>625</v>
          </cell>
          <cell r="E117">
            <v>11</v>
          </cell>
        </row>
        <row r="118">
          <cell r="A118">
            <v>568629665883</v>
          </cell>
          <cell r="B118">
            <v>71688.47</v>
          </cell>
          <cell r="C118">
            <v>49522</v>
          </cell>
          <cell r="D118">
            <v>151348</v>
          </cell>
          <cell r="E118">
            <v>36936</v>
          </cell>
        </row>
        <row r="119">
          <cell r="A119">
            <v>568765915390</v>
          </cell>
          <cell r="B119">
            <v>19547.08</v>
          </cell>
          <cell r="C119">
            <v>19200</v>
          </cell>
          <cell r="D119">
            <v>60863</v>
          </cell>
          <cell r="E119">
            <v>17707</v>
          </cell>
        </row>
        <row r="120">
          <cell r="A120">
            <v>569386315777</v>
          </cell>
          <cell r="B120">
            <v>150891.17</v>
          </cell>
          <cell r="C120">
            <v>83426</v>
          </cell>
          <cell r="D120">
            <v>275027</v>
          </cell>
          <cell r="E120">
            <v>58549</v>
          </cell>
        </row>
        <row r="121">
          <cell r="A121">
            <v>569909827792</v>
          </cell>
          <cell r="B121">
            <v>18618.79</v>
          </cell>
          <cell r="C121">
            <v>372</v>
          </cell>
          <cell r="D121">
            <v>7809</v>
          </cell>
          <cell r="E121">
            <v>228</v>
          </cell>
        </row>
        <row r="122">
          <cell r="A122">
            <v>570361375952</v>
          </cell>
          <cell r="B122">
            <v>8886.08</v>
          </cell>
          <cell r="C122">
            <v>208</v>
          </cell>
          <cell r="D122">
            <v>1883</v>
          </cell>
          <cell r="E122">
            <v>167</v>
          </cell>
        </row>
        <row r="123">
          <cell r="A123">
            <v>571250855227</v>
          </cell>
          <cell r="B123">
            <v>49.75</v>
          </cell>
          <cell r="C123">
            <v>3</v>
          </cell>
          <cell r="D123">
            <v>47</v>
          </cell>
          <cell r="E123">
            <v>1</v>
          </cell>
        </row>
        <row r="124">
          <cell r="A124">
            <v>572262680111</v>
          </cell>
          <cell r="B124">
            <v>15056.96</v>
          </cell>
          <cell r="C124">
            <v>641</v>
          </cell>
          <cell r="D124">
            <v>2348</v>
          </cell>
          <cell r="E124">
            <v>514</v>
          </cell>
        </row>
        <row r="125">
          <cell r="A125">
            <v>573035985548</v>
          </cell>
          <cell r="B125">
            <v>141413.21</v>
          </cell>
          <cell r="C125">
            <v>3937</v>
          </cell>
          <cell r="D125">
            <v>10879</v>
          </cell>
          <cell r="E125">
            <v>2955</v>
          </cell>
        </row>
        <row r="126">
          <cell r="A126">
            <v>573160835361</v>
          </cell>
          <cell r="B126">
            <v>28033.43</v>
          </cell>
          <cell r="C126">
            <v>1115</v>
          </cell>
          <cell r="D126">
            <v>12647</v>
          </cell>
          <cell r="E126">
            <v>858</v>
          </cell>
        </row>
        <row r="127">
          <cell r="A127">
            <v>574308070162</v>
          </cell>
          <cell r="B127">
            <v>475252.54</v>
          </cell>
          <cell r="C127">
            <v>11273</v>
          </cell>
          <cell r="D127">
            <v>60207</v>
          </cell>
          <cell r="E127">
            <v>6673</v>
          </cell>
        </row>
        <row r="128">
          <cell r="A128">
            <v>574520036128</v>
          </cell>
          <cell r="B128">
            <v>63836.01</v>
          </cell>
          <cell r="C128">
            <v>1667</v>
          </cell>
          <cell r="D128">
            <v>8099</v>
          </cell>
          <cell r="E128">
            <v>1027</v>
          </cell>
        </row>
        <row r="129">
          <cell r="A129">
            <v>574623529141</v>
          </cell>
          <cell r="B129">
            <v>486.77</v>
          </cell>
          <cell r="C129">
            <v>18</v>
          </cell>
          <cell r="D129">
            <v>153</v>
          </cell>
          <cell r="E129">
            <v>12</v>
          </cell>
        </row>
        <row r="130">
          <cell r="A130">
            <v>574624025153</v>
          </cell>
          <cell r="B130">
            <v>2404.74</v>
          </cell>
          <cell r="C130">
            <v>60</v>
          </cell>
          <cell r="D130">
            <v>516</v>
          </cell>
          <cell r="E130">
            <v>44</v>
          </cell>
        </row>
        <row r="131">
          <cell r="A131">
            <v>574735494600</v>
          </cell>
          <cell r="B131">
            <v>4283.01</v>
          </cell>
          <cell r="C131">
            <v>74</v>
          </cell>
          <cell r="D131">
            <v>1405</v>
          </cell>
          <cell r="E131">
            <v>74</v>
          </cell>
        </row>
        <row r="132">
          <cell r="A132">
            <v>574736366653</v>
          </cell>
          <cell r="B132">
            <v>139.5</v>
          </cell>
          <cell r="C132">
            <v>5</v>
          </cell>
          <cell r="D132">
            <v>39</v>
          </cell>
          <cell r="E132">
            <v>5</v>
          </cell>
        </row>
        <row r="133">
          <cell r="A133">
            <v>574838039203</v>
          </cell>
          <cell r="B133">
            <v>923.03</v>
          </cell>
          <cell r="C133">
            <v>36</v>
          </cell>
          <cell r="D133">
            <v>246</v>
          </cell>
          <cell r="E133">
            <v>28</v>
          </cell>
        </row>
        <row r="134">
          <cell r="A134">
            <v>575744476444</v>
          </cell>
          <cell r="B134">
            <v>2029.48</v>
          </cell>
          <cell r="C134">
            <v>242</v>
          </cell>
          <cell r="D134">
            <v>2088</v>
          </cell>
          <cell r="E134">
            <v>210</v>
          </cell>
        </row>
        <row r="135">
          <cell r="A135">
            <v>575961933882</v>
          </cell>
          <cell r="B135">
            <v>4857.48</v>
          </cell>
          <cell r="C135">
            <v>177</v>
          </cell>
          <cell r="D135">
            <v>1127</v>
          </cell>
          <cell r="E135">
            <v>160</v>
          </cell>
        </row>
        <row r="136">
          <cell r="A136">
            <v>576123419275</v>
          </cell>
          <cell r="B136">
            <v>8633.13</v>
          </cell>
          <cell r="C136">
            <v>1470</v>
          </cell>
          <cell r="D136">
            <v>7366</v>
          </cell>
          <cell r="E136">
            <v>1350</v>
          </cell>
        </row>
        <row r="137">
          <cell r="A137">
            <v>576129327549</v>
          </cell>
          <cell r="B137">
            <v>4991.98</v>
          </cell>
          <cell r="C137">
            <v>118</v>
          </cell>
          <cell r="D137">
            <v>569</v>
          </cell>
          <cell r="E137">
            <v>53</v>
          </cell>
        </row>
        <row r="138">
          <cell r="A138">
            <v>576130979060</v>
          </cell>
          <cell r="B138">
            <v>15845.84</v>
          </cell>
          <cell r="C138">
            <v>819</v>
          </cell>
          <cell r="D138">
            <v>4282</v>
          </cell>
          <cell r="E138">
            <v>515</v>
          </cell>
        </row>
        <row r="139">
          <cell r="A139">
            <v>576203437986</v>
          </cell>
          <cell r="B139">
            <v>556.95</v>
          </cell>
          <cell r="C139">
            <v>19</v>
          </cell>
          <cell r="D139">
            <v>222</v>
          </cell>
          <cell r="E139">
            <v>18</v>
          </cell>
        </row>
        <row r="140">
          <cell r="A140">
            <v>577037788975</v>
          </cell>
          <cell r="B140">
            <v>62262.94</v>
          </cell>
          <cell r="C140">
            <v>3279</v>
          </cell>
          <cell r="D140">
            <v>21623</v>
          </cell>
          <cell r="E140">
            <v>2014</v>
          </cell>
        </row>
        <row r="141">
          <cell r="A141">
            <v>577184412748</v>
          </cell>
          <cell r="B141">
            <v>90158.27</v>
          </cell>
          <cell r="C141">
            <v>2360</v>
          </cell>
          <cell r="D141">
            <v>22004</v>
          </cell>
          <cell r="E141">
            <v>1635</v>
          </cell>
        </row>
        <row r="142">
          <cell r="A142">
            <v>577710261716</v>
          </cell>
          <cell r="B142">
            <v>20334.96</v>
          </cell>
          <cell r="C142">
            <v>3984</v>
          </cell>
          <cell r="D142">
            <v>6760</v>
          </cell>
          <cell r="E142">
            <v>1278</v>
          </cell>
        </row>
        <row r="143">
          <cell r="A143">
            <v>578894356956</v>
          </cell>
          <cell r="B143">
            <v>2448.79</v>
          </cell>
          <cell r="C143">
            <v>102</v>
          </cell>
          <cell r="D143">
            <v>1767</v>
          </cell>
          <cell r="E143">
            <v>83</v>
          </cell>
        </row>
        <row r="144">
          <cell r="A144">
            <v>579320347030</v>
          </cell>
          <cell r="B144">
            <v>1708.29</v>
          </cell>
          <cell r="C144">
            <v>73</v>
          </cell>
          <cell r="D144">
            <v>837</v>
          </cell>
          <cell r="E144">
            <v>58</v>
          </cell>
        </row>
        <row r="145">
          <cell r="A145">
            <v>579975467115</v>
          </cell>
          <cell r="B145">
            <v>65085.93</v>
          </cell>
          <cell r="C145">
            <v>3911</v>
          </cell>
          <cell r="D145">
            <v>5775</v>
          </cell>
          <cell r="E145">
            <v>1048</v>
          </cell>
        </row>
        <row r="146">
          <cell r="A146">
            <v>581521081842</v>
          </cell>
          <cell r="B146">
            <v>77261.55</v>
          </cell>
          <cell r="C146">
            <v>3092</v>
          </cell>
          <cell r="D146">
            <v>12291</v>
          </cell>
          <cell r="E146">
            <v>2296</v>
          </cell>
        </row>
        <row r="147">
          <cell r="A147">
            <v>583164476133</v>
          </cell>
          <cell r="B147">
            <v>3902.47</v>
          </cell>
          <cell r="C147">
            <v>61</v>
          </cell>
          <cell r="D147">
            <v>1417</v>
          </cell>
          <cell r="E147">
            <v>56</v>
          </cell>
        </row>
        <row r="148">
          <cell r="A148">
            <v>583500119036</v>
          </cell>
          <cell r="B148">
            <v>863.09</v>
          </cell>
          <cell r="C148">
            <v>30</v>
          </cell>
          <cell r="D148">
            <v>185</v>
          </cell>
          <cell r="E148">
            <v>22</v>
          </cell>
        </row>
        <row r="149">
          <cell r="A149">
            <v>583511426009</v>
          </cell>
          <cell r="B149">
            <v>2487.26</v>
          </cell>
          <cell r="C149">
            <v>38</v>
          </cell>
          <cell r="D149">
            <v>891</v>
          </cell>
          <cell r="E149">
            <v>35</v>
          </cell>
        </row>
        <row r="150">
          <cell r="A150">
            <v>583643847514</v>
          </cell>
          <cell r="B150">
            <v>49648.76</v>
          </cell>
          <cell r="C150">
            <v>1112</v>
          </cell>
          <cell r="D150">
            <v>4110</v>
          </cell>
          <cell r="E150">
            <v>670</v>
          </cell>
        </row>
        <row r="151">
          <cell r="A151">
            <v>584257403229</v>
          </cell>
          <cell r="B151">
            <v>161673.94</v>
          </cell>
          <cell r="C151">
            <v>13443</v>
          </cell>
          <cell r="D151">
            <v>47196</v>
          </cell>
          <cell r="E151">
            <v>12149</v>
          </cell>
        </row>
        <row r="152">
          <cell r="A152">
            <v>584436823460</v>
          </cell>
          <cell r="B152">
            <v>130728</v>
          </cell>
          <cell r="C152">
            <v>6793</v>
          </cell>
          <cell r="D152">
            <v>32920</v>
          </cell>
          <cell r="E152">
            <v>4630</v>
          </cell>
        </row>
        <row r="153">
          <cell r="A153">
            <v>585050518231</v>
          </cell>
          <cell r="B153">
            <v>709.07</v>
          </cell>
          <cell r="C153">
            <v>72</v>
          </cell>
          <cell r="D153">
            <v>241</v>
          </cell>
          <cell r="E153">
            <v>63</v>
          </cell>
        </row>
        <row r="154">
          <cell r="A154">
            <v>586951697361</v>
          </cell>
          <cell r="B154">
            <v>1981.77</v>
          </cell>
          <cell r="C154">
            <v>39</v>
          </cell>
          <cell r="D154">
            <v>1444</v>
          </cell>
          <cell r="E154">
            <v>35</v>
          </cell>
        </row>
        <row r="155">
          <cell r="A155">
            <v>587015100676</v>
          </cell>
          <cell r="B155">
            <v>205471.24</v>
          </cell>
          <cell r="C155">
            <v>4679</v>
          </cell>
          <cell r="D155">
            <v>31674</v>
          </cell>
          <cell r="E155">
            <v>3031</v>
          </cell>
        </row>
        <row r="156">
          <cell r="A156">
            <v>587234267079</v>
          </cell>
          <cell r="B156">
            <v>545180.88</v>
          </cell>
          <cell r="C156">
            <v>56450</v>
          </cell>
          <cell r="D156">
            <v>182488</v>
          </cell>
          <cell r="E156">
            <v>42263</v>
          </cell>
        </row>
        <row r="157">
          <cell r="A157">
            <v>587241915065</v>
          </cell>
          <cell r="B157">
            <v>1241.81</v>
          </cell>
          <cell r="C157">
            <v>43</v>
          </cell>
          <cell r="D157">
            <v>560</v>
          </cell>
          <cell r="E157">
            <v>41</v>
          </cell>
        </row>
        <row r="158">
          <cell r="A158">
            <v>587405880719</v>
          </cell>
          <cell r="B158">
            <v>52514.33</v>
          </cell>
          <cell r="C158">
            <v>459</v>
          </cell>
          <cell r="D158">
            <v>5845</v>
          </cell>
          <cell r="E158">
            <v>397</v>
          </cell>
        </row>
        <row r="159">
          <cell r="A159">
            <v>587409020085</v>
          </cell>
          <cell r="B159">
            <v>25732.19</v>
          </cell>
          <cell r="C159">
            <v>245</v>
          </cell>
          <cell r="D159">
            <v>3323</v>
          </cell>
          <cell r="E159">
            <v>214</v>
          </cell>
        </row>
        <row r="160">
          <cell r="A160">
            <v>587516703876</v>
          </cell>
          <cell r="B160">
            <v>304096.06</v>
          </cell>
          <cell r="C160">
            <v>6799</v>
          </cell>
          <cell r="D160">
            <v>54518</v>
          </cell>
          <cell r="E160">
            <v>4356</v>
          </cell>
        </row>
        <row r="161">
          <cell r="A161">
            <v>588993275843</v>
          </cell>
          <cell r="B161">
            <v>3466.24</v>
          </cell>
          <cell r="C161">
            <v>112</v>
          </cell>
          <cell r="D161">
            <v>1085</v>
          </cell>
          <cell r="E161">
            <v>86</v>
          </cell>
        </row>
        <row r="162">
          <cell r="A162">
            <v>589040084194</v>
          </cell>
          <cell r="B162">
            <v>57259.07</v>
          </cell>
          <cell r="C162">
            <v>1515</v>
          </cell>
          <cell r="D162">
            <v>10239</v>
          </cell>
          <cell r="E162">
            <v>1215</v>
          </cell>
        </row>
        <row r="163">
          <cell r="A163">
            <v>589329976605</v>
          </cell>
          <cell r="B163">
            <v>5863.15</v>
          </cell>
          <cell r="C163">
            <v>775</v>
          </cell>
          <cell r="D163">
            <v>3223</v>
          </cell>
          <cell r="E163">
            <v>461</v>
          </cell>
        </row>
        <row r="164">
          <cell r="A164">
            <v>589377945837</v>
          </cell>
          <cell r="B164">
            <v>81854.97</v>
          </cell>
          <cell r="C164">
            <v>2514</v>
          </cell>
          <cell r="D164">
            <v>23995</v>
          </cell>
          <cell r="E164">
            <v>2070</v>
          </cell>
        </row>
        <row r="165">
          <cell r="A165">
            <v>589590595246</v>
          </cell>
          <cell r="B165">
            <v>224339.45</v>
          </cell>
          <cell r="C165">
            <v>20205</v>
          </cell>
          <cell r="D165">
            <v>61037</v>
          </cell>
          <cell r="E165">
            <v>19660</v>
          </cell>
        </row>
        <row r="166">
          <cell r="A166">
            <v>589851591771</v>
          </cell>
          <cell r="B166">
            <v>14620.79</v>
          </cell>
          <cell r="C166">
            <v>352</v>
          </cell>
          <cell r="D166">
            <v>2354</v>
          </cell>
          <cell r="E166">
            <v>309</v>
          </cell>
        </row>
        <row r="167">
          <cell r="A167">
            <v>591217480117</v>
          </cell>
          <cell r="B167">
            <v>14918.36</v>
          </cell>
          <cell r="C167">
            <v>357</v>
          </cell>
          <cell r="D167">
            <v>13995</v>
          </cell>
          <cell r="E167">
            <v>272</v>
          </cell>
        </row>
        <row r="168">
          <cell r="A168">
            <v>591439605080</v>
          </cell>
          <cell r="B168">
            <v>10729.85</v>
          </cell>
          <cell r="C168">
            <v>1161</v>
          </cell>
          <cell r="D168">
            <v>8483</v>
          </cell>
          <cell r="E168">
            <v>1008</v>
          </cell>
        </row>
        <row r="169">
          <cell r="A169">
            <v>591896537696</v>
          </cell>
          <cell r="B169">
            <v>3569.12</v>
          </cell>
          <cell r="C169">
            <v>92</v>
          </cell>
          <cell r="D169">
            <v>2728</v>
          </cell>
          <cell r="E169">
            <v>77</v>
          </cell>
        </row>
        <row r="170">
          <cell r="A170">
            <v>591899693070</v>
          </cell>
          <cell r="B170">
            <v>11541.16</v>
          </cell>
          <cell r="C170">
            <v>1764</v>
          </cell>
          <cell r="D170">
            <v>7288</v>
          </cell>
          <cell r="E170">
            <v>1300</v>
          </cell>
        </row>
        <row r="171">
          <cell r="A171">
            <v>592049049728</v>
          </cell>
          <cell r="B171">
            <v>26015.88</v>
          </cell>
          <cell r="C171">
            <v>537</v>
          </cell>
          <cell r="D171">
            <v>4635</v>
          </cell>
          <cell r="E171">
            <v>409</v>
          </cell>
        </row>
        <row r="172">
          <cell r="A172">
            <v>592501952315</v>
          </cell>
          <cell r="B172">
            <v>22725.55</v>
          </cell>
          <cell r="C172">
            <v>2374</v>
          </cell>
          <cell r="D172">
            <v>7957</v>
          </cell>
          <cell r="E172">
            <v>1697</v>
          </cell>
        </row>
        <row r="173">
          <cell r="A173">
            <v>592505020153</v>
          </cell>
          <cell r="B173">
            <v>16677.68</v>
          </cell>
          <cell r="C173">
            <v>1998</v>
          </cell>
          <cell r="D173">
            <v>4903</v>
          </cell>
          <cell r="E173">
            <v>1048</v>
          </cell>
        </row>
        <row r="174">
          <cell r="A174">
            <v>592722485900</v>
          </cell>
          <cell r="B174">
            <v>13253.55</v>
          </cell>
          <cell r="C174">
            <v>1389</v>
          </cell>
          <cell r="D174">
            <v>7665</v>
          </cell>
          <cell r="E174">
            <v>1205</v>
          </cell>
        </row>
        <row r="175">
          <cell r="A175">
            <v>592878213305</v>
          </cell>
          <cell r="B175">
            <v>6831.17</v>
          </cell>
          <cell r="C175">
            <v>1821</v>
          </cell>
          <cell r="D175">
            <v>5584</v>
          </cell>
          <cell r="E175">
            <v>1215</v>
          </cell>
        </row>
        <row r="176">
          <cell r="A176">
            <v>592889713507</v>
          </cell>
          <cell r="B176">
            <v>9049.68</v>
          </cell>
          <cell r="C176">
            <v>234</v>
          </cell>
          <cell r="D176">
            <v>3946</v>
          </cell>
          <cell r="E176">
            <v>212</v>
          </cell>
        </row>
        <row r="177">
          <cell r="A177">
            <v>592959829469</v>
          </cell>
          <cell r="B177">
            <v>51646.29</v>
          </cell>
          <cell r="C177">
            <v>745</v>
          </cell>
          <cell r="D177">
            <v>3587</v>
          </cell>
          <cell r="E177">
            <v>661</v>
          </cell>
        </row>
        <row r="178">
          <cell r="A178">
            <v>593225443577</v>
          </cell>
          <cell r="B178">
            <v>59380.48</v>
          </cell>
          <cell r="C178">
            <v>986</v>
          </cell>
          <cell r="D178">
            <v>13289</v>
          </cell>
          <cell r="E178">
            <v>683</v>
          </cell>
        </row>
        <row r="179">
          <cell r="A179">
            <v>593584016163</v>
          </cell>
          <cell r="B179">
            <v>664.65</v>
          </cell>
          <cell r="C179">
            <v>11</v>
          </cell>
          <cell r="D179">
            <v>587</v>
          </cell>
          <cell r="E179">
            <v>11</v>
          </cell>
        </row>
        <row r="180">
          <cell r="A180">
            <v>593744734497</v>
          </cell>
          <cell r="B180">
            <v>7384.34</v>
          </cell>
          <cell r="C180">
            <v>250</v>
          </cell>
          <cell r="D180">
            <v>2489</v>
          </cell>
          <cell r="E180">
            <v>201</v>
          </cell>
        </row>
        <row r="181">
          <cell r="A181">
            <v>593748866098</v>
          </cell>
          <cell r="B181">
            <v>7750.7</v>
          </cell>
          <cell r="C181">
            <v>303</v>
          </cell>
          <cell r="D181">
            <v>3293</v>
          </cell>
          <cell r="E181">
            <v>246</v>
          </cell>
        </row>
        <row r="182">
          <cell r="A182">
            <v>593809413272</v>
          </cell>
          <cell r="B182">
            <v>6016.3</v>
          </cell>
          <cell r="C182">
            <v>97</v>
          </cell>
          <cell r="D182">
            <v>12746</v>
          </cell>
          <cell r="E182">
            <v>87</v>
          </cell>
        </row>
        <row r="183">
          <cell r="A183">
            <v>596368843930</v>
          </cell>
          <cell r="B183">
            <v>7674.62</v>
          </cell>
          <cell r="C183">
            <v>314</v>
          </cell>
          <cell r="D183">
            <v>20765</v>
          </cell>
          <cell r="E183">
            <v>252</v>
          </cell>
        </row>
        <row r="184">
          <cell r="A184">
            <v>596986065929</v>
          </cell>
          <cell r="B184">
            <v>10773.8</v>
          </cell>
          <cell r="C184">
            <v>311</v>
          </cell>
          <cell r="D184">
            <v>2791</v>
          </cell>
          <cell r="E184">
            <v>267</v>
          </cell>
        </row>
        <row r="185">
          <cell r="A185">
            <v>598898432532</v>
          </cell>
          <cell r="B185">
            <v>264204.19</v>
          </cell>
          <cell r="C185">
            <v>4098</v>
          </cell>
          <cell r="D185">
            <v>40189</v>
          </cell>
          <cell r="E185">
            <v>2987</v>
          </cell>
        </row>
        <row r="186">
          <cell r="A186">
            <v>598908620023</v>
          </cell>
          <cell r="B186">
            <v>112.14</v>
          </cell>
          <cell r="C186">
            <v>17</v>
          </cell>
          <cell r="D186">
            <v>57</v>
          </cell>
          <cell r="E186">
            <v>13</v>
          </cell>
        </row>
        <row r="187">
          <cell r="A187">
            <v>598908900450</v>
          </cell>
          <cell r="B187">
            <v>1132.29</v>
          </cell>
          <cell r="C187">
            <v>193</v>
          </cell>
          <cell r="D187">
            <v>387</v>
          </cell>
          <cell r="E187">
            <v>132</v>
          </cell>
        </row>
        <row r="188">
          <cell r="A188">
            <v>598909152271</v>
          </cell>
          <cell r="B188">
            <v>476.1</v>
          </cell>
          <cell r="C188">
            <v>22</v>
          </cell>
          <cell r="D188">
            <v>106</v>
          </cell>
          <cell r="E188">
            <v>15</v>
          </cell>
        </row>
        <row r="189">
          <cell r="A189">
            <v>598909468408</v>
          </cell>
          <cell r="B189">
            <v>391.64</v>
          </cell>
          <cell r="C189">
            <v>37</v>
          </cell>
          <cell r="D189">
            <v>71</v>
          </cell>
          <cell r="E189">
            <v>26</v>
          </cell>
        </row>
        <row r="190">
          <cell r="A190">
            <v>598970252794</v>
          </cell>
          <cell r="B190">
            <v>117118.76</v>
          </cell>
          <cell r="C190">
            <v>14921</v>
          </cell>
          <cell r="D190">
            <v>43744</v>
          </cell>
          <cell r="E190">
            <v>14588</v>
          </cell>
        </row>
        <row r="191">
          <cell r="A191">
            <v>599138477865</v>
          </cell>
          <cell r="B191">
            <v>4822.27</v>
          </cell>
          <cell r="C191">
            <v>248</v>
          </cell>
          <cell r="D191">
            <v>1556</v>
          </cell>
          <cell r="E191">
            <v>209</v>
          </cell>
        </row>
        <row r="192">
          <cell r="A192">
            <v>599139729217</v>
          </cell>
          <cell r="B192">
            <v>5117.08</v>
          </cell>
          <cell r="C192">
            <v>366</v>
          </cell>
          <cell r="D192">
            <v>1551</v>
          </cell>
          <cell r="E192">
            <v>215</v>
          </cell>
        </row>
        <row r="193">
          <cell r="A193">
            <v>599141001175</v>
          </cell>
          <cell r="B193">
            <v>887.9</v>
          </cell>
          <cell r="C193">
            <v>27</v>
          </cell>
          <cell r="D193">
            <v>308</v>
          </cell>
          <cell r="E193">
            <v>26</v>
          </cell>
        </row>
        <row r="194">
          <cell r="A194">
            <v>599148365406</v>
          </cell>
          <cell r="B194">
            <v>58919.47</v>
          </cell>
          <cell r="C194">
            <v>1390</v>
          </cell>
          <cell r="D194">
            <v>18458</v>
          </cell>
          <cell r="E194">
            <v>1188</v>
          </cell>
        </row>
        <row r="195">
          <cell r="A195">
            <v>599202597486</v>
          </cell>
          <cell r="B195">
            <v>267.6</v>
          </cell>
          <cell r="C195">
            <v>4</v>
          </cell>
          <cell r="D195">
            <v>105</v>
          </cell>
          <cell r="E195">
            <v>4</v>
          </cell>
        </row>
        <row r="196">
          <cell r="A196">
            <v>599279018544</v>
          </cell>
          <cell r="B196">
            <v>23887.74</v>
          </cell>
          <cell r="C196">
            <v>435</v>
          </cell>
          <cell r="D196">
            <v>12591</v>
          </cell>
          <cell r="E196">
            <v>338</v>
          </cell>
        </row>
        <row r="197">
          <cell r="A197">
            <v>599334890303</v>
          </cell>
          <cell r="B197">
            <v>1807.94</v>
          </cell>
          <cell r="C197">
            <v>71</v>
          </cell>
          <cell r="D197">
            <v>390</v>
          </cell>
          <cell r="E197">
            <v>64</v>
          </cell>
        </row>
        <row r="198">
          <cell r="A198">
            <v>599334958011</v>
          </cell>
          <cell r="B198">
            <v>114.22</v>
          </cell>
          <cell r="C198">
            <v>3</v>
          </cell>
          <cell r="D198">
            <v>15</v>
          </cell>
          <cell r="E198">
            <v>1</v>
          </cell>
        </row>
        <row r="199">
          <cell r="A199">
            <v>599335454245</v>
          </cell>
          <cell r="B199">
            <v>149.01</v>
          </cell>
          <cell r="C199">
            <v>6</v>
          </cell>
          <cell r="D199">
            <v>29</v>
          </cell>
          <cell r="E199">
            <v>5</v>
          </cell>
        </row>
        <row r="200">
          <cell r="A200">
            <v>599335746549</v>
          </cell>
          <cell r="B200">
            <v>575.15</v>
          </cell>
          <cell r="C200">
            <v>68</v>
          </cell>
          <cell r="D200">
            <v>136</v>
          </cell>
          <cell r="E200">
            <v>28</v>
          </cell>
        </row>
        <row r="201">
          <cell r="A201">
            <v>599335926023</v>
          </cell>
          <cell r="B201">
            <v>454.83</v>
          </cell>
          <cell r="C201">
            <v>27</v>
          </cell>
          <cell r="D201">
            <v>148</v>
          </cell>
          <cell r="E201">
            <v>27</v>
          </cell>
        </row>
        <row r="202">
          <cell r="A202">
            <v>599395098739</v>
          </cell>
          <cell r="B202">
            <v>8986.2</v>
          </cell>
          <cell r="C202">
            <v>1041</v>
          </cell>
          <cell r="D202">
            <v>8654</v>
          </cell>
          <cell r="E202">
            <v>899</v>
          </cell>
        </row>
        <row r="203">
          <cell r="A203">
            <v>599458348066</v>
          </cell>
          <cell r="B203">
            <v>56.3</v>
          </cell>
          <cell r="C203">
            <v>11</v>
          </cell>
          <cell r="D203">
            <v>76</v>
          </cell>
          <cell r="E203">
            <v>2</v>
          </cell>
        </row>
        <row r="204">
          <cell r="A204">
            <v>599521259641</v>
          </cell>
          <cell r="B204">
            <v>317.43</v>
          </cell>
          <cell r="C204">
            <v>18</v>
          </cell>
          <cell r="D204">
            <v>415</v>
          </cell>
          <cell r="E204">
            <v>15</v>
          </cell>
        </row>
        <row r="205">
          <cell r="A205">
            <v>599521627163</v>
          </cell>
          <cell r="B205">
            <v>107.6</v>
          </cell>
          <cell r="C205">
            <v>4</v>
          </cell>
          <cell r="D205">
            <v>23</v>
          </cell>
          <cell r="E205">
            <v>4</v>
          </cell>
        </row>
        <row r="206">
          <cell r="A206">
            <v>599521795187</v>
          </cell>
          <cell r="B206">
            <v>85.2</v>
          </cell>
          <cell r="C206">
            <v>4</v>
          </cell>
          <cell r="D206">
            <v>4</v>
          </cell>
          <cell r="E206">
            <v>1</v>
          </cell>
        </row>
        <row r="207">
          <cell r="A207">
            <v>599521991415</v>
          </cell>
          <cell r="B207">
            <v>757.4</v>
          </cell>
          <cell r="C207">
            <v>35</v>
          </cell>
          <cell r="D207">
            <v>269</v>
          </cell>
          <cell r="E207">
            <v>20</v>
          </cell>
        </row>
        <row r="208">
          <cell r="A208">
            <v>599522087809</v>
          </cell>
          <cell r="B208">
            <v>7500.6</v>
          </cell>
          <cell r="C208">
            <v>452</v>
          </cell>
          <cell r="D208">
            <v>1286</v>
          </cell>
          <cell r="E208">
            <v>333</v>
          </cell>
        </row>
        <row r="209">
          <cell r="A209">
            <v>599522639719</v>
          </cell>
          <cell r="B209">
            <v>1269.71</v>
          </cell>
          <cell r="C209">
            <v>110</v>
          </cell>
          <cell r="D209">
            <v>716</v>
          </cell>
          <cell r="E209">
            <v>95</v>
          </cell>
        </row>
        <row r="210">
          <cell r="A210">
            <v>600560740965</v>
          </cell>
          <cell r="B210">
            <v>708.82</v>
          </cell>
          <cell r="C210">
            <v>34</v>
          </cell>
          <cell r="D210">
            <v>181</v>
          </cell>
          <cell r="E210">
            <v>22</v>
          </cell>
        </row>
        <row r="211">
          <cell r="A211">
            <v>600561012230</v>
          </cell>
          <cell r="B211">
            <v>30.6</v>
          </cell>
          <cell r="C211">
            <v>1</v>
          </cell>
          <cell r="D211">
            <v>5</v>
          </cell>
          <cell r="E211">
            <v>1</v>
          </cell>
        </row>
        <row r="212">
          <cell r="A212">
            <v>600570993493</v>
          </cell>
          <cell r="B212">
            <v>372.38</v>
          </cell>
          <cell r="C212">
            <v>9</v>
          </cell>
          <cell r="D212">
            <v>44</v>
          </cell>
          <cell r="E212">
            <v>8</v>
          </cell>
        </row>
        <row r="213">
          <cell r="A213">
            <v>600795005584</v>
          </cell>
          <cell r="B213">
            <v>446.79</v>
          </cell>
          <cell r="C213">
            <v>41</v>
          </cell>
          <cell r="D213">
            <v>990</v>
          </cell>
          <cell r="E213">
            <v>30</v>
          </cell>
        </row>
        <row r="214">
          <cell r="A214">
            <v>600795349051</v>
          </cell>
          <cell r="B214">
            <v>80</v>
          </cell>
          <cell r="C214">
            <v>5</v>
          </cell>
          <cell r="D214">
            <v>13</v>
          </cell>
          <cell r="E214">
            <v>2</v>
          </cell>
        </row>
        <row r="215">
          <cell r="A215">
            <v>601093025574</v>
          </cell>
          <cell r="B215">
            <v>207.21</v>
          </cell>
          <cell r="C215">
            <v>10</v>
          </cell>
          <cell r="D215">
            <v>17</v>
          </cell>
          <cell r="E215">
            <v>2</v>
          </cell>
        </row>
        <row r="216">
          <cell r="A216">
            <v>601093977199</v>
          </cell>
          <cell r="B216">
            <v>157.8</v>
          </cell>
          <cell r="C216">
            <v>6</v>
          </cell>
          <cell r="D216">
            <v>93</v>
          </cell>
          <cell r="E216">
            <v>4</v>
          </cell>
        </row>
        <row r="217">
          <cell r="A217">
            <v>601187015484</v>
          </cell>
          <cell r="B217">
            <v>112.9</v>
          </cell>
          <cell r="C217">
            <v>9</v>
          </cell>
          <cell r="D217">
            <v>63</v>
          </cell>
          <cell r="E217">
            <v>8</v>
          </cell>
        </row>
        <row r="218">
          <cell r="A218">
            <v>601187279679</v>
          </cell>
          <cell r="B218">
            <v>927.68</v>
          </cell>
          <cell r="C218">
            <v>48</v>
          </cell>
          <cell r="D218">
            <v>658</v>
          </cell>
          <cell r="E218">
            <v>42</v>
          </cell>
        </row>
        <row r="219">
          <cell r="A219">
            <v>601293794901</v>
          </cell>
          <cell r="B219">
            <v>876.04</v>
          </cell>
          <cell r="C219">
            <v>34</v>
          </cell>
          <cell r="D219">
            <v>179</v>
          </cell>
          <cell r="E219">
            <v>24</v>
          </cell>
        </row>
        <row r="220">
          <cell r="A220">
            <v>601843460575</v>
          </cell>
          <cell r="B220">
            <v>446.13</v>
          </cell>
          <cell r="C220">
            <v>19</v>
          </cell>
          <cell r="D220">
            <v>158</v>
          </cell>
          <cell r="E220">
            <v>16</v>
          </cell>
        </row>
        <row r="221">
          <cell r="A221">
            <v>602081449138</v>
          </cell>
          <cell r="B221">
            <v>273.43</v>
          </cell>
          <cell r="C221">
            <v>13</v>
          </cell>
          <cell r="D221">
            <v>21</v>
          </cell>
          <cell r="E221">
            <v>4</v>
          </cell>
        </row>
        <row r="222">
          <cell r="A222">
            <v>603592215381</v>
          </cell>
          <cell r="B222">
            <v>291.23</v>
          </cell>
          <cell r="C222">
            <v>16</v>
          </cell>
          <cell r="D222">
            <v>227</v>
          </cell>
          <cell r="E222">
            <v>16</v>
          </cell>
        </row>
        <row r="223">
          <cell r="A223">
            <v>604018031315</v>
          </cell>
          <cell r="B223">
            <v>396.42</v>
          </cell>
          <cell r="C223">
            <v>7</v>
          </cell>
          <cell r="D223">
            <v>195</v>
          </cell>
          <cell r="E223">
            <v>7</v>
          </cell>
        </row>
        <row r="224">
          <cell r="A224">
            <v>604021319220</v>
          </cell>
          <cell r="B224">
            <v>2055.15</v>
          </cell>
          <cell r="C224">
            <v>30</v>
          </cell>
          <cell r="D224">
            <v>439</v>
          </cell>
          <cell r="E224">
            <v>29</v>
          </cell>
        </row>
        <row r="225">
          <cell r="A225">
            <v>604924296783</v>
          </cell>
          <cell r="B225">
            <v>77.8</v>
          </cell>
          <cell r="C225">
            <v>2</v>
          </cell>
          <cell r="D225">
            <v>9</v>
          </cell>
          <cell r="E225">
            <v>1</v>
          </cell>
        </row>
        <row r="226">
          <cell r="A226">
            <v>610061735481</v>
          </cell>
          <cell r="B226">
            <v>946.53</v>
          </cell>
          <cell r="C226">
            <v>16</v>
          </cell>
          <cell r="D226">
            <v>174</v>
          </cell>
          <cell r="E226">
            <v>5</v>
          </cell>
        </row>
        <row r="227">
          <cell r="A227">
            <v>610575643922</v>
          </cell>
          <cell r="B227">
            <v>58.06</v>
          </cell>
          <cell r="C227">
            <v>1</v>
          </cell>
          <cell r="D227">
            <v>7</v>
          </cell>
          <cell r="E227">
            <v>1</v>
          </cell>
        </row>
        <row r="228">
          <cell r="A228" t="str">
            <v>总计</v>
          </cell>
          <cell r="B228">
            <v>16794397.13</v>
          </cell>
          <cell r="C228">
            <v>731999</v>
          </cell>
          <cell r="D228">
            <v>2908059</v>
          </cell>
          <cell r="E228">
            <v>514217</v>
          </cell>
        </row>
      </sheetData>
      <sheetData sheetId="15" refreshError="1"/>
      <sheetData sheetId="16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求和项:成交人数</v>
          </cell>
        </row>
        <row r="4">
          <cell r="A4">
            <v>14816670119</v>
          </cell>
          <cell r="B4">
            <v>1570.85</v>
          </cell>
          <cell r="C4">
            <v>181</v>
          </cell>
          <cell r="D4">
            <v>674</v>
          </cell>
          <cell r="E4">
            <v>82</v>
          </cell>
        </row>
        <row r="5">
          <cell r="A5">
            <v>15699771744</v>
          </cell>
          <cell r="B5">
            <v>43136.1</v>
          </cell>
          <cell r="C5">
            <v>1638</v>
          </cell>
          <cell r="D5">
            <v>3975</v>
          </cell>
          <cell r="E5">
            <v>831</v>
          </cell>
        </row>
        <row r="6">
          <cell r="A6">
            <v>15699803229</v>
          </cell>
          <cell r="B6">
            <v>35958.31</v>
          </cell>
          <cell r="C6">
            <v>1837</v>
          </cell>
          <cell r="D6">
            <v>6773</v>
          </cell>
          <cell r="E6">
            <v>1192</v>
          </cell>
        </row>
        <row r="7">
          <cell r="A7">
            <v>16175250812</v>
          </cell>
          <cell r="B7">
            <v>4138.42</v>
          </cell>
          <cell r="C7">
            <v>190</v>
          </cell>
          <cell r="D7">
            <v>1294</v>
          </cell>
          <cell r="E7">
            <v>156</v>
          </cell>
        </row>
        <row r="8">
          <cell r="A8">
            <v>17059283658</v>
          </cell>
          <cell r="B8">
            <v>3795.24</v>
          </cell>
          <cell r="C8">
            <v>417</v>
          </cell>
          <cell r="D8">
            <v>1254</v>
          </cell>
          <cell r="E8">
            <v>175</v>
          </cell>
        </row>
        <row r="9">
          <cell r="A9">
            <v>17609664652</v>
          </cell>
          <cell r="B9">
            <v>1227.72</v>
          </cell>
          <cell r="C9">
            <v>185</v>
          </cell>
          <cell r="D9">
            <v>457</v>
          </cell>
          <cell r="E9">
            <v>131</v>
          </cell>
        </row>
        <row r="10">
          <cell r="A10">
            <v>17609716325</v>
          </cell>
          <cell r="B10">
            <v>3952.7</v>
          </cell>
          <cell r="C10">
            <v>258</v>
          </cell>
          <cell r="D10">
            <v>260</v>
          </cell>
          <cell r="E10">
            <v>73</v>
          </cell>
        </row>
        <row r="11">
          <cell r="A11">
            <v>17609756261</v>
          </cell>
          <cell r="B11">
            <v>17971.56</v>
          </cell>
          <cell r="C11">
            <v>2074</v>
          </cell>
          <cell r="D11">
            <v>2048</v>
          </cell>
          <cell r="E11">
            <v>365</v>
          </cell>
        </row>
        <row r="12">
          <cell r="A12">
            <v>17609784091</v>
          </cell>
          <cell r="B12">
            <v>193.58</v>
          </cell>
          <cell r="C12">
            <v>32</v>
          </cell>
          <cell r="D12">
            <v>82</v>
          </cell>
          <cell r="E12">
            <v>21</v>
          </cell>
        </row>
        <row r="13">
          <cell r="A13">
            <v>17609832853</v>
          </cell>
          <cell r="B13">
            <v>8333.73</v>
          </cell>
          <cell r="C13">
            <v>2744</v>
          </cell>
          <cell r="D13">
            <v>4486</v>
          </cell>
          <cell r="E13">
            <v>1385</v>
          </cell>
        </row>
        <row r="14">
          <cell r="A14">
            <v>17609936348</v>
          </cell>
          <cell r="B14">
            <v>737.9</v>
          </cell>
          <cell r="C14">
            <v>264</v>
          </cell>
          <cell r="D14">
            <v>677</v>
          </cell>
          <cell r="E14">
            <v>139</v>
          </cell>
        </row>
        <row r="15">
          <cell r="A15">
            <v>17609980146</v>
          </cell>
          <cell r="B15">
            <v>2022.13</v>
          </cell>
          <cell r="C15">
            <v>565</v>
          </cell>
          <cell r="D15">
            <v>1290</v>
          </cell>
          <cell r="E15">
            <v>379</v>
          </cell>
        </row>
        <row r="16">
          <cell r="A16">
            <v>17704561464</v>
          </cell>
          <cell r="B16">
            <v>40410.69</v>
          </cell>
          <cell r="C16">
            <v>2899</v>
          </cell>
          <cell r="D16">
            <v>6008</v>
          </cell>
          <cell r="E16">
            <v>1482</v>
          </cell>
        </row>
        <row r="17">
          <cell r="A17">
            <v>18943200386</v>
          </cell>
          <cell r="B17">
            <v>4724.68</v>
          </cell>
          <cell r="C17">
            <v>1016</v>
          </cell>
          <cell r="D17">
            <v>3363</v>
          </cell>
          <cell r="E17">
            <v>741</v>
          </cell>
        </row>
        <row r="18">
          <cell r="A18">
            <v>19539059607</v>
          </cell>
          <cell r="B18">
            <v>22315.97</v>
          </cell>
          <cell r="C18">
            <v>1153</v>
          </cell>
          <cell r="D18">
            <v>2959</v>
          </cell>
          <cell r="E18">
            <v>648</v>
          </cell>
        </row>
        <row r="19">
          <cell r="A19">
            <v>37253526527</v>
          </cell>
          <cell r="B19">
            <v>8460.5</v>
          </cell>
          <cell r="C19">
            <v>684</v>
          </cell>
          <cell r="D19">
            <v>1584</v>
          </cell>
          <cell r="E19">
            <v>503</v>
          </cell>
        </row>
        <row r="20">
          <cell r="A20">
            <v>37253770022</v>
          </cell>
          <cell r="B20">
            <v>1986.63</v>
          </cell>
          <cell r="C20">
            <v>274</v>
          </cell>
          <cell r="D20">
            <v>475</v>
          </cell>
          <cell r="E20">
            <v>131</v>
          </cell>
        </row>
        <row r="21">
          <cell r="A21">
            <v>37254243740</v>
          </cell>
          <cell r="B21">
            <v>3873.69</v>
          </cell>
          <cell r="C21">
            <v>248</v>
          </cell>
          <cell r="D21">
            <v>738</v>
          </cell>
          <cell r="E21">
            <v>137</v>
          </cell>
        </row>
        <row r="22">
          <cell r="A22">
            <v>37318730769</v>
          </cell>
          <cell r="B22">
            <v>25617.92</v>
          </cell>
          <cell r="C22">
            <v>2017</v>
          </cell>
          <cell r="D22">
            <v>5971</v>
          </cell>
          <cell r="E22">
            <v>1397</v>
          </cell>
        </row>
        <row r="23">
          <cell r="A23">
            <v>39290708556</v>
          </cell>
          <cell r="B23">
            <v>113762.39</v>
          </cell>
          <cell r="C23">
            <v>1546</v>
          </cell>
          <cell r="D23">
            <v>9649</v>
          </cell>
          <cell r="E23">
            <v>1120</v>
          </cell>
        </row>
        <row r="24">
          <cell r="A24">
            <v>39788807046</v>
          </cell>
          <cell r="B24">
            <v>19779.94</v>
          </cell>
          <cell r="C24">
            <v>1618</v>
          </cell>
          <cell r="D24">
            <v>4869</v>
          </cell>
          <cell r="E24">
            <v>1153</v>
          </cell>
        </row>
        <row r="25">
          <cell r="A25">
            <v>39800042951</v>
          </cell>
          <cell r="B25">
            <v>25415.65</v>
          </cell>
          <cell r="C25">
            <v>1146</v>
          </cell>
          <cell r="D25">
            <v>1707</v>
          </cell>
          <cell r="E25">
            <v>319</v>
          </cell>
        </row>
        <row r="26">
          <cell r="A26">
            <v>39829692578</v>
          </cell>
          <cell r="B26">
            <v>7672.54</v>
          </cell>
          <cell r="C26">
            <v>732</v>
          </cell>
          <cell r="D26">
            <v>1304</v>
          </cell>
          <cell r="E26">
            <v>335</v>
          </cell>
        </row>
        <row r="27">
          <cell r="A27">
            <v>40596755110</v>
          </cell>
          <cell r="B27">
            <v>6785.77</v>
          </cell>
          <cell r="C27">
            <v>311</v>
          </cell>
          <cell r="D27">
            <v>1933</v>
          </cell>
          <cell r="E27">
            <v>183</v>
          </cell>
        </row>
        <row r="28">
          <cell r="A28">
            <v>40611478319</v>
          </cell>
          <cell r="B28">
            <v>32993.36</v>
          </cell>
          <cell r="C28">
            <v>450</v>
          </cell>
          <cell r="D28">
            <v>2431</v>
          </cell>
          <cell r="E28">
            <v>305</v>
          </cell>
        </row>
        <row r="29">
          <cell r="A29">
            <v>41141176393</v>
          </cell>
          <cell r="B29">
            <v>159471.05</v>
          </cell>
          <cell r="C29">
            <v>3089</v>
          </cell>
          <cell r="D29">
            <v>19379</v>
          </cell>
          <cell r="E29">
            <v>2121</v>
          </cell>
        </row>
        <row r="30">
          <cell r="A30">
            <v>42300643952</v>
          </cell>
          <cell r="B30">
            <v>2563.59</v>
          </cell>
          <cell r="C30">
            <v>56</v>
          </cell>
          <cell r="D30">
            <v>800</v>
          </cell>
          <cell r="E30">
            <v>48</v>
          </cell>
        </row>
        <row r="31">
          <cell r="A31">
            <v>42301063223</v>
          </cell>
          <cell r="B31">
            <v>2094.93</v>
          </cell>
          <cell r="C31">
            <v>165</v>
          </cell>
          <cell r="D31">
            <v>595</v>
          </cell>
          <cell r="E31">
            <v>50</v>
          </cell>
        </row>
        <row r="32">
          <cell r="A32">
            <v>42759737847</v>
          </cell>
          <cell r="B32">
            <v>22194.24</v>
          </cell>
          <cell r="C32">
            <v>352</v>
          </cell>
          <cell r="D32">
            <v>2307</v>
          </cell>
          <cell r="E32">
            <v>257</v>
          </cell>
        </row>
        <row r="33">
          <cell r="A33">
            <v>43893226461</v>
          </cell>
          <cell r="B33">
            <v>4831.55</v>
          </cell>
          <cell r="C33">
            <v>652</v>
          </cell>
          <cell r="D33">
            <v>1270</v>
          </cell>
          <cell r="E33">
            <v>292</v>
          </cell>
        </row>
        <row r="34">
          <cell r="A34">
            <v>43988989706</v>
          </cell>
          <cell r="B34">
            <v>9742.97</v>
          </cell>
          <cell r="C34">
            <v>1546</v>
          </cell>
          <cell r="D34">
            <v>2886</v>
          </cell>
          <cell r="E34">
            <v>835</v>
          </cell>
        </row>
        <row r="35">
          <cell r="A35">
            <v>520538406051</v>
          </cell>
          <cell r="B35">
            <v>32132.33</v>
          </cell>
          <cell r="C35">
            <v>510</v>
          </cell>
          <cell r="D35">
            <v>4417</v>
          </cell>
          <cell r="E35">
            <v>331</v>
          </cell>
        </row>
        <row r="36">
          <cell r="A36">
            <v>521804256985</v>
          </cell>
          <cell r="B36">
            <v>29768.34</v>
          </cell>
          <cell r="C36">
            <v>574</v>
          </cell>
          <cell r="D36">
            <v>2822</v>
          </cell>
          <cell r="E36">
            <v>313</v>
          </cell>
        </row>
        <row r="37">
          <cell r="A37">
            <v>521869636173</v>
          </cell>
          <cell r="B37">
            <v>7721.33</v>
          </cell>
          <cell r="C37">
            <v>271</v>
          </cell>
          <cell r="D37">
            <v>845</v>
          </cell>
          <cell r="E37">
            <v>179</v>
          </cell>
        </row>
        <row r="38">
          <cell r="A38">
            <v>523138079161</v>
          </cell>
          <cell r="B38">
            <v>704.59</v>
          </cell>
          <cell r="C38">
            <v>111</v>
          </cell>
          <cell r="D38">
            <v>203</v>
          </cell>
          <cell r="E38">
            <v>46</v>
          </cell>
        </row>
        <row r="39">
          <cell r="A39">
            <v>524754970729</v>
          </cell>
          <cell r="B39">
            <v>3639.63</v>
          </cell>
          <cell r="C39">
            <v>106</v>
          </cell>
          <cell r="D39">
            <v>647</v>
          </cell>
          <cell r="E39">
            <v>61</v>
          </cell>
        </row>
        <row r="40">
          <cell r="A40">
            <v>525000115434</v>
          </cell>
          <cell r="B40">
            <v>49446.67</v>
          </cell>
          <cell r="C40">
            <v>3955</v>
          </cell>
          <cell r="D40">
            <v>10232</v>
          </cell>
          <cell r="E40">
            <v>3301</v>
          </cell>
        </row>
        <row r="41">
          <cell r="A41">
            <v>525048016525</v>
          </cell>
          <cell r="B41">
            <v>2387.41</v>
          </cell>
          <cell r="C41">
            <v>111</v>
          </cell>
          <cell r="D41">
            <v>774</v>
          </cell>
          <cell r="E41">
            <v>68</v>
          </cell>
        </row>
        <row r="42">
          <cell r="A42">
            <v>525281347377</v>
          </cell>
          <cell r="B42">
            <v>237.41</v>
          </cell>
          <cell r="C42">
            <v>7</v>
          </cell>
          <cell r="D42">
            <v>28</v>
          </cell>
          <cell r="E42">
            <v>6</v>
          </cell>
        </row>
        <row r="43">
          <cell r="A43">
            <v>526145930115</v>
          </cell>
          <cell r="B43">
            <v>4700.7</v>
          </cell>
          <cell r="C43">
            <v>72</v>
          </cell>
          <cell r="D43">
            <v>474</v>
          </cell>
          <cell r="E43">
            <v>49</v>
          </cell>
        </row>
        <row r="44">
          <cell r="A44">
            <v>527119411115</v>
          </cell>
          <cell r="B44">
            <v>5027.84</v>
          </cell>
          <cell r="C44">
            <v>114</v>
          </cell>
          <cell r="D44">
            <v>95</v>
          </cell>
          <cell r="E44">
            <v>22</v>
          </cell>
        </row>
        <row r="45">
          <cell r="A45">
            <v>527169293681</v>
          </cell>
          <cell r="B45">
            <v>570.43</v>
          </cell>
          <cell r="C45">
            <v>21</v>
          </cell>
          <cell r="D45">
            <v>690</v>
          </cell>
          <cell r="E45">
            <v>17</v>
          </cell>
        </row>
        <row r="46">
          <cell r="A46">
            <v>527183564590</v>
          </cell>
          <cell r="B46">
            <v>893.05</v>
          </cell>
          <cell r="C46">
            <v>15</v>
          </cell>
          <cell r="D46">
            <v>163</v>
          </cell>
          <cell r="E46">
            <v>7</v>
          </cell>
        </row>
        <row r="47">
          <cell r="A47">
            <v>527678427514</v>
          </cell>
          <cell r="B47">
            <v>2250.68</v>
          </cell>
          <cell r="C47">
            <v>57</v>
          </cell>
          <cell r="D47">
            <v>234</v>
          </cell>
          <cell r="E47">
            <v>38</v>
          </cell>
        </row>
        <row r="48">
          <cell r="A48">
            <v>527719726342</v>
          </cell>
          <cell r="B48">
            <v>665.02</v>
          </cell>
          <cell r="C48">
            <v>11</v>
          </cell>
          <cell r="D48">
            <v>94</v>
          </cell>
          <cell r="E48">
            <v>10</v>
          </cell>
        </row>
        <row r="49">
          <cell r="A49">
            <v>527733177957</v>
          </cell>
          <cell r="B49">
            <v>2187.12</v>
          </cell>
          <cell r="C49">
            <v>74</v>
          </cell>
          <cell r="D49">
            <v>257</v>
          </cell>
          <cell r="E49">
            <v>52</v>
          </cell>
        </row>
        <row r="50">
          <cell r="A50">
            <v>527733221669</v>
          </cell>
          <cell r="B50">
            <v>1485.67</v>
          </cell>
          <cell r="C50">
            <v>41</v>
          </cell>
          <cell r="D50">
            <v>101</v>
          </cell>
          <cell r="E50">
            <v>21</v>
          </cell>
        </row>
        <row r="51">
          <cell r="A51">
            <v>527733377421</v>
          </cell>
          <cell r="B51">
            <v>173.21</v>
          </cell>
          <cell r="C51">
            <v>4</v>
          </cell>
          <cell r="D51">
            <v>71</v>
          </cell>
          <cell r="E51">
            <v>3</v>
          </cell>
        </row>
        <row r="52">
          <cell r="A52">
            <v>527733381602</v>
          </cell>
          <cell r="B52">
            <v>740.09</v>
          </cell>
          <cell r="C52">
            <v>31</v>
          </cell>
          <cell r="D52">
            <v>830</v>
          </cell>
          <cell r="E52">
            <v>23</v>
          </cell>
        </row>
        <row r="53">
          <cell r="A53">
            <v>527733589105</v>
          </cell>
          <cell r="B53">
            <v>9016.38</v>
          </cell>
          <cell r="C53">
            <v>686</v>
          </cell>
          <cell r="D53">
            <v>1376</v>
          </cell>
          <cell r="E53">
            <v>429</v>
          </cell>
        </row>
        <row r="54">
          <cell r="A54">
            <v>527733653043</v>
          </cell>
          <cell r="B54">
            <v>24211.24</v>
          </cell>
          <cell r="C54">
            <v>1614</v>
          </cell>
          <cell r="D54">
            <v>3579</v>
          </cell>
          <cell r="E54">
            <v>980</v>
          </cell>
        </row>
        <row r="55">
          <cell r="A55">
            <v>527990475963</v>
          </cell>
          <cell r="B55">
            <v>9522.95</v>
          </cell>
          <cell r="C55">
            <v>174</v>
          </cell>
          <cell r="D55">
            <v>929</v>
          </cell>
          <cell r="E55">
            <v>124</v>
          </cell>
        </row>
        <row r="56">
          <cell r="A56">
            <v>527990607768</v>
          </cell>
          <cell r="B56">
            <v>535.86</v>
          </cell>
          <cell r="C56">
            <v>20</v>
          </cell>
          <cell r="D56">
            <v>39</v>
          </cell>
          <cell r="E56">
            <v>6</v>
          </cell>
        </row>
        <row r="57">
          <cell r="A57">
            <v>527990679684</v>
          </cell>
          <cell r="B57">
            <v>8920.32</v>
          </cell>
          <cell r="C57">
            <v>320</v>
          </cell>
          <cell r="D57">
            <v>1311</v>
          </cell>
          <cell r="E57">
            <v>288</v>
          </cell>
        </row>
        <row r="58">
          <cell r="A58">
            <v>527990951359</v>
          </cell>
          <cell r="B58">
            <v>5712.52</v>
          </cell>
          <cell r="C58">
            <v>99</v>
          </cell>
          <cell r="D58">
            <v>315</v>
          </cell>
          <cell r="E58">
            <v>68</v>
          </cell>
        </row>
        <row r="59">
          <cell r="A59">
            <v>528032990563</v>
          </cell>
          <cell r="B59">
            <v>1507.62</v>
          </cell>
          <cell r="C59">
            <v>71</v>
          </cell>
          <cell r="D59">
            <v>70</v>
          </cell>
          <cell r="E59">
            <v>18</v>
          </cell>
        </row>
        <row r="60">
          <cell r="A60">
            <v>528033010612</v>
          </cell>
          <cell r="B60">
            <v>6635.26</v>
          </cell>
          <cell r="C60">
            <v>79</v>
          </cell>
          <cell r="D60">
            <v>720</v>
          </cell>
          <cell r="E60">
            <v>50</v>
          </cell>
        </row>
        <row r="61">
          <cell r="A61">
            <v>528033014551</v>
          </cell>
          <cell r="B61">
            <v>179.08</v>
          </cell>
          <cell r="C61">
            <v>5</v>
          </cell>
          <cell r="D61">
            <v>22</v>
          </cell>
          <cell r="E61">
            <v>4</v>
          </cell>
        </row>
        <row r="62">
          <cell r="A62">
            <v>528033190141</v>
          </cell>
          <cell r="B62">
            <v>126.12</v>
          </cell>
          <cell r="C62">
            <v>3</v>
          </cell>
          <cell r="D62">
            <v>35</v>
          </cell>
          <cell r="E62">
            <v>3</v>
          </cell>
        </row>
        <row r="63">
          <cell r="A63">
            <v>528046969601</v>
          </cell>
          <cell r="B63">
            <v>1136.29</v>
          </cell>
          <cell r="C63">
            <v>64</v>
          </cell>
          <cell r="D63">
            <v>128</v>
          </cell>
          <cell r="E63">
            <v>16</v>
          </cell>
        </row>
        <row r="64">
          <cell r="A64">
            <v>528047125345</v>
          </cell>
          <cell r="B64">
            <v>4700.9</v>
          </cell>
          <cell r="C64">
            <v>92</v>
          </cell>
          <cell r="D64">
            <v>361</v>
          </cell>
          <cell r="E64">
            <v>66</v>
          </cell>
        </row>
        <row r="65">
          <cell r="A65">
            <v>528047181291</v>
          </cell>
          <cell r="B65">
            <v>2951.26</v>
          </cell>
          <cell r="C65">
            <v>63</v>
          </cell>
          <cell r="D65">
            <v>74</v>
          </cell>
          <cell r="E65">
            <v>9</v>
          </cell>
        </row>
        <row r="66">
          <cell r="A66">
            <v>528064196860</v>
          </cell>
          <cell r="B66">
            <v>1465.51</v>
          </cell>
          <cell r="C66">
            <v>22</v>
          </cell>
          <cell r="D66">
            <v>120</v>
          </cell>
          <cell r="E66">
            <v>16</v>
          </cell>
        </row>
        <row r="67">
          <cell r="A67">
            <v>528064232769</v>
          </cell>
          <cell r="B67">
            <v>2509.79</v>
          </cell>
          <cell r="C67">
            <v>55</v>
          </cell>
          <cell r="D67">
            <v>109</v>
          </cell>
          <cell r="E67">
            <v>23</v>
          </cell>
        </row>
        <row r="68">
          <cell r="A68">
            <v>528064336529</v>
          </cell>
          <cell r="B68">
            <v>8082.32</v>
          </cell>
          <cell r="C68">
            <v>301</v>
          </cell>
          <cell r="D68">
            <v>1037</v>
          </cell>
          <cell r="E68">
            <v>213</v>
          </cell>
        </row>
        <row r="69">
          <cell r="A69">
            <v>528064556251</v>
          </cell>
          <cell r="B69">
            <v>595.77</v>
          </cell>
          <cell r="C69">
            <v>20</v>
          </cell>
          <cell r="D69">
            <v>92</v>
          </cell>
          <cell r="E69">
            <v>17</v>
          </cell>
        </row>
        <row r="70">
          <cell r="A70">
            <v>528778018743</v>
          </cell>
          <cell r="B70">
            <v>32614.17</v>
          </cell>
          <cell r="C70">
            <v>603</v>
          </cell>
          <cell r="D70">
            <v>2412</v>
          </cell>
          <cell r="E70">
            <v>357</v>
          </cell>
        </row>
        <row r="71">
          <cell r="A71">
            <v>535688693680</v>
          </cell>
          <cell r="B71">
            <v>8670.2</v>
          </cell>
          <cell r="C71">
            <v>125</v>
          </cell>
          <cell r="D71">
            <v>672</v>
          </cell>
          <cell r="E71">
            <v>91</v>
          </cell>
        </row>
        <row r="72">
          <cell r="A72">
            <v>537537256568</v>
          </cell>
          <cell r="B72">
            <v>12779.79</v>
          </cell>
          <cell r="C72">
            <v>676</v>
          </cell>
          <cell r="D72">
            <v>3246</v>
          </cell>
          <cell r="E72">
            <v>318</v>
          </cell>
        </row>
        <row r="73">
          <cell r="A73">
            <v>537752882633</v>
          </cell>
          <cell r="B73">
            <v>183910.52</v>
          </cell>
          <cell r="C73">
            <v>3371</v>
          </cell>
          <cell r="D73">
            <v>32311</v>
          </cell>
          <cell r="E73">
            <v>2279</v>
          </cell>
        </row>
        <row r="74">
          <cell r="A74">
            <v>537824984434</v>
          </cell>
          <cell r="B74">
            <v>5098.06</v>
          </cell>
          <cell r="C74">
            <v>579</v>
          </cell>
          <cell r="D74">
            <v>1943</v>
          </cell>
          <cell r="E74">
            <v>356</v>
          </cell>
        </row>
        <row r="75">
          <cell r="A75">
            <v>537827368358</v>
          </cell>
          <cell r="B75">
            <v>12197.54</v>
          </cell>
          <cell r="C75">
            <v>687</v>
          </cell>
          <cell r="D75">
            <v>1646</v>
          </cell>
          <cell r="E75">
            <v>430</v>
          </cell>
        </row>
        <row r="76">
          <cell r="A76">
            <v>537843990110</v>
          </cell>
          <cell r="B76">
            <v>1728.02</v>
          </cell>
          <cell r="C76">
            <v>28</v>
          </cell>
          <cell r="D76">
            <v>122</v>
          </cell>
          <cell r="E76">
            <v>17</v>
          </cell>
        </row>
        <row r="77">
          <cell r="A77">
            <v>538192543595</v>
          </cell>
          <cell r="B77">
            <v>7679.82</v>
          </cell>
          <cell r="C77">
            <v>71</v>
          </cell>
          <cell r="D77">
            <v>1028</v>
          </cell>
          <cell r="E77">
            <v>62</v>
          </cell>
        </row>
        <row r="78">
          <cell r="A78">
            <v>538263950177</v>
          </cell>
          <cell r="B78">
            <v>52118.91</v>
          </cell>
          <cell r="C78">
            <v>373</v>
          </cell>
          <cell r="D78">
            <v>2625</v>
          </cell>
          <cell r="E78">
            <v>344</v>
          </cell>
        </row>
        <row r="79">
          <cell r="A79">
            <v>538265230095</v>
          </cell>
          <cell r="B79">
            <v>182.28</v>
          </cell>
          <cell r="C79">
            <v>4</v>
          </cell>
          <cell r="D79">
            <v>29</v>
          </cell>
          <cell r="E79">
            <v>3</v>
          </cell>
        </row>
        <row r="80">
          <cell r="A80">
            <v>538266122146</v>
          </cell>
          <cell r="B80">
            <v>4316.23</v>
          </cell>
          <cell r="C80">
            <v>50</v>
          </cell>
          <cell r="D80">
            <v>80</v>
          </cell>
          <cell r="E80">
            <v>17</v>
          </cell>
        </row>
        <row r="81">
          <cell r="A81">
            <v>538267926200</v>
          </cell>
          <cell r="B81">
            <v>661.3</v>
          </cell>
          <cell r="C81">
            <v>8</v>
          </cell>
          <cell r="D81">
            <v>431</v>
          </cell>
          <cell r="E81">
            <v>9</v>
          </cell>
        </row>
        <row r="82">
          <cell r="A82">
            <v>538269442246</v>
          </cell>
          <cell r="B82">
            <v>3620.79</v>
          </cell>
          <cell r="C82">
            <v>41</v>
          </cell>
          <cell r="D82">
            <v>246</v>
          </cell>
          <cell r="E82">
            <v>29</v>
          </cell>
        </row>
        <row r="83">
          <cell r="A83">
            <v>538305797734</v>
          </cell>
          <cell r="B83">
            <v>26411.52</v>
          </cell>
          <cell r="C83">
            <v>202</v>
          </cell>
          <cell r="D83">
            <v>1374</v>
          </cell>
          <cell r="E83">
            <v>183</v>
          </cell>
        </row>
        <row r="84">
          <cell r="A84">
            <v>538307169296</v>
          </cell>
          <cell r="B84">
            <v>2817.57</v>
          </cell>
          <cell r="C84">
            <v>30</v>
          </cell>
          <cell r="D84">
            <v>297</v>
          </cell>
          <cell r="E84">
            <v>26</v>
          </cell>
        </row>
        <row r="85">
          <cell r="A85">
            <v>538312709167</v>
          </cell>
          <cell r="B85">
            <v>23415.96</v>
          </cell>
          <cell r="C85">
            <v>192</v>
          </cell>
          <cell r="D85">
            <v>1622</v>
          </cell>
          <cell r="E85">
            <v>185</v>
          </cell>
        </row>
        <row r="86">
          <cell r="A86">
            <v>538314893621</v>
          </cell>
          <cell r="B86">
            <v>4586.38</v>
          </cell>
          <cell r="C86">
            <v>62</v>
          </cell>
          <cell r="D86">
            <v>425</v>
          </cell>
          <cell r="E86">
            <v>50</v>
          </cell>
        </row>
        <row r="87">
          <cell r="A87">
            <v>538349196723</v>
          </cell>
          <cell r="B87">
            <v>8936.63</v>
          </cell>
          <cell r="C87">
            <v>61</v>
          </cell>
          <cell r="D87">
            <v>433</v>
          </cell>
          <cell r="E87">
            <v>51</v>
          </cell>
        </row>
        <row r="88">
          <cell r="A88">
            <v>538354076404</v>
          </cell>
          <cell r="B88">
            <v>9105.35</v>
          </cell>
          <cell r="C88">
            <v>108</v>
          </cell>
          <cell r="D88">
            <v>1010</v>
          </cell>
          <cell r="E88">
            <v>101</v>
          </cell>
        </row>
        <row r="89">
          <cell r="A89">
            <v>538927350752</v>
          </cell>
          <cell r="B89">
            <v>1314.21</v>
          </cell>
          <cell r="C89">
            <v>30</v>
          </cell>
          <cell r="D89">
            <v>213</v>
          </cell>
          <cell r="E89">
            <v>24</v>
          </cell>
        </row>
        <row r="90">
          <cell r="A90">
            <v>539325022308</v>
          </cell>
          <cell r="B90">
            <v>14816.93</v>
          </cell>
          <cell r="C90">
            <v>204</v>
          </cell>
          <cell r="D90">
            <v>1012</v>
          </cell>
          <cell r="E90">
            <v>157</v>
          </cell>
        </row>
        <row r="91">
          <cell r="A91">
            <v>539854510916</v>
          </cell>
          <cell r="B91">
            <v>24465.42</v>
          </cell>
          <cell r="C91">
            <v>460</v>
          </cell>
          <cell r="D91">
            <v>2124</v>
          </cell>
          <cell r="E91">
            <v>297</v>
          </cell>
        </row>
        <row r="92">
          <cell r="A92">
            <v>541918489832</v>
          </cell>
          <cell r="B92">
            <v>1350.29</v>
          </cell>
          <cell r="C92">
            <v>36</v>
          </cell>
          <cell r="D92">
            <v>213</v>
          </cell>
          <cell r="E92">
            <v>30</v>
          </cell>
        </row>
        <row r="93">
          <cell r="A93">
            <v>542631276327</v>
          </cell>
          <cell r="B93">
            <v>628.88</v>
          </cell>
          <cell r="C93">
            <v>16</v>
          </cell>
          <cell r="D93">
            <v>271</v>
          </cell>
          <cell r="E93">
            <v>14</v>
          </cell>
        </row>
        <row r="94">
          <cell r="A94">
            <v>544053639760</v>
          </cell>
          <cell r="B94">
            <v>4780.47</v>
          </cell>
          <cell r="C94">
            <v>176</v>
          </cell>
          <cell r="D94">
            <v>808</v>
          </cell>
          <cell r="E94">
            <v>78</v>
          </cell>
        </row>
        <row r="95">
          <cell r="A95">
            <v>547190677216</v>
          </cell>
          <cell r="B95">
            <v>419.15</v>
          </cell>
          <cell r="C95">
            <v>17</v>
          </cell>
          <cell r="D95">
            <v>58</v>
          </cell>
          <cell r="E95">
            <v>16</v>
          </cell>
        </row>
        <row r="96">
          <cell r="A96">
            <v>548003777683</v>
          </cell>
          <cell r="B96">
            <v>4983.77</v>
          </cell>
          <cell r="C96">
            <v>233</v>
          </cell>
          <cell r="D96">
            <v>748</v>
          </cell>
          <cell r="E96">
            <v>169</v>
          </cell>
        </row>
        <row r="97">
          <cell r="A97">
            <v>548659653553</v>
          </cell>
          <cell r="B97">
            <v>6925.77</v>
          </cell>
          <cell r="C97">
            <v>120</v>
          </cell>
          <cell r="D97">
            <v>438</v>
          </cell>
          <cell r="E97">
            <v>77</v>
          </cell>
        </row>
        <row r="98">
          <cell r="A98">
            <v>553066686610</v>
          </cell>
          <cell r="B98">
            <v>2013.6</v>
          </cell>
          <cell r="C98">
            <v>145</v>
          </cell>
          <cell r="D98">
            <v>544</v>
          </cell>
          <cell r="E98">
            <v>101</v>
          </cell>
        </row>
        <row r="99">
          <cell r="A99">
            <v>554217085959</v>
          </cell>
          <cell r="B99">
            <v>723.85</v>
          </cell>
          <cell r="C99">
            <v>18</v>
          </cell>
          <cell r="D99">
            <v>127</v>
          </cell>
          <cell r="E99">
            <v>14</v>
          </cell>
        </row>
        <row r="100">
          <cell r="A100">
            <v>554765196730</v>
          </cell>
          <cell r="B100">
            <v>48653.07</v>
          </cell>
          <cell r="C100">
            <v>2989</v>
          </cell>
          <cell r="D100">
            <v>6057</v>
          </cell>
          <cell r="E100">
            <v>849</v>
          </cell>
        </row>
        <row r="101">
          <cell r="A101">
            <v>554877274741</v>
          </cell>
          <cell r="B101">
            <v>26427.29</v>
          </cell>
          <cell r="C101">
            <v>489</v>
          </cell>
          <cell r="D101">
            <v>7332</v>
          </cell>
          <cell r="E101">
            <v>313</v>
          </cell>
        </row>
        <row r="102">
          <cell r="A102">
            <v>555055329886</v>
          </cell>
          <cell r="B102">
            <v>26859</v>
          </cell>
          <cell r="C102">
            <v>530</v>
          </cell>
          <cell r="D102">
            <v>4557</v>
          </cell>
          <cell r="E102">
            <v>356</v>
          </cell>
        </row>
        <row r="103">
          <cell r="A103">
            <v>555332266949</v>
          </cell>
          <cell r="B103">
            <v>33270.97</v>
          </cell>
          <cell r="C103">
            <v>615</v>
          </cell>
          <cell r="D103">
            <v>5506</v>
          </cell>
          <cell r="E103">
            <v>430</v>
          </cell>
        </row>
        <row r="104">
          <cell r="A104">
            <v>555904462655</v>
          </cell>
          <cell r="B104">
            <v>1954.18</v>
          </cell>
          <cell r="C104">
            <v>155</v>
          </cell>
          <cell r="D104">
            <v>630</v>
          </cell>
          <cell r="E104">
            <v>124</v>
          </cell>
        </row>
        <row r="105">
          <cell r="A105">
            <v>555905162970</v>
          </cell>
          <cell r="B105">
            <v>8377.55</v>
          </cell>
          <cell r="C105">
            <v>214</v>
          </cell>
          <cell r="D105">
            <v>1032</v>
          </cell>
          <cell r="E105">
            <v>103</v>
          </cell>
        </row>
        <row r="106">
          <cell r="A106">
            <v>556322528534</v>
          </cell>
          <cell r="B106">
            <v>159.17</v>
          </cell>
          <cell r="C106">
            <v>18</v>
          </cell>
          <cell r="D106">
            <v>164</v>
          </cell>
          <cell r="E106">
            <v>13</v>
          </cell>
        </row>
        <row r="107">
          <cell r="A107">
            <v>556389065398</v>
          </cell>
          <cell r="B107">
            <v>3151.4</v>
          </cell>
          <cell r="C107">
            <v>123</v>
          </cell>
          <cell r="D107">
            <v>421</v>
          </cell>
          <cell r="E107">
            <v>77</v>
          </cell>
        </row>
        <row r="108">
          <cell r="A108">
            <v>559325430280</v>
          </cell>
          <cell r="B108">
            <v>6844.55</v>
          </cell>
          <cell r="C108">
            <v>200</v>
          </cell>
          <cell r="D108">
            <v>434</v>
          </cell>
          <cell r="E108">
            <v>86</v>
          </cell>
        </row>
        <row r="109">
          <cell r="A109">
            <v>559686121121</v>
          </cell>
          <cell r="B109">
            <v>9116.48</v>
          </cell>
          <cell r="C109">
            <v>78</v>
          </cell>
          <cell r="D109">
            <v>290</v>
          </cell>
          <cell r="E109">
            <v>47</v>
          </cell>
        </row>
        <row r="110">
          <cell r="A110">
            <v>562374577568</v>
          </cell>
          <cell r="B110">
            <v>5434.66</v>
          </cell>
          <cell r="C110">
            <v>109</v>
          </cell>
          <cell r="D110">
            <v>625</v>
          </cell>
          <cell r="E110">
            <v>82</v>
          </cell>
        </row>
        <row r="111">
          <cell r="A111">
            <v>562674596108</v>
          </cell>
          <cell r="B111">
            <v>5784.96</v>
          </cell>
          <cell r="C111">
            <v>166</v>
          </cell>
          <cell r="D111">
            <v>988</v>
          </cell>
          <cell r="E111">
            <v>114</v>
          </cell>
        </row>
        <row r="112">
          <cell r="A112">
            <v>563834177641</v>
          </cell>
          <cell r="B112">
            <v>15296.68</v>
          </cell>
          <cell r="C112">
            <v>109</v>
          </cell>
          <cell r="D112">
            <v>482</v>
          </cell>
          <cell r="E112">
            <v>71</v>
          </cell>
        </row>
        <row r="113">
          <cell r="A113">
            <v>563835009431</v>
          </cell>
          <cell r="B113">
            <v>7801.88</v>
          </cell>
          <cell r="C113">
            <v>104</v>
          </cell>
          <cell r="D113">
            <v>586</v>
          </cell>
          <cell r="E113">
            <v>70</v>
          </cell>
        </row>
        <row r="114">
          <cell r="A114">
            <v>564135111481</v>
          </cell>
          <cell r="B114">
            <v>9346.76</v>
          </cell>
          <cell r="C114">
            <v>81</v>
          </cell>
          <cell r="D114">
            <v>341</v>
          </cell>
          <cell r="E114">
            <v>50</v>
          </cell>
        </row>
        <row r="115">
          <cell r="A115">
            <v>564587383224</v>
          </cell>
          <cell r="B115">
            <v>155041.56</v>
          </cell>
          <cell r="C115">
            <v>2864</v>
          </cell>
          <cell r="D115">
            <v>13423</v>
          </cell>
          <cell r="E115">
            <v>1871</v>
          </cell>
        </row>
        <row r="116">
          <cell r="A116">
            <v>566160365748</v>
          </cell>
          <cell r="B116">
            <v>1423.8</v>
          </cell>
          <cell r="C116">
            <v>62</v>
          </cell>
          <cell r="D116">
            <v>673</v>
          </cell>
          <cell r="E116">
            <v>47</v>
          </cell>
        </row>
        <row r="117">
          <cell r="A117">
            <v>568629665883</v>
          </cell>
          <cell r="B117">
            <v>10622.89</v>
          </cell>
          <cell r="C117">
            <v>7659</v>
          </cell>
          <cell r="D117">
            <v>23460</v>
          </cell>
          <cell r="E117">
            <v>5837</v>
          </cell>
        </row>
        <row r="118">
          <cell r="A118">
            <v>568765915390</v>
          </cell>
          <cell r="B118">
            <v>1692.48</v>
          </cell>
          <cell r="C118">
            <v>2991</v>
          </cell>
          <cell r="D118">
            <v>5674</v>
          </cell>
          <cell r="E118">
            <v>2919</v>
          </cell>
        </row>
        <row r="119">
          <cell r="A119">
            <v>569386315777</v>
          </cell>
          <cell r="B119">
            <v>18917.79</v>
          </cell>
          <cell r="C119">
            <v>10549</v>
          </cell>
          <cell r="D119">
            <v>36008</v>
          </cell>
          <cell r="E119">
            <v>7277</v>
          </cell>
        </row>
        <row r="120">
          <cell r="A120">
            <v>569909827792</v>
          </cell>
          <cell r="B120">
            <v>3249.52</v>
          </cell>
          <cell r="C120">
            <v>65</v>
          </cell>
          <cell r="D120">
            <v>472</v>
          </cell>
          <cell r="E120">
            <v>37</v>
          </cell>
        </row>
        <row r="121">
          <cell r="A121">
            <v>570361375952</v>
          </cell>
          <cell r="B121">
            <v>1973.33</v>
          </cell>
          <cell r="C121">
            <v>48</v>
          </cell>
          <cell r="D121">
            <v>278</v>
          </cell>
          <cell r="E121">
            <v>27</v>
          </cell>
        </row>
        <row r="122">
          <cell r="A122">
            <v>572262680111</v>
          </cell>
          <cell r="B122">
            <v>2143.83</v>
          </cell>
          <cell r="C122">
            <v>93</v>
          </cell>
          <cell r="D122">
            <v>359</v>
          </cell>
          <cell r="E122">
            <v>76</v>
          </cell>
        </row>
        <row r="123">
          <cell r="A123">
            <v>573035985548</v>
          </cell>
          <cell r="B123">
            <v>17156.67</v>
          </cell>
          <cell r="C123">
            <v>485</v>
          </cell>
          <cell r="D123">
            <v>1528</v>
          </cell>
          <cell r="E123">
            <v>364</v>
          </cell>
        </row>
        <row r="124">
          <cell r="A124">
            <v>573160835361</v>
          </cell>
          <cell r="B124">
            <v>5661.55</v>
          </cell>
          <cell r="C124">
            <v>232</v>
          </cell>
          <cell r="D124">
            <v>1997</v>
          </cell>
          <cell r="E124">
            <v>172</v>
          </cell>
        </row>
        <row r="125">
          <cell r="A125">
            <v>574308070162</v>
          </cell>
          <cell r="B125">
            <v>43324.38</v>
          </cell>
          <cell r="C125">
            <v>980</v>
          </cell>
          <cell r="D125">
            <v>10679</v>
          </cell>
          <cell r="E125">
            <v>667</v>
          </cell>
        </row>
        <row r="126">
          <cell r="A126">
            <v>574520036128</v>
          </cell>
          <cell r="B126">
            <v>10579.48</v>
          </cell>
          <cell r="C126">
            <v>284</v>
          </cell>
          <cell r="D126">
            <v>1385</v>
          </cell>
          <cell r="E126">
            <v>139</v>
          </cell>
        </row>
        <row r="127">
          <cell r="A127">
            <v>574624025153</v>
          </cell>
          <cell r="B127">
            <v>253.98</v>
          </cell>
          <cell r="C127">
            <v>6</v>
          </cell>
          <cell r="D127">
            <v>76</v>
          </cell>
          <cell r="E127">
            <v>5</v>
          </cell>
        </row>
        <row r="128">
          <cell r="A128">
            <v>574735494600</v>
          </cell>
          <cell r="B128">
            <v>692.71</v>
          </cell>
          <cell r="C128">
            <v>12</v>
          </cell>
          <cell r="D128">
            <v>222</v>
          </cell>
          <cell r="E128">
            <v>11</v>
          </cell>
        </row>
        <row r="129">
          <cell r="A129">
            <v>574838039203</v>
          </cell>
          <cell r="B129">
            <v>152.64</v>
          </cell>
          <cell r="C129">
            <v>6</v>
          </cell>
          <cell r="D129">
            <v>26</v>
          </cell>
          <cell r="E129">
            <v>6</v>
          </cell>
        </row>
        <row r="130">
          <cell r="A130">
            <v>575744476444</v>
          </cell>
          <cell r="B130">
            <v>193.59</v>
          </cell>
          <cell r="C130">
            <v>23</v>
          </cell>
          <cell r="D130">
            <v>343</v>
          </cell>
          <cell r="E130">
            <v>22</v>
          </cell>
        </row>
        <row r="131">
          <cell r="A131">
            <v>575961933882</v>
          </cell>
          <cell r="B131">
            <v>726.88</v>
          </cell>
          <cell r="C131">
            <v>25</v>
          </cell>
          <cell r="D131">
            <v>221</v>
          </cell>
          <cell r="E131">
            <v>25</v>
          </cell>
        </row>
        <row r="132">
          <cell r="A132">
            <v>576123419275</v>
          </cell>
          <cell r="B132">
            <v>1064.83</v>
          </cell>
          <cell r="C132">
            <v>180</v>
          </cell>
          <cell r="D132">
            <v>915</v>
          </cell>
          <cell r="E132">
            <v>173</v>
          </cell>
        </row>
        <row r="133">
          <cell r="A133">
            <v>576130979060</v>
          </cell>
          <cell r="B133">
            <v>2125.73</v>
          </cell>
          <cell r="C133">
            <v>110</v>
          </cell>
          <cell r="D133">
            <v>593</v>
          </cell>
          <cell r="E133">
            <v>71</v>
          </cell>
        </row>
        <row r="134">
          <cell r="A134">
            <v>576203437986</v>
          </cell>
          <cell r="B134">
            <v>85.3</v>
          </cell>
          <cell r="C134">
            <v>3</v>
          </cell>
          <cell r="D134">
            <v>50</v>
          </cell>
          <cell r="E134">
            <v>4</v>
          </cell>
        </row>
        <row r="135">
          <cell r="A135">
            <v>577037788975</v>
          </cell>
          <cell r="B135">
            <v>9746.7</v>
          </cell>
          <cell r="C135">
            <v>523</v>
          </cell>
          <cell r="D135">
            <v>3044</v>
          </cell>
          <cell r="E135">
            <v>284</v>
          </cell>
        </row>
        <row r="136">
          <cell r="A136">
            <v>577184412748</v>
          </cell>
          <cell r="B136">
            <v>19021.02</v>
          </cell>
          <cell r="C136">
            <v>511</v>
          </cell>
          <cell r="D136">
            <v>3361</v>
          </cell>
          <cell r="E136">
            <v>290</v>
          </cell>
        </row>
        <row r="137">
          <cell r="A137">
            <v>577710261716</v>
          </cell>
          <cell r="B137">
            <v>2431.33</v>
          </cell>
          <cell r="C137">
            <v>400</v>
          </cell>
          <cell r="D137">
            <v>786</v>
          </cell>
          <cell r="E137">
            <v>162</v>
          </cell>
        </row>
        <row r="138">
          <cell r="A138">
            <v>578894356956</v>
          </cell>
          <cell r="B138">
            <v>660.25</v>
          </cell>
          <cell r="C138">
            <v>25</v>
          </cell>
          <cell r="D138">
            <v>319</v>
          </cell>
          <cell r="E138">
            <v>19</v>
          </cell>
        </row>
        <row r="139">
          <cell r="A139">
            <v>579320347030</v>
          </cell>
          <cell r="B139">
            <v>310.12</v>
          </cell>
          <cell r="C139">
            <v>14</v>
          </cell>
          <cell r="D139">
            <v>161</v>
          </cell>
          <cell r="E139">
            <v>12</v>
          </cell>
        </row>
        <row r="140">
          <cell r="A140">
            <v>579975467115</v>
          </cell>
          <cell r="B140">
            <v>39193.39</v>
          </cell>
          <cell r="C140">
            <v>2488</v>
          </cell>
          <cell r="D140">
            <v>1144</v>
          </cell>
          <cell r="E140">
            <v>307</v>
          </cell>
        </row>
        <row r="141">
          <cell r="A141">
            <v>581521081842</v>
          </cell>
          <cell r="B141">
            <v>11670.99</v>
          </cell>
          <cell r="C141">
            <v>479</v>
          </cell>
          <cell r="D141">
            <v>1873</v>
          </cell>
          <cell r="E141">
            <v>348</v>
          </cell>
        </row>
        <row r="142">
          <cell r="A142">
            <v>583164476133</v>
          </cell>
          <cell r="B142">
            <v>813.77</v>
          </cell>
          <cell r="C142">
            <v>13</v>
          </cell>
          <cell r="D142">
            <v>301</v>
          </cell>
          <cell r="E142">
            <v>10</v>
          </cell>
        </row>
        <row r="143">
          <cell r="A143">
            <v>583511426009</v>
          </cell>
          <cell r="B143">
            <v>54.36</v>
          </cell>
          <cell r="C143">
            <v>1</v>
          </cell>
          <cell r="D143">
            <v>190</v>
          </cell>
          <cell r="E143">
            <v>1</v>
          </cell>
        </row>
        <row r="144">
          <cell r="A144">
            <v>583643847514</v>
          </cell>
          <cell r="B144">
            <v>11985.54</v>
          </cell>
          <cell r="C144">
            <v>272</v>
          </cell>
          <cell r="D144">
            <v>660</v>
          </cell>
          <cell r="E144">
            <v>128</v>
          </cell>
        </row>
        <row r="145">
          <cell r="A145">
            <v>584257403229</v>
          </cell>
          <cell r="B145">
            <v>32083.55</v>
          </cell>
          <cell r="C145">
            <v>2740</v>
          </cell>
          <cell r="D145">
            <v>8518</v>
          </cell>
          <cell r="E145">
            <v>2490</v>
          </cell>
        </row>
        <row r="146">
          <cell r="A146">
            <v>584436823460</v>
          </cell>
          <cell r="B146">
            <v>25397.52</v>
          </cell>
          <cell r="C146">
            <v>1362</v>
          </cell>
          <cell r="D146">
            <v>5341</v>
          </cell>
          <cell r="E146">
            <v>828</v>
          </cell>
        </row>
        <row r="147">
          <cell r="A147">
            <v>585050518231</v>
          </cell>
          <cell r="B147">
            <v>128.59</v>
          </cell>
          <cell r="C147">
            <v>13</v>
          </cell>
          <cell r="D147">
            <v>35</v>
          </cell>
          <cell r="E147">
            <v>12</v>
          </cell>
        </row>
        <row r="148">
          <cell r="A148">
            <v>586951697361</v>
          </cell>
          <cell r="B148">
            <v>479.34</v>
          </cell>
          <cell r="C148">
            <v>10</v>
          </cell>
          <cell r="D148">
            <v>257</v>
          </cell>
          <cell r="E148">
            <v>9</v>
          </cell>
        </row>
        <row r="149">
          <cell r="A149">
            <v>587015100676</v>
          </cell>
          <cell r="B149">
            <v>18029.73</v>
          </cell>
          <cell r="C149">
            <v>404</v>
          </cell>
          <cell r="D149">
            <v>3655</v>
          </cell>
          <cell r="E149">
            <v>269</v>
          </cell>
        </row>
        <row r="150">
          <cell r="A150">
            <v>587234267079</v>
          </cell>
          <cell r="B150">
            <v>75346.11</v>
          </cell>
          <cell r="C150">
            <v>7796</v>
          </cell>
          <cell r="D150">
            <v>24747</v>
          </cell>
          <cell r="E150">
            <v>5623</v>
          </cell>
        </row>
        <row r="151">
          <cell r="A151">
            <v>587241915065</v>
          </cell>
          <cell r="B151">
            <v>201.91</v>
          </cell>
          <cell r="C151">
            <v>7</v>
          </cell>
          <cell r="D151">
            <v>80</v>
          </cell>
          <cell r="E151">
            <v>7</v>
          </cell>
        </row>
        <row r="152">
          <cell r="A152">
            <v>587405880719</v>
          </cell>
          <cell r="B152">
            <v>5597.12</v>
          </cell>
          <cell r="C152">
            <v>49</v>
          </cell>
          <cell r="D152">
            <v>962</v>
          </cell>
          <cell r="E152">
            <v>46</v>
          </cell>
        </row>
        <row r="153">
          <cell r="A153">
            <v>587409020085</v>
          </cell>
          <cell r="B153">
            <v>3376.32</v>
          </cell>
          <cell r="C153">
            <v>32</v>
          </cell>
          <cell r="D153">
            <v>539</v>
          </cell>
          <cell r="E153">
            <v>27</v>
          </cell>
        </row>
        <row r="154">
          <cell r="A154">
            <v>587516703876</v>
          </cell>
          <cell r="B154">
            <v>52926.7</v>
          </cell>
          <cell r="C154">
            <v>1211</v>
          </cell>
          <cell r="D154">
            <v>7924</v>
          </cell>
          <cell r="E154">
            <v>732</v>
          </cell>
        </row>
        <row r="155">
          <cell r="A155">
            <v>588993275843</v>
          </cell>
          <cell r="B155">
            <v>939.55</v>
          </cell>
          <cell r="C155">
            <v>31</v>
          </cell>
          <cell r="D155">
            <v>295</v>
          </cell>
          <cell r="E155">
            <v>22</v>
          </cell>
        </row>
        <row r="156">
          <cell r="A156">
            <v>589040084194</v>
          </cell>
          <cell r="B156">
            <v>8419.14</v>
          </cell>
          <cell r="C156">
            <v>223</v>
          </cell>
          <cell r="D156">
            <v>1472</v>
          </cell>
          <cell r="E156">
            <v>181</v>
          </cell>
        </row>
        <row r="157">
          <cell r="A157">
            <v>589329976605</v>
          </cell>
          <cell r="B157">
            <v>1061.4</v>
          </cell>
          <cell r="C157">
            <v>143</v>
          </cell>
          <cell r="D157">
            <v>466</v>
          </cell>
          <cell r="E157">
            <v>73</v>
          </cell>
        </row>
        <row r="158">
          <cell r="A158">
            <v>589377945837</v>
          </cell>
          <cell r="B158">
            <v>11846.22</v>
          </cell>
          <cell r="C158">
            <v>368</v>
          </cell>
          <cell r="D158">
            <v>3594</v>
          </cell>
          <cell r="E158">
            <v>307</v>
          </cell>
        </row>
        <row r="159">
          <cell r="A159">
            <v>589590595246</v>
          </cell>
          <cell r="B159">
            <v>22593.53</v>
          </cell>
          <cell r="C159">
            <v>2024</v>
          </cell>
          <cell r="D159">
            <v>6872</v>
          </cell>
          <cell r="E159">
            <v>1975</v>
          </cell>
        </row>
        <row r="160">
          <cell r="A160">
            <v>589851591771</v>
          </cell>
          <cell r="B160">
            <v>2246.68</v>
          </cell>
          <cell r="C160">
            <v>55</v>
          </cell>
          <cell r="D160">
            <v>394</v>
          </cell>
          <cell r="E160">
            <v>48</v>
          </cell>
        </row>
        <row r="161">
          <cell r="A161">
            <v>591217480117</v>
          </cell>
          <cell r="B161">
            <v>2100.01</v>
          </cell>
          <cell r="C161">
            <v>50</v>
          </cell>
          <cell r="D161">
            <v>1153</v>
          </cell>
          <cell r="E161">
            <v>36</v>
          </cell>
        </row>
        <row r="162">
          <cell r="A162">
            <v>591439605080</v>
          </cell>
          <cell r="B162">
            <v>1672.98</v>
          </cell>
          <cell r="C162">
            <v>184</v>
          </cell>
          <cell r="D162">
            <v>1141</v>
          </cell>
          <cell r="E162">
            <v>160</v>
          </cell>
        </row>
        <row r="163">
          <cell r="A163">
            <v>591896537696</v>
          </cell>
          <cell r="B163">
            <v>593.17</v>
          </cell>
          <cell r="C163">
            <v>15</v>
          </cell>
          <cell r="D163">
            <v>340</v>
          </cell>
          <cell r="E163">
            <v>8</v>
          </cell>
        </row>
        <row r="164">
          <cell r="A164">
            <v>591899693070</v>
          </cell>
          <cell r="B164">
            <v>1078.96</v>
          </cell>
          <cell r="C164">
            <v>168</v>
          </cell>
          <cell r="D164">
            <v>979</v>
          </cell>
          <cell r="E164">
            <v>147</v>
          </cell>
        </row>
        <row r="165">
          <cell r="A165">
            <v>592049049728</v>
          </cell>
          <cell r="B165">
            <v>3345.74</v>
          </cell>
          <cell r="C165">
            <v>70</v>
          </cell>
          <cell r="D165">
            <v>648</v>
          </cell>
          <cell r="E165">
            <v>50</v>
          </cell>
        </row>
        <row r="166">
          <cell r="A166">
            <v>592501952315</v>
          </cell>
          <cell r="B166">
            <v>3298.7</v>
          </cell>
          <cell r="C166">
            <v>351</v>
          </cell>
          <cell r="D166">
            <v>1111</v>
          </cell>
          <cell r="E166">
            <v>224</v>
          </cell>
        </row>
        <row r="167">
          <cell r="A167">
            <v>592505020153</v>
          </cell>
          <cell r="B167">
            <v>2583.32</v>
          </cell>
          <cell r="C167">
            <v>317</v>
          </cell>
          <cell r="D167">
            <v>713</v>
          </cell>
          <cell r="E167">
            <v>138</v>
          </cell>
        </row>
        <row r="168">
          <cell r="A168">
            <v>592722485900</v>
          </cell>
          <cell r="B168">
            <v>1848.63</v>
          </cell>
          <cell r="C168">
            <v>198</v>
          </cell>
          <cell r="D168">
            <v>1151</v>
          </cell>
          <cell r="E168">
            <v>169</v>
          </cell>
        </row>
        <row r="169">
          <cell r="A169">
            <v>592878213305</v>
          </cell>
          <cell r="B169">
            <v>1022.7</v>
          </cell>
          <cell r="C169">
            <v>256</v>
          </cell>
          <cell r="D169">
            <v>776</v>
          </cell>
          <cell r="E169">
            <v>160</v>
          </cell>
        </row>
        <row r="170">
          <cell r="A170">
            <v>592889713507</v>
          </cell>
          <cell r="B170">
            <v>1029.2</v>
          </cell>
          <cell r="C170">
            <v>27</v>
          </cell>
          <cell r="D170">
            <v>483</v>
          </cell>
          <cell r="E170">
            <v>25</v>
          </cell>
        </row>
        <row r="171">
          <cell r="A171">
            <v>592959829469</v>
          </cell>
          <cell r="B171">
            <v>6608.72</v>
          </cell>
          <cell r="C171">
            <v>96</v>
          </cell>
          <cell r="D171">
            <v>453</v>
          </cell>
          <cell r="E171">
            <v>80</v>
          </cell>
        </row>
        <row r="172">
          <cell r="A172">
            <v>593225443577</v>
          </cell>
          <cell r="B172">
            <v>8208.57</v>
          </cell>
          <cell r="C172">
            <v>141</v>
          </cell>
          <cell r="D172">
            <v>2323</v>
          </cell>
          <cell r="E172">
            <v>90</v>
          </cell>
        </row>
        <row r="173">
          <cell r="A173">
            <v>593584016163</v>
          </cell>
          <cell r="B173">
            <v>120.07</v>
          </cell>
          <cell r="C173">
            <v>2</v>
          </cell>
          <cell r="D173">
            <v>114</v>
          </cell>
          <cell r="E173">
            <v>3</v>
          </cell>
        </row>
        <row r="174">
          <cell r="A174">
            <v>593744734497</v>
          </cell>
          <cell r="B174">
            <v>948.22</v>
          </cell>
          <cell r="C174">
            <v>32</v>
          </cell>
          <cell r="D174">
            <v>401</v>
          </cell>
          <cell r="E174">
            <v>26</v>
          </cell>
        </row>
        <row r="175">
          <cell r="A175">
            <v>593748866098</v>
          </cell>
          <cell r="B175">
            <v>1897.89</v>
          </cell>
          <cell r="C175">
            <v>76</v>
          </cell>
          <cell r="D175">
            <v>551</v>
          </cell>
          <cell r="E175">
            <v>42</v>
          </cell>
        </row>
        <row r="176">
          <cell r="A176">
            <v>593809413272</v>
          </cell>
          <cell r="B176">
            <v>1346.28</v>
          </cell>
          <cell r="C176">
            <v>22</v>
          </cell>
          <cell r="D176">
            <v>1642</v>
          </cell>
          <cell r="E176">
            <v>21</v>
          </cell>
        </row>
        <row r="177">
          <cell r="A177">
            <v>596368843930</v>
          </cell>
          <cell r="B177">
            <v>1310.4</v>
          </cell>
          <cell r="C177">
            <v>54</v>
          </cell>
          <cell r="D177">
            <v>2744</v>
          </cell>
          <cell r="E177">
            <v>50</v>
          </cell>
        </row>
        <row r="178">
          <cell r="A178">
            <v>596986065929</v>
          </cell>
          <cell r="B178">
            <v>1265.13</v>
          </cell>
          <cell r="C178">
            <v>37</v>
          </cell>
          <cell r="D178">
            <v>458</v>
          </cell>
          <cell r="E178">
            <v>31</v>
          </cell>
        </row>
        <row r="179">
          <cell r="A179">
            <v>598898432532</v>
          </cell>
          <cell r="B179">
            <v>40146.28</v>
          </cell>
          <cell r="C179">
            <v>638</v>
          </cell>
          <cell r="D179">
            <v>6834</v>
          </cell>
          <cell r="E179">
            <v>433</v>
          </cell>
        </row>
        <row r="180">
          <cell r="A180">
            <v>598908900450</v>
          </cell>
          <cell r="B180">
            <v>113.22</v>
          </cell>
          <cell r="C180">
            <v>18</v>
          </cell>
          <cell r="D180">
            <v>31</v>
          </cell>
          <cell r="E180">
            <v>12</v>
          </cell>
        </row>
        <row r="181">
          <cell r="A181">
            <v>598909152271</v>
          </cell>
          <cell r="B181">
            <v>74.2</v>
          </cell>
          <cell r="C181">
            <v>4</v>
          </cell>
          <cell r="D181">
            <v>24</v>
          </cell>
          <cell r="E181">
            <v>4</v>
          </cell>
        </row>
        <row r="182">
          <cell r="A182">
            <v>598970252794</v>
          </cell>
          <cell r="B182">
            <v>10652.16</v>
          </cell>
          <cell r="C182">
            <v>1359</v>
          </cell>
          <cell r="D182">
            <v>4178</v>
          </cell>
          <cell r="E182">
            <v>1334</v>
          </cell>
        </row>
        <row r="183">
          <cell r="A183">
            <v>599138477865</v>
          </cell>
          <cell r="B183">
            <v>156.48</v>
          </cell>
          <cell r="C183">
            <v>7</v>
          </cell>
          <cell r="D183">
            <v>49</v>
          </cell>
          <cell r="E183">
            <v>8</v>
          </cell>
        </row>
        <row r="184">
          <cell r="A184">
            <v>599139729217</v>
          </cell>
          <cell r="B184">
            <v>957.42</v>
          </cell>
          <cell r="C184">
            <v>61</v>
          </cell>
          <cell r="D184">
            <v>254</v>
          </cell>
          <cell r="E184">
            <v>47</v>
          </cell>
        </row>
        <row r="185">
          <cell r="A185">
            <v>599141001175</v>
          </cell>
          <cell r="B185">
            <v>241.1</v>
          </cell>
          <cell r="C185">
            <v>7</v>
          </cell>
          <cell r="D185">
            <v>49</v>
          </cell>
          <cell r="E185">
            <v>7</v>
          </cell>
        </row>
        <row r="186">
          <cell r="A186">
            <v>599148365406</v>
          </cell>
          <cell r="B186">
            <v>8047.06</v>
          </cell>
          <cell r="C186">
            <v>193</v>
          </cell>
          <cell r="D186">
            <v>2754</v>
          </cell>
          <cell r="E186">
            <v>163</v>
          </cell>
        </row>
        <row r="187">
          <cell r="A187">
            <v>599202597486</v>
          </cell>
          <cell r="B187">
            <v>66.9</v>
          </cell>
          <cell r="C187">
            <v>1</v>
          </cell>
          <cell r="D187">
            <v>37</v>
          </cell>
          <cell r="E187">
            <v>1</v>
          </cell>
        </row>
        <row r="188">
          <cell r="A188">
            <v>599279018544</v>
          </cell>
          <cell r="B188">
            <v>4301.5</v>
          </cell>
          <cell r="C188">
            <v>81</v>
          </cell>
          <cell r="D188">
            <v>2153</v>
          </cell>
          <cell r="E188">
            <v>57</v>
          </cell>
        </row>
        <row r="189">
          <cell r="A189">
            <v>599335746549</v>
          </cell>
          <cell r="B189">
            <v>62.53</v>
          </cell>
          <cell r="C189">
            <v>7</v>
          </cell>
          <cell r="D189">
            <v>26</v>
          </cell>
          <cell r="E189">
            <v>5</v>
          </cell>
        </row>
        <row r="190">
          <cell r="A190">
            <v>599335926023</v>
          </cell>
          <cell r="B190">
            <v>57.46</v>
          </cell>
          <cell r="C190">
            <v>3</v>
          </cell>
          <cell r="D190">
            <v>22</v>
          </cell>
          <cell r="E190">
            <v>4</v>
          </cell>
        </row>
        <row r="191">
          <cell r="A191">
            <v>599395098739</v>
          </cell>
          <cell r="B191">
            <v>1060.98</v>
          </cell>
          <cell r="C191">
            <v>125</v>
          </cell>
          <cell r="D191">
            <v>1151</v>
          </cell>
          <cell r="E191">
            <v>113</v>
          </cell>
        </row>
        <row r="192">
          <cell r="A192">
            <v>599521259641</v>
          </cell>
          <cell r="B192">
            <v>114.76</v>
          </cell>
          <cell r="C192">
            <v>7</v>
          </cell>
          <cell r="D192">
            <v>173</v>
          </cell>
          <cell r="E192">
            <v>8</v>
          </cell>
        </row>
        <row r="193">
          <cell r="A193">
            <v>599521795187</v>
          </cell>
          <cell r="B193">
            <v>85.2</v>
          </cell>
          <cell r="C193">
            <v>4</v>
          </cell>
          <cell r="D193">
            <v>4</v>
          </cell>
          <cell r="E193">
            <v>1</v>
          </cell>
        </row>
        <row r="194">
          <cell r="A194">
            <v>599521991415</v>
          </cell>
          <cell r="B194">
            <v>158.55</v>
          </cell>
          <cell r="C194">
            <v>8</v>
          </cell>
          <cell r="D194">
            <v>92</v>
          </cell>
          <cell r="E194">
            <v>8</v>
          </cell>
        </row>
        <row r="195">
          <cell r="A195">
            <v>599522087809</v>
          </cell>
          <cell r="B195">
            <v>315.22</v>
          </cell>
          <cell r="C195">
            <v>16</v>
          </cell>
          <cell r="D195">
            <v>71</v>
          </cell>
          <cell r="E195">
            <v>12</v>
          </cell>
        </row>
        <row r="196">
          <cell r="A196">
            <v>599522639719</v>
          </cell>
          <cell r="B196">
            <v>203.46</v>
          </cell>
          <cell r="C196">
            <v>17</v>
          </cell>
          <cell r="D196">
            <v>108</v>
          </cell>
          <cell r="E196">
            <v>16</v>
          </cell>
        </row>
        <row r="197">
          <cell r="A197">
            <v>600560740965</v>
          </cell>
          <cell r="B197">
            <v>708.82</v>
          </cell>
          <cell r="C197">
            <v>34</v>
          </cell>
          <cell r="D197">
            <v>181</v>
          </cell>
          <cell r="E197">
            <v>22</v>
          </cell>
        </row>
        <row r="198">
          <cell r="A198">
            <v>601187279679</v>
          </cell>
          <cell r="B198">
            <v>146.82</v>
          </cell>
          <cell r="C198">
            <v>7</v>
          </cell>
          <cell r="D198">
            <v>124</v>
          </cell>
          <cell r="E198">
            <v>5</v>
          </cell>
        </row>
        <row r="199">
          <cell r="A199">
            <v>601293794901</v>
          </cell>
          <cell r="B199">
            <v>75.6</v>
          </cell>
          <cell r="C199">
            <v>2</v>
          </cell>
          <cell r="D199">
            <v>6</v>
          </cell>
          <cell r="E199">
            <v>1</v>
          </cell>
        </row>
        <row r="200">
          <cell r="A200">
            <v>601843460575</v>
          </cell>
          <cell r="B200">
            <v>196.6</v>
          </cell>
          <cell r="C200">
            <v>10</v>
          </cell>
          <cell r="D200">
            <v>75</v>
          </cell>
          <cell r="E200">
            <v>7</v>
          </cell>
        </row>
        <row r="201">
          <cell r="A201">
            <v>602081449138</v>
          </cell>
          <cell r="B201">
            <v>124</v>
          </cell>
          <cell r="C201">
            <v>4</v>
          </cell>
          <cell r="D201">
            <v>5</v>
          </cell>
          <cell r="E201">
            <v>1</v>
          </cell>
        </row>
        <row r="202">
          <cell r="A202">
            <v>604018031315</v>
          </cell>
          <cell r="B202">
            <v>54.9</v>
          </cell>
          <cell r="C202">
            <v>1</v>
          </cell>
          <cell r="D202">
            <v>40</v>
          </cell>
          <cell r="E202">
            <v>1</v>
          </cell>
        </row>
        <row r="203">
          <cell r="A203">
            <v>604021319220</v>
          </cell>
          <cell r="B203">
            <v>277.91</v>
          </cell>
          <cell r="C203">
            <v>4</v>
          </cell>
          <cell r="D203">
            <v>66</v>
          </cell>
          <cell r="E203">
            <v>4</v>
          </cell>
        </row>
        <row r="204">
          <cell r="A204" t="str">
            <v>总计</v>
          </cell>
          <cell r="B204">
            <v>2284350.63</v>
          </cell>
          <cell r="C204">
            <v>107403</v>
          </cell>
          <cell r="D204">
            <v>425805</v>
          </cell>
          <cell r="E204">
            <v>70227</v>
          </cell>
        </row>
      </sheetData>
      <sheetData sheetId="17" refreshError="1"/>
      <sheetData sheetId="18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求和项:成交人数</v>
          </cell>
        </row>
        <row r="4">
          <cell r="A4">
            <v>14816670119</v>
          </cell>
          <cell r="B4">
            <v>6023.46</v>
          </cell>
          <cell r="C4">
            <v>718</v>
          </cell>
          <cell r="D4">
            <v>3443</v>
          </cell>
          <cell r="E4">
            <v>454</v>
          </cell>
        </row>
        <row r="5">
          <cell r="A5">
            <v>15699771744</v>
          </cell>
          <cell r="B5">
            <v>121201.55</v>
          </cell>
          <cell r="C5">
            <v>4246</v>
          </cell>
          <cell r="D5">
            <v>15306</v>
          </cell>
          <cell r="E5">
            <v>3009</v>
          </cell>
        </row>
        <row r="6">
          <cell r="A6">
            <v>15699803229</v>
          </cell>
          <cell r="B6">
            <v>163811.17</v>
          </cell>
          <cell r="C6">
            <v>8062</v>
          </cell>
          <cell r="D6">
            <v>27588</v>
          </cell>
          <cell r="E6">
            <v>5943</v>
          </cell>
        </row>
        <row r="7">
          <cell r="A7">
            <v>16175250812</v>
          </cell>
          <cell r="B7">
            <v>18894.77</v>
          </cell>
          <cell r="C7">
            <v>818</v>
          </cell>
          <cell r="D7">
            <v>5606</v>
          </cell>
          <cell r="E7">
            <v>591</v>
          </cell>
        </row>
        <row r="8">
          <cell r="A8">
            <v>17059283658</v>
          </cell>
          <cell r="B8">
            <v>11210.36</v>
          </cell>
          <cell r="C8">
            <v>1205</v>
          </cell>
          <cell r="D8">
            <v>6448</v>
          </cell>
          <cell r="E8">
            <v>811</v>
          </cell>
        </row>
        <row r="9">
          <cell r="A9">
            <v>17609664652</v>
          </cell>
          <cell r="B9">
            <v>4941.98</v>
          </cell>
          <cell r="C9">
            <v>741</v>
          </cell>
          <cell r="D9">
            <v>1598</v>
          </cell>
          <cell r="E9">
            <v>436</v>
          </cell>
        </row>
        <row r="10">
          <cell r="A10">
            <v>17609716325</v>
          </cell>
          <cell r="B10">
            <v>10911.82</v>
          </cell>
          <cell r="C10">
            <v>685</v>
          </cell>
          <cell r="D10">
            <v>997</v>
          </cell>
          <cell r="E10">
            <v>243</v>
          </cell>
        </row>
        <row r="11">
          <cell r="A11">
            <v>17609756261</v>
          </cell>
          <cell r="B11">
            <v>28446.17</v>
          </cell>
          <cell r="C11">
            <v>3238</v>
          </cell>
          <cell r="D11">
            <v>7948</v>
          </cell>
          <cell r="E11">
            <v>1500</v>
          </cell>
        </row>
        <row r="12">
          <cell r="A12">
            <v>17609832853</v>
          </cell>
          <cell r="B12">
            <v>24179.1</v>
          </cell>
          <cell r="C12">
            <v>7660</v>
          </cell>
          <cell r="D12">
            <v>17478</v>
          </cell>
          <cell r="E12">
            <v>4962</v>
          </cell>
        </row>
        <row r="13">
          <cell r="A13">
            <v>17609936348</v>
          </cell>
          <cell r="B13">
            <v>3173.76</v>
          </cell>
          <cell r="C13">
            <v>1101</v>
          </cell>
          <cell r="D13">
            <v>2467</v>
          </cell>
          <cell r="E13">
            <v>524</v>
          </cell>
        </row>
        <row r="14">
          <cell r="A14">
            <v>17609980146</v>
          </cell>
          <cell r="B14">
            <v>8135.78</v>
          </cell>
          <cell r="C14">
            <v>2241</v>
          </cell>
          <cell r="D14">
            <v>5393</v>
          </cell>
          <cell r="E14">
            <v>1507</v>
          </cell>
        </row>
        <row r="15">
          <cell r="A15">
            <v>17704561464</v>
          </cell>
          <cell r="B15">
            <v>116159.22</v>
          </cell>
          <cell r="C15">
            <v>7742</v>
          </cell>
          <cell r="D15">
            <v>17918</v>
          </cell>
          <cell r="E15">
            <v>4816</v>
          </cell>
        </row>
        <row r="16">
          <cell r="A16">
            <v>18943200386</v>
          </cell>
          <cell r="B16">
            <v>12493.76</v>
          </cell>
          <cell r="C16">
            <v>2600</v>
          </cell>
          <cell r="D16">
            <v>5457</v>
          </cell>
          <cell r="E16">
            <v>1589</v>
          </cell>
        </row>
        <row r="17">
          <cell r="A17">
            <v>19539059607</v>
          </cell>
          <cell r="B17">
            <v>77000.15</v>
          </cell>
          <cell r="C17">
            <v>3843</v>
          </cell>
          <cell r="D17">
            <v>11505</v>
          </cell>
          <cell r="E17">
            <v>2556</v>
          </cell>
        </row>
        <row r="18">
          <cell r="A18">
            <v>37253526527</v>
          </cell>
          <cell r="B18">
            <v>32347.3</v>
          </cell>
          <cell r="C18">
            <v>2535</v>
          </cell>
          <cell r="D18">
            <v>5808</v>
          </cell>
          <cell r="E18">
            <v>1909</v>
          </cell>
        </row>
        <row r="19">
          <cell r="A19">
            <v>37253770022</v>
          </cell>
          <cell r="B19">
            <v>8212.59</v>
          </cell>
          <cell r="C19">
            <v>1078</v>
          </cell>
          <cell r="D19">
            <v>2145</v>
          </cell>
          <cell r="E19">
            <v>529</v>
          </cell>
        </row>
        <row r="20">
          <cell r="A20">
            <v>37254243740</v>
          </cell>
          <cell r="B20">
            <v>18460.99</v>
          </cell>
          <cell r="C20">
            <v>1150</v>
          </cell>
          <cell r="D20">
            <v>3358</v>
          </cell>
          <cell r="E20">
            <v>626</v>
          </cell>
        </row>
        <row r="21">
          <cell r="A21">
            <v>37318730769</v>
          </cell>
          <cell r="B21">
            <v>131102.73</v>
          </cell>
          <cell r="C21">
            <v>10269</v>
          </cell>
          <cell r="D21">
            <v>25590</v>
          </cell>
          <cell r="E21">
            <v>6878</v>
          </cell>
        </row>
        <row r="22">
          <cell r="A22">
            <v>39290708556</v>
          </cell>
          <cell r="B22">
            <v>403580.56</v>
          </cell>
          <cell r="C22">
            <v>5362</v>
          </cell>
          <cell r="D22">
            <v>31777</v>
          </cell>
          <cell r="E22">
            <v>4147</v>
          </cell>
        </row>
        <row r="23">
          <cell r="A23">
            <v>39788807046</v>
          </cell>
          <cell r="B23">
            <v>86041.3</v>
          </cell>
          <cell r="C23">
            <v>6893</v>
          </cell>
          <cell r="D23">
            <v>24893</v>
          </cell>
          <cell r="E23">
            <v>5076</v>
          </cell>
        </row>
        <row r="24">
          <cell r="A24">
            <v>39800042951</v>
          </cell>
          <cell r="B24">
            <v>40133.81</v>
          </cell>
          <cell r="C24">
            <v>1621</v>
          </cell>
          <cell r="D24">
            <v>4934</v>
          </cell>
          <cell r="E24">
            <v>871</v>
          </cell>
        </row>
        <row r="25">
          <cell r="A25">
            <v>39829692578</v>
          </cell>
          <cell r="B25">
            <v>28657.27</v>
          </cell>
          <cell r="C25">
            <v>2591</v>
          </cell>
          <cell r="D25">
            <v>5243</v>
          </cell>
          <cell r="E25">
            <v>1368</v>
          </cell>
        </row>
        <row r="26">
          <cell r="A26">
            <v>40596755110</v>
          </cell>
          <cell r="B26">
            <v>26049.51</v>
          </cell>
          <cell r="C26">
            <v>1177</v>
          </cell>
          <cell r="D26">
            <v>6816</v>
          </cell>
          <cell r="E26">
            <v>754</v>
          </cell>
        </row>
        <row r="27">
          <cell r="A27">
            <v>40611478319</v>
          </cell>
          <cell r="B27">
            <v>116547.14</v>
          </cell>
          <cell r="C27">
            <v>1537</v>
          </cell>
          <cell r="D27">
            <v>8801</v>
          </cell>
          <cell r="E27">
            <v>1096</v>
          </cell>
        </row>
        <row r="28">
          <cell r="A28">
            <v>41141176393</v>
          </cell>
          <cell r="B28">
            <v>862499.38</v>
          </cell>
          <cell r="C28">
            <v>16337</v>
          </cell>
          <cell r="D28">
            <v>65896</v>
          </cell>
          <cell r="E28">
            <v>11290</v>
          </cell>
        </row>
        <row r="29">
          <cell r="A29">
            <v>42300643952</v>
          </cell>
          <cell r="B29">
            <v>19413</v>
          </cell>
          <cell r="C29">
            <v>417</v>
          </cell>
          <cell r="D29">
            <v>3512</v>
          </cell>
          <cell r="E29">
            <v>332</v>
          </cell>
        </row>
        <row r="30">
          <cell r="A30">
            <v>42301063223</v>
          </cell>
          <cell r="B30">
            <v>7071.05</v>
          </cell>
          <cell r="C30">
            <v>603</v>
          </cell>
          <cell r="D30">
            <v>2083</v>
          </cell>
          <cell r="E30">
            <v>217</v>
          </cell>
        </row>
        <row r="31">
          <cell r="A31">
            <v>42759737847</v>
          </cell>
          <cell r="B31">
            <v>72635.65</v>
          </cell>
          <cell r="C31">
            <v>1083</v>
          </cell>
          <cell r="D31">
            <v>7988</v>
          </cell>
          <cell r="E31">
            <v>926</v>
          </cell>
        </row>
        <row r="32">
          <cell r="A32">
            <v>43893226461</v>
          </cell>
          <cell r="B32">
            <v>16381.63</v>
          </cell>
          <cell r="C32">
            <v>2078</v>
          </cell>
          <cell r="D32">
            <v>4846</v>
          </cell>
          <cell r="E32">
            <v>1126</v>
          </cell>
        </row>
        <row r="33">
          <cell r="A33">
            <v>43988989706</v>
          </cell>
          <cell r="B33">
            <v>33334.23</v>
          </cell>
          <cell r="C33">
            <v>5083</v>
          </cell>
          <cell r="D33">
            <v>10345</v>
          </cell>
          <cell r="E33">
            <v>3022</v>
          </cell>
        </row>
        <row r="34">
          <cell r="A34">
            <v>520538406051</v>
          </cell>
          <cell r="B34">
            <v>120909.05</v>
          </cell>
          <cell r="C34">
            <v>1874</v>
          </cell>
          <cell r="D34">
            <v>13533</v>
          </cell>
          <cell r="E34">
            <v>1289</v>
          </cell>
        </row>
        <row r="35">
          <cell r="A35">
            <v>521804256985</v>
          </cell>
          <cell r="B35">
            <v>83369.88</v>
          </cell>
          <cell r="C35">
            <v>1526</v>
          </cell>
          <cell r="D35">
            <v>8842</v>
          </cell>
          <cell r="E35">
            <v>1071</v>
          </cell>
        </row>
        <row r="36">
          <cell r="A36">
            <v>521869636173</v>
          </cell>
          <cell r="B36">
            <v>39544.16</v>
          </cell>
          <cell r="C36">
            <v>1387</v>
          </cell>
          <cell r="D36">
            <v>3254</v>
          </cell>
          <cell r="E36">
            <v>635</v>
          </cell>
        </row>
        <row r="37">
          <cell r="A37">
            <v>523138079161</v>
          </cell>
          <cell r="B37">
            <v>1704.29</v>
          </cell>
          <cell r="C37">
            <v>253</v>
          </cell>
          <cell r="D37">
            <v>799</v>
          </cell>
          <cell r="E37">
            <v>137</v>
          </cell>
        </row>
        <row r="38">
          <cell r="A38">
            <v>524754970729</v>
          </cell>
          <cell r="B38">
            <v>7446.79</v>
          </cell>
          <cell r="C38">
            <v>196</v>
          </cell>
          <cell r="D38">
            <v>2507</v>
          </cell>
          <cell r="E38">
            <v>130</v>
          </cell>
        </row>
        <row r="39">
          <cell r="A39">
            <v>525000115434</v>
          </cell>
          <cell r="B39">
            <v>183054.81</v>
          </cell>
          <cell r="C39">
            <v>14553</v>
          </cell>
          <cell r="D39">
            <v>41580</v>
          </cell>
          <cell r="E39">
            <v>12684</v>
          </cell>
        </row>
        <row r="40">
          <cell r="A40">
            <v>525048016525</v>
          </cell>
          <cell r="B40">
            <v>6579.85</v>
          </cell>
          <cell r="C40">
            <v>295</v>
          </cell>
          <cell r="D40">
            <v>2388</v>
          </cell>
          <cell r="E40">
            <v>213</v>
          </cell>
        </row>
        <row r="41">
          <cell r="A41">
            <v>525281347377</v>
          </cell>
          <cell r="B41">
            <v>557.08</v>
          </cell>
          <cell r="C41">
            <v>16</v>
          </cell>
          <cell r="D41">
            <v>82</v>
          </cell>
          <cell r="E41">
            <v>9</v>
          </cell>
        </row>
        <row r="42">
          <cell r="A42">
            <v>526145930115</v>
          </cell>
          <cell r="B42">
            <v>18990.57</v>
          </cell>
          <cell r="C42">
            <v>275</v>
          </cell>
          <cell r="D42">
            <v>1848</v>
          </cell>
          <cell r="E42">
            <v>213</v>
          </cell>
        </row>
        <row r="43">
          <cell r="A43">
            <v>527119411115</v>
          </cell>
          <cell r="B43">
            <v>6791.96</v>
          </cell>
          <cell r="C43">
            <v>154</v>
          </cell>
          <cell r="D43">
            <v>263</v>
          </cell>
          <cell r="E43">
            <v>72</v>
          </cell>
        </row>
        <row r="44">
          <cell r="A44">
            <v>527169293681</v>
          </cell>
          <cell r="B44">
            <v>744.01</v>
          </cell>
          <cell r="C44">
            <v>26</v>
          </cell>
          <cell r="D44">
            <v>260</v>
          </cell>
          <cell r="E44">
            <v>19</v>
          </cell>
        </row>
        <row r="45">
          <cell r="A45">
            <v>527183564590</v>
          </cell>
          <cell r="B45">
            <v>7117.94</v>
          </cell>
          <cell r="C45">
            <v>109</v>
          </cell>
          <cell r="D45">
            <v>514</v>
          </cell>
          <cell r="E45">
            <v>71</v>
          </cell>
        </row>
        <row r="46">
          <cell r="A46">
            <v>527678427514</v>
          </cell>
          <cell r="B46">
            <v>7498.62</v>
          </cell>
          <cell r="C46">
            <v>185</v>
          </cell>
          <cell r="D46">
            <v>873</v>
          </cell>
          <cell r="E46">
            <v>150</v>
          </cell>
        </row>
        <row r="47">
          <cell r="A47">
            <v>527719726342</v>
          </cell>
          <cell r="B47">
            <v>2554.56</v>
          </cell>
          <cell r="C47">
            <v>42</v>
          </cell>
          <cell r="D47">
            <v>290</v>
          </cell>
          <cell r="E47">
            <v>32</v>
          </cell>
        </row>
        <row r="48">
          <cell r="A48">
            <v>527733177957</v>
          </cell>
          <cell r="B48">
            <v>10129.22</v>
          </cell>
          <cell r="C48">
            <v>328</v>
          </cell>
          <cell r="D48">
            <v>949</v>
          </cell>
          <cell r="E48">
            <v>271</v>
          </cell>
        </row>
        <row r="49">
          <cell r="A49">
            <v>527733221669</v>
          </cell>
          <cell r="B49">
            <v>3106.94</v>
          </cell>
          <cell r="C49">
            <v>81</v>
          </cell>
          <cell r="D49">
            <v>343</v>
          </cell>
          <cell r="E49">
            <v>65</v>
          </cell>
        </row>
        <row r="50">
          <cell r="A50">
            <v>527733377421</v>
          </cell>
          <cell r="B50">
            <v>616.14</v>
          </cell>
          <cell r="C50">
            <v>14</v>
          </cell>
          <cell r="D50">
            <v>200</v>
          </cell>
          <cell r="E50">
            <v>13</v>
          </cell>
        </row>
        <row r="51">
          <cell r="A51">
            <v>527733381602</v>
          </cell>
          <cell r="B51">
            <v>1790.51</v>
          </cell>
          <cell r="C51">
            <v>75</v>
          </cell>
          <cell r="D51">
            <v>390</v>
          </cell>
          <cell r="E51">
            <v>55</v>
          </cell>
        </row>
        <row r="52">
          <cell r="A52">
            <v>527733589105</v>
          </cell>
          <cell r="B52">
            <v>32036.29</v>
          </cell>
          <cell r="C52">
            <v>2348</v>
          </cell>
          <cell r="D52">
            <v>5077</v>
          </cell>
          <cell r="E52">
            <v>1592</v>
          </cell>
        </row>
        <row r="53">
          <cell r="A53">
            <v>527733653043</v>
          </cell>
          <cell r="B53">
            <v>81261.62</v>
          </cell>
          <cell r="C53">
            <v>5161</v>
          </cell>
          <cell r="D53">
            <v>13764</v>
          </cell>
          <cell r="E53">
            <v>3620</v>
          </cell>
        </row>
        <row r="54">
          <cell r="A54">
            <v>527990475963</v>
          </cell>
          <cell r="B54">
            <v>36414.68</v>
          </cell>
          <cell r="C54">
            <v>642</v>
          </cell>
          <cell r="D54">
            <v>3315</v>
          </cell>
          <cell r="E54">
            <v>521</v>
          </cell>
        </row>
        <row r="55">
          <cell r="A55">
            <v>527990607768</v>
          </cell>
          <cell r="B55">
            <v>1138.9</v>
          </cell>
          <cell r="C55">
            <v>39</v>
          </cell>
          <cell r="D55">
            <v>161</v>
          </cell>
          <cell r="E55">
            <v>30</v>
          </cell>
        </row>
        <row r="56">
          <cell r="A56">
            <v>527990679684</v>
          </cell>
          <cell r="B56">
            <v>40830.45</v>
          </cell>
          <cell r="C56">
            <v>1425</v>
          </cell>
          <cell r="D56">
            <v>4712</v>
          </cell>
          <cell r="E56">
            <v>1268</v>
          </cell>
        </row>
        <row r="57">
          <cell r="A57">
            <v>527990951359</v>
          </cell>
          <cell r="B57">
            <v>21796.94</v>
          </cell>
          <cell r="C57">
            <v>371</v>
          </cell>
          <cell r="D57">
            <v>868</v>
          </cell>
          <cell r="E57">
            <v>257</v>
          </cell>
        </row>
        <row r="58">
          <cell r="A58">
            <v>528032990563</v>
          </cell>
          <cell r="B58">
            <v>1825.5</v>
          </cell>
          <cell r="C58">
            <v>84</v>
          </cell>
          <cell r="D58">
            <v>320</v>
          </cell>
          <cell r="E58">
            <v>52</v>
          </cell>
        </row>
        <row r="59">
          <cell r="A59">
            <v>528033010612</v>
          </cell>
          <cell r="B59">
            <v>18554.84</v>
          </cell>
          <cell r="C59">
            <v>215</v>
          </cell>
          <cell r="D59">
            <v>2711</v>
          </cell>
          <cell r="E59">
            <v>137</v>
          </cell>
        </row>
        <row r="60">
          <cell r="A60">
            <v>528033014551</v>
          </cell>
          <cell r="B60">
            <v>139.93</v>
          </cell>
          <cell r="C60">
            <v>4</v>
          </cell>
          <cell r="D60">
            <v>37</v>
          </cell>
          <cell r="E60">
            <v>4</v>
          </cell>
        </row>
        <row r="61">
          <cell r="A61">
            <v>528033190141</v>
          </cell>
          <cell r="B61">
            <v>1194.74</v>
          </cell>
          <cell r="C61">
            <v>27</v>
          </cell>
          <cell r="D61">
            <v>229</v>
          </cell>
          <cell r="E61">
            <v>10</v>
          </cell>
        </row>
        <row r="62">
          <cell r="A62">
            <v>528046969601</v>
          </cell>
          <cell r="B62">
            <v>2538.31</v>
          </cell>
          <cell r="C62">
            <v>146</v>
          </cell>
          <cell r="D62">
            <v>542</v>
          </cell>
          <cell r="E62">
            <v>120</v>
          </cell>
        </row>
        <row r="63">
          <cell r="A63">
            <v>528047125345</v>
          </cell>
          <cell r="B63">
            <v>18901.57</v>
          </cell>
          <cell r="C63">
            <v>355</v>
          </cell>
          <cell r="D63">
            <v>1321</v>
          </cell>
          <cell r="E63">
            <v>294</v>
          </cell>
        </row>
        <row r="64">
          <cell r="A64">
            <v>528047181291</v>
          </cell>
          <cell r="B64">
            <v>2894.08</v>
          </cell>
          <cell r="C64">
            <v>65</v>
          </cell>
          <cell r="D64">
            <v>248</v>
          </cell>
          <cell r="E64">
            <v>52</v>
          </cell>
        </row>
        <row r="65">
          <cell r="A65">
            <v>528064196860</v>
          </cell>
          <cell r="B65">
            <v>6296.13</v>
          </cell>
          <cell r="C65">
            <v>92</v>
          </cell>
          <cell r="D65">
            <v>475</v>
          </cell>
          <cell r="E65">
            <v>76</v>
          </cell>
        </row>
        <row r="66">
          <cell r="A66">
            <v>528064232769</v>
          </cell>
          <cell r="B66">
            <v>6498.43</v>
          </cell>
          <cell r="C66">
            <v>138</v>
          </cell>
          <cell r="D66">
            <v>377</v>
          </cell>
          <cell r="E66">
            <v>81</v>
          </cell>
        </row>
        <row r="67">
          <cell r="A67">
            <v>528064336529</v>
          </cell>
          <cell r="B67">
            <v>22081.08</v>
          </cell>
          <cell r="C67">
            <v>809</v>
          </cell>
          <cell r="D67">
            <v>4313</v>
          </cell>
          <cell r="E67">
            <v>697</v>
          </cell>
        </row>
        <row r="68">
          <cell r="A68">
            <v>528064556251</v>
          </cell>
          <cell r="B68">
            <v>1695.83</v>
          </cell>
          <cell r="C68">
            <v>57</v>
          </cell>
          <cell r="D68">
            <v>364</v>
          </cell>
          <cell r="E68">
            <v>57</v>
          </cell>
        </row>
        <row r="69">
          <cell r="A69">
            <v>528778018743</v>
          </cell>
          <cell r="B69">
            <v>129482.43</v>
          </cell>
          <cell r="C69">
            <v>2337</v>
          </cell>
          <cell r="D69">
            <v>10584</v>
          </cell>
          <cell r="E69">
            <v>1600</v>
          </cell>
        </row>
        <row r="70">
          <cell r="A70">
            <v>535688693680</v>
          </cell>
          <cell r="B70">
            <v>23590.91</v>
          </cell>
          <cell r="C70">
            <v>322</v>
          </cell>
          <cell r="D70">
            <v>2286</v>
          </cell>
          <cell r="E70">
            <v>272</v>
          </cell>
        </row>
        <row r="71">
          <cell r="A71">
            <v>537537256568</v>
          </cell>
          <cell r="B71">
            <v>17041.02</v>
          </cell>
          <cell r="C71">
            <v>853</v>
          </cell>
          <cell r="D71">
            <v>5138</v>
          </cell>
          <cell r="E71">
            <v>564</v>
          </cell>
        </row>
        <row r="72">
          <cell r="A72">
            <v>537752882633</v>
          </cell>
          <cell r="B72">
            <v>912259.49</v>
          </cell>
          <cell r="C72">
            <v>16361</v>
          </cell>
          <cell r="D72">
            <v>99716</v>
          </cell>
          <cell r="E72">
            <v>11347</v>
          </cell>
        </row>
        <row r="73">
          <cell r="A73">
            <v>537824984434</v>
          </cell>
          <cell r="B73">
            <v>17125.98</v>
          </cell>
          <cell r="C73">
            <v>1831</v>
          </cell>
          <cell r="D73">
            <v>8235</v>
          </cell>
          <cell r="E73">
            <v>1322</v>
          </cell>
        </row>
        <row r="74">
          <cell r="A74">
            <v>537827368358</v>
          </cell>
          <cell r="B74">
            <v>42473.88</v>
          </cell>
          <cell r="C74">
            <v>2248</v>
          </cell>
          <cell r="D74">
            <v>5700</v>
          </cell>
          <cell r="E74">
            <v>1594</v>
          </cell>
        </row>
        <row r="75">
          <cell r="A75">
            <v>537843990110</v>
          </cell>
          <cell r="B75">
            <v>3751.01</v>
          </cell>
          <cell r="C75">
            <v>61</v>
          </cell>
          <cell r="D75">
            <v>430</v>
          </cell>
          <cell r="E75">
            <v>54</v>
          </cell>
        </row>
        <row r="76">
          <cell r="A76">
            <v>538192543595</v>
          </cell>
          <cell r="B76">
            <v>121130.46</v>
          </cell>
          <cell r="C76">
            <v>1094</v>
          </cell>
          <cell r="D76">
            <v>5305</v>
          </cell>
          <cell r="E76">
            <v>525</v>
          </cell>
        </row>
        <row r="77">
          <cell r="A77">
            <v>538263950177</v>
          </cell>
          <cell r="B77">
            <v>252604.6</v>
          </cell>
          <cell r="C77">
            <v>1806</v>
          </cell>
          <cell r="D77">
            <v>12066</v>
          </cell>
          <cell r="E77">
            <v>1696</v>
          </cell>
        </row>
        <row r="78">
          <cell r="A78">
            <v>538265230095</v>
          </cell>
          <cell r="B78">
            <v>93.8</v>
          </cell>
          <cell r="C78">
            <v>2</v>
          </cell>
          <cell r="D78">
            <v>33</v>
          </cell>
          <cell r="E78">
            <v>1</v>
          </cell>
        </row>
        <row r="79">
          <cell r="A79">
            <v>538266122146</v>
          </cell>
          <cell r="B79">
            <v>7127.84</v>
          </cell>
          <cell r="C79">
            <v>75</v>
          </cell>
          <cell r="D79">
            <v>197</v>
          </cell>
          <cell r="E79">
            <v>34</v>
          </cell>
        </row>
        <row r="80">
          <cell r="A80">
            <v>538267926200</v>
          </cell>
          <cell r="B80">
            <v>2042.91</v>
          </cell>
          <cell r="C80">
            <v>24</v>
          </cell>
          <cell r="D80">
            <v>867</v>
          </cell>
          <cell r="E80">
            <v>25</v>
          </cell>
        </row>
        <row r="81">
          <cell r="A81">
            <v>538269442246</v>
          </cell>
          <cell r="B81">
            <v>13205.08</v>
          </cell>
          <cell r="C81">
            <v>137</v>
          </cell>
          <cell r="D81">
            <v>802</v>
          </cell>
          <cell r="E81">
            <v>74</v>
          </cell>
        </row>
        <row r="82">
          <cell r="A82">
            <v>538305797734</v>
          </cell>
          <cell r="B82">
            <v>94763.69</v>
          </cell>
          <cell r="C82">
            <v>721</v>
          </cell>
          <cell r="D82">
            <v>4961</v>
          </cell>
          <cell r="E82">
            <v>627</v>
          </cell>
        </row>
        <row r="83">
          <cell r="A83">
            <v>538307169296</v>
          </cell>
          <cell r="B83">
            <v>20159.99</v>
          </cell>
          <cell r="C83">
            <v>208</v>
          </cell>
          <cell r="D83">
            <v>1106</v>
          </cell>
          <cell r="E83">
            <v>152</v>
          </cell>
        </row>
        <row r="84">
          <cell r="A84">
            <v>538312709167</v>
          </cell>
          <cell r="B84">
            <v>105857</v>
          </cell>
          <cell r="C84">
            <v>864</v>
          </cell>
          <cell r="D84">
            <v>5626</v>
          </cell>
          <cell r="E84">
            <v>814</v>
          </cell>
        </row>
        <row r="85">
          <cell r="A85">
            <v>538314893621</v>
          </cell>
          <cell r="B85">
            <v>9047.05</v>
          </cell>
          <cell r="C85">
            <v>122</v>
          </cell>
          <cell r="D85">
            <v>1531</v>
          </cell>
          <cell r="E85">
            <v>114</v>
          </cell>
        </row>
        <row r="86">
          <cell r="A86">
            <v>538349196723</v>
          </cell>
          <cell r="B86">
            <v>47114.38</v>
          </cell>
          <cell r="C86">
            <v>326</v>
          </cell>
          <cell r="D86">
            <v>2022</v>
          </cell>
          <cell r="E86">
            <v>279</v>
          </cell>
        </row>
        <row r="87">
          <cell r="A87">
            <v>538354076404</v>
          </cell>
          <cell r="B87">
            <v>54834.76</v>
          </cell>
          <cell r="C87">
            <v>644</v>
          </cell>
          <cell r="D87">
            <v>4104</v>
          </cell>
          <cell r="E87">
            <v>521</v>
          </cell>
        </row>
        <row r="88">
          <cell r="A88">
            <v>538927350752</v>
          </cell>
          <cell r="B88">
            <v>2636.83</v>
          </cell>
          <cell r="C88">
            <v>58</v>
          </cell>
          <cell r="D88">
            <v>780</v>
          </cell>
          <cell r="E88">
            <v>50</v>
          </cell>
        </row>
        <row r="89">
          <cell r="A89">
            <v>539325022308</v>
          </cell>
          <cell r="B89">
            <v>40956.73</v>
          </cell>
          <cell r="C89">
            <v>543</v>
          </cell>
          <cell r="D89">
            <v>3293</v>
          </cell>
          <cell r="E89">
            <v>468</v>
          </cell>
        </row>
        <row r="90">
          <cell r="A90">
            <v>539854510916</v>
          </cell>
          <cell r="B90">
            <v>85437.86</v>
          </cell>
          <cell r="C90">
            <v>1528</v>
          </cell>
          <cell r="D90">
            <v>9441</v>
          </cell>
          <cell r="E90">
            <v>1126</v>
          </cell>
        </row>
        <row r="91">
          <cell r="A91">
            <v>541918489832</v>
          </cell>
          <cell r="B91">
            <v>4105.33</v>
          </cell>
          <cell r="C91">
            <v>105</v>
          </cell>
          <cell r="D91">
            <v>760</v>
          </cell>
          <cell r="E91">
            <v>86</v>
          </cell>
        </row>
        <row r="92">
          <cell r="A92">
            <v>542631276327</v>
          </cell>
          <cell r="B92">
            <v>3540.09</v>
          </cell>
          <cell r="C92">
            <v>106</v>
          </cell>
          <cell r="D92">
            <v>970</v>
          </cell>
          <cell r="E92">
            <v>72</v>
          </cell>
        </row>
        <row r="93">
          <cell r="A93">
            <v>544053639760</v>
          </cell>
          <cell r="B93">
            <v>19532.5</v>
          </cell>
          <cell r="C93">
            <v>724</v>
          </cell>
          <cell r="D93">
            <v>2735</v>
          </cell>
          <cell r="E93">
            <v>283</v>
          </cell>
        </row>
        <row r="94">
          <cell r="A94">
            <v>547190677216</v>
          </cell>
          <cell r="B94">
            <v>2127.46</v>
          </cell>
          <cell r="C94">
            <v>81</v>
          </cell>
          <cell r="D94">
            <v>221</v>
          </cell>
          <cell r="E94">
            <v>70</v>
          </cell>
        </row>
        <row r="95">
          <cell r="A95">
            <v>548003777683</v>
          </cell>
          <cell r="B95">
            <v>12865.23</v>
          </cell>
          <cell r="C95">
            <v>586</v>
          </cell>
          <cell r="D95">
            <v>2541</v>
          </cell>
          <cell r="E95">
            <v>451</v>
          </cell>
        </row>
        <row r="96">
          <cell r="A96">
            <v>548659653553</v>
          </cell>
          <cell r="B96">
            <v>23946.38</v>
          </cell>
          <cell r="C96">
            <v>378</v>
          </cell>
          <cell r="D96">
            <v>1543</v>
          </cell>
          <cell r="E96">
            <v>284</v>
          </cell>
        </row>
        <row r="97">
          <cell r="A97">
            <v>553066686610</v>
          </cell>
          <cell r="B97">
            <v>5451.45</v>
          </cell>
          <cell r="C97">
            <v>383</v>
          </cell>
          <cell r="D97">
            <v>1470</v>
          </cell>
          <cell r="E97">
            <v>305</v>
          </cell>
        </row>
        <row r="98">
          <cell r="A98">
            <v>554217085959</v>
          </cell>
          <cell r="B98">
            <v>5835.55</v>
          </cell>
          <cell r="C98">
            <v>132</v>
          </cell>
          <cell r="D98">
            <v>479</v>
          </cell>
          <cell r="E98">
            <v>58</v>
          </cell>
        </row>
        <row r="99">
          <cell r="A99">
            <v>554765196730</v>
          </cell>
          <cell r="B99">
            <v>54112.13</v>
          </cell>
          <cell r="C99">
            <v>2942</v>
          </cell>
          <cell r="D99">
            <v>9180</v>
          </cell>
          <cell r="E99">
            <v>1605</v>
          </cell>
        </row>
        <row r="100">
          <cell r="A100">
            <v>554877274741</v>
          </cell>
          <cell r="B100">
            <v>122386.04</v>
          </cell>
          <cell r="C100">
            <v>2194</v>
          </cell>
          <cell r="D100">
            <v>14365</v>
          </cell>
          <cell r="E100">
            <v>1457</v>
          </cell>
        </row>
        <row r="101">
          <cell r="A101">
            <v>555055329886</v>
          </cell>
          <cell r="B101">
            <v>123451.84</v>
          </cell>
          <cell r="C101">
            <v>2395</v>
          </cell>
          <cell r="D101">
            <v>18936</v>
          </cell>
          <cell r="E101">
            <v>1759</v>
          </cell>
        </row>
        <row r="102">
          <cell r="A102">
            <v>555332266949</v>
          </cell>
          <cell r="B102">
            <v>146373.58</v>
          </cell>
          <cell r="C102">
            <v>2614</v>
          </cell>
          <cell r="D102">
            <v>21065</v>
          </cell>
          <cell r="E102">
            <v>2011</v>
          </cell>
        </row>
        <row r="103">
          <cell r="A103">
            <v>555904462655</v>
          </cell>
          <cell r="B103">
            <v>7715.77</v>
          </cell>
          <cell r="C103">
            <v>598</v>
          </cell>
          <cell r="D103">
            <v>2535</v>
          </cell>
          <cell r="E103">
            <v>433</v>
          </cell>
        </row>
        <row r="104">
          <cell r="A104">
            <v>555905162970</v>
          </cell>
          <cell r="B104">
            <v>30093.48</v>
          </cell>
          <cell r="C104">
            <v>768</v>
          </cell>
          <cell r="D104">
            <v>3858</v>
          </cell>
          <cell r="E104">
            <v>369</v>
          </cell>
        </row>
        <row r="105">
          <cell r="A105">
            <v>556322528534</v>
          </cell>
          <cell r="B105">
            <v>60.3</v>
          </cell>
          <cell r="C105">
            <v>5</v>
          </cell>
          <cell r="D105">
            <v>111</v>
          </cell>
          <cell r="E105">
            <v>5</v>
          </cell>
        </row>
        <row r="106">
          <cell r="A106">
            <v>556389065398</v>
          </cell>
          <cell r="B106">
            <v>10282.53</v>
          </cell>
          <cell r="C106">
            <v>394</v>
          </cell>
          <cell r="D106">
            <v>1356</v>
          </cell>
          <cell r="E106">
            <v>250</v>
          </cell>
        </row>
        <row r="107">
          <cell r="A107">
            <v>559325430280</v>
          </cell>
          <cell r="B107">
            <v>16763.8</v>
          </cell>
          <cell r="C107">
            <v>490</v>
          </cell>
          <cell r="D107">
            <v>1573</v>
          </cell>
          <cell r="E107">
            <v>409</v>
          </cell>
        </row>
        <row r="108">
          <cell r="A108">
            <v>559686121121</v>
          </cell>
          <cell r="B108">
            <v>18293.93</v>
          </cell>
          <cell r="C108">
            <v>153</v>
          </cell>
          <cell r="D108">
            <v>820</v>
          </cell>
          <cell r="E108">
            <v>104</v>
          </cell>
        </row>
        <row r="109">
          <cell r="A109">
            <v>562374577568</v>
          </cell>
          <cell r="B109">
            <v>12010</v>
          </cell>
          <cell r="C109">
            <v>232</v>
          </cell>
          <cell r="D109">
            <v>1268</v>
          </cell>
          <cell r="E109">
            <v>194</v>
          </cell>
        </row>
        <row r="110">
          <cell r="A110">
            <v>562674596108</v>
          </cell>
          <cell r="B110">
            <v>21723.91</v>
          </cell>
          <cell r="C110">
            <v>584</v>
          </cell>
          <cell r="D110">
            <v>3371</v>
          </cell>
          <cell r="E110">
            <v>399</v>
          </cell>
        </row>
        <row r="111">
          <cell r="A111">
            <v>563834177641</v>
          </cell>
          <cell r="B111">
            <v>48855.15</v>
          </cell>
          <cell r="C111">
            <v>337</v>
          </cell>
          <cell r="D111">
            <v>1821</v>
          </cell>
          <cell r="E111">
            <v>276</v>
          </cell>
        </row>
        <row r="112">
          <cell r="A112">
            <v>563835009431</v>
          </cell>
          <cell r="B112">
            <v>19508.45</v>
          </cell>
          <cell r="C112">
            <v>256</v>
          </cell>
          <cell r="D112">
            <v>1730</v>
          </cell>
          <cell r="E112">
            <v>232</v>
          </cell>
        </row>
        <row r="113">
          <cell r="A113">
            <v>564135111481</v>
          </cell>
          <cell r="B113">
            <v>21665.44</v>
          </cell>
          <cell r="C113">
            <v>179</v>
          </cell>
          <cell r="D113">
            <v>1029</v>
          </cell>
          <cell r="E113">
            <v>112</v>
          </cell>
        </row>
        <row r="114">
          <cell r="A114">
            <v>564587383224</v>
          </cell>
          <cell r="B114">
            <v>621426.58</v>
          </cell>
          <cell r="C114">
            <v>11187</v>
          </cell>
          <cell r="D114">
            <v>49281</v>
          </cell>
          <cell r="E114">
            <v>7574</v>
          </cell>
        </row>
        <row r="115">
          <cell r="A115">
            <v>566160365748</v>
          </cell>
          <cell r="B115">
            <v>4421.03</v>
          </cell>
          <cell r="C115">
            <v>180</v>
          </cell>
          <cell r="D115">
            <v>2906</v>
          </cell>
          <cell r="E115">
            <v>142</v>
          </cell>
        </row>
        <row r="116">
          <cell r="A116">
            <v>567833129601</v>
          </cell>
          <cell r="B116">
            <v>510.37</v>
          </cell>
          <cell r="C116">
            <v>24</v>
          </cell>
          <cell r="D116">
            <v>443</v>
          </cell>
          <cell r="E116">
            <v>7</v>
          </cell>
        </row>
        <row r="117">
          <cell r="A117">
            <v>568629665883</v>
          </cell>
          <cell r="B117">
            <v>39997.95</v>
          </cell>
          <cell r="C117">
            <v>28114</v>
          </cell>
          <cell r="D117">
            <v>85690</v>
          </cell>
          <cell r="E117">
            <v>20895</v>
          </cell>
        </row>
        <row r="118">
          <cell r="A118">
            <v>568765915390</v>
          </cell>
          <cell r="B118">
            <v>14361.41</v>
          </cell>
          <cell r="C118">
            <v>12768</v>
          </cell>
          <cell r="D118">
            <v>45796</v>
          </cell>
          <cell r="E118">
            <v>11507</v>
          </cell>
        </row>
        <row r="119">
          <cell r="A119">
            <v>569386315777</v>
          </cell>
          <cell r="B119">
            <v>81835.85</v>
          </cell>
          <cell r="C119">
            <v>41640</v>
          </cell>
          <cell r="D119">
            <v>128379</v>
          </cell>
          <cell r="E119">
            <v>27424</v>
          </cell>
        </row>
        <row r="120">
          <cell r="A120">
            <v>569909827792</v>
          </cell>
          <cell r="B120">
            <v>10393.7</v>
          </cell>
          <cell r="C120">
            <v>206</v>
          </cell>
          <cell r="D120">
            <v>6228</v>
          </cell>
          <cell r="E120">
            <v>130</v>
          </cell>
        </row>
        <row r="121">
          <cell r="A121">
            <v>570361375952</v>
          </cell>
          <cell r="B121">
            <v>5204.15</v>
          </cell>
          <cell r="C121">
            <v>120</v>
          </cell>
          <cell r="D121">
            <v>1098</v>
          </cell>
          <cell r="E121">
            <v>107</v>
          </cell>
        </row>
        <row r="122">
          <cell r="A122">
            <v>572262680111</v>
          </cell>
          <cell r="B122">
            <v>8564.47</v>
          </cell>
          <cell r="C122">
            <v>363</v>
          </cell>
          <cell r="D122">
            <v>1302</v>
          </cell>
          <cell r="E122">
            <v>294</v>
          </cell>
        </row>
        <row r="123">
          <cell r="A123">
            <v>573035985548</v>
          </cell>
          <cell r="B123">
            <v>80675.34</v>
          </cell>
          <cell r="C123">
            <v>2225</v>
          </cell>
          <cell r="D123">
            <v>6013</v>
          </cell>
          <cell r="E123">
            <v>1678</v>
          </cell>
        </row>
        <row r="124">
          <cell r="A124">
            <v>573160835361</v>
          </cell>
          <cell r="B124">
            <v>13679.44</v>
          </cell>
          <cell r="C124">
            <v>537</v>
          </cell>
          <cell r="D124">
            <v>6522</v>
          </cell>
          <cell r="E124">
            <v>414</v>
          </cell>
        </row>
        <row r="125">
          <cell r="A125">
            <v>574308070162</v>
          </cell>
          <cell r="B125">
            <v>199972.4</v>
          </cell>
          <cell r="C125">
            <v>4425</v>
          </cell>
          <cell r="D125">
            <v>26516</v>
          </cell>
          <cell r="E125">
            <v>3039</v>
          </cell>
        </row>
        <row r="126">
          <cell r="A126">
            <v>574520036128</v>
          </cell>
          <cell r="B126">
            <v>33214.86</v>
          </cell>
          <cell r="C126">
            <v>853</v>
          </cell>
          <cell r="D126">
            <v>4320</v>
          </cell>
          <cell r="E126">
            <v>586</v>
          </cell>
        </row>
        <row r="127">
          <cell r="A127">
            <v>574623529141</v>
          </cell>
          <cell r="B127">
            <v>215.05</v>
          </cell>
          <cell r="C127">
            <v>8</v>
          </cell>
          <cell r="D127">
            <v>96</v>
          </cell>
          <cell r="E127">
            <v>7</v>
          </cell>
        </row>
        <row r="128">
          <cell r="A128">
            <v>574624025153</v>
          </cell>
          <cell r="B128">
            <v>989.6</v>
          </cell>
          <cell r="C128">
            <v>25</v>
          </cell>
          <cell r="D128">
            <v>294</v>
          </cell>
          <cell r="E128">
            <v>21</v>
          </cell>
        </row>
        <row r="129">
          <cell r="A129">
            <v>574735494600</v>
          </cell>
          <cell r="B129">
            <v>2472.25</v>
          </cell>
          <cell r="C129">
            <v>43</v>
          </cell>
          <cell r="D129">
            <v>755</v>
          </cell>
          <cell r="E129">
            <v>43</v>
          </cell>
        </row>
        <row r="130">
          <cell r="A130">
            <v>574838039203</v>
          </cell>
          <cell r="B130">
            <v>592.9</v>
          </cell>
          <cell r="C130">
            <v>23</v>
          </cell>
          <cell r="D130">
            <v>172</v>
          </cell>
          <cell r="E130">
            <v>15</v>
          </cell>
        </row>
        <row r="131">
          <cell r="A131">
            <v>575744476444</v>
          </cell>
          <cell r="B131">
            <v>1277.23</v>
          </cell>
          <cell r="C131">
            <v>154</v>
          </cell>
          <cell r="D131">
            <v>1204</v>
          </cell>
          <cell r="E131">
            <v>131</v>
          </cell>
        </row>
        <row r="132">
          <cell r="A132">
            <v>575961933882</v>
          </cell>
          <cell r="B132">
            <v>2507.98</v>
          </cell>
          <cell r="C132">
            <v>93</v>
          </cell>
          <cell r="D132">
            <v>556</v>
          </cell>
          <cell r="E132">
            <v>86</v>
          </cell>
        </row>
        <row r="133">
          <cell r="A133">
            <v>576123419275</v>
          </cell>
          <cell r="B133">
            <v>4667.54</v>
          </cell>
          <cell r="C133">
            <v>808</v>
          </cell>
          <cell r="D133">
            <v>4190</v>
          </cell>
          <cell r="E133">
            <v>758</v>
          </cell>
        </row>
        <row r="134">
          <cell r="A134">
            <v>576129327549</v>
          </cell>
          <cell r="B134">
            <v>4991.98</v>
          </cell>
          <cell r="C134">
            <v>118</v>
          </cell>
          <cell r="D134">
            <v>569</v>
          </cell>
          <cell r="E134">
            <v>53</v>
          </cell>
        </row>
        <row r="135">
          <cell r="A135">
            <v>576130979060</v>
          </cell>
          <cell r="B135">
            <v>9758.24</v>
          </cell>
          <cell r="C135">
            <v>504</v>
          </cell>
          <cell r="D135">
            <v>2321</v>
          </cell>
          <cell r="E135">
            <v>309</v>
          </cell>
        </row>
        <row r="136">
          <cell r="A136">
            <v>576203437986</v>
          </cell>
          <cell r="B136">
            <v>147</v>
          </cell>
          <cell r="C136">
            <v>5</v>
          </cell>
          <cell r="D136">
            <v>58</v>
          </cell>
          <cell r="E136">
            <v>5</v>
          </cell>
        </row>
        <row r="137">
          <cell r="A137">
            <v>577037788975</v>
          </cell>
          <cell r="B137">
            <v>32289.64</v>
          </cell>
          <cell r="C137">
            <v>1696</v>
          </cell>
          <cell r="D137">
            <v>11691</v>
          </cell>
          <cell r="E137">
            <v>1122</v>
          </cell>
        </row>
        <row r="138">
          <cell r="A138">
            <v>577184412748</v>
          </cell>
          <cell r="B138">
            <v>41945.57</v>
          </cell>
          <cell r="C138">
            <v>1082</v>
          </cell>
          <cell r="D138">
            <v>10629</v>
          </cell>
          <cell r="E138">
            <v>814</v>
          </cell>
        </row>
        <row r="139">
          <cell r="A139">
            <v>577710261716</v>
          </cell>
          <cell r="B139">
            <v>10029.57</v>
          </cell>
          <cell r="C139">
            <v>2035</v>
          </cell>
          <cell r="D139">
            <v>3250</v>
          </cell>
          <cell r="E139">
            <v>603</v>
          </cell>
        </row>
        <row r="140">
          <cell r="A140">
            <v>578894356956</v>
          </cell>
          <cell r="B140">
            <v>1254</v>
          </cell>
          <cell r="C140">
            <v>55</v>
          </cell>
          <cell r="D140">
            <v>912</v>
          </cell>
          <cell r="E140">
            <v>47</v>
          </cell>
        </row>
        <row r="141">
          <cell r="A141">
            <v>579320347030</v>
          </cell>
          <cell r="B141">
            <v>929.55</v>
          </cell>
          <cell r="C141">
            <v>39</v>
          </cell>
          <cell r="D141">
            <v>436</v>
          </cell>
          <cell r="E141">
            <v>26</v>
          </cell>
        </row>
        <row r="142">
          <cell r="A142">
            <v>579975467115</v>
          </cell>
          <cell r="B142">
            <v>13837.25</v>
          </cell>
          <cell r="C142">
            <v>732</v>
          </cell>
          <cell r="D142">
            <v>2457</v>
          </cell>
          <cell r="E142">
            <v>415</v>
          </cell>
        </row>
        <row r="143">
          <cell r="A143">
            <v>581521081842</v>
          </cell>
          <cell r="B143">
            <v>43958.24</v>
          </cell>
          <cell r="C143">
            <v>1734</v>
          </cell>
          <cell r="D143">
            <v>6993</v>
          </cell>
          <cell r="E143">
            <v>1319</v>
          </cell>
        </row>
        <row r="144">
          <cell r="A144">
            <v>583164476133</v>
          </cell>
          <cell r="B144">
            <v>2199.06</v>
          </cell>
          <cell r="C144">
            <v>34</v>
          </cell>
          <cell r="D144">
            <v>665</v>
          </cell>
          <cell r="E144">
            <v>33</v>
          </cell>
        </row>
        <row r="145">
          <cell r="A145">
            <v>583500119036</v>
          </cell>
          <cell r="B145">
            <v>863.09</v>
          </cell>
          <cell r="C145">
            <v>30</v>
          </cell>
          <cell r="D145">
            <v>185</v>
          </cell>
          <cell r="E145">
            <v>22</v>
          </cell>
        </row>
        <row r="146">
          <cell r="A146">
            <v>583511426009</v>
          </cell>
          <cell r="B146">
            <v>1421.87</v>
          </cell>
          <cell r="C146">
            <v>22</v>
          </cell>
          <cell r="D146">
            <v>442</v>
          </cell>
          <cell r="E146">
            <v>18</v>
          </cell>
        </row>
        <row r="147">
          <cell r="A147">
            <v>583643847514</v>
          </cell>
          <cell r="B147">
            <v>21531.4</v>
          </cell>
          <cell r="C147">
            <v>478</v>
          </cell>
          <cell r="D147">
            <v>2166</v>
          </cell>
          <cell r="E147">
            <v>336</v>
          </cell>
        </row>
        <row r="148">
          <cell r="A148">
            <v>584257403229</v>
          </cell>
          <cell r="B148">
            <v>68238.61</v>
          </cell>
          <cell r="C148">
            <v>5488</v>
          </cell>
          <cell r="D148">
            <v>22407</v>
          </cell>
          <cell r="E148">
            <v>4858</v>
          </cell>
        </row>
        <row r="149">
          <cell r="A149">
            <v>584436823460</v>
          </cell>
          <cell r="B149">
            <v>67259.84</v>
          </cell>
          <cell r="C149">
            <v>3451</v>
          </cell>
          <cell r="D149">
            <v>17549</v>
          </cell>
          <cell r="E149">
            <v>2493</v>
          </cell>
        </row>
        <row r="150">
          <cell r="A150">
            <v>585050518231</v>
          </cell>
          <cell r="B150">
            <v>373.12</v>
          </cell>
          <cell r="C150">
            <v>38</v>
          </cell>
          <cell r="D150">
            <v>148</v>
          </cell>
          <cell r="E150">
            <v>32</v>
          </cell>
        </row>
        <row r="151">
          <cell r="A151">
            <v>586951697361</v>
          </cell>
          <cell r="B151">
            <v>957.93</v>
          </cell>
          <cell r="C151">
            <v>18</v>
          </cell>
          <cell r="D151">
            <v>733</v>
          </cell>
          <cell r="E151">
            <v>15</v>
          </cell>
        </row>
        <row r="152">
          <cell r="A152">
            <v>587015100676</v>
          </cell>
          <cell r="B152">
            <v>99724.16</v>
          </cell>
          <cell r="C152">
            <v>2186</v>
          </cell>
          <cell r="D152">
            <v>16042</v>
          </cell>
          <cell r="E152">
            <v>1505</v>
          </cell>
        </row>
        <row r="153">
          <cell r="A153">
            <v>587234267079</v>
          </cell>
          <cell r="B153">
            <v>274784.89</v>
          </cell>
          <cell r="C153">
            <v>27892</v>
          </cell>
          <cell r="D153">
            <v>85954</v>
          </cell>
          <cell r="E153">
            <v>20572</v>
          </cell>
        </row>
        <row r="154">
          <cell r="A154">
            <v>587241915065</v>
          </cell>
          <cell r="B154">
            <v>777.95</v>
          </cell>
          <cell r="C154">
            <v>27</v>
          </cell>
          <cell r="D154">
            <v>303</v>
          </cell>
          <cell r="E154">
            <v>25</v>
          </cell>
        </row>
        <row r="155">
          <cell r="A155">
            <v>587405880719</v>
          </cell>
          <cell r="B155">
            <v>33246.05</v>
          </cell>
          <cell r="C155">
            <v>290</v>
          </cell>
          <cell r="D155">
            <v>3034</v>
          </cell>
          <cell r="E155">
            <v>239</v>
          </cell>
        </row>
        <row r="156">
          <cell r="A156">
            <v>587409020085</v>
          </cell>
          <cell r="B156">
            <v>16949.25</v>
          </cell>
          <cell r="C156">
            <v>161</v>
          </cell>
          <cell r="D156">
            <v>1907</v>
          </cell>
          <cell r="E156">
            <v>137</v>
          </cell>
        </row>
        <row r="157">
          <cell r="A157">
            <v>587516703876</v>
          </cell>
          <cell r="B157">
            <v>155541.49</v>
          </cell>
          <cell r="C157">
            <v>3427</v>
          </cell>
          <cell r="D157">
            <v>27356</v>
          </cell>
          <cell r="E157">
            <v>2315</v>
          </cell>
        </row>
        <row r="158">
          <cell r="A158">
            <v>588993275843</v>
          </cell>
          <cell r="B158">
            <v>1554.88</v>
          </cell>
          <cell r="C158">
            <v>50</v>
          </cell>
          <cell r="D158">
            <v>413</v>
          </cell>
          <cell r="E158">
            <v>41</v>
          </cell>
        </row>
        <row r="159">
          <cell r="A159">
            <v>589040084194</v>
          </cell>
          <cell r="B159">
            <v>33324.12</v>
          </cell>
          <cell r="C159">
            <v>881</v>
          </cell>
          <cell r="D159">
            <v>5799</v>
          </cell>
          <cell r="E159">
            <v>708</v>
          </cell>
        </row>
        <row r="160">
          <cell r="A160">
            <v>589329976605</v>
          </cell>
          <cell r="B160">
            <v>3011.51</v>
          </cell>
          <cell r="C160">
            <v>396</v>
          </cell>
          <cell r="D160">
            <v>1820</v>
          </cell>
          <cell r="E160">
            <v>256</v>
          </cell>
        </row>
        <row r="161">
          <cell r="A161">
            <v>589377945837</v>
          </cell>
          <cell r="B161">
            <v>46494.54</v>
          </cell>
          <cell r="C161">
            <v>1421</v>
          </cell>
          <cell r="D161">
            <v>13047</v>
          </cell>
          <cell r="E161">
            <v>1162</v>
          </cell>
        </row>
        <row r="162">
          <cell r="A162">
            <v>589590595246</v>
          </cell>
          <cell r="B162">
            <v>151941.7</v>
          </cell>
          <cell r="C162">
            <v>13758</v>
          </cell>
          <cell r="D162">
            <v>38316</v>
          </cell>
          <cell r="E162">
            <v>13399</v>
          </cell>
        </row>
        <row r="163">
          <cell r="A163">
            <v>589851591771</v>
          </cell>
          <cell r="B163">
            <v>8659.71</v>
          </cell>
          <cell r="C163">
            <v>206</v>
          </cell>
          <cell r="D163">
            <v>1353</v>
          </cell>
          <cell r="E163">
            <v>182</v>
          </cell>
        </row>
        <row r="164">
          <cell r="A164">
            <v>591217480117</v>
          </cell>
          <cell r="B164">
            <v>10198.65</v>
          </cell>
          <cell r="C164">
            <v>247</v>
          </cell>
          <cell r="D164">
            <v>9887</v>
          </cell>
          <cell r="E164">
            <v>182</v>
          </cell>
        </row>
        <row r="165">
          <cell r="A165">
            <v>591439605080</v>
          </cell>
          <cell r="B165">
            <v>6049.03</v>
          </cell>
          <cell r="C165">
            <v>651</v>
          </cell>
          <cell r="D165">
            <v>4845</v>
          </cell>
          <cell r="E165">
            <v>574</v>
          </cell>
        </row>
        <row r="166">
          <cell r="A166">
            <v>591896537696</v>
          </cell>
          <cell r="B166">
            <v>2122.73</v>
          </cell>
          <cell r="C166">
            <v>55</v>
          </cell>
          <cell r="D166">
            <v>1620</v>
          </cell>
          <cell r="E166">
            <v>49</v>
          </cell>
        </row>
        <row r="167">
          <cell r="A167">
            <v>591899693070</v>
          </cell>
          <cell r="B167">
            <v>7293.43</v>
          </cell>
          <cell r="C167">
            <v>1109</v>
          </cell>
          <cell r="D167">
            <v>4132</v>
          </cell>
          <cell r="E167">
            <v>777</v>
          </cell>
        </row>
        <row r="168">
          <cell r="A168">
            <v>592049049728</v>
          </cell>
          <cell r="B168">
            <v>15993.74</v>
          </cell>
          <cell r="C168">
            <v>328</v>
          </cell>
          <cell r="D168">
            <v>2354</v>
          </cell>
          <cell r="E168">
            <v>251</v>
          </cell>
        </row>
        <row r="169">
          <cell r="A169">
            <v>592501952315</v>
          </cell>
          <cell r="B169">
            <v>13269.83</v>
          </cell>
          <cell r="C169">
            <v>1370</v>
          </cell>
          <cell r="D169">
            <v>4046</v>
          </cell>
          <cell r="E169">
            <v>990</v>
          </cell>
        </row>
        <row r="170">
          <cell r="A170">
            <v>592505020153</v>
          </cell>
          <cell r="B170">
            <v>9029.93</v>
          </cell>
          <cell r="C170">
            <v>1064</v>
          </cell>
          <cell r="D170">
            <v>2712</v>
          </cell>
          <cell r="E170">
            <v>583</v>
          </cell>
        </row>
        <row r="171">
          <cell r="A171">
            <v>592722485900</v>
          </cell>
          <cell r="B171">
            <v>7586.86</v>
          </cell>
          <cell r="C171">
            <v>788</v>
          </cell>
          <cell r="D171">
            <v>4114</v>
          </cell>
          <cell r="E171">
            <v>683</v>
          </cell>
        </row>
        <row r="172">
          <cell r="A172">
            <v>592878213305</v>
          </cell>
          <cell r="B172">
            <v>3812.97</v>
          </cell>
          <cell r="C172">
            <v>1022</v>
          </cell>
          <cell r="D172">
            <v>3256</v>
          </cell>
          <cell r="E172">
            <v>690</v>
          </cell>
        </row>
        <row r="173">
          <cell r="A173">
            <v>592889713507</v>
          </cell>
          <cell r="B173">
            <v>5423.66</v>
          </cell>
          <cell r="C173">
            <v>140</v>
          </cell>
          <cell r="D173">
            <v>2279</v>
          </cell>
          <cell r="E173">
            <v>125</v>
          </cell>
        </row>
        <row r="174">
          <cell r="A174">
            <v>592959829469</v>
          </cell>
          <cell r="B174">
            <v>32396.99</v>
          </cell>
          <cell r="C174">
            <v>466</v>
          </cell>
          <cell r="D174">
            <v>2033</v>
          </cell>
          <cell r="E174">
            <v>411</v>
          </cell>
        </row>
        <row r="175">
          <cell r="A175">
            <v>593225443577</v>
          </cell>
          <cell r="B175">
            <v>32832.86</v>
          </cell>
          <cell r="C175">
            <v>540</v>
          </cell>
          <cell r="D175">
            <v>6331</v>
          </cell>
          <cell r="E175">
            <v>391</v>
          </cell>
        </row>
        <row r="176">
          <cell r="A176">
            <v>593584016163</v>
          </cell>
          <cell r="B176">
            <v>366.22</v>
          </cell>
          <cell r="C176">
            <v>6</v>
          </cell>
          <cell r="D176">
            <v>368</v>
          </cell>
          <cell r="E176">
            <v>6</v>
          </cell>
        </row>
        <row r="177">
          <cell r="A177">
            <v>593744734497</v>
          </cell>
          <cell r="B177">
            <v>4210.87</v>
          </cell>
          <cell r="C177">
            <v>142</v>
          </cell>
          <cell r="D177">
            <v>1383</v>
          </cell>
          <cell r="E177">
            <v>114</v>
          </cell>
        </row>
        <row r="178">
          <cell r="A178">
            <v>593748866098</v>
          </cell>
          <cell r="B178">
            <v>3384.46</v>
          </cell>
          <cell r="C178">
            <v>133</v>
          </cell>
          <cell r="D178">
            <v>1723</v>
          </cell>
          <cell r="E178">
            <v>116</v>
          </cell>
        </row>
        <row r="179">
          <cell r="A179">
            <v>593809413272</v>
          </cell>
          <cell r="B179">
            <v>2818.48</v>
          </cell>
          <cell r="C179">
            <v>45</v>
          </cell>
          <cell r="D179">
            <v>6358</v>
          </cell>
          <cell r="E179">
            <v>43</v>
          </cell>
        </row>
        <row r="180">
          <cell r="A180">
            <v>596368843930</v>
          </cell>
          <cell r="B180">
            <v>3710.13</v>
          </cell>
          <cell r="C180">
            <v>150</v>
          </cell>
          <cell r="D180">
            <v>10223</v>
          </cell>
          <cell r="E180">
            <v>118</v>
          </cell>
        </row>
        <row r="181">
          <cell r="A181">
            <v>596986065929</v>
          </cell>
          <cell r="B181">
            <v>6035.54</v>
          </cell>
          <cell r="C181">
            <v>173</v>
          </cell>
          <cell r="D181">
            <v>1448</v>
          </cell>
          <cell r="E181">
            <v>144</v>
          </cell>
        </row>
        <row r="182">
          <cell r="A182">
            <v>598898432532</v>
          </cell>
          <cell r="B182">
            <v>139201.45</v>
          </cell>
          <cell r="C182">
            <v>2098</v>
          </cell>
          <cell r="D182">
            <v>20318</v>
          </cell>
          <cell r="E182">
            <v>1644</v>
          </cell>
        </row>
        <row r="183">
          <cell r="A183">
            <v>598908620023</v>
          </cell>
          <cell r="B183">
            <v>112.14</v>
          </cell>
          <cell r="C183">
            <v>17</v>
          </cell>
          <cell r="D183">
            <v>57</v>
          </cell>
          <cell r="E183">
            <v>13</v>
          </cell>
        </row>
        <row r="184">
          <cell r="A184">
            <v>598908900450</v>
          </cell>
          <cell r="B184">
            <v>631.55</v>
          </cell>
          <cell r="C184">
            <v>103</v>
          </cell>
          <cell r="D184">
            <v>262</v>
          </cell>
          <cell r="E184">
            <v>92</v>
          </cell>
        </row>
        <row r="185">
          <cell r="A185">
            <v>598909152271</v>
          </cell>
          <cell r="B185">
            <v>110.7</v>
          </cell>
          <cell r="C185">
            <v>5</v>
          </cell>
          <cell r="D185">
            <v>45</v>
          </cell>
          <cell r="E185">
            <v>4</v>
          </cell>
        </row>
        <row r="186">
          <cell r="A186">
            <v>598909468408</v>
          </cell>
          <cell r="B186">
            <v>252.79</v>
          </cell>
          <cell r="C186">
            <v>24</v>
          </cell>
          <cell r="D186">
            <v>45</v>
          </cell>
          <cell r="E186">
            <v>18</v>
          </cell>
        </row>
        <row r="187">
          <cell r="A187">
            <v>598970252794</v>
          </cell>
          <cell r="B187">
            <v>78625.84</v>
          </cell>
          <cell r="C187">
            <v>10026</v>
          </cell>
          <cell r="D187">
            <v>28974</v>
          </cell>
          <cell r="E187">
            <v>9793</v>
          </cell>
        </row>
        <row r="188">
          <cell r="A188">
            <v>599138477865</v>
          </cell>
          <cell r="B188">
            <v>3413.31</v>
          </cell>
          <cell r="C188">
            <v>177</v>
          </cell>
          <cell r="D188">
            <v>1204</v>
          </cell>
          <cell r="E188">
            <v>151</v>
          </cell>
        </row>
        <row r="189">
          <cell r="A189">
            <v>599139729217</v>
          </cell>
          <cell r="B189">
            <v>3250.63</v>
          </cell>
          <cell r="C189">
            <v>252</v>
          </cell>
          <cell r="D189">
            <v>800</v>
          </cell>
          <cell r="E189">
            <v>123</v>
          </cell>
        </row>
        <row r="190">
          <cell r="A190">
            <v>599141001175</v>
          </cell>
          <cell r="B190">
            <v>409.07</v>
          </cell>
          <cell r="C190">
            <v>13</v>
          </cell>
          <cell r="D190">
            <v>109</v>
          </cell>
          <cell r="E190">
            <v>12</v>
          </cell>
        </row>
        <row r="191">
          <cell r="A191">
            <v>599148365406</v>
          </cell>
          <cell r="B191">
            <v>32332.6</v>
          </cell>
          <cell r="C191">
            <v>757</v>
          </cell>
          <cell r="D191">
            <v>9584</v>
          </cell>
          <cell r="E191">
            <v>655</v>
          </cell>
        </row>
        <row r="192">
          <cell r="A192">
            <v>599202597486</v>
          </cell>
          <cell r="B192">
            <v>133.8</v>
          </cell>
          <cell r="C192">
            <v>2</v>
          </cell>
          <cell r="D192">
            <v>37</v>
          </cell>
          <cell r="E192">
            <v>2</v>
          </cell>
        </row>
        <row r="193">
          <cell r="A193">
            <v>599279018544</v>
          </cell>
          <cell r="B193">
            <v>12769.65</v>
          </cell>
          <cell r="C193">
            <v>229</v>
          </cell>
          <cell r="D193">
            <v>6527</v>
          </cell>
          <cell r="E193">
            <v>184</v>
          </cell>
        </row>
        <row r="194">
          <cell r="A194">
            <v>599334890303</v>
          </cell>
          <cell r="B194">
            <v>1199.39</v>
          </cell>
          <cell r="C194">
            <v>47</v>
          </cell>
          <cell r="D194">
            <v>291</v>
          </cell>
          <cell r="E194">
            <v>44</v>
          </cell>
        </row>
        <row r="195">
          <cell r="A195">
            <v>599335454245</v>
          </cell>
          <cell r="B195">
            <v>47.51</v>
          </cell>
          <cell r="C195">
            <v>2</v>
          </cell>
          <cell r="D195">
            <v>16</v>
          </cell>
          <cell r="E195">
            <v>3</v>
          </cell>
        </row>
        <row r="196">
          <cell r="A196">
            <v>599335746549</v>
          </cell>
          <cell r="B196">
            <v>396.02</v>
          </cell>
          <cell r="C196">
            <v>48</v>
          </cell>
          <cell r="D196">
            <v>73</v>
          </cell>
          <cell r="E196">
            <v>17</v>
          </cell>
        </row>
        <row r="197">
          <cell r="A197">
            <v>599335926023</v>
          </cell>
          <cell r="B197">
            <v>345.65</v>
          </cell>
          <cell r="C197">
            <v>21</v>
          </cell>
          <cell r="D197">
            <v>109</v>
          </cell>
          <cell r="E197">
            <v>20</v>
          </cell>
        </row>
        <row r="198">
          <cell r="A198">
            <v>599395098739</v>
          </cell>
          <cell r="B198">
            <v>5400.13</v>
          </cell>
          <cell r="C198">
            <v>622</v>
          </cell>
          <cell r="D198">
            <v>4885</v>
          </cell>
          <cell r="E198">
            <v>529</v>
          </cell>
        </row>
        <row r="199">
          <cell r="A199">
            <v>599458348066</v>
          </cell>
          <cell r="B199">
            <v>56.3</v>
          </cell>
          <cell r="C199">
            <v>11</v>
          </cell>
          <cell r="D199">
            <v>76</v>
          </cell>
          <cell r="E199">
            <v>2</v>
          </cell>
        </row>
        <row r="200">
          <cell r="A200">
            <v>599521259641</v>
          </cell>
          <cell r="B200">
            <v>148.47</v>
          </cell>
          <cell r="C200">
            <v>9</v>
          </cell>
          <cell r="D200">
            <v>155</v>
          </cell>
          <cell r="E200">
            <v>5</v>
          </cell>
        </row>
        <row r="201">
          <cell r="A201">
            <v>599521627163</v>
          </cell>
          <cell r="B201">
            <v>107.6</v>
          </cell>
          <cell r="C201">
            <v>4</v>
          </cell>
          <cell r="D201">
            <v>23</v>
          </cell>
          <cell r="E201">
            <v>4</v>
          </cell>
        </row>
        <row r="202">
          <cell r="A202">
            <v>599521991415</v>
          </cell>
          <cell r="B202">
            <v>302.75</v>
          </cell>
          <cell r="C202">
            <v>14</v>
          </cell>
          <cell r="D202">
            <v>84</v>
          </cell>
          <cell r="E202">
            <v>9</v>
          </cell>
        </row>
        <row r="203">
          <cell r="A203">
            <v>599522087809</v>
          </cell>
          <cell r="B203">
            <v>5318.46</v>
          </cell>
          <cell r="C203">
            <v>327</v>
          </cell>
          <cell r="D203">
            <v>922</v>
          </cell>
          <cell r="E203">
            <v>252</v>
          </cell>
        </row>
        <row r="204">
          <cell r="A204">
            <v>599522639719</v>
          </cell>
          <cell r="B204">
            <v>765.77</v>
          </cell>
          <cell r="C204">
            <v>68</v>
          </cell>
          <cell r="D204">
            <v>420</v>
          </cell>
          <cell r="E204">
            <v>59</v>
          </cell>
        </row>
        <row r="205">
          <cell r="A205">
            <v>600570993493</v>
          </cell>
          <cell r="B205">
            <v>332.58</v>
          </cell>
          <cell r="C205">
            <v>8</v>
          </cell>
          <cell r="D205">
            <v>40</v>
          </cell>
          <cell r="E205">
            <v>7</v>
          </cell>
        </row>
        <row r="206">
          <cell r="A206">
            <v>600795005584</v>
          </cell>
          <cell r="B206">
            <v>377.79</v>
          </cell>
          <cell r="C206">
            <v>35</v>
          </cell>
          <cell r="D206">
            <v>762</v>
          </cell>
          <cell r="E206">
            <v>25</v>
          </cell>
        </row>
        <row r="207">
          <cell r="A207">
            <v>601093025574</v>
          </cell>
          <cell r="B207">
            <v>95</v>
          </cell>
          <cell r="C207">
            <v>5</v>
          </cell>
          <cell r="D207">
            <v>11</v>
          </cell>
          <cell r="E207">
            <v>1</v>
          </cell>
        </row>
        <row r="208">
          <cell r="A208">
            <v>601093977199</v>
          </cell>
          <cell r="B208">
            <v>157.8</v>
          </cell>
          <cell r="C208">
            <v>6</v>
          </cell>
          <cell r="D208">
            <v>93</v>
          </cell>
          <cell r="E208">
            <v>4</v>
          </cell>
        </row>
        <row r="209">
          <cell r="A209">
            <v>601187015484</v>
          </cell>
          <cell r="B209">
            <v>112.9</v>
          </cell>
          <cell r="C209">
            <v>9</v>
          </cell>
          <cell r="D209">
            <v>63</v>
          </cell>
          <cell r="E209">
            <v>8</v>
          </cell>
        </row>
        <row r="210">
          <cell r="A210">
            <v>601187279679</v>
          </cell>
          <cell r="B210">
            <v>479.96</v>
          </cell>
          <cell r="C210">
            <v>25</v>
          </cell>
          <cell r="D210">
            <v>324</v>
          </cell>
          <cell r="E210">
            <v>24</v>
          </cell>
        </row>
        <row r="211">
          <cell r="A211">
            <v>601293794901</v>
          </cell>
          <cell r="B211">
            <v>543.96</v>
          </cell>
          <cell r="C211">
            <v>22</v>
          </cell>
          <cell r="D211">
            <v>142</v>
          </cell>
          <cell r="E211">
            <v>16</v>
          </cell>
        </row>
        <row r="212">
          <cell r="A212">
            <v>601843460575</v>
          </cell>
          <cell r="B212">
            <v>191.43</v>
          </cell>
          <cell r="C212">
            <v>7</v>
          </cell>
          <cell r="D212">
            <v>33</v>
          </cell>
          <cell r="E212">
            <v>7</v>
          </cell>
        </row>
        <row r="213">
          <cell r="A213">
            <v>602081449138</v>
          </cell>
          <cell r="B213">
            <v>149.43</v>
          </cell>
          <cell r="C213">
            <v>9</v>
          </cell>
          <cell r="D213">
            <v>16</v>
          </cell>
          <cell r="E213">
            <v>3</v>
          </cell>
        </row>
        <row r="214">
          <cell r="A214">
            <v>603592215381</v>
          </cell>
          <cell r="B214">
            <v>232.94</v>
          </cell>
          <cell r="C214">
            <v>13</v>
          </cell>
          <cell r="D214">
            <v>138</v>
          </cell>
          <cell r="E214">
            <v>13</v>
          </cell>
        </row>
        <row r="215">
          <cell r="A215">
            <v>604018031315</v>
          </cell>
          <cell r="B215">
            <v>281.62</v>
          </cell>
          <cell r="C215">
            <v>5</v>
          </cell>
          <cell r="D215">
            <v>110</v>
          </cell>
          <cell r="E215">
            <v>5</v>
          </cell>
        </row>
        <row r="216">
          <cell r="A216">
            <v>604021319220</v>
          </cell>
          <cell r="B216">
            <v>1228.22</v>
          </cell>
          <cell r="C216">
            <v>18</v>
          </cell>
          <cell r="D216">
            <v>261</v>
          </cell>
          <cell r="E216">
            <v>17</v>
          </cell>
        </row>
        <row r="217">
          <cell r="A217">
            <v>604924296783</v>
          </cell>
          <cell r="B217">
            <v>77.8</v>
          </cell>
          <cell r="C217">
            <v>2</v>
          </cell>
          <cell r="D217">
            <v>9</v>
          </cell>
          <cell r="E217">
            <v>1</v>
          </cell>
        </row>
        <row r="218">
          <cell r="A218">
            <v>610061735481</v>
          </cell>
          <cell r="B218">
            <v>946.53</v>
          </cell>
          <cell r="C218">
            <v>16</v>
          </cell>
          <cell r="D218">
            <v>174</v>
          </cell>
          <cell r="E218">
            <v>5</v>
          </cell>
        </row>
        <row r="219">
          <cell r="A219">
            <v>610575643922</v>
          </cell>
          <cell r="B219">
            <v>58.06</v>
          </cell>
          <cell r="C219">
            <v>1</v>
          </cell>
          <cell r="D219">
            <v>7</v>
          </cell>
          <cell r="E219">
            <v>1</v>
          </cell>
        </row>
        <row r="220">
          <cell r="A220" t="str">
            <v>总计</v>
          </cell>
          <cell r="B220">
            <v>8773205.22000001</v>
          </cell>
          <cell r="C220">
            <v>382418</v>
          </cell>
          <cell r="D220">
            <v>1535923</v>
          </cell>
          <cell r="E220">
            <v>277526</v>
          </cell>
        </row>
      </sheetData>
      <sheetData sheetId="19" refreshError="1"/>
      <sheetData sheetId="20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23387.05</v>
          </cell>
          <cell r="C4">
            <v>2880</v>
          </cell>
          <cell r="D4">
            <v>10324</v>
          </cell>
          <cell r="E4">
            <v>0.8804</v>
          </cell>
          <cell r="F4">
            <v>92.19</v>
          </cell>
          <cell r="G4">
            <v>1260</v>
          </cell>
        </row>
        <row r="5">
          <cell r="A5">
            <v>15699771744</v>
          </cell>
          <cell r="B5">
            <v>570754.43</v>
          </cell>
          <cell r="C5">
            <v>22323</v>
          </cell>
          <cell r="D5">
            <v>61105</v>
          </cell>
          <cell r="E5">
            <v>1.086</v>
          </cell>
          <cell r="F5">
            <v>318.21</v>
          </cell>
          <cell r="G5">
            <v>10124</v>
          </cell>
        </row>
        <row r="6">
          <cell r="A6">
            <v>15699803229</v>
          </cell>
          <cell r="B6">
            <v>470290.47</v>
          </cell>
          <cell r="C6">
            <v>24605</v>
          </cell>
          <cell r="D6">
            <v>103844</v>
          </cell>
          <cell r="E6">
            <v>1.1272</v>
          </cell>
          <cell r="F6">
            <v>211.1</v>
          </cell>
          <cell r="G6">
            <v>14950</v>
          </cell>
        </row>
        <row r="7">
          <cell r="A7">
            <v>16175250812</v>
          </cell>
          <cell r="B7">
            <v>43832.41</v>
          </cell>
          <cell r="C7">
            <v>1989</v>
          </cell>
          <cell r="D7">
            <v>10921</v>
          </cell>
          <cell r="E7">
            <v>0.7379</v>
          </cell>
          <cell r="F7">
            <v>204.37</v>
          </cell>
          <cell r="G7">
            <v>1261</v>
          </cell>
        </row>
        <row r="8">
          <cell r="A8">
            <v>17059283658</v>
          </cell>
          <cell r="B8">
            <v>28038.98</v>
          </cell>
          <cell r="C8">
            <v>3268</v>
          </cell>
          <cell r="D8">
            <v>15115</v>
          </cell>
          <cell r="E8">
            <v>0.8939</v>
          </cell>
          <cell r="F8">
            <v>90.66</v>
          </cell>
          <cell r="G8">
            <v>2014</v>
          </cell>
        </row>
        <row r="9">
          <cell r="A9">
            <v>17609656669</v>
          </cell>
          <cell r="B9">
            <v>51.7</v>
          </cell>
          <cell r="C9">
            <v>3</v>
          </cell>
          <cell r="D9">
            <v>235</v>
          </cell>
          <cell r="E9">
            <v>0.0043</v>
          </cell>
          <cell r="F9">
            <v>51.7</v>
          </cell>
          <cell r="G9">
            <v>1</v>
          </cell>
        </row>
        <row r="10">
          <cell r="A10">
            <v>17609664652</v>
          </cell>
          <cell r="B10">
            <v>15253.43</v>
          </cell>
          <cell r="C10">
            <v>2335</v>
          </cell>
          <cell r="D10">
            <v>6619</v>
          </cell>
          <cell r="E10">
            <v>1.3751</v>
          </cell>
          <cell r="F10">
            <v>66.69</v>
          </cell>
          <cell r="G10">
            <v>1473</v>
          </cell>
        </row>
        <row r="11">
          <cell r="A11">
            <v>17609716325</v>
          </cell>
          <cell r="B11">
            <v>39068.05</v>
          </cell>
          <cell r="C11">
            <v>2606</v>
          </cell>
          <cell r="D11">
            <v>2773</v>
          </cell>
          <cell r="E11">
            <v>1.4816</v>
          </cell>
          <cell r="F11">
            <v>580.64</v>
          </cell>
          <cell r="G11">
            <v>622</v>
          </cell>
        </row>
        <row r="12">
          <cell r="A12">
            <v>17609756261</v>
          </cell>
          <cell r="B12">
            <v>135429.88</v>
          </cell>
          <cell r="C12">
            <v>17200</v>
          </cell>
          <cell r="D12">
            <v>27703</v>
          </cell>
          <cell r="E12">
            <v>0.9463</v>
          </cell>
          <cell r="F12">
            <v>160.07</v>
          </cell>
          <cell r="G12">
            <v>4154</v>
          </cell>
        </row>
        <row r="13">
          <cell r="A13">
            <v>17609784091</v>
          </cell>
          <cell r="B13">
            <v>849.03</v>
          </cell>
          <cell r="C13">
            <v>150</v>
          </cell>
          <cell r="D13">
            <v>634</v>
          </cell>
          <cell r="E13">
            <v>1.2978</v>
          </cell>
          <cell r="F13">
            <v>49.54</v>
          </cell>
          <cell r="G13">
            <v>120</v>
          </cell>
        </row>
        <row r="14">
          <cell r="A14">
            <v>17609832853</v>
          </cell>
          <cell r="B14">
            <v>94443.2</v>
          </cell>
          <cell r="C14">
            <v>33078</v>
          </cell>
          <cell r="D14">
            <v>63409</v>
          </cell>
          <cell r="E14">
            <v>1.9667</v>
          </cell>
          <cell r="F14">
            <v>30.85</v>
          </cell>
          <cell r="G14">
            <v>20302</v>
          </cell>
        </row>
        <row r="15">
          <cell r="A15">
            <v>17609936348</v>
          </cell>
          <cell r="B15">
            <v>10264.93</v>
          </cell>
          <cell r="C15">
            <v>3688</v>
          </cell>
          <cell r="D15">
            <v>8012</v>
          </cell>
          <cell r="E15">
            <v>1.4123</v>
          </cell>
          <cell r="F15">
            <v>42.11</v>
          </cell>
          <cell r="G15">
            <v>1730</v>
          </cell>
        </row>
        <row r="16">
          <cell r="A16">
            <v>17609980146</v>
          </cell>
          <cell r="B16">
            <v>21427.33</v>
          </cell>
          <cell r="C16">
            <v>6127</v>
          </cell>
          <cell r="D16">
            <v>13681</v>
          </cell>
          <cell r="E16">
            <v>1.9036</v>
          </cell>
          <cell r="F16">
            <v>34.83</v>
          </cell>
          <cell r="G16">
            <v>4073</v>
          </cell>
        </row>
        <row r="17">
          <cell r="A17">
            <v>17704561464</v>
          </cell>
          <cell r="B17">
            <v>550156.6</v>
          </cell>
          <cell r="C17">
            <v>42523</v>
          </cell>
          <cell r="D17">
            <v>98264</v>
          </cell>
          <cell r="E17">
            <v>1.4608</v>
          </cell>
          <cell r="F17">
            <v>159.72</v>
          </cell>
          <cell r="G17">
            <v>21582</v>
          </cell>
        </row>
        <row r="18">
          <cell r="A18">
            <v>17704601401</v>
          </cell>
          <cell r="B18">
            <v>88.8</v>
          </cell>
          <cell r="C18">
            <v>21</v>
          </cell>
          <cell r="D18">
            <v>8</v>
          </cell>
          <cell r="E18">
            <v>0.25</v>
          </cell>
          <cell r="F18">
            <v>44.4</v>
          </cell>
          <cell r="G18">
            <v>2</v>
          </cell>
        </row>
        <row r="19">
          <cell r="A19">
            <v>18943200386</v>
          </cell>
          <cell r="B19">
            <v>31675.01</v>
          </cell>
          <cell r="C19">
            <v>8253</v>
          </cell>
          <cell r="D19">
            <v>17279</v>
          </cell>
          <cell r="E19">
            <v>2.2041</v>
          </cell>
          <cell r="F19">
            <v>37.67</v>
          </cell>
          <cell r="G19">
            <v>5822</v>
          </cell>
        </row>
        <row r="20">
          <cell r="A20">
            <v>19539059607</v>
          </cell>
          <cell r="B20">
            <v>306452.15</v>
          </cell>
          <cell r="C20">
            <v>16603</v>
          </cell>
          <cell r="D20">
            <v>49463</v>
          </cell>
          <cell r="E20">
            <v>0.9529</v>
          </cell>
          <cell r="F20">
            <v>231.31</v>
          </cell>
          <cell r="G20">
            <v>8014</v>
          </cell>
        </row>
        <row r="21">
          <cell r="A21">
            <v>23563696066</v>
          </cell>
          <cell r="B21">
            <v>79.98</v>
          </cell>
          <cell r="C21">
            <v>32</v>
          </cell>
          <cell r="D21">
            <v>60</v>
          </cell>
          <cell r="E21">
            <v>0.2063</v>
          </cell>
          <cell r="F21">
            <v>21.47</v>
          </cell>
          <cell r="G21">
            <v>6</v>
          </cell>
        </row>
        <row r="22">
          <cell r="A22">
            <v>37253526527</v>
          </cell>
          <cell r="B22">
            <v>117169.97</v>
          </cell>
          <cell r="C22">
            <v>9790</v>
          </cell>
          <cell r="D22">
            <v>25833</v>
          </cell>
          <cell r="E22">
            <v>1.716</v>
          </cell>
          <cell r="F22">
            <v>121.32</v>
          </cell>
          <cell r="G22">
            <v>6941</v>
          </cell>
        </row>
        <row r="23">
          <cell r="A23">
            <v>37253770022</v>
          </cell>
          <cell r="B23">
            <v>34256.26</v>
          </cell>
          <cell r="C23">
            <v>5001</v>
          </cell>
          <cell r="D23">
            <v>6306</v>
          </cell>
          <cell r="E23">
            <v>1.5271</v>
          </cell>
          <cell r="F23">
            <v>121.02</v>
          </cell>
          <cell r="G23">
            <v>1721</v>
          </cell>
        </row>
        <row r="24">
          <cell r="A24">
            <v>37254243740</v>
          </cell>
          <cell r="B24">
            <v>56462.83</v>
          </cell>
          <cell r="C24">
            <v>3752</v>
          </cell>
          <cell r="D24">
            <v>9584</v>
          </cell>
          <cell r="E24">
            <v>1.0784</v>
          </cell>
          <cell r="F24">
            <v>234.93</v>
          </cell>
          <cell r="G24">
            <v>1692</v>
          </cell>
        </row>
        <row r="25">
          <cell r="A25">
            <v>37318730769</v>
          </cell>
          <cell r="B25">
            <v>401701</v>
          </cell>
          <cell r="C25">
            <v>33882</v>
          </cell>
          <cell r="D25">
            <v>82755</v>
          </cell>
          <cell r="E25">
            <v>1.3436</v>
          </cell>
          <cell r="F25">
            <v>140.02</v>
          </cell>
          <cell r="G25">
            <v>18105</v>
          </cell>
        </row>
        <row r="26">
          <cell r="A26">
            <v>39290708556</v>
          </cell>
          <cell r="B26">
            <v>3405150.38</v>
          </cell>
          <cell r="C26">
            <v>57115</v>
          </cell>
          <cell r="D26">
            <v>133990</v>
          </cell>
          <cell r="E26">
            <v>0.7927</v>
          </cell>
          <cell r="F26">
            <v>591.81</v>
          </cell>
          <cell r="G26">
            <v>30169</v>
          </cell>
        </row>
        <row r="27">
          <cell r="A27">
            <v>39788807046</v>
          </cell>
          <cell r="B27">
            <v>498784.25</v>
          </cell>
          <cell r="C27">
            <v>46318</v>
          </cell>
          <cell r="D27">
            <v>135139</v>
          </cell>
          <cell r="E27">
            <v>1.3382</v>
          </cell>
          <cell r="F27">
            <v>104.12</v>
          </cell>
          <cell r="G27">
            <v>39748</v>
          </cell>
        </row>
        <row r="28">
          <cell r="A28">
            <v>39800042951</v>
          </cell>
          <cell r="B28">
            <v>201150.94</v>
          </cell>
          <cell r="C28">
            <v>9369</v>
          </cell>
          <cell r="D28">
            <v>17728</v>
          </cell>
          <cell r="E28">
            <v>1.0976</v>
          </cell>
          <cell r="F28">
            <v>319.07</v>
          </cell>
          <cell r="G28">
            <v>3251</v>
          </cell>
        </row>
        <row r="29">
          <cell r="A29">
            <v>39829692578</v>
          </cell>
          <cell r="B29">
            <v>104627.53</v>
          </cell>
          <cell r="C29">
            <v>10557</v>
          </cell>
          <cell r="D29">
            <v>16204</v>
          </cell>
          <cell r="E29">
            <v>1.4219</v>
          </cell>
          <cell r="F29">
            <v>158.08</v>
          </cell>
          <cell r="G29">
            <v>3718</v>
          </cell>
        </row>
        <row r="30">
          <cell r="A30">
            <v>40596755110</v>
          </cell>
          <cell r="B30">
            <v>192343.93</v>
          </cell>
          <cell r="C30">
            <v>9857</v>
          </cell>
          <cell r="D30">
            <v>99260</v>
          </cell>
          <cell r="E30">
            <v>0.5611</v>
          </cell>
          <cell r="F30">
            <v>156.73</v>
          </cell>
          <cell r="G30">
            <v>8239</v>
          </cell>
        </row>
        <row r="31">
          <cell r="A31">
            <v>40611478319</v>
          </cell>
          <cell r="B31">
            <v>543554.3</v>
          </cell>
          <cell r="C31">
            <v>8487</v>
          </cell>
          <cell r="D31">
            <v>52627</v>
          </cell>
          <cell r="E31">
            <v>0.6222</v>
          </cell>
          <cell r="F31">
            <v>717.68</v>
          </cell>
          <cell r="G31">
            <v>4854</v>
          </cell>
        </row>
        <row r="32">
          <cell r="A32">
            <v>41141176393</v>
          </cell>
          <cell r="B32">
            <v>5965397.57</v>
          </cell>
          <cell r="C32">
            <v>139854</v>
          </cell>
          <cell r="D32">
            <v>425764</v>
          </cell>
          <cell r="E32">
            <v>0.962</v>
          </cell>
          <cell r="F32">
            <v>565.07</v>
          </cell>
          <cell r="G32">
            <v>76454</v>
          </cell>
        </row>
        <row r="33">
          <cell r="A33">
            <v>42300643952</v>
          </cell>
          <cell r="B33">
            <v>37364.02</v>
          </cell>
          <cell r="C33">
            <v>808</v>
          </cell>
          <cell r="D33">
            <v>5405</v>
          </cell>
          <cell r="E33">
            <v>0.599</v>
          </cell>
          <cell r="F33">
            <v>367.2</v>
          </cell>
          <cell r="G33">
            <v>600</v>
          </cell>
        </row>
        <row r="34">
          <cell r="A34">
            <v>42301063223</v>
          </cell>
          <cell r="B34">
            <v>6610.19</v>
          </cell>
          <cell r="C34">
            <v>342</v>
          </cell>
          <cell r="D34">
            <v>3157</v>
          </cell>
          <cell r="E34">
            <v>0.5932</v>
          </cell>
          <cell r="F34">
            <v>199.22</v>
          </cell>
          <cell r="G34">
            <v>232</v>
          </cell>
        </row>
        <row r="35">
          <cell r="A35">
            <v>42759737847</v>
          </cell>
          <cell r="B35">
            <v>416585.08</v>
          </cell>
          <cell r="C35">
            <v>7612</v>
          </cell>
          <cell r="D35">
            <v>25764</v>
          </cell>
          <cell r="E35">
            <v>0.6861</v>
          </cell>
          <cell r="F35">
            <v>486.55</v>
          </cell>
          <cell r="G35">
            <v>4553</v>
          </cell>
        </row>
        <row r="36">
          <cell r="A36">
            <v>43893226461</v>
          </cell>
          <cell r="B36">
            <v>62562.03</v>
          </cell>
          <cell r="C36">
            <v>8652</v>
          </cell>
          <cell r="D36">
            <v>16653</v>
          </cell>
          <cell r="E36">
            <v>1.4939</v>
          </cell>
          <cell r="F36">
            <v>106.22</v>
          </cell>
          <cell r="G36">
            <v>3837</v>
          </cell>
        </row>
        <row r="37">
          <cell r="A37">
            <v>43988989706</v>
          </cell>
          <cell r="B37">
            <v>225817.22</v>
          </cell>
          <cell r="C37">
            <v>39527</v>
          </cell>
          <cell r="D37">
            <v>95068</v>
          </cell>
          <cell r="E37">
            <v>1.8441</v>
          </cell>
          <cell r="F37">
            <v>50.56</v>
          </cell>
          <cell r="G37">
            <v>32582</v>
          </cell>
        </row>
        <row r="38">
          <cell r="A38">
            <v>520538406051</v>
          </cell>
          <cell r="B38">
            <v>623133.79</v>
          </cell>
          <cell r="C38">
            <v>11513</v>
          </cell>
          <cell r="D38">
            <v>37605</v>
          </cell>
          <cell r="E38">
            <v>0.6992</v>
          </cell>
          <cell r="F38">
            <v>548.13</v>
          </cell>
          <cell r="G38">
            <v>6157</v>
          </cell>
        </row>
        <row r="39">
          <cell r="A39">
            <v>521804256985</v>
          </cell>
          <cell r="B39">
            <v>601483.27</v>
          </cell>
          <cell r="C39">
            <v>13522</v>
          </cell>
          <cell r="D39">
            <v>68884</v>
          </cell>
          <cell r="E39">
            <v>0.5892</v>
          </cell>
          <cell r="F39">
            <v>526.94</v>
          </cell>
          <cell r="G39">
            <v>7413</v>
          </cell>
        </row>
        <row r="40">
          <cell r="A40">
            <v>521869636173</v>
          </cell>
          <cell r="B40">
            <v>116179.32</v>
          </cell>
          <cell r="C40">
            <v>4029</v>
          </cell>
          <cell r="D40">
            <v>17631</v>
          </cell>
          <cell r="E40">
            <v>1.1349</v>
          </cell>
          <cell r="F40">
            <v>322.38</v>
          </cell>
          <cell r="G40">
            <v>2528</v>
          </cell>
        </row>
        <row r="41">
          <cell r="A41">
            <v>523138079161</v>
          </cell>
          <cell r="B41">
            <v>3027.73</v>
          </cell>
          <cell r="C41">
            <v>500</v>
          </cell>
          <cell r="D41">
            <v>1903</v>
          </cell>
          <cell r="E41">
            <v>0.9416</v>
          </cell>
          <cell r="F41">
            <v>71.82</v>
          </cell>
          <cell r="G41">
            <v>262</v>
          </cell>
        </row>
        <row r="42">
          <cell r="A42">
            <v>524754970729</v>
          </cell>
          <cell r="B42">
            <v>27056.54</v>
          </cell>
          <cell r="C42">
            <v>734</v>
          </cell>
          <cell r="D42">
            <v>4897</v>
          </cell>
          <cell r="E42">
            <v>0.3728</v>
          </cell>
          <cell r="F42">
            <v>352.81</v>
          </cell>
          <cell r="G42">
            <v>442</v>
          </cell>
        </row>
        <row r="43">
          <cell r="A43">
            <v>525000115434</v>
          </cell>
          <cell r="B43">
            <v>515465.67</v>
          </cell>
          <cell r="C43">
            <v>41682</v>
          </cell>
          <cell r="D43">
            <v>119067</v>
          </cell>
          <cell r="E43">
            <v>1.7634</v>
          </cell>
          <cell r="F43">
            <v>103.33</v>
          </cell>
          <cell r="G43">
            <v>34124</v>
          </cell>
        </row>
        <row r="44">
          <cell r="A44">
            <v>525048016525</v>
          </cell>
          <cell r="B44">
            <v>46399.9</v>
          </cell>
          <cell r="C44">
            <v>2311</v>
          </cell>
          <cell r="D44">
            <v>9912</v>
          </cell>
          <cell r="E44">
            <v>0.5576</v>
          </cell>
          <cell r="F44">
            <v>278.64</v>
          </cell>
          <cell r="G44">
            <v>918</v>
          </cell>
        </row>
        <row r="45">
          <cell r="A45">
            <v>525281347377</v>
          </cell>
          <cell r="B45">
            <v>1912.36</v>
          </cell>
          <cell r="C45">
            <v>57</v>
          </cell>
          <cell r="D45">
            <v>426</v>
          </cell>
          <cell r="E45">
            <v>0.4403</v>
          </cell>
          <cell r="F45">
            <v>295.9</v>
          </cell>
          <cell r="G45">
            <v>33</v>
          </cell>
        </row>
        <row r="46">
          <cell r="A46">
            <v>526145930115</v>
          </cell>
          <cell r="B46">
            <v>56649.77</v>
          </cell>
          <cell r="C46">
            <v>896</v>
          </cell>
          <cell r="D46">
            <v>4982</v>
          </cell>
          <cell r="E46">
            <v>0.5278</v>
          </cell>
          <cell r="F46">
            <v>528.35</v>
          </cell>
          <cell r="G46">
            <v>612</v>
          </cell>
        </row>
        <row r="47">
          <cell r="A47">
            <v>527119411115</v>
          </cell>
          <cell r="B47">
            <v>11288.42</v>
          </cell>
          <cell r="C47">
            <v>268</v>
          </cell>
          <cell r="D47">
            <v>1164</v>
          </cell>
          <cell r="E47">
            <v>1.5561</v>
          </cell>
          <cell r="F47">
            <v>358.68</v>
          </cell>
          <cell r="G47">
            <v>212</v>
          </cell>
        </row>
        <row r="48">
          <cell r="A48">
            <v>527169293681</v>
          </cell>
          <cell r="B48">
            <v>8508.11</v>
          </cell>
          <cell r="C48">
            <v>311</v>
          </cell>
          <cell r="D48">
            <v>4847</v>
          </cell>
          <cell r="E48">
            <v>0.2442</v>
          </cell>
          <cell r="F48">
            <v>312.75</v>
          </cell>
          <cell r="G48">
            <v>203</v>
          </cell>
        </row>
        <row r="49">
          <cell r="A49">
            <v>527183564590</v>
          </cell>
          <cell r="B49">
            <v>15397.31</v>
          </cell>
          <cell r="C49">
            <v>254</v>
          </cell>
          <cell r="D49">
            <v>1129</v>
          </cell>
          <cell r="E49">
            <v>0.816</v>
          </cell>
          <cell r="F49">
            <v>516.23</v>
          </cell>
          <cell r="G49">
            <v>176</v>
          </cell>
        </row>
        <row r="50">
          <cell r="A50">
            <v>527678427514</v>
          </cell>
          <cell r="B50">
            <v>35426.63</v>
          </cell>
          <cell r="C50">
            <v>941</v>
          </cell>
          <cell r="D50">
            <v>4071</v>
          </cell>
          <cell r="E50">
            <v>0.9902</v>
          </cell>
          <cell r="F50">
            <v>330.9</v>
          </cell>
          <cell r="G50">
            <v>671</v>
          </cell>
        </row>
        <row r="51">
          <cell r="A51">
            <v>527719726342</v>
          </cell>
          <cell r="B51">
            <v>11041.62</v>
          </cell>
          <cell r="C51">
            <v>196</v>
          </cell>
          <cell r="D51">
            <v>739</v>
          </cell>
          <cell r="E51">
            <v>0.7095</v>
          </cell>
          <cell r="F51">
            <v>574.41</v>
          </cell>
          <cell r="G51">
            <v>110</v>
          </cell>
        </row>
        <row r="52">
          <cell r="A52">
            <v>527733177957</v>
          </cell>
          <cell r="B52">
            <v>31849.7</v>
          </cell>
          <cell r="C52">
            <v>1102</v>
          </cell>
          <cell r="D52">
            <v>3708</v>
          </cell>
          <cell r="E52">
            <v>1.3272</v>
          </cell>
          <cell r="F52">
            <v>274.54</v>
          </cell>
          <cell r="G52">
            <v>828</v>
          </cell>
        </row>
        <row r="53">
          <cell r="A53">
            <v>527733221669</v>
          </cell>
          <cell r="B53">
            <v>6343.92</v>
          </cell>
          <cell r="C53">
            <v>174</v>
          </cell>
          <cell r="D53">
            <v>989</v>
          </cell>
          <cell r="E53">
            <v>1.046</v>
          </cell>
          <cell r="F53">
            <v>302.21</v>
          </cell>
          <cell r="G53">
            <v>139</v>
          </cell>
        </row>
        <row r="54">
          <cell r="A54">
            <v>527733377421</v>
          </cell>
          <cell r="B54">
            <v>3378.31</v>
          </cell>
          <cell r="C54">
            <v>82</v>
          </cell>
          <cell r="D54">
            <v>539</v>
          </cell>
          <cell r="E54">
            <v>0.3597</v>
          </cell>
          <cell r="F54">
            <v>156.31</v>
          </cell>
          <cell r="G54">
            <v>70</v>
          </cell>
        </row>
        <row r="55">
          <cell r="A55">
            <v>527733381602</v>
          </cell>
          <cell r="B55">
            <v>14688.29</v>
          </cell>
          <cell r="C55">
            <v>638</v>
          </cell>
          <cell r="D55">
            <v>7337</v>
          </cell>
          <cell r="E55">
            <v>0.3235</v>
          </cell>
          <cell r="F55">
            <v>236.75</v>
          </cell>
          <cell r="G55">
            <v>436</v>
          </cell>
        </row>
        <row r="56">
          <cell r="A56">
            <v>527733589105</v>
          </cell>
          <cell r="B56">
            <v>108589.89</v>
          </cell>
          <cell r="C56">
            <v>8544</v>
          </cell>
          <cell r="D56">
            <v>17569</v>
          </cell>
          <cell r="E56">
            <v>1.7064</v>
          </cell>
          <cell r="F56">
            <v>155.05</v>
          </cell>
          <cell r="G56">
            <v>4934</v>
          </cell>
        </row>
        <row r="57">
          <cell r="A57">
            <v>527733653043</v>
          </cell>
          <cell r="B57">
            <v>347097.95</v>
          </cell>
          <cell r="C57">
            <v>24063</v>
          </cell>
          <cell r="D57">
            <v>52783</v>
          </cell>
          <cell r="E57">
            <v>1.6759</v>
          </cell>
          <cell r="F57">
            <v>150.25</v>
          </cell>
          <cell r="G57">
            <v>15968</v>
          </cell>
        </row>
        <row r="58">
          <cell r="A58">
            <v>527990475963</v>
          </cell>
          <cell r="B58">
            <v>154806.68</v>
          </cell>
          <cell r="C58">
            <v>2929</v>
          </cell>
          <cell r="D58">
            <v>14510</v>
          </cell>
          <cell r="E58">
            <v>0.921</v>
          </cell>
          <cell r="F58">
            <v>477.71</v>
          </cell>
          <cell r="G58">
            <v>2150</v>
          </cell>
        </row>
        <row r="59">
          <cell r="A59">
            <v>527990607768</v>
          </cell>
          <cell r="B59">
            <v>2038.51</v>
          </cell>
          <cell r="C59">
            <v>76</v>
          </cell>
          <cell r="D59">
            <v>447</v>
          </cell>
          <cell r="E59">
            <v>0.4981</v>
          </cell>
          <cell r="F59">
            <v>214.85</v>
          </cell>
          <cell r="G59">
            <v>52</v>
          </cell>
        </row>
        <row r="60">
          <cell r="A60">
            <v>527990679684</v>
          </cell>
          <cell r="B60">
            <v>93590.06</v>
          </cell>
          <cell r="C60">
            <v>3437</v>
          </cell>
          <cell r="D60">
            <v>16540</v>
          </cell>
          <cell r="E60">
            <v>1.2846</v>
          </cell>
          <cell r="F60">
            <v>208.48</v>
          </cell>
          <cell r="G60">
            <v>3074</v>
          </cell>
        </row>
        <row r="61">
          <cell r="A61">
            <v>527990951359</v>
          </cell>
          <cell r="B61">
            <v>52737.55</v>
          </cell>
          <cell r="C61">
            <v>947</v>
          </cell>
          <cell r="D61">
            <v>3600</v>
          </cell>
          <cell r="E61">
            <v>1.3322</v>
          </cell>
          <cell r="F61">
            <v>573.76</v>
          </cell>
          <cell r="G61">
            <v>643</v>
          </cell>
        </row>
        <row r="62">
          <cell r="A62">
            <v>528032990563</v>
          </cell>
          <cell r="B62">
            <v>4769.02</v>
          </cell>
          <cell r="C62">
            <v>243</v>
          </cell>
          <cell r="D62">
            <v>915</v>
          </cell>
          <cell r="E62">
            <v>1.088</v>
          </cell>
          <cell r="F62">
            <v>341.42</v>
          </cell>
          <cell r="G62">
            <v>126</v>
          </cell>
        </row>
        <row r="63">
          <cell r="A63">
            <v>528033010612</v>
          </cell>
          <cell r="B63">
            <v>71488.43</v>
          </cell>
          <cell r="C63">
            <v>892</v>
          </cell>
          <cell r="D63">
            <v>11593</v>
          </cell>
          <cell r="E63">
            <v>0.228</v>
          </cell>
          <cell r="F63">
            <v>704.48</v>
          </cell>
          <cell r="G63">
            <v>623</v>
          </cell>
        </row>
        <row r="64">
          <cell r="A64">
            <v>528033014551</v>
          </cell>
          <cell r="B64">
            <v>1770.36</v>
          </cell>
          <cell r="C64">
            <v>53</v>
          </cell>
          <cell r="D64">
            <v>402</v>
          </cell>
          <cell r="E64">
            <v>0.5211</v>
          </cell>
          <cell r="F64">
            <v>301.86</v>
          </cell>
          <cell r="G64">
            <v>32</v>
          </cell>
        </row>
        <row r="65">
          <cell r="A65">
            <v>528033190141</v>
          </cell>
          <cell r="B65">
            <v>1741.86</v>
          </cell>
          <cell r="C65">
            <v>40</v>
          </cell>
          <cell r="D65">
            <v>346</v>
          </cell>
          <cell r="E65">
            <v>0.3485</v>
          </cell>
          <cell r="F65">
            <v>347.41</v>
          </cell>
          <cell r="G65">
            <v>25</v>
          </cell>
        </row>
        <row r="66">
          <cell r="A66">
            <v>528046969601</v>
          </cell>
          <cell r="B66">
            <v>9804.91</v>
          </cell>
          <cell r="C66">
            <v>614</v>
          </cell>
          <cell r="D66">
            <v>1826</v>
          </cell>
          <cell r="E66">
            <v>1.2395</v>
          </cell>
          <cell r="F66">
            <v>178.39</v>
          </cell>
          <cell r="G66">
            <v>296</v>
          </cell>
        </row>
        <row r="67">
          <cell r="A67">
            <v>528047125345</v>
          </cell>
          <cell r="B67">
            <v>27438.26</v>
          </cell>
          <cell r="C67">
            <v>545</v>
          </cell>
          <cell r="D67">
            <v>2000</v>
          </cell>
          <cell r="E67">
            <v>0.8315</v>
          </cell>
          <cell r="F67">
            <v>392.26</v>
          </cell>
          <cell r="G67">
            <v>399</v>
          </cell>
        </row>
        <row r="68">
          <cell r="A68">
            <v>528047181291</v>
          </cell>
          <cell r="B68">
            <v>7465.08</v>
          </cell>
          <cell r="C68">
            <v>178</v>
          </cell>
          <cell r="D68">
            <v>1081</v>
          </cell>
          <cell r="E68">
            <v>0.8998</v>
          </cell>
          <cell r="F68">
            <v>324</v>
          </cell>
          <cell r="G68">
            <v>155</v>
          </cell>
        </row>
        <row r="69">
          <cell r="A69">
            <v>528064196860</v>
          </cell>
          <cell r="B69">
            <v>13290.52</v>
          </cell>
          <cell r="C69">
            <v>208</v>
          </cell>
          <cell r="D69">
            <v>772</v>
          </cell>
          <cell r="E69">
            <v>0.7958</v>
          </cell>
          <cell r="F69">
            <v>556.23</v>
          </cell>
          <cell r="G69">
            <v>155</v>
          </cell>
        </row>
        <row r="70">
          <cell r="A70">
            <v>528064232769</v>
          </cell>
          <cell r="B70">
            <v>10207.85</v>
          </cell>
          <cell r="C70">
            <v>231</v>
          </cell>
          <cell r="D70">
            <v>654</v>
          </cell>
          <cell r="E70">
            <v>0.8196</v>
          </cell>
          <cell r="F70">
            <v>674.07</v>
          </cell>
          <cell r="G70">
            <v>109</v>
          </cell>
        </row>
        <row r="71">
          <cell r="A71">
            <v>528064336529</v>
          </cell>
          <cell r="B71">
            <v>81925.47</v>
          </cell>
          <cell r="C71">
            <v>3158</v>
          </cell>
          <cell r="D71">
            <v>14716</v>
          </cell>
          <cell r="E71">
            <v>1.0138</v>
          </cell>
          <cell r="F71">
            <v>242.07</v>
          </cell>
          <cell r="G71">
            <v>2411</v>
          </cell>
        </row>
        <row r="72">
          <cell r="A72">
            <v>528064556251</v>
          </cell>
          <cell r="B72">
            <v>7262.88</v>
          </cell>
          <cell r="C72">
            <v>252</v>
          </cell>
          <cell r="D72">
            <v>1376</v>
          </cell>
          <cell r="E72">
            <v>0.9333</v>
          </cell>
          <cell r="F72">
            <v>224.67</v>
          </cell>
          <cell r="G72">
            <v>214</v>
          </cell>
        </row>
        <row r="73">
          <cell r="A73">
            <v>528778018743</v>
          </cell>
          <cell r="B73">
            <v>555218.99</v>
          </cell>
          <cell r="C73">
            <v>11834</v>
          </cell>
          <cell r="D73">
            <v>42351</v>
          </cell>
          <cell r="E73">
            <v>1.0017</v>
          </cell>
          <cell r="F73">
            <v>557.1</v>
          </cell>
          <cell r="G73">
            <v>6677</v>
          </cell>
        </row>
        <row r="74">
          <cell r="A74">
            <v>535688693680</v>
          </cell>
          <cell r="B74">
            <v>179526.39</v>
          </cell>
          <cell r="C74">
            <v>3213</v>
          </cell>
          <cell r="D74">
            <v>14464</v>
          </cell>
          <cell r="E74">
            <v>0.6188</v>
          </cell>
          <cell r="F74">
            <v>654.35</v>
          </cell>
          <cell r="G74">
            <v>1734</v>
          </cell>
        </row>
        <row r="75">
          <cell r="A75">
            <v>537537256568</v>
          </cell>
          <cell r="B75">
            <v>45418.13</v>
          </cell>
          <cell r="C75">
            <v>2236</v>
          </cell>
          <cell r="D75">
            <v>18516</v>
          </cell>
          <cell r="E75">
            <v>0.5619</v>
          </cell>
          <cell r="F75">
            <v>214.06</v>
          </cell>
          <cell r="G75">
            <v>1446</v>
          </cell>
        </row>
        <row r="76">
          <cell r="A76">
            <v>537752882633</v>
          </cell>
          <cell r="B76">
            <v>12437180.65</v>
          </cell>
          <cell r="C76">
            <v>306704</v>
          </cell>
          <cell r="D76">
            <v>565397</v>
          </cell>
          <cell r="E76">
            <v>0.6733</v>
          </cell>
          <cell r="F76">
            <v>505.65</v>
          </cell>
          <cell r="G76">
            <v>117918</v>
          </cell>
        </row>
        <row r="77">
          <cell r="A77">
            <v>537824984434</v>
          </cell>
          <cell r="B77">
            <v>53189.2</v>
          </cell>
          <cell r="C77">
            <v>6094</v>
          </cell>
          <cell r="D77">
            <v>19822</v>
          </cell>
          <cell r="E77">
            <v>1.2021</v>
          </cell>
          <cell r="F77">
            <v>95.58</v>
          </cell>
          <cell r="G77">
            <v>3865</v>
          </cell>
        </row>
        <row r="78">
          <cell r="A78">
            <v>537827368358</v>
          </cell>
          <cell r="B78">
            <v>233740.69</v>
          </cell>
          <cell r="C78">
            <v>13873</v>
          </cell>
          <cell r="D78">
            <v>31976</v>
          </cell>
          <cell r="E78">
            <v>1.7317</v>
          </cell>
          <cell r="F78">
            <v>173.84</v>
          </cell>
          <cell r="G78">
            <v>9054</v>
          </cell>
        </row>
        <row r="79">
          <cell r="A79">
            <v>537843990110</v>
          </cell>
          <cell r="B79">
            <v>10750.09</v>
          </cell>
          <cell r="C79">
            <v>176</v>
          </cell>
          <cell r="D79">
            <v>1149</v>
          </cell>
          <cell r="E79">
            <v>0.6721</v>
          </cell>
          <cell r="F79">
            <v>433.08</v>
          </cell>
          <cell r="G79">
            <v>147</v>
          </cell>
        </row>
        <row r="80">
          <cell r="A80">
            <v>538192543595</v>
          </cell>
          <cell r="B80">
            <v>122561.15</v>
          </cell>
          <cell r="C80">
            <v>1099</v>
          </cell>
          <cell r="D80">
            <v>14522</v>
          </cell>
          <cell r="E80">
            <v>0.4227</v>
          </cell>
          <cell r="F80">
            <v>1017.58</v>
          </cell>
          <cell r="G80">
            <v>889</v>
          </cell>
        </row>
        <row r="81">
          <cell r="A81">
            <v>538263950177</v>
          </cell>
          <cell r="B81">
            <v>717708.62</v>
          </cell>
          <cell r="C81">
            <v>5089</v>
          </cell>
          <cell r="D81">
            <v>47066</v>
          </cell>
          <cell r="E81">
            <v>0.7836</v>
          </cell>
          <cell r="F81">
            <v>1048.45</v>
          </cell>
          <cell r="G81">
            <v>4732</v>
          </cell>
        </row>
        <row r="82">
          <cell r="A82">
            <v>538265230095</v>
          </cell>
          <cell r="B82">
            <v>1578.11</v>
          </cell>
          <cell r="C82">
            <v>38</v>
          </cell>
          <cell r="D82">
            <v>167</v>
          </cell>
          <cell r="E82">
            <v>0.2761</v>
          </cell>
          <cell r="F82">
            <v>116.43</v>
          </cell>
          <cell r="G82">
            <v>23</v>
          </cell>
        </row>
        <row r="83">
          <cell r="A83">
            <v>538266122146</v>
          </cell>
          <cell r="B83">
            <v>22473.25</v>
          </cell>
          <cell r="C83">
            <v>263</v>
          </cell>
          <cell r="D83">
            <v>1023</v>
          </cell>
          <cell r="E83">
            <v>0.8667</v>
          </cell>
          <cell r="F83">
            <v>1224.39</v>
          </cell>
          <cell r="G83">
            <v>116</v>
          </cell>
        </row>
        <row r="84">
          <cell r="A84">
            <v>538267926200</v>
          </cell>
          <cell r="B84">
            <v>6825.96</v>
          </cell>
          <cell r="C84">
            <v>86</v>
          </cell>
          <cell r="D84">
            <v>4247</v>
          </cell>
          <cell r="E84">
            <v>0.1094</v>
          </cell>
          <cell r="F84">
            <v>656.53</v>
          </cell>
          <cell r="G84">
            <v>75</v>
          </cell>
        </row>
        <row r="85">
          <cell r="A85">
            <v>538269442246</v>
          </cell>
          <cell r="B85">
            <v>104310.13</v>
          </cell>
          <cell r="C85">
            <v>1197</v>
          </cell>
          <cell r="D85">
            <v>4086</v>
          </cell>
          <cell r="E85">
            <v>0.7219</v>
          </cell>
          <cell r="F85">
            <v>1167.29</v>
          </cell>
          <cell r="G85">
            <v>462</v>
          </cell>
        </row>
        <row r="86">
          <cell r="A86">
            <v>538305797734</v>
          </cell>
          <cell r="B86">
            <v>271015.03</v>
          </cell>
          <cell r="C86">
            <v>2052</v>
          </cell>
          <cell r="D86">
            <v>21496</v>
          </cell>
          <cell r="E86">
            <v>0.7757</v>
          </cell>
          <cell r="F86">
            <v>1020.28</v>
          </cell>
          <cell r="G86">
            <v>1835</v>
          </cell>
        </row>
        <row r="87">
          <cell r="A87">
            <v>538307169296</v>
          </cell>
          <cell r="B87">
            <v>51436.87</v>
          </cell>
          <cell r="C87">
            <v>532</v>
          </cell>
          <cell r="D87">
            <v>4159</v>
          </cell>
          <cell r="E87">
            <v>0.7659</v>
          </cell>
          <cell r="F87">
            <v>878.59</v>
          </cell>
          <cell r="G87">
            <v>430</v>
          </cell>
        </row>
        <row r="88">
          <cell r="A88">
            <v>538312709167</v>
          </cell>
          <cell r="B88">
            <v>299787.67</v>
          </cell>
          <cell r="C88">
            <v>2433</v>
          </cell>
          <cell r="D88">
            <v>21042</v>
          </cell>
          <cell r="E88">
            <v>0.7474</v>
          </cell>
          <cell r="F88">
            <v>913.96</v>
          </cell>
          <cell r="G88">
            <v>2237</v>
          </cell>
        </row>
        <row r="89">
          <cell r="A89">
            <v>538314893621</v>
          </cell>
          <cell r="B89">
            <v>37738.01</v>
          </cell>
          <cell r="C89">
            <v>530</v>
          </cell>
          <cell r="D89">
            <v>4040</v>
          </cell>
          <cell r="E89">
            <v>0.5183</v>
          </cell>
          <cell r="F89">
            <v>548.36</v>
          </cell>
          <cell r="G89">
            <v>422</v>
          </cell>
        </row>
        <row r="90">
          <cell r="A90">
            <v>538349196723</v>
          </cell>
          <cell r="B90">
            <v>107443.09</v>
          </cell>
          <cell r="C90">
            <v>738</v>
          </cell>
          <cell r="D90">
            <v>8752</v>
          </cell>
          <cell r="E90">
            <v>0.6385</v>
          </cell>
          <cell r="F90">
            <v>1205.96</v>
          </cell>
          <cell r="G90">
            <v>636</v>
          </cell>
        </row>
        <row r="91">
          <cell r="A91">
            <v>538354076404</v>
          </cell>
          <cell r="B91">
            <v>136866.18</v>
          </cell>
          <cell r="C91">
            <v>1614</v>
          </cell>
          <cell r="D91">
            <v>11282</v>
          </cell>
          <cell r="E91">
            <v>0.5841</v>
          </cell>
          <cell r="F91">
            <v>643.15</v>
          </cell>
          <cell r="G91">
            <v>1346</v>
          </cell>
        </row>
        <row r="92">
          <cell r="A92">
            <v>538927350752</v>
          </cell>
          <cell r="B92">
            <v>9771.2</v>
          </cell>
          <cell r="C92">
            <v>216</v>
          </cell>
          <cell r="D92">
            <v>1640</v>
          </cell>
          <cell r="E92">
            <v>0.6073</v>
          </cell>
          <cell r="F92">
            <v>327.8</v>
          </cell>
          <cell r="G92">
            <v>186</v>
          </cell>
        </row>
        <row r="93">
          <cell r="A93">
            <v>539325022308</v>
          </cell>
          <cell r="B93">
            <v>215181.43</v>
          </cell>
          <cell r="C93">
            <v>3332</v>
          </cell>
          <cell r="D93">
            <v>14410</v>
          </cell>
          <cell r="E93">
            <v>0.882</v>
          </cell>
          <cell r="F93">
            <v>647.26</v>
          </cell>
          <cell r="G93">
            <v>2172</v>
          </cell>
        </row>
        <row r="94">
          <cell r="A94">
            <v>539854510916</v>
          </cell>
          <cell r="B94">
            <v>423158.89</v>
          </cell>
          <cell r="C94">
            <v>8773</v>
          </cell>
          <cell r="D94">
            <v>25074</v>
          </cell>
          <cell r="E94">
            <v>0.8433</v>
          </cell>
          <cell r="F94">
            <v>454.8</v>
          </cell>
          <cell r="G94">
            <v>5205</v>
          </cell>
        </row>
        <row r="95">
          <cell r="A95">
            <v>541918489832</v>
          </cell>
          <cell r="B95">
            <v>21399.57</v>
          </cell>
          <cell r="C95">
            <v>582</v>
          </cell>
          <cell r="D95">
            <v>3638</v>
          </cell>
          <cell r="E95">
            <v>0.7045</v>
          </cell>
          <cell r="F95">
            <v>336.62</v>
          </cell>
          <cell r="G95">
            <v>466</v>
          </cell>
        </row>
        <row r="96">
          <cell r="A96">
            <v>542631276327</v>
          </cell>
          <cell r="B96">
            <v>10933.37</v>
          </cell>
          <cell r="C96">
            <v>291</v>
          </cell>
          <cell r="D96">
            <v>2942</v>
          </cell>
          <cell r="E96">
            <v>0.2955</v>
          </cell>
          <cell r="F96">
            <v>273.39</v>
          </cell>
          <cell r="G96">
            <v>230</v>
          </cell>
        </row>
        <row r="97">
          <cell r="A97">
            <v>544053639760</v>
          </cell>
          <cell r="B97">
            <v>54458.34</v>
          </cell>
          <cell r="C97">
            <v>1922</v>
          </cell>
          <cell r="D97">
            <v>11518</v>
          </cell>
          <cell r="E97">
            <v>0.6198</v>
          </cell>
          <cell r="F97">
            <v>282.05</v>
          </cell>
          <cell r="G97">
            <v>1371</v>
          </cell>
        </row>
        <row r="98">
          <cell r="A98">
            <v>547190677216</v>
          </cell>
          <cell r="B98">
            <v>6755.79</v>
          </cell>
          <cell r="C98">
            <v>273</v>
          </cell>
          <cell r="D98">
            <v>865</v>
          </cell>
          <cell r="E98">
            <v>1.9363</v>
          </cell>
          <cell r="F98">
            <v>201.57</v>
          </cell>
          <cell r="G98">
            <v>236</v>
          </cell>
        </row>
        <row r="99">
          <cell r="A99">
            <v>548003777683</v>
          </cell>
          <cell r="B99">
            <v>95402.28</v>
          </cell>
          <cell r="C99">
            <v>4514</v>
          </cell>
          <cell r="D99">
            <v>15743</v>
          </cell>
          <cell r="E99">
            <v>1.1977</v>
          </cell>
          <cell r="F99">
            <v>176.41</v>
          </cell>
          <cell r="G99">
            <v>3603</v>
          </cell>
        </row>
        <row r="100">
          <cell r="A100">
            <v>548659653553</v>
          </cell>
          <cell r="B100">
            <v>71594.82</v>
          </cell>
          <cell r="C100">
            <v>1219</v>
          </cell>
          <cell r="D100">
            <v>3748</v>
          </cell>
          <cell r="E100">
            <v>0.9604</v>
          </cell>
          <cell r="F100">
            <v>517.21</v>
          </cell>
          <cell r="G100">
            <v>799</v>
          </cell>
        </row>
        <row r="101">
          <cell r="A101">
            <v>553066686610</v>
          </cell>
          <cell r="B101">
            <v>31495.7</v>
          </cell>
          <cell r="C101">
            <v>2325</v>
          </cell>
          <cell r="D101">
            <v>7667</v>
          </cell>
          <cell r="E101">
            <v>1.605</v>
          </cell>
          <cell r="F101">
            <v>112.67</v>
          </cell>
          <cell r="G101">
            <v>1963</v>
          </cell>
        </row>
        <row r="102">
          <cell r="A102">
            <v>554217085959</v>
          </cell>
          <cell r="B102">
            <v>7774.44</v>
          </cell>
          <cell r="C102">
            <v>194</v>
          </cell>
          <cell r="D102">
            <v>899</v>
          </cell>
          <cell r="E102">
            <v>0.8997</v>
          </cell>
          <cell r="F102">
            <v>326.17</v>
          </cell>
          <cell r="G102">
            <v>136</v>
          </cell>
        </row>
        <row r="103">
          <cell r="A103">
            <v>554765196730</v>
          </cell>
          <cell r="B103">
            <v>308682.72</v>
          </cell>
          <cell r="C103">
            <v>18790</v>
          </cell>
          <cell r="D103">
            <v>41165</v>
          </cell>
          <cell r="E103">
            <v>1.1255</v>
          </cell>
          <cell r="F103">
            <v>243.24</v>
          </cell>
          <cell r="G103">
            <v>7295</v>
          </cell>
        </row>
        <row r="104">
          <cell r="A104">
            <v>554877274741</v>
          </cell>
          <cell r="B104">
            <v>845310.81</v>
          </cell>
          <cell r="C104">
            <v>19351</v>
          </cell>
          <cell r="D104">
            <v>75245</v>
          </cell>
          <cell r="E104">
            <v>0.4983</v>
          </cell>
          <cell r="F104">
            <v>485.7</v>
          </cell>
          <cell r="G104">
            <v>9116</v>
          </cell>
        </row>
        <row r="105">
          <cell r="A105">
            <v>555055329886</v>
          </cell>
          <cell r="B105">
            <v>753431.67</v>
          </cell>
          <cell r="C105">
            <v>19508</v>
          </cell>
          <cell r="D105">
            <v>51281</v>
          </cell>
          <cell r="E105">
            <v>0.5633</v>
          </cell>
          <cell r="F105">
            <v>423.32</v>
          </cell>
          <cell r="G105">
            <v>8654</v>
          </cell>
        </row>
        <row r="106">
          <cell r="A106">
            <v>555332266949</v>
          </cell>
          <cell r="B106">
            <v>743969.33</v>
          </cell>
          <cell r="C106">
            <v>15837</v>
          </cell>
          <cell r="D106">
            <v>127243</v>
          </cell>
          <cell r="E106">
            <v>0.5015</v>
          </cell>
          <cell r="F106">
            <v>503.94</v>
          </cell>
          <cell r="G106">
            <v>9528</v>
          </cell>
        </row>
        <row r="107">
          <cell r="A107">
            <v>555904462655</v>
          </cell>
          <cell r="B107">
            <v>29697.36</v>
          </cell>
          <cell r="C107">
            <v>2414</v>
          </cell>
          <cell r="D107">
            <v>9181</v>
          </cell>
          <cell r="E107">
            <v>1.358</v>
          </cell>
          <cell r="F107">
            <v>120.81</v>
          </cell>
          <cell r="G107">
            <v>1778</v>
          </cell>
        </row>
        <row r="108">
          <cell r="A108">
            <v>555905162970</v>
          </cell>
          <cell r="B108">
            <v>102741.65</v>
          </cell>
          <cell r="C108">
            <v>2259</v>
          </cell>
          <cell r="D108">
            <v>32011</v>
          </cell>
          <cell r="E108">
            <v>0.1964</v>
          </cell>
          <cell r="F108">
            <v>498.86</v>
          </cell>
          <cell r="G108">
            <v>1211</v>
          </cell>
        </row>
        <row r="109">
          <cell r="A109">
            <v>556322528534</v>
          </cell>
          <cell r="B109">
            <v>1360.28</v>
          </cell>
          <cell r="C109">
            <v>156</v>
          </cell>
          <cell r="D109">
            <v>8068</v>
          </cell>
          <cell r="E109">
            <v>0.0995</v>
          </cell>
          <cell r="F109">
            <v>94.67</v>
          </cell>
          <cell r="G109">
            <v>104</v>
          </cell>
        </row>
        <row r="110">
          <cell r="A110">
            <v>556389065398</v>
          </cell>
          <cell r="B110">
            <v>42172.24</v>
          </cell>
          <cell r="C110">
            <v>1755</v>
          </cell>
          <cell r="D110">
            <v>6341</v>
          </cell>
          <cell r="E110">
            <v>0.8779</v>
          </cell>
          <cell r="F110">
            <v>283.56</v>
          </cell>
          <cell r="G110">
            <v>857</v>
          </cell>
        </row>
        <row r="111">
          <cell r="A111">
            <v>559325430280</v>
          </cell>
          <cell r="B111">
            <v>85101.07</v>
          </cell>
          <cell r="C111">
            <v>2504</v>
          </cell>
          <cell r="D111">
            <v>10029</v>
          </cell>
          <cell r="E111">
            <v>1.3813</v>
          </cell>
          <cell r="F111">
            <v>305.64</v>
          </cell>
          <cell r="G111">
            <v>2029</v>
          </cell>
        </row>
        <row r="112">
          <cell r="A112">
            <v>559686121121</v>
          </cell>
          <cell r="B112">
            <v>48650.11</v>
          </cell>
          <cell r="C112">
            <v>423</v>
          </cell>
          <cell r="D112">
            <v>1756</v>
          </cell>
          <cell r="E112">
            <v>0.7152</v>
          </cell>
          <cell r="F112">
            <v>1230.15</v>
          </cell>
          <cell r="G112">
            <v>269</v>
          </cell>
        </row>
        <row r="113">
          <cell r="A113">
            <v>562374577568</v>
          </cell>
          <cell r="B113">
            <v>69601.43</v>
          </cell>
          <cell r="C113">
            <v>1447</v>
          </cell>
          <cell r="D113">
            <v>6327</v>
          </cell>
          <cell r="E113">
            <v>0.7413</v>
          </cell>
          <cell r="F113">
            <v>364.68</v>
          </cell>
          <cell r="G113">
            <v>1065</v>
          </cell>
        </row>
        <row r="114">
          <cell r="A114">
            <v>562674596108</v>
          </cell>
          <cell r="B114">
            <v>81755.64</v>
          </cell>
          <cell r="C114">
            <v>2390</v>
          </cell>
          <cell r="D114">
            <v>12759</v>
          </cell>
          <cell r="E114">
            <v>0.8193</v>
          </cell>
          <cell r="F114">
            <v>316.93</v>
          </cell>
          <cell r="G114">
            <v>1606</v>
          </cell>
        </row>
        <row r="115">
          <cell r="A115">
            <v>563834177641</v>
          </cell>
          <cell r="B115">
            <v>162077.41</v>
          </cell>
          <cell r="C115">
            <v>1184</v>
          </cell>
          <cell r="D115">
            <v>4835</v>
          </cell>
          <cell r="E115">
            <v>0.7729</v>
          </cell>
          <cell r="F115">
            <v>1211.81</v>
          </cell>
          <cell r="G115">
            <v>835</v>
          </cell>
        </row>
        <row r="116">
          <cell r="A116">
            <v>563835009431</v>
          </cell>
          <cell r="B116">
            <v>50478.12</v>
          </cell>
          <cell r="C116">
            <v>690</v>
          </cell>
          <cell r="D116">
            <v>3906</v>
          </cell>
          <cell r="E116">
            <v>0.631</v>
          </cell>
          <cell r="F116">
            <v>566.53</v>
          </cell>
          <cell r="G116">
            <v>537</v>
          </cell>
        </row>
        <row r="117">
          <cell r="A117">
            <v>564135111481</v>
          </cell>
          <cell r="B117">
            <v>99685.01</v>
          </cell>
          <cell r="C117">
            <v>878</v>
          </cell>
          <cell r="D117">
            <v>2999</v>
          </cell>
          <cell r="E117">
            <v>0.8053</v>
          </cell>
          <cell r="F117">
            <v>1143.43</v>
          </cell>
          <cell r="G117">
            <v>520</v>
          </cell>
        </row>
        <row r="118">
          <cell r="A118">
            <v>564587383224</v>
          </cell>
          <cell r="B118">
            <v>2996993.34</v>
          </cell>
          <cell r="C118">
            <v>64390</v>
          </cell>
          <cell r="D118">
            <v>185938</v>
          </cell>
          <cell r="E118">
            <v>0.8459</v>
          </cell>
          <cell r="F118">
            <v>482.23</v>
          </cell>
          <cell r="G118">
            <v>33872</v>
          </cell>
        </row>
        <row r="119">
          <cell r="A119">
            <v>566160365748</v>
          </cell>
          <cell r="B119">
            <v>17555.38</v>
          </cell>
          <cell r="C119">
            <v>765</v>
          </cell>
          <cell r="D119">
            <v>7971</v>
          </cell>
          <cell r="E119">
            <v>0.4888</v>
          </cell>
          <cell r="F119">
            <v>199.69</v>
          </cell>
          <cell r="G119">
            <v>627</v>
          </cell>
        </row>
        <row r="120">
          <cell r="A120">
            <v>567833129601</v>
          </cell>
          <cell r="B120">
            <v>394.54</v>
          </cell>
          <cell r="C120">
            <v>20</v>
          </cell>
          <cell r="D120">
            <v>1024</v>
          </cell>
          <cell r="E120">
            <v>0.0385</v>
          </cell>
          <cell r="F120">
            <v>57.35</v>
          </cell>
          <cell r="G120">
            <v>13</v>
          </cell>
        </row>
        <row r="121">
          <cell r="A121">
            <v>568629665883</v>
          </cell>
          <cell r="B121">
            <v>111628.52</v>
          </cell>
          <cell r="C121">
            <v>86865</v>
          </cell>
          <cell r="D121">
            <v>316187</v>
          </cell>
          <cell r="E121">
            <v>1.5317</v>
          </cell>
          <cell r="F121">
            <v>9.96</v>
          </cell>
          <cell r="G121">
            <v>75187</v>
          </cell>
        </row>
        <row r="122">
          <cell r="A122">
            <v>568765915390</v>
          </cell>
          <cell r="B122">
            <v>18900.12</v>
          </cell>
          <cell r="C122">
            <v>9913</v>
          </cell>
          <cell r="D122">
            <v>31018</v>
          </cell>
          <cell r="E122">
            <v>1.8884</v>
          </cell>
          <cell r="F122">
            <v>13.75</v>
          </cell>
          <cell r="G122">
            <v>9024</v>
          </cell>
        </row>
        <row r="123">
          <cell r="A123">
            <v>569386315777</v>
          </cell>
          <cell r="B123">
            <v>182242.51</v>
          </cell>
          <cell r="C123">
            <v>94645</v>
          </cell>
          <cell r="D123">
            <v>351794</v>
          </cell>
          <cell r="E123">
            <v>1.4123</v>
          </cell>
          <cell r="F123">
            <v>17.53</v>
          </cell>
          <cell r="G123">
            <v>76042</v>
          </cell>
        </row>
        <row r="124">
          <cell r="A124">
            <v>569909827792</v>
          </cell>
          <cell r="B124">
            <v>54691.63</v>
          </cell>
          <cell r="C124">
            <v>1256</v>
          </cell>
          <cell r="D124">
            <v>6875</v>
          </cell>
          <cell r="E124">
            <v>0.4865</v>
          </cell>
          <cell r="F124">
            <v>577.31</v>
          </cell>
          <cell r="G124">
            <v>617</v>
          </cell>
        </row>
        <row r="125">
          <cell r="A125">
            <v>570361375952</v>
          </cell>
          <cell r="B125">
            <v>21543.24</v>
          </cell>
          <cell r="C125">
            <v>536</v>
          </cell>
          <cell r="D125">
            <v>2419</v>
          </cell>
          <cell r="E125">
            <v>0.5426</v>
          </cell>
          <cell r="F125">
            <v>361.14</v>
          </cell>
          <cell r="G125">
            <v>346</v>
          </cell>
        </row>
        <row r="126">
          <cell r="A126">
            <v>572262680111</v>
          </cell>
          <cell r="B126">
            <v>35475.17</v>
          </cell>
          <cell r="C126">
            <v>1600</v>
          </cell>
          <cell r="D126">
            <v>5045</v>
          </cell>
          <cell r="E126">
            <v>1.2636</v>
          </cell>
          <cell r="F126">
            <v>212.27</v>
          </cell>
          <cell r="G126">
            <v>1115</v>
          </cell>
        </row>
        <row r="127">
          <cell r="A127">
            <v>573035985548</v>
          </cell>
          <cell r="B127">
            <v>282606</v>
          </cell>
          <cell r="C127">
            <v>8297</v>
          </cell>
          <cell r="D127">
            <v>20886</v>
          </cell>
          <cell r="E127">
            <v>1.6947</v>
          </cell>
          <cell r="F127">
            <v>354.6</v>
          </cell>
          <cell r="G127">
            <v>5611</v>
          </cell>
        </row>
        <row r="128">
          <cell r="A128">
            <v>573160835361</v>
          </cell>
          <cell r="B128">
            <v>76481.16</v>
          </cell>
          <cell r="C128">
            <v>3238</v>
          </cell>
          <cell r="D128">
            <v>29682</v>
          </cell>
          <cell r="E128">
            <v>0.4476</v>
          </cell>
          <cell r="F128">
            <v>233.58</v>
          </cell>
          <cell r="G128">
            <v>2138</v>
          </cell>
        </row>
        <row r="129">
          <cell r="A129">
            <v>574118879871</v>
          </cell>
          <cell r="B129">
            <v>0.04</v>
          </cell>
          <cell r="C129">
            <v>4</v>
          </cell>
          <cell r="D129">
            <v>110</v>
          </cell>
          <cell r="E129">
            <v>0.0364</v>
          </cell>
          <cell r="F129">
            <v>0.01</v>
          </cell>
          <cell r="G129">
            <v>4</v>
          </cell>
        </row>
        <row r="130">
          <cell r="A130">
            <v>574308070162</v>
          </cell>
          <cell r="B130">
            <v>2479642</v>
          </cell>
          <cell r="C130">
            <v>76205</v>
          </cell>
          <cell r="D130">
            <v>162398</v>
          </cell>
          <cell r="E130">
            <v>0.6466</v>
          </cell>
          <cell r="F130">
            <v>429.15</v>
          </cell>
          <cell r="G130">
            <v>29203</v>
          </cell>
        </row>
        <row r="131">
          <cell r="A131">
            <v>574520036128</v>
          </cell>
          <cell r="B131">
            <v>190740.23</v>
          </cell>
          <cell r="C131">
            <v>5242</v>
          </cell>
          <cell r="D131">
            <v>16550</v>
          </cell>
          <cell r="E131">
            <v>0.7859</v>
          </cell>
          <cell r="F131">
            <v>448.63</v>
          </cell>
          <cell r="G131">
            <v>2493</v>
          </cell>
        </row>
        <row r="132">
          <cell r="A132">
            <v>574623529141</v>
          </cell>
          <cell r="B132">
            <v>679.66</v>
          </cell>
          <cell r="C132">
            <v>25</v>
          </cell>
          <cell r="D132">
            <v>307</v>
          </cell>
          <cell r="E132">
            <v>0.2242</v>
          </cell>
          <cell r="F132">
            <v>223.04</v>
          </cell>
          <cell r="G132">
            <v>18</v>
          </cell>
        </row>
        <row r="133">
          <cell r="A133">
            <v>574624025153</v>
          </cell>
          <cell r="B133">
            <v>3678.39</v>
          </cell>
          <cell r="C133">
            <v>94</v>
          </cell>
          <cell r="D133">
            <v>1261</v>
          </cell>
          <cell r="E133">
            <v>0.4796</v>
          </cell>
          <cell r="F133">
            <v>309.99</v>
          </cell>
          <cell r="G133">
            <v>83</v>
          </cell>
        </row>
        <row r="134">
          <cell r="A134">
            <v>574735494600</v>
          </cell>
          <cell r="B134">
            <v>8652.15</v>
          </cell>
          <cell r="C134">
            <v>151</v>
          </cell>
          <cell r="D134">
            <v>2861</v>
          </cell>
          <cell r="E134">
            <v>0.3604</v>
          </cell>
          <cell r="F134">
            <v>434.96</v>
          </cell>
          <cell r="G134">
            <v>133</v>
          </cell>
        </row>
        <row r="135">
          <cell r="A135">
            <v>574736366653</v>
          </cell>
          <cell r="B135">
            <v>765.53</v>
          </cell>
          <cell r="C135">
            <v>28</v>
          </cell>
          <cell r="D135">
            <v>139</v>
          </cell>
          <cell r="E135">
            <v>1.207</v>
          </cell>
          <cell r="F135">
            <v>187.25</v>
          </cell>
          <cell r="G135">
            <v>23</v>
          </cell>
        </row>
        <row r="136">
          <cell r="A136">
            <v>574838039203</v>
          </cell>
          <cell r="B136">
            <v>847.8</v>
          </cell>
          <cell r="C136">
            <v>33</v>
          </cell>
          <cell r="D136">
            <v>422</v>
          </cell>
          <cell r="E136">
            <v>0.2745</v>
          </cell>
          <cell r="F136">
            <v>238.35</v>
          </cell>
          <cell r="G136">
            <v>20</v>
          </cell>
        </row>
        <row r="137">
          <cell r="A137">
            <v>575744476444</v>
          </cell>
          <cell r="B137">
            <v>3195.1</v>
          </cell>
          <cell r="C137">
            <v>382</v>
          </cell>
          <cell r="D137">
            <v>3160</v>
          </cell>
          <cell r="E137">
            <v>0.6276</v>
          </cell>
          <cell r="F137">
            <v>71.52</v>
          </cell>
          <cell r="G137">
            <v>320</v>
          </cell>
        </row>
        <row r="138">
          <cell r="A138">
            <v>575961933882</v>
          </cell>
          <cell r="B138">
            <v>9602.37</v>
          </cell>
          <cell r="C138">
            <v>360</v>
          </cell>
          <cell r="D138">
            <v>2742</v>
          </cell>
          <cell r="E138">
            <v>0.7937</v>
          </cell>
          <cell r="F138">
            <v>229</v>
          </cell>
          <cell r="G138">
            <v>298</v>
          </cell>
        </row>
        <row r="139">
          <cell r="A139">
            <v>576123419275</v>
          </cell>
          <cell r="B139">
            <v>17318.65</v>
          </cell>
          <cell r="C139">
            <v>2852</v>
          </cell>
          <cell r="D139">
            <v>13022</v>
          </cell>
          <cell r="E139">
            <v>1.2594</v>
          </cell>
          <cell r="F139">
            <v>44.73</v>
          </cell>
          <cell r="G139">
            <v>2497</v>
          </cell>
        </row>
        <row r="140">
          <cell r="A140">
            <v>576130979060</v>
          </cell>
          <cell r="B140">
            <v>29565.27</v>
          </cell>
          <cell r="C140">
            <v>1550</v>
          </cell>
          <cell r="D140">
            <v>9202</v>
          </cell>
          <cell r="E140">
            <v>0.7183</v>
          </cell>
          <cell r="F140">
            <v>212.86</v>
          </cell>
          <cell r="G140">
            <v>952</v>
          </cell>
        </row>
        <row r="141">
          <cell r="A141">
            <v>576203437986</v>
          </cell>
          <cell r="B141">
            <v>1509.21</v>
          </cell>
          <cell r="C141">
            <v>50</v>
          </cell>
          <cell r="D141">
            <v>638</v>
          </cell>
          <cell r="E141">
            <v>0.4414</v>
          </cell>
          <cell r="F141">
            <v>277.49</v>
          </cell>
          <cell r="G141">
            <v>35</v>
          </cell>
        </row>
        <row r="142">
          <cell r="A142">
            <v>577037788975</v>
          </cell>
          <cell r="B142">
            <v>151744.12</v>
          </cell>
          <cell r="C142">
            <v>8536</v>
          </cell>
          <cell r="D142">
            <v>43442</v>
          </cell>
          <cell r="E142">
            <v>0.536</v>
          </cell>
          <cell r="F142">
            <v>227.03</v>
          </cell>
          <cell r="G142">
            <v>3976</v>
          </cell>
        </row>
        <row r="143">
          <cell r="A143">
            <v>577184412748</v>
          </cell>
          <cell r="B143">
            <v>126278.91</v>
          </cell>
          <cell r="C143">
            <v>3429</v>
          </cell>
          <cell r="D143">
            <v>50576</v>
          </cell>
          <cell r="E143">
            <v>0.4063</v>
          </cell>
          <cell r="F143">
            <v>339.31</v>
          </cell>
          <cell r="G143">
            <v>2505</v>
          </cell>
        </row>
        <row r="144">
          <cell r="A144">
            <v>577710261716</v>
          </cell>
          <cell r="B144">
            <v>11117.25</v>
          </cell>
          <cell r="C144">
            <v>1133</v>
          </cell>
          <cell r="D144">
            <v>5810</v>
          </cell>
          <cell r="E144">
            <v>0.6069</v>
          </cell>
          <cell r="F144">
            <v>110.26</v>
          </cell>
          <cell r="G144">
            <v>659</v>
          </cell>
        </row>
        <row r="145">
          <cell r="A145">
            <v>578894356956</v>
          </cell>
          <cell r="B145">
            <v>7095.71</v>
          </cell>
          <cell r="C145">
            <v>303</v>
          </cell>
          <cell r="D145">
            <v>4244</v>
          </cell>
          <cell r="E145">
            <v>0.356</v>
          </cell>
          <cell r="F145">
            <v>198.73</v>
          </cell>
          <cell r="G145">
            <v>257</v>
          </cell>
        </row>
        <row r="146">
          <cell r="A146">
            <v>579320347030</v>
          </cell>
          <cell r="B146">
            <v>2895.19</v>
          </cell>
          <cell r="C146">
            <v>124</v>
          </cell>
          <cell r="D146">
            <v>1372</v>
          </cell>
          <cell r="E146">
            <v>0.4408</v>
          </cell>
          <cell r="F146">
            <v>359.13</v>
          </cell>
          <cell r="G146">
            <v>101</v>
          </cell>
        </row>
        <row r="147">
          <cell r="A147">
            <v>579975467115</v>
          </cell>
          <cell r="B147">
            <v>145947.94</v>
          </cell>
          <cell r="C147">
            <v>9347</v>
          </cell>
          <cell r="D147">
            <v>11948</v>
          </cell>
          <cell r="E147">
            <v>0.9844</v>
          </cell>
          <cell r="F147">
            <v>274.27</v>
          </cell>
          <cell r="G147">
            <v>2078</v>
          </cell>
        </row>
        <row r="148">
          <cell r="A148">
            <v>581521081842</v>
          </cell>
          <cell r="B148">
            <v>135744.54</v>
          </cell>
          <cell r="C148">
            <v>5781</v>
          </cell>
          <cell r="D148">
            <v>20707</v>
          </cell>
          <cell r="E148">
            <v>1.0835</v>
          </cell>
          <cell r="F148">
            <v>236.49</v>
          </cell>
          <cell r="G148">
            <v>3735</v>
          </cell>
        </row>
        <row r="149">
          <cell r="A149">
            <v>583164476133</v>
          </cell>
          <cell r="B149">
            <v>9676.27</v>
          </cell>
          <cell r="C149">
            <v>160</v>
          </cell>
          <cell r="D149">
            <v>4347</v>
          </cell>
          <cell r="E149">
            <v>0.2196</v>
          </cell>
          <cell r="F149">
            <v>434.85</v>
          </cell>
          <cell r="G149">
            <v>145</v>
          </cell>
        </row>
        <row r="150">
          <cell r="A150">
            <v>583500119036</v>
          </cell>
          <cell r="B150">
            <v>77.36</v>
          </cell>
          <cell r="C150">
            <v>2</v>
          </cell>
          <cell r="D150">
            <v>52</v>
          </cell>
          <cell r="E150">
            <v>0.0385</v>
          </cell>
          <cell r="F150">
            <v>38.68</v>
          </cell>
          <cell r="G150">
            <v>2</v>
          </cell>
        </row>
        <row r="151">
          <cell r="A151">
            <v>583511426009</v>
          </cell>
          <cell r="B151">
            <v>4304.88</v>
          </cell>
          <cell r="C151">
            <v>69</v>
          </cell>
          <cell r="D151">
            <v>2073</v>
          </cell>
          <cell r="E151">
            <v>0.1483</v>
          </cell>
          <cell r="F151">
            <v>479.23</v>
          </cell>
          <cell r="G151">
            <v>58</v>
          </cell>
        </row>
        <row r="152">
          <cell r="A152">
            <v>583643847514</v>
          </cell>
          <cell r="B152">
            <v>116656.53</v>
          </cell>
          <cell r="C152">
            <v>2822</v>
          </cell>
          <cell r="D152">
            <v>7680</v>
          </cell>
          <cell r="E152">
            <v>0.965</v>
          </cell>
          <cell r="F152">
            <v>482.02</v>
          </cell>
          <cell r="G152">
            <v>1329</v>
          </cell>
        </row>
        <row r="153">
          <cell r="A153">
            <v>584257403229</v>
          </cell>
          <cell r="B153">
            <v>20230.43</v>
          </cell>
          <cell r="C153">
            <v>1374</v>
          </cell>
          <cell r="D153">
            <v>9469</v>
          </cell>
          <cell r="E153">
            <v>0.729</v>
          </cell>
          <cell r="F153">
            <v>135.33</v>
          </cell>
          <cell r="G153">
            <v>996</v>
          </cell>
        </row>
        <row r="154">
          <cell r="A154">
            <v>584436823460</v>
          </cell>
          <cell r="B154">
            <v>302183.29</v>
          </cell>
          <cell r="C154">
            <v>16640</v>
          </cell>
          <cell r="D154">
            <v>73395</v>
          </cell>
          <cell r="E154">
            <v>0.8731</v>
          </cell>
          <cell r="F154">
            <v>195.85</v>
          </cell>
          <cell r="G154">
            <v>10237</v>
          </cell>
        </row>
        <row r="155">
          <cell r="A155">
            <v>585050518231</v>
          </cell>
          <cell r="B155">
            <v>920.07</v>
          </cell>
          <cell r="C155">
            <v>93</v>
          </cell>
          <cell r="D155">
            <v>404</v>
          </cell>
          <cell r="E155">
            <v>1.27</v>
          </cell>
          <cell r="F155">
            <v>105.6</v>
          </cell>
          <cell r="G155">
            <v>64</v>
          </cell>
        </row>
        <row r="156">
          <cell r="A156">
            <v>586951697361</v>
          </cell>
          <cell r="B156">
            <v>6103.15</v>
          </cell>
          <cell r="C156">
            <v>124</v>
          </cell>
          <cell r="D156">
            <v>3484</v>
          </cell>
          <cell r="E156">
            <v>0.1442</v>
          </cell>
          <cell r="F156">
            <v>335.2</v>
          </cell>
          <cell r="G156">
            <v>109</v>
          </cell>
        </row>
        <row r="157">
          <cell r="A157">
            <v>587015100676</v>
          </cell>
          <cell r="B157">
            <v>522443.59</v>
          </cell>
          <cell r="C157">
            <v>14162</v>
          </cell>
          <cell r="D157">
            <v>34253</v>
          </cell>
          <cell r="E157">
            <v>0.8416</v>
          </cell>
          <cell r="F157">
            <v>383.56</v>
          </cell>
          <cell r="G157">
            <v>7371</v>
          </cell>
        </row>
        <row r="158">
          <cell r="A158">
            <v>587234267079</v>
          </cell>
          <cell r="B158">
            <v>1065068.23</v>
          </cell>
          <cell r="C158">
            <v>113397</v>
          </cell>
          <cell r="D158">
            <v>331661</v>
          </cell>
          <cell r="E158">
            <v>1.5262</v>
          </cell>
          <cell r="F158">
            <v>89.01</v>
          </cell>
          <cell r="G158">
            <v>80166</v>
          </cell>
        </row>
        <row r="159">
          <cell r="A159">
            <v>587241915065</v>
          </cell>
          <cell r="B159">
            <v>4675.74</v>
          </cell>
          <cell r="C159">
            <v>158</v>
          </cell>
          <cell r="D159">
            <v>1579</v>
          </cell>
          <cell r="E159">
            <v>0.6268</v>
          </cell>
          <cell r="F159">
            <v>257.79</v>
          </cell>
          <cell r="G159">
            <v>125</v>
          </cell>
        </row>
        <row r="160">
          <cell r="A160">
            <v>587405880719</v>
          </cell>
          <cell r="B160">
            <v>94854.03</v>
          </cell>
          <cell r="C160">
            <v>821</v>
          </cell>
          <cell r="D160">
            <v>21449</v>
          </cell>
          <cell r="E160">
            <v>0.3558</v>
          </cell>
          <cell r="F160">
            <v>947.13</v>
          </cell>
          <cell r="G160">
            <v>650</v>
          </cell>
        </row>
        <row r="161">
          <cell r="A161">
            <v>587409020085</v>
          </cell>
          <cell r="B161">
            <v>53276.1</v>
          </cell>
          <cell r="C161">
            <v>496</v>
          </cell>
          <cell r="D161">
            <v>11070</v>
          </cell>
          <cell r="E161">
            <v>0.3689</v>
          </cell>
          <cell r="F161">
            <v>870.38</v>
          </cell>
          <cell r="G161">
            <v>422</v>
          </cell>
        </row>
        <row r="162">
          <cell r="A162">
            <v>587516703876</v>
          </cell>
          <cell r="B162">
            <v>866032.37</v>
          </cell>
          <cell r="C162">
            <v>24455</v>
          </cell>
          <cell r="D162">
            <v>77390</v>
          </cell>
          <cell r="E162">
            <v>0.4762</v>
          </cell>
          <cell r="F162">
            <v>426.62</v>
          </cell>
          <cell r="G162">
            <v>10464</v>
          </cell>
        </row>
        <row r="163">
          <cell r="A163">
            <v>588993275843</v>
          </cell>
          <cell r="B163">
            <v>19241.22</v>
          </cell>
          <cell r="C163">
            <v>644</v>
          </cell>
          <cell r="D163">
            <v>4601</v>
          </cell>
          <cell r="E163">
            <v>0.5224</v>
          </cell>
          <cell r="F163">
            <v>340.98</v>
          </cell>
          <cell r="G163">
            <v>429</v>
          </cell>
        </row>
        <row r="164">
          <cell r="A164">
            <v>589040084194</v>
          </cell>
          <cell r="B164">
            <v>119954.51</v>
          </cell>
          <cell r="C164">
            <v>3165</v>
          </cell>
          <cell r="D164">
            <v>26726</v>
          </cell>
          <cell r="E164">
            <v>0.6054</v>
          </cell>
          <cell r="F164">
            <v>340.89</v>
          </cell>
          <cell r="G164">
            <v>2457</v>
          </cell>
        </row>
        <row r="165">
          <cell r="A165">
            <v>589329976605</v>
          </cell>
          <cell r="B165">
            <v>19073.32</v>
          </cell>
          <cell r="C165">
            <v>3055</v>
          </cell>
          <cell r="D165">
            <v>9957</v>
          </cell>
          <cell r="E165">
            <v>1.2372</v>
          </cell>
          <cell r="F165">
            <v>57.8</v>
          </cell>
          <cell r="G165">
            <v>2677</v>
          </cell>
        </row>
        <row r="166">
          <cell r="A166">
            <v>589377945837</v>
          </cell>
          <cell r="B166">
            <v>239668.8</v>
          </cell>
          <cell r="C166">
            <v>7788</v>
          </cell>
          <cell r="D166">
            <v>57356</v>
          </cell>
          <cell r="E166">
            <v>0.5459</v>
          </cell>
          <cell r="F166">
            <v>281.64</v>
          </cell>
          <cell r="G166">
            <v>5740</v>
          </cell>
        </row>
        <row r="167">
          <cell r="A167">
            <v>589590595246</v>
          </cell>
          <cell r="B167">
            <v>302381.81</v>
          </cell>
          <cell r="C167">
            <v>26394</v>
          </cell>
          <cell r="D167">
            <v>98028</v>
          </cell>
          <cell r="E167">
            <v>1.6374</v>
          </cell>
          <cell r="F167">
            <v>84.65</v>
          </cell>
          <cell r="G167">
            <v>24788</v>
          </cell>
        </row>
        <row r="168">
          <cell r="A168">
            <v>589851591771</v>
          </cell>
          <cell r="B168">
            <v>52185.82</v>
          </cell>
          <cell r="C168">
            <v>1316</v>
          </cell>
          <cell r="D168">
            <v>8115</v>
          </cell>
          <cell r="E168">
            <v>0.5582</v>
          </cell>
          <cell r="F168">
            <v>288.1</v>
          </cell>
          <cell r="G168">
            <v>981</v>
          </cell>
        </row>
        <row r="169">
          <cell r="A169">
            <v>591217480117</v>
          </cell>
          <cell r="B169">
            <v>23010.24</v>
          </cell>
          <cell r="C169">
            <v>523</v>
          </cell>
          <cell r="D169">
            <v>12571</v>
          </cell>
          <cell r="E169">
            <v>0.2363</v>
          </cell>
          <cell r="F169">
            <v>338.44</v>
          </cell>
          <cell r="G169">
            <v>412</v>
          </cell>
        </row>
        <row r="170">
          <cell r="A170">
            <v>591439605080</v>
          </cell>
          <cell r="B170">
            <v>17665.66</v>
          </cell>
          <cell r="C170">
            <v>1993</v>
          </cell>
          <cell r="D170">
            <v>12673</v>
          </cell>
          <cell r="E170">
            <v>0.8064</v>
          </cell>
          <cell r="F170">
            <v>75.4</v>
          </cell>
          <cell r="G170">
            <v>1662</v>
          </cell>
        </row>
        <row r="171">
          <cell r="A171">
            <v>591896537696</v>
          </cell>
          <cell r="B171">
            <v>1172.61</v>
          </cell>
          <cell r="C171">
            <v>18</v>
          </cell>
          <cell r="D171">
            <v>3818</v>
          </cell>
          <cell r="E171">
            <v>0.0166</v>
          </cell>
          <cell r="F171">
            <v>317.55</v>
          </cell>
          <cell r="G171">
            <v>14</v>
          </cell>
        </row>
        <row r="172">
          <cell r="A172">
            <v>591899693070</v>
          </cell>
          <cell r="B172">
            <v>20592.05</v>
          </cell>
          <cell r="C172">
            <v>3442</v>
          </cell>
          <cell r="D172">
            <v>16053</v>
          </cell>
          <cell r="E172">
            <v>1.2065</v>
          </cell>
          <cell r="F172">
            <v>43.95</v>
          </cell>
          <cell r="G172">
            <v>2994</v>
          </cell>
        </row>
        <row r="173">
          <cell r="A173">
            <v>592049049728</v>
          </cell>
          <cell r="B173">
            <v>65657.72</v>
          </cell>
          <cell r="C173">
            <v>1534</v>
          </cell>
          <cell r="D173">
            <v>9787</v>
          </cell>
          <cell r="E173">
            <v>0.5788</v>
          </cell>
          <cell r="F173">
            <v>418.77</v>
          </cell>
          <cell r="G173">
            <v>999</v>
          </cell>
        </row>
        <row r="174">
          <cell r="A174">
            <v>592501952315</v>
          </cell>
          <cell r="B174">
            <v>37725.43</v>
          </cell>
          <cell r="C174">
            <v>4131</v>
          </cell>
          <cell r="D174">
            <v>10623</v>
          </cell>
          <cell r="E174">
            <v>1.4471</v>
          </cell>
          <cell r="F174">
            <v>100.73</v>
          </cell>
          <cell r="G174">
            <v>2569</v>
          </cell>
        </row>
        <row r="175">
          <cell r="A175">
            <v>592505020153</v>
          </cell>
          <cell r="B175">
            <v>17992.33</v>
          </cell>
          <cell r="C175">
            <v>2120</v>
          </cell>
          <cell r="D175">
            <v>7173</v>
          </cell>
          <cell r="E175">
            <v>1.1991</v>
          </cell>
          <cell r="F175">
            <v>94.19</v>
          </cell>
          <cell r="G175">
            <v>1271</v>
          </cell>
        </row>
        <row r="176">
          <cell r="A176">
            <v>592722485900</v>
          </cell>
          <cell r="B176">
            <v>18795.55</v>
          </cell>
          <cell r="C176">
            <v>2041</v>
          </cell>
          <cell r="D176">
            <v>9511</v>
          </cell>
          <cell r="E176">
            <v>1.0737</v>
          </cell>
          <cell r="F176">
            <v>78.74</v>
          </cell>
          <cell r="G176">
            <v>1676</v>
          </cell>
        </row>
        <row r="177">
          <cell r="A177">
            <v>592878213305</v>
          </cell>
          <cell r="B177">
            <v>11233.34</v>
          </cell>
          <cell r="C177">
            <v>2971</v>
          </cell>
          <cell r="D177">
            <v>8295</v>
          </cell>
          <cell r="E177">
            <v>1.4055</v>
          </cell>
          <cell r="F177">
            <v>40.76</v>
          </cell>
          <cell r="G177">
            <v>1784</v>
          </cell>
        </row>
        <row r="178">
          <cell r="A178">
            <v>592889713507</v>
          </cell>
          <cell r="B178">
            <v>17028.63</v>
          </cell>
          <cell r="C178">
            <v>459</v>
          </cell>
          <cell r="D178">
            <v>5961</v>
          </cell>
          <cell r="E178">
            <v>0.4227</v>
          </cell>
          <cell r="F178">
            <v>304.52</v>
          </cell>
          <cell r="G178">
            <v>400</v>
          </cell>
        </row>
        <row r="179">
          <cell r="A179">
            <v>592959829469</v>
          </cell>
          <cell r="B179">
            <v>86838.88</v>
          </cell>
          <cell r="C179">
            <v>1253</v>
          </cell>
          <cell r="D179">
            <v>7416</v>
          </cell>
          <cell r="E179">
            <v>1.0685</v>
          </cell>
          <cell r="F179">
            <v>530.98</v>
          </cell>
          <cell r="G179">
            <v>1119</v>
          </cell>
        </row>
        <row r="180">
          <cell r="A180">
            <v>593225443577</v>
          </cell>
          <cell r="B180">
            <v>2136301.7</v>
          </cell>
          <cell r="C180">
            <v>60619</v>
          </cell>
          <cell r="D180">
            <v>138405</v>
          </cell>
          <cell r="E180">
            <v>0.2846</v>
          </cell>
          <cell r="F180">
            <v>511.71</v>
          </cell>
          <cell r="G180">
            <v>17141</v>
          </cell>
        </row>
        <row r="181">
          <cell r="A181">
            <v>593584016163</v>
          </cell>
          <cell r="B181">
            <v>772.52</v>
          </cell>
          <cell r="C181">
            <v>13</v>
          </cell>
          <cell r="D181">
            <v>659</v>
          </cell>
          <cell r="E181">
            <v>0.0598</v>
          </cell>
          <cell r="F181">
            <v>243.69</v>
          </cell>
          <cell r="G181">
            <v>12</v>
          </cell>
        </row>
        <row r="182">
          <cell r="A182">
            <v>593744734497</v>
          </cell>
          <cell r="B182">
            <v>15159.15</v>
          </cell>
          <cell r="C182">
            <v>512</v>
          </cell>
          <cell r="D182">
            <v>5114</v>
          </cell>
          <cell r="E182">
            <v>0.5268</v>
          </cell>
          <cell r="F182">
            <v>253.54</v>
          </cell>
          <cell r="G182">
            <v>396</v>
          </cell>
        </row>
        <row r="183">
          <cell r="A183">
            <v>593748866098</v>
          </cell>
          <cell r="B183">
            <v>38146.27</v>
          </cell>
          <cell r="C183">
            <v>1709</v>
          </cell>
          <cell r="D183">
            <v>9098</v>
          </cell>
          <cell r="E183">
            <v>0.5725</v>
          </cell>
          <cell r="F183">
            <v>253.9</v>
          </cell>
          <cell r="G183">
            <v>845</v>
          </cell>
        </row>
        <row r="184">
          <cell r="A184">
            <v>593809413272</v>
          </cell>
          <cell r="B184">
            <v>11946.25</v>
          </cell>
          <cell r="C184">
            <v>201</v>
          </cell>
          <cell r="D184">
            <v>13101</v>
          </cell>
          <cell r="E184">
            <v>0.0545</v>
          </cell>
          <cell r="F184">
            <v>493.25</v>
          </cell>
          <cell r="G184">
            <v>152</v>
          </cell>
        </row>
        <row r="185">
          <cell r="A185">
            <v>596368843930</v>
          </cell>
          <cell r="B185">
            <v>18409.16</v>
          </cell>
          <cell r="C185">
            <v>883</v>
          </cell>
          <cell r="D185">
            <v>29000</v>
          </cell>
          <cell r="E185">
            <v>0.1245</v>
          </cell>
          <cell r="F185">
            <v>193.64</v>
          </cell>
          <cell r="G185">
            <v>601</v>
          </cell>
        </row>
        <row r="186">
          <cell r="A186">
            <v>596986065929</v>
          </cell>
          <cell r="B186">
            <v>25316.99</v>
          </cell>
          <cell r="C186">
            <v>762</v>
          </cell>
          <cell r="D186">
            <v>4479</v>
          </cell>
          <cell r="E186">
            <v>0.7086</v>
          </cell>
          <cell r="F186">
            <v>325.17</v>
          </cell>
          <cell r="G186">
            <v>591</v>
          </cell>
        </row>
        <row r="187">
          <cell r="A187">
            <v>598898432532</v>
          </cell>
          <cell r="B187">
            <v>2401867.74</v>
          </cell>
          <cell r="C187">
            <v>52628</v>
          </cell>
          <cell r="D187">
            <v>238435</v>
          </cell>
          <cell r="E187">
            <v>0.4481</v>
          </cell>
          <cell r="F187">
            <v>654.94</v>
          </cell>
          <cell r="G187">
            <v>22077</v>
          </cell>
        </row>
        <row r="188">
          <cell r="A188">
            <v>598908620023</v>
          </cell>
          <cell r="B188">
            <v>49.2</v>
          </cell>
          <cell r="C188">
            <v>6</v>
          </cell>
          <cell r="D188">
            <v>40</v>
          </cell>
          <cell r="E188">
            <v>0.2857</v>
          </cell>
          <cell r="F188">
            <v>21.87</v>
          </cell>
          <cell r="G188">
            <v>3</v>
          </cell>
        </row>
        <row r="189">
          <cell r="A189">
            <v>598908900450</v>
          </cell>
          <cell r="B189">
            <v>311.21</v>
          </cell>
          <cell r="C189">
            <v>48</v>
          </cell>
          <cell r="D189">
            <v>167</v>
          </cell>
          <cell r="E189">
            <v>1.1961</v>
          </cell>
          <cell r="F189">
            <v>41.01</v>
          </cell>
          <cell r="G189">
            <v>38</v>
          </cell>
        </row>
        <row r="190">
          <cell r="A190">
            <v>598909152271</v>
          </cell>
          <cell r="B190">
            <v>725.54</v>
          </cell>
          <cell r="C190">
            <v>39</v>
          </cell>
          <cell r="D190">
            <v>175</v>
          </cell>
          <cell r="E190">
            <v>1.0736</v>
          </cell>
          <cell r="F190">
            <v>156.2</v>
          </cell>
          <cell r="G190">
            <v>28</v>
          </cell>
        </row>
        <row r="191">
          <cell r="A191">
            <v>598909468408</v>
          </cell>
          <cell r="B191">
            <v>497.63</v>
          </cell>
          <cell r="C191">
            <v>47</v>
          </cell>
          <cell r="D191">
            <v>103</v>
          </cell>
          <cell r="E191">
            <v>1.4871</v>
          </cell>
          <cell r="F191">
            <v>124.84</v>
          </cell>
          <cell r="G191">
            <v>23</v>
          </cell>
        </row>
        <row r="192">
          <cell r="A192">
            <v>598970252794</v>
          </cell>
          <cell r="B192">
            <v>69130.64</v>
          </cell>
          <cell r="C192">
            <v>8880</v>
          </cell>
          <cell r="D192">
            <v>30157</v>
          </cell>
          <cell r="E192">
            <v>1.7479</v>
          </cell>
          <cell r="F192">
            <v>55.73</v>
          </cell>
          <cell r="G192">
            <v>8681</v>
          </cell>
        </row>
        <row r="193">
          <cell r="A193">
            <v>599138477865</v>
          </cell>
          <cell r="B193">
            <v>894.86</v>
          </cell>
          <cell r="C193">
            <v>39</v>
          </cell>
          <cell r="D193">
            <v>405</v>
          </cell>
          <cell r="E193">
            <v>0.6016</v>
          </cell>
          <cell r="F193">
            <v>169.01</v>
          </cell>
          <cell r="G193">
            <v>31</v>
          </cell>
        </row>
        <row r="194">
          <cell r="A194">
            <v>599139729217</v>
          </cell>
          <cell r="B194">
            <v>6033.51</v>
          </cell>
          <cell r="C194">
            <v>381</v>
          </cell>
          <cell r="D194">
            <v>6946</v>
          </cell>
          <cell r="E194">
            <v>0.7016</v>
          </cell>
          <cell r="F194">
            <v>146.18</v>
          </cell>
          <cell r="G194">
            <v>278</v>
          </cell>
        </row>
        <row r="195">
          <cell r="A195">
            <v>599141001175</v>
          </cell>
          <cell r="B195">
            <v>1806.07</v>
          </cell>
          <cell r="C195">
            <v>58</v>
          </cell>
          <cell r="D195">
            <v>1211</v>
          </cell>
          <cell r="E195">
            <v>0.2319</v>
          </cell>
          <cell r="F195">
            <v>281.08</v>
          </cell>
          <cell r="G195">
            <v>34</v>
          </cell>
        </row>
        <row r="196">
          <cell r="A196">
            <v>599148365406</v>
          </cell>
          <cell r="B196">
            <v>100396.11</v>
          </cell>
          <cell r="C196">
            <v>2485</v>
          </cell>
          <cell r="D196">
            <v>29171</v>
          </cell>
          <cell r="E196">
            <v>0.2644</v>
          </cell>
          <cell r="F196">
            <v>300.25</v>
          </cell>
          <cell r="G196">
            <v>1948</v>
          </cell>
        </row>
        <row r="197">
          <cell r="A197">
            <v>599202597486</v>
          </cell>
          <cell r="B197">
            <v>3893.9</v>
          </cell>
          <cell r="C197">
            <v>59</v>
          </cell>
          <cell r="D197">
            <v>995</v>
          </cell>
          <cell r="E197">
            <v>0.5159</v>
          </cell>
          <cell r="F197">
            <v>490.88</v>
          </cell>
          <cell r="G197">
            <v>56</v>
          </cell>
        </row>
        <row r="198">
          <cell r="A198">
            <v>599279018544</v>
          </cell>
          <cell r="B198">
            <v>61264.61</v>
          </cell>
          <cell r="C198">
            <v>1198</v>
          </cell>
          <cell r="D198">
            <v>35807</v>
          </cell>
          <cell r="E198">
            <v>0.1065</v>
          </cell>
          <cell r="F198">
            <v>420.38</v>
          </cell>
          <cell r="G198">
            <v>790</v>
          </cell>
        </row>
        <row r="199">
          <cell r="A199">
            <v>599334886977</v>
          </cell>
          <cell r="B199">
            <v>2.9</v>
          </cell>
          <cell r="C199">
            <v>1</v>
          </cell>
          <cell r="D199">
            <v>2</v>
          </cell>
          <cell r="E199">
            <v>0.5</v>
          </cell>
          <cell r="F199">
            <v>2.9</v>
          </cell>
          <cell r="G199">
            <v>1</v>
          </cell>
        </row>
        <row r="200">
          <cell r="A200">
            <v>599334890303</v>
          </cell>
          <cell r="B200">
            <v>310.05</v>
          </cell>
          <cell r="C200">
            <v>10</v>
          </cell>
          <cell r="D200">
            <v>114</v>
          </cell>
          <cell r="E200">
            <v>0.2848</v>
          </cell>
          <cell r="F200">
            <v>164.05</v>
          </cell>
          <cell r="G200">
            <v>8</v>
          </cell>
        </row>
        <row r="201">
          <cell r="A201">
            <v>599334958011</v>
          </cell>
          <cell r="B201">
            <v>382.92</v>
          </cell>
          <cell r="C201">
            <v>15</v>
          </cell>
          <cell r="D201">
            <v>98</v>
          </cell>
          <cell r="E201">
            <v>0.7895</v>
          </cell>
          <cell r="F201">
            <v>193.84</v>
          </cell>
          <cell r="G201">
            <v>10</v>
          </cell>
        </row>
        <row r="202">
          <cell r="A202">
            <v>599335454245</v>
          </cell>
          <cell r="B202">
            <v>143.77</v>
          </cell>
          <cell r="C202">
            <v>6</v>
          </cell>
          <cell r="D202">
            <v>43</v>
          </cell>
          <cell r="E202">
            <v>0.2205</v>
          </cell>
          <cell r="F202">
            <v>71.89</v>
          </cell>
          <cell r="G202">
            <v>3</v>
          </cell>
        </row>
        <row r="203">
          <cell r="A203">
            <v>599335746549</v>
          </cell>
          <cell r="B203">
            <v>376.22</v>
          </cell>
          <cell r="C203">
            <v>44</v>
          </cell>
          <cell r="D203">
            <v>136</v>
          </cell>
          <cell r="E203">
            <v>0.5062</v>
          </cell>
          <cell r="F203">
            <v>102.87</v>
          </cell>
          <cell r="G203">
            <v>15</v>
          </cell>
        </row>
        <row r="204">
          <cell r="A204">
            <v>599335926023</v>
          </cell>
          <cell r="B204">
            <v>415.42</v>
          </cell>
          <cell r="C204">
            <v>29</v>
          </cell>
          <cell r="D204">
            <v>108</v>
          </cell>
          <cell r="E204">
            <v>0.6321</v>
          </cell>
          <cell r="F204">
            <v>55.18</v>
          </cell>
          <cell r="G204">
            <v>21</v>
          </cell>
        </row>
        <row r="205">
          <cell r="A205">
            <v>599395098739</v>
          </cell>
          <cell r="B205">
            <v>15554.2</v>
          </cell>
          <cell r="C205">
            <v>1883</v>
          </cell>
          <cell r="D205">
            <v>12505</v>
          </cell>
          <cell r="E205">
            <v>0.7682</v>
          </cell>
          <cell r="F205">
            <v>69.9</v>
          </cell>
          <cell r="G205">
            <v>1600</v>
          </cell>
        </row>
        <row r="206">
          <cell r="A206">
            <v>599521259641</v>
          </cell>
          <cell r="B206">
            <v>22476.98</v>
          </cell>
          <cell r="C206">
            <v>2346</v>
          </cell>
          <cell r="D206">
            <v>8860</v>
          </cell>
          <cell r="E206">
            <v>0.4782</v>
          </cell>
          <cell r="F206">
            <v>133.57</v>
          </cell>
          <cell r="G206">
            <v>1516</v>
          </cell>
        </row>
        <row r="207">
          <cell r="A207">
            <v>599521627163</v>
          </cell>
          <cell r="B207">
            <v>63.15</v>
          </cell>
          <cell r="C207">
            <v>2</v>
          </cell>
          <cell r="D207">
            <v>13</v>
          </cell>
          <cell r="E207">
            <v>0.1538</v>
          </cell>
          <cell r="F207">
            <v>31.57</v>
          </cell>
          <cell r="G207">
            <v>2</v>
          </cell>
        </row>
        <row r="208">
          <cell r="A208">
            <v>599521795187</v>
          </cell>
          <cell r="B208">
            <v>42.6</v>
          </cell>
          <cell r="C208">
            <v>2</v>
          </cell>
          <cell r="D208">
            <v>17</v>
          </cell>
          <cell r="E208">
            <v>0.1177</v>
          </cell>
          <cell r="F208">
            <v>21.3</v>
          </cell>
          <cell r="G208">
            <v>2</v>
          </cell>
        </row>
        <row r="209">
          <cell r="A209">
            <v>599521991415</v>
          </cell>
          <cell r="B209">
            <v>4471.94</v>
          </cell>
          <cell r="C209">
            <v>227</v>
          </cell>
          <cell r="D209">
            <v>1073</v>
          </cell>
          <cell r="E209">
            <v>1.0114</v>
          </cell>
          <cell r="F209">
            <v>221.49</v>
          </cell>
          <cell r="G209">
            <v>157</v>
          </cell>
        </row>
        <row r="210">
          <cell r="A210">
            <v>599522087809</v>
          </cell>
          <cell r="B210">
            <v>2722.61</v>
          </cell>
          <cell r="C210">
            <v>150</v>
          </cell>
          <cell r="D210">
            <v>915</v>
          </cell>
          <cell r="E210">
            <v>0.8686</v>
          </cell>
          <cell r="F210">
            <v>184.95</v>
          </cell>
          <cell r="G210">
            <v>99</v>
          </cell>
        </row>
        <row r="211">
          <cell r="A211">
            <v>599522639719</v>
          </cell>
          <cell r="B211">
            <v>4740.18</v>
          </cell>
          <cell r="C211">
            <v>524</v>
          </cell>
          <cell r="D211">
            <v>3258</v>
          </cell>
          <cell r="E211">
            <v>0.8089</v>
          </cell>
          <cell r="F211">
            <v>81.07</v>
          </cell>
          <cell r="G211">
            <v>432</v>
          </cell>
        </row>
        <row r="212">
          <cell r="A212">
            <v>600560740965</v>
          </cell>
          <cell r="B212">
            <v>6171.5</v>
          </cell>
          <cell r="C212">
            <v>300</v>
          </cell>
          <cell r="D212">
            <v>1426</v>
          </cell>
          <cell r="E212">
            <v>1.1148</v>
          </cell>
          <cell r="F212">
            <v>192.53</v>
          </cell>
          <cell r="G212">
            <v>228</v>
          </cell>
        </row>
        <row r="213">
          <cell r="A213">
            <v>600561012230</v>
          </cell>
          <cell r="B213">
            <v>304.6</v>
          </cell>
          <cell r="C213">
            <v>13</v>
          </cell>
          <cell r="D213">
            <v>87</v>
          </cell>
          <cell r="E213">
            <v>0.4315</v>
          </cell>
          <cell r="F213">
            <v>130.32</v>
          </cell>
          <cell r="G213">
            <v>9</v>
          </cell>
        </row>
        <row r="214">
          <cell r="A214">
            <v>600561680690</v>
          </cell>
          <cell r="B214">
            <v>6.7</v>
          </cell>
          <cell r="C214">
            <v>1</v>
          </cell>
          <cell r="D214">
            <v>2</v>
          </cell>
          <cell r="E214">
            <v>0.5</v>
          </cell>
          <cell r="F214">
            <v>6.7</v>
          </cell>
          <cell r="G214">
            <v>1</v>
          </cell>
        </row>
        <row r="215">
          <cell r="A215">
            <v>600570698756</v>
          </cell>
          <cell r="B215">
            <v>67.35</v>
          </cell>
          <cell r="C215">
            <v>5</v>
          </cell>
          <cell r="D215">
            <v>8</v>
          </cell>
          <cell r="E215">
            <v>0.375</v>
          </cell>
          <cell r="F215">
            <v>22.45</v>
          </cell>
          <cell r="G215">
            <v>3</v>
          </cell>
        </row>
        <row r="216">
          <cell r="A216">
            <v>600794889805</v>
          </cell>
          <cell r="B216">
            <v>11</v>
          </cell>
          <cell r="C216">
            <v>1</v>
          </cell>
          <cell r="D216">
            <v>9</v>
          </cell>
          <cell r="E216">
            <v>0.1111</v>
          </cell>
          <cell r="F216">
            <v>11</v>
          </cell>
          <cell r="G216">
            <v>1</v>
          </cell>
        </row>
        <row r="217">
          <cell r="A217">
            <v>600795005584</v>
          </cell>
          <cell r="B217">
            <v>98.92</v>
          </cell>
          <cell r="C217">
            <v>8</v>
          </cell>
          <cell r="D217">
            <v>105</v>
          </cell>
          <cell r="E217">
            <v>0.0949</v>
          </cell>
          <cell r="F217">
            <v>42.39</v>
          </cell>
          <cell r="G217">
            <v>4</v>
          </cell>
        </row>
        <row r="218">
          <cell r="A218">
            <v>600795349051</v>
          </cell>
          <cell r="B218">
            <v>80</v>
          </cell>
          <cell r="C218">
            <v>5</v>
          </cell>
          <cell r="D218">
            <v>10</v>
          </cell>
          <cell r="E218">
            <v>0.1</v>
          </cell>
          <cell r="F218">
            <v>80</v>
          </cell>
          <cell r="G218">
            <v>1</v>
          </cell>
        </row>
        <row r="219">
          <cell r="A219">
            <v>601093025574</v>
          </cell>
          <cell r="B219">
            <v>207.7</v>
          </cell>
          <cell r="C219">
            <v>9</v>
          </cell>
          <cell r="D219">
            <v>19</v>
          </cell>
          <cell r="E219">
            <v>0.1053</v>
          </cell>
          <cell r="F219">
            <v>103.85</v>
          </cell>
          <cell r="G219">
            <v>2</v>
          </cell>
        </row>
        <row r="220">
          <cell r="A220">
            <v>601093977199</v>
          </cell>
          <cell r="B220">
            <v>438.15</v>
          </cell>
          <cell r="C220">
            <v>21</v>
          </cell>
          <cell r="D220">
            <v>475</v>
          </cell>
          <cell r="E220">
            <v>0.2467</v>
          </cell>
          <cell r="F220">
            <v>141.71</v>
          </cell>
          <cell r="G220">
            <v>16</v>
          </cell>
        </row>
        <row r="221">
          <cell r="A221">
            <v>601186603927</v>
          </cell>
          <cell r="B221">
            <v>110.4</v>
          </cell>
          <cell r="C221">
            <v>4</v>
          </cell>
          <cell r="D221">
            <v>44</v>
          </cell>
          <cell r="E221">
            <v>0.1515</v>
          </cell>
          <cell r="F221">
            <v>79.3</v>
          </cell>
          <cell r="G221">
            <v>3</v>
          </cell>
        </row>
        <row r="222">
          <cell r="A222">
            <v>601187015484</v>
          </cell>
          <cell r="B222">
            <v>640.77</v>
          </cell>
          <cell r="C222">
            <v>79</v>
          </cell>
          <cell r="D222">
            <v>486</v>
          </cell>
          <cell r="E222">
            <v>0.7688</v>
          </cell>
          <cell r="F222">
            <v>60.73</v>
          </cell>
          <cell r="G222">
            <v>65</v>
          </cell>
        </row>
        <row r="223">
          <cell r="A223">
            <v>601187027231</v>
          </cell>
          <cell r="B223">
            <v>72.3</v>
          </cell>
          <cell r="C223">
            <v>4</v>
          </cell>
          <cell r="D223">
            <v>12</v>
          </cell>
          <cell r="E223">
            <v>0.3333</v>
          </cell>
          <cell r="F223">
            <v>18.07</v>
          </cell>
          <cell r="G223">
            <v>4</v>
          </cell>
        </row>
        <row r="224">
          <cell r="A224">
            <v>601187279679</v>
          </cell>
          <cell r="B224">
            <v>437.66</v>
          </cell>
          <cell r="C224">
            <v>20</v>
          </cell>
          <cell r="D224">
            <v>249</v>
          </cell>
          <cell r="E224">
            <v>0.2603</v>
          </cell>
          <cell r="F224">
            <v>143.82</v>
          </cell>
          <cell r="G224">
            <v>11</v>
          </cell>
        </row>
        <row r="225">
          <cell r="A225">
            <v>601293794901</v>
          </cell>
          <cell r="B225">
            <v>119.4</v>
          </cell>
          <cell r="C225">
            <v>3</v>
          </cell>
          <cell r="D225">
            <v>25</v>
          </cell>
          <cell r="E225">
            <v>0.12</v>
          </cell>
          <cell r="F225">
            <v>39.8</v>
          </cell>
          <cell r="G225">
            <v>3</v>
          </cell>
        </row>
        <row r="226">
          <cell r="A226">
            <v>601843460575</v>
          </cell>
          <cell r="B226">
            <v>2356.76</v>
          </cell>
          <cell r="C226">
            <v>128</v>
          </cell>
          <cell r="D226">
            <v>810</v>
          </cell>
          <cell r="E226">
            <v>0.8021</v>
          </cell>
          <cell r="F226">
            <v>188.1</v>
          </cell>
          <cell r="G226">
            <v>89</v>
          </cell>
        </row>
        <row r="227">
          <cell r="A227">
            <v>601846160309</v>
          </cell>
          <cell r="B227">
            <v>93.52</v>
          </cell>
          <cell r="C227">
            <v>4</v>
          </cell>
          <cell r="D227">
            <v>6</v>
          </cell>
          <cell r="E227">
            <v>0.5</v>
          </cell>
          <cell r="F227">
            <v>31.17</v>
          </cell>
          <cell r="G227">
            <v>3</v>
          </cell>
        </row>
        <row r="228">
          <cell r="A228">
            <v>602081449138</v>
          </cell>
          <cell r="B228">
            <v>62</v>
          </cell>
          <cell r="C228">
            <v>2</v>
          </cell>
          <cell r="D228">
            <v>5</v>
          </cell>
          <cell r="E228">
            <v>0.2</v>
          </cell>
          <cell r="F228">
            <v>62</v>
          </cell>
          <cell r="G228">
            <v>1</v>
          </cell>
        </row>
        <row r="229">
          <cell r="A229">
            <v>602086725307</v>
          </cell>
          <cell r="B229">
            <v>63.5</v>
          </cell>
          <cell r="C229">
            <v>5</v>
          </cell>
          <cell r="D229">
            <v>35</v>
          </cell>
          <cell r="E229">
            <v>0.0857</v>
          </cell>
          <cell r="F229">
            <v>21.17</v>
          </cell>
          <cell r="G229">
            <v>2</v>
          </cell>
        </row>
        <row r="230">
          <cell r="A230">
            <v>603592215381</v>
          </cell>
          <cell r="B230">
            <v>508.77</v>
          </cell>
          <cell r="C230">
            <v>28</v>
          </cell>
          <cell r="D230">
            <v>564</v>
          </cell>
          <cell r="E230">
            <v>0.2006</v>
          </cell>
          <cell r="F230">
            <v>111.47</v>
          </cell>
          <cell r="G230">
            <v>23</v>
          </cell>
        </row>
        <row r="231">
          <cell r="A231">
            <v>604018031315</v>
          </cell>
          <cell r="B231">
            <v>2634.92</v>
          </cell>
          <cell r="C231">
            <v>46</v>
          </cell>
          <cell r="D231">
            <v>843</v>
          </cell>
          <cell r="E231">
            <v>0.1415</v>
          </cell>
          <cell r="F231">
            <v>710.03</v>
          </cell>
          <cell r="G231">
            <v>19</v>
          </cell>
        </row>
        <row r="232">
          <cell r="A232">
            <v>604021319220</v>
          </cell>
          <cell r="B232">
            <v>4751.02</v>
          </cell>
          <cell r="C232">
            <v>69</v>
          </cell>
          <cell r="D232">
            <v>966</v>
          </cell>
          <cell r="E232">
            <v>0.346</v>
          </cell>
          <cell r="F232">
            <v>487.01</v>
          </cell>
          <cell r="G232">
            <v>55</v>
          </cell>
        </row>
        <row r="233">
          <cell r="A233">
            <v>604924296783</v>
          </cell>
          <cell r="B233">
            <v>72.35</v>
          </cell>
          <cell r="C233">
            <v>3</v>
          </cell>
          <cell r="D233">
            <v>55</v>
          </cell>
          <cell r="E233">
            <v>0.1673</v>
          </cell>
          <cell r="F233">
            <v>49.01</v>
          </cell>
          <cell r="G233">
            <v>3</v>
          </cell>
        </row>
        <row r="234">
          <cell r="A234">
            <v>607031592886</v>
          </cell>
          <cell r="B234">
            <v>110.28</v>
          </cell>
          <cell r="C234">
            <v>5</v>
          </cell>
          <cell r="D234">
            <v>58</v>
          </cell>
          <cell r="E234">
            <v>0.1635</v>
          </cell>
          <cell r="F234">
            <v>44.84</v>
          </cell>
          <cell r="G234">
            <v>5</v>
          </cell>
        </row>
        <row r="235">
          <cell r="A235" t="str">
            <v>总计</v>
          </cell>
          <cell r="B235">
            <v>53730042.96</v>
          </cell>
          <cell r="C235">
            <v>1938598</v>
          </cell>
          <cell r="D235">
            <v>6162122</v>
          </cell>
          <cell r="E235">
            <v>175.2226</v>
          </cell>
          <cell r="F235">
            <v>69089.29</v>
          </cell>
          <cell r="G235">
            <v>1112955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16783.15</v>
          </cell>
          <cell r="C4">
            <v>2070</v>
          </cell>
          <cell r="D4">
            <v>5862</v>
          </cell>
          <cell r="E4">
            <v>0.2067</v>
          </cell>
          <cell r="F4">
            <v>36.63</v>
          </cell>
          <cell r="G4">
            <v>670</v>
          </cell>
        </row>
        <row r="5">
          <cell r="A5">
            <v>15699771744</v>
          </cell>
          <cell r="B5">
            <v>455173.26</v>
          </cell>
          <cell r="C5">
            <v>18236</v>
          </cell>
          <cell r="D5">
            <v>42640</v>
          </cell>
          <cell r="E5">
            <v>0.2925</v>
          </cell>
          <cell r="F5">
            <v>115.94</v>
          </cell>
          <cell r="G5">
            <v>7320</v>
          </cell>
        </row>
        <row r="6">
          <cell r="A6">
            <v>15699803229</v>
          </cell>
          <cell r="B6">
            <v>317021.74</v>
          </cell>
          <cell r="C6">
            <v>17027</v>
          </cell>
          <cell r="D6">
            <v>72998</v>
          </cell>
          <cell r="E6">
            <v>0.2254</v>
          </cell>
          <cell r="F6">
            <v>68.61</v>
          </cell>
          <cell r="G6">
            <v>9619</v>
          </cell>
        </row>
        <row r="7">
          <cell r="A7">
            <v>16175250812</v>
          </cell>
          <cell r="B7">
            <v>29262.47</v>
          </cell>
          <cell r="C7">
            <v>1326</v>
          </cell>
          <cell r="D7">
            <v>5663</v>
          </cell>
          <cell r="E7">
            <v>0.2217</v>
          </cell>
          <cell r="F7">
            <v>69.08</v>
          </cell>
          <cell r="G7">
            <v>728</v>
          </cell>
        </row>
        <row r="8">
          <cell r="A8">
            <v>17059283658</v>
          </cell>
          <cell r="B8">
            <v>16231.62</v>
          </cell>
          <cell r="C8">
            <v>1939</v>
          </cell>
          <cell r="D8">
            <v>7610</v>
          </cell>
          <cell r="E8">
            <v>0.2702</v>
          </cell>
          <cell r="F8">
            <v>25.94</v>
          </cell>
          <cell r="G8">
            <v>1095</v>
          </cell>
        </row>
        <row r="9">
          <cell r="A9">
            <v>17609664652</v>
          </cell>
          <cell r="B9">
            <v>10390.93</v>
          </cell>
          <cell r="C9">
            <v>1628</v>
          </cell>
          <cell r="D9">
            <v>3672</v>
          </cell>
          <cell r="E9">
            <v>0.4441</v>
          </cell>
          <cell r="F9">
            <v>21.17</v>
          </cell>
          <cell r="G9">
            <v>937</v>
          </cell>
        </row>
        <row r="10">
          <cell r="A10">
            <v>17609716325</v>
          </cell>
          <cell r="B10">
            <v>27307.81</v>
          </cell>
          <cell r="C10">
            <v>1856</v>
          </cell>
          <cell r="D10">
            <v>1671</v>
          </cell>
          <cell r="E10">
            <v>0.4108</v>
          </cell>
          <cell r="F10">
            <v>337.16</v>
          </cell>
          <cell r="G10">
            <v>389</v>
          </cell>
        </row>
        <row r="11">
          <cell r="A11">
            <v>17609756261</v>
          </cell>
          <cell r="B11">
            <v>105610.32</v>
          </cell>
          <cell r="C11">
            <v>13760</v>
          </cell>
          <cell r="D11">
            <v>15941</v>
          </cell>
          <cell r="E11">
            <v>0.2794</v>
          </cell>
          <cell r="F11">
            <v>62.72</v>
          </cell>
          <cell r="G11">
            <v>2537</v>
          </cell>
        </row>
        <row r="12">
          <cell r="A12">
            <v>17609784091</v>
          </cell>
          <cell r="B12">
            <v>322.28</v>
          </cell>
          <cell r="C12">
            <v>59</v>
          </cell>
          <cell r="D12">
            <v>176</v>
          </cell>
          <cell r="E12">
            <v>0.454</v>
          </cell>
          <cell r="F12">
            <v>14.89</v>
          </cell>
          <cell r="G12">
            <v>42</v>
          </cell>
        </row>
        <row r="13">
          <cell r="A13">
            <v>17609832853</v>
          </cell>
          <cell r="B13">
            <v>65013.35</v>
          </cell>
          <cell r="C13">
            <v>22897</v>
          </cell>
          <cell r="D13">
            <v>37616</v>
          </cell>
          <cell r="E13">
            <v>0.5845</v>
          </cell>
          <cell r="F13">
            <v>10.12</v>
          </cell>
          <cell r="G13">
            <v>13218</v>
          </cell>
        </row>
        <row r="14">
          <cell r="A14">
            <v>17609936348</v>
          </cell>
          <cell r="B14">
            <v>5438.96</v>
          </cell>
          <cell r="C14">
            <v>2007</v>
          </cell>
          <cell r="D14">
            <v>3898</v>
          </cell>
          <cell r="E14">
            <v>0.3762</v>
          </cell>
          <cell r="F14">
            <v>14.76</v>
          </cell>
          <cell r="G14">
            <v>863</v>
          </cell>
        </row>
        <row r="15">
          <cell r="A15">
            <v>17609980146</v>
          </cell>
          <cell r="B15">
            <v>13074.74</v>
          </cell>
          <cell r="C15">
            <v>3650</v>
          </cell>
          <cell r="D15">
            <v>7304</v>
          </cell>
          <cell r="E15">
            <v>0.5519</v>
          </cell>
          <cell r="F15">
            <v>10.68</v>
          </cell>
          <cell r="G15">
            <v>2354</v>
          </cell>
        </row>
        <row r="16">
          <cell r="A16">
            <v>17704561464</v>
          </cell>
          <cell r="B16">
            <v>429932.26</v>
          </cell>
          <cell r="C16">
            <v>34438</v>
          </cell>
          <cell r="D16">
            <v>70777</v>
          </cell>
          <cell r="E16">
            <v>0.3843</v>
          </cell>
          <cell r="F16">
            <v>54.58</v>
          </cell>
          <cell r="G16">
            <v>15998</v>
          </cell>
        </row>
        <row r="17">
          <cell r="A17">
            <v>18943200386</v>
          </cell>
          <cell r="B17">
            <v>19075.6</v>
          </cell>
          <cell r="C17">
            <v>4787</v>
          </cell>
          <cell r="D17">
            <v>9741</v>
          </cell>
          <cell r="E17">
            <v>0.5931</v>
          </cell>
          <cell r="F17">
            <v>11.84</v>
          </cell>
          <cell r="G17">
            <v>3421</v>
          </cell>
        </row>
        <row r="18">
          <cell r="A18">
            <v>19539059607</v>
          </cell>
          <cell r="B18">
            <v>228175.32</v>
          </cell>
          <cell r="C18">
            <v>12643</v>
          </cell>
          <cell r="D18">
            <v>30048</v>
          </cell>
          <cell r="E18">
            <v>0.3082</v>
          </cell>
          <cell r="F18">
            <v>74.33</v>
          </cell>
          <cell r="G18">
            <v>5530</v>
          </cell>
        </row>
        <row r="19">
          <cell r="A19">
            <v>23563696066</v>
          </cell>
          <cell r="B19">
            <v>5.9</v>
          </cell>
          <cell r="C19">
            <v>2</v>
          </cell>
          <cell r="D19">
            <v>18</v>
          </cell>
          <cell r="E19">
            <v>0.1111</v>
          </cell>
          <cell r="F19">
            <v>2.95</v>
          </cell>
          <cell r="G19">
            <v>2</v>
          </cell>
        </row>
        <row r="20">
          <cell r="A20">
            <v>37253526527</v>
          </cell>
          <cell r="B20">
            <v>83015.62</v>
          </cell>
          <cell r="C20">
            <v>7100</v>
          </cell>
          <cell r="D20">
            <v>17641</v>
          </cell>
          <cell r="E20">
            <v>0.4524</v>
          </cell>
          <cell r="F20">
            <v>37.82</v>
          </cell>
          <cell r="G20">
            <v>4898</v>
          </cell>
        </row>
        <row r="21">
          <cell r="A21">
            <v>37253770022</v>
          </cell>
          <cell r="B21">
            <v>25841.66</v>
          </cell>
          <cell r="C21">
            <v>3903</v>
          </cell>
          <cell r="D21">
            <v>3888</v>
          </cell>
          <cell r="E21">
            <v>0.5182</v>
          </cell>
          <cell r="F21">
            <v>34.45</v>
          </cell>
          <cell r="G21">
            <v>1236</v>
          </cell>
        </row>
        <row r="22">
          <cell r="A22">
            <v>37254243740</v>
          </cell>
          <cell r="B22">
            <v>40344.64</v>
          </cell>
          <cell r="C22">
            <v>2747</v>
          </cell>
          <cell r="D22">
            <v>6189</v>
          </cell>
          <cell r="E22">
            <v>0.3273</v>
          </cell>
          <cell r="F22">
            <v>75.56</v>
          </cell>
          <cell r="G22">
            <v>1184</v>
          </cell>
        </row>
        <row r="23">
          <cell r="A23">
            <v>37318730769</v>
          </cell>
          <cell r="B23">
            <v>292008.79</v>
          </cell>
          <cell r="C23">
            <v>25112</v>
          </cell>
          <cell r="D23">
            <v>51890</v>
          </cell>
          <cell r="E23">
            <v>0.4014</v>
          </cell>
          <cell r="F23">
            <v>42.99</v>
          </cell>
          <cell r="G23">
            <v>12497</v>
          </cell>
        </row>
        <row r="24">
          <cell r="A24">
            <v>39290708556</v>
          </cell>
          <cell r="B24">
            <v>2981322.92</v>
          </cell>
          <cell r="C24">
            <v>51428</v>
          </cell>
          <cell r="D24">
            <v>89453</v>
          </cell>
          <cell r="E24">
            <v>0.2879</v>
          </cell>
          <cell r="F24">
            <v>115.75</v>
          </cell>
          <cell r="G24">
            <v>25756</v>
          </cell>
        </row>
        <row r="25">
          <cell r="A25">
            <v>39788807046</v>
          </cell>
          <cell r="B25">
            <v>398378.16</v>
          </cell>
          <cell r="C25">
            <v>37890</v>
          </cell>
          <cell r="D25">
            <v>97194</v>
          </cell>
          <cell r="E25">
            <v>0.4704</v>
          </cell>
          <cell r="F25">
            <v>25.16</v>
          </cell>
          <cell r="G25">
            <v>32794</v>
          </cell>
        </row>
        <row r="26">
          <cell r="A26">
            <v>39800042951</v>
          </cell>
          <cell r="B26">
            <v>167358.14</v>
          </cell>
          <cell r="C26">
            <v>7995</v>
          </cell>
          <cell r="D26">
            <v>11937</v>
          </cell>
          <cell r="E26">
            <v>0.3614</v>
          </cell>
          <cell r="F26">
            <v>126.19</v>
          </cell>
          <cell r="G26">
            <v>2402</v>
          </cell>
        </row>
        <row r="27">
          <cell r="A27">
            <v>39829692578</v>
          </cell>
          <cell r="B27">
            <v>77182.65</v>
          </cell>
          <cell r="C27">
            <v>8004</v>
          </cell>
          <cell r="D27">
            <v>9784</v>
          </cell>
          <cell r="E27">
            <v>0.4266</v>
          </cell>
          <cell r="F27">
            <v>51.25</v>
          </cell>
          <cell r="G27">
            <v>2446</v>
          </cell>
        </row>
        <row r="28">
          <cell r="A28">
            <v>40596755110</v>
          </cell>
          <cell r="B28">
            <v>93401.45</v>
          </cell>
          <cell r="C28">
            <v>4776</v>
          </cell>
          <cell r="D28">
            <v>39924</v>
          </cell>
          <cell r="E28">
            <v>0.1707</v>
          </cell>
          <cell r="F28">
            <v>48.1</v>
          </cell>
          <cell r="G28">
            <v>3687</v>
          </cell>
        </row>
        <row r="29">
          <cell r="A29">
            <v>40611478319</v>
          </cell>
          <cell r="B29">
            <v>439907.7</v>
          </cell>
          <cell r="C29">
            <v>7112</v>
          </cell>
          <cell r="D29">
            <v>41576</v>
          </cell>
          <cell r="E29">
            <v>0.1558</v>
          </cell>
          <cell r="F29">
            <v>213.49</v>
          </cell>
          <cell r="G29">
            <v>3837</v>
          </cell>
        </row>
        <row r="30">
          <cell r="A30">
            <v>41141176393</v>
          </cell>
          <cell r="B30">
            <v>4980727.39</v>
          </cell>
          <cell r="C30">
            <v>121185</v>
          </cell>
          <cell r="D30">
            <v>320497</v>
          </cell>
          <cell r="E30">
            <v>0.3058</v>
          </cell>
          <cell r="F30">
            <v>200.33</v>
          </cell>
          <cell r="G30">
            <v>62982</v>
          </cell>
        </row>
        <row r="31">
          <cell r="A31">
            <v>42300643952</v>
          </cell>
          <cell r="B31">
            <v>22440.92</v>
          </cell>
          <cell r="C31">
            <v>486</v>
          </cell>
          <cell r="D31">
            <v>2743</v>
          </cell>
          <cell r="E31">
            <v>0.1294</v>
          </cell>
          <cell r="F31">
            <v>63.21</v>
          </cell>
          <cell r="G31">
            <v>355</v>
          </cell>
        </row>
        <row r="32">
          <cell r="A32">
            <v>42301063223</v>
          </cell>
          <cell r="B32">
            <v>2168.73</v>
          </cell>
          <cell r="C32">
            <v>122</v>
          </cell>
          <cell r="D32">
            <v>1704</v>
          </cell>
          <cell r="E32">
            <v>0.1014</v>
          </cell>
          <cell r="F32">
            <v>46.98</v>
          </cell>
          <cell r="G32">
            <v>93</v>
          </cell>
        </row>
        <row r="33">
          <cell r="A33">
            <v>42759737847</v>
          </cell>
          <cell r="B33">
            <v>345791.92</v>
          </cell>
          <cell r="C33">
            <v>6542</v>
          </cell>
          <cell r="D33">
            <v>15775</v>
          </cell>
          <cell r="E33">
            <v>0.2318</v>
          </cell>
          <cell r="F33">
            <v>94.56</v>
          </cell>
          <cell r="G33">
            <v>3656</v>
          </cell>
        </row>
        <row r="34">
          <cell r="A34">
            <v>43893226461</v>
          </cell>
          <cell r="B34">
            <v>40816.57</v>
          </cell>
          <cell r="C34">
            <v>5904</v>
          </cell>
          <cell r="D34">
            <v>9888</v>
          </cell>
          <cell r="E34">
            <v>0.4096</v>
          </cell>
          <cell r="F34">
            <v>31.54</v>
          </cell>
          <cell r="G34">
            <v>2376</v>
          </cell>
        </row>
        <row r="35">
          <cell r="A35">
            <v>43988989706</v>
          </cell>
          <cell r="B35">
            <v>158552.81</v>
          </cell>
          <cell r="C35">
            <v>27757</v>
          </cell>
          <cell r="D35">
            <v>57861</v>
          </cell>
          <cell r="E35">
            <v>0.6007</v>
          </cell>
          <cell r="F35">
            <v>13.24</v>
          </cell>
          <cell r="G35">
            <v>23033</v>
          </cell>
        </row>
        <row r="36">
          <cell r="A36">
            <v>520538406051</v>
          </cell>
          <cell r="B36">
            <v>505295.89</v>
          </cell>
          <cell r="C36">
            <v>9719</v>
          </cell>
          <cell r="D36">
            <v>23859</v>
          </cell>
          <cell r="E36">
            <v>0.2027</v>
          </cell>
          <cell r="F36">
            <v>104.51</v>
          </cell>
          <cell r="G36">
            <v>4834</v>
          </cell>
        </row>
        <row r="37">
          <cell r="A37">
            <v>521804256985</v>
          </cell>
          <cell r="B37">
            <v>505279.98</v>
          </cell>
          <cell r="C37">
            <v>11747</v>
          </cell>
          <cell r="D37">
            <v>52555</v>
          </cell>
          <cell r="E37">
            <v>0.1992</v>
          </cell>
          <cell r="F37">
            <v>150.68</v>
          </cell>
          <cell r="G37">
            <v>6148</v>
          </cell>
        </row>
        <row r="38">
          <cell r="A38">
            <v>521869636173</v>
          </cell>
          <cell r="B38">
            <v>53449.8</v>
          </cell>
          <cell r="C38">
            <v>1827</v>
          </cell>
          <cell r="D38">
            <v>10627</v>
          </cell>
          <cell r="E38">
            <v>0.2359</v>
          </cell>
          <cell r="F38">
            <v>81.3</v>
          </cell>
          <cell r="G38">
            <v>1286</v>
          </cell>
        </row>
        <row r="39">
          <cell r="A39">
            <v>523138079161</v>
          </cell>
          <cell r="B39">
            <v>1725.22</v>
          </cell>
          <cell r="C39">
            <v>289</v>
          </cell>
          <cell r="D39">
            <v>1067</v>
          </cell>
          <cell r="E39">
            <v>0.2273</v>
          </cell>
          <cell r="F39">
            <v>21.18</v>
          </cell>
          <cell r="G39">
            <v>137</v>
          </cell>
        </row>
        <row r="40">
          <cell r="A40">
            <v>524754970729</v>
          </cell>
          <cell r="B40">
            <v>20145.43</v>
          </cell>
          <cell r="C40">
            <v>557</v>
          </cell>
          <cell r="D40">
            <v>2463</v>
          </cell>
          <cell r="E40">
            <v>0.1332</v>
          </cell>
          <cell r="F40">
            <v>61.42</v>
          </cell>
          <cell r="G40">
            <v>327</v>
          </cell>
        </row>
        <row r="41">
          <cell r="A41">
            <v>525000115434</v>
          </cell>
          <cell r="B41">
            <v>345633.78</v>
          </cell>
          <cell r="C41">
            <v>28253</v>
          </cell>
          <cell r="D41">
            <v>74205</v>
          </cell>
          <cell r="E41">
            <v>0.4572</v>
          </cell>
          <cell r="F41">
            <v>30.79</v>
          </cell>
          <cell r="G41">
            <v>22431</v>
          </cell>
        </row>
        <row r="42">
          <cell r="A42">
            <v>525048016525</v>
          </cell>
          <cell r="B42">
            <v>36681.07</v>
          </cell>
          <cell r="C42">
            <v>1874</v>
          </cell>
          <cell r="D42">
            <v>6605</v>
          </cell>
          <cell r="E42">
            <v>0.1717</v>
          </cell>
          <cell r="F42">
            <v>90.62</v>
          </cell>
          <cell r="G42">
            <v>667</v>
          </cell>
        </row>
        <row r="43">
          <cell r="A43">
            <v>525281347377</v>
          </cell>
          <cell r="B43">
            <v>1454.66</v>
          </cell>
          <cell r="C43">
            <v>44</v>
          </cell>
          <cell r="D43">
            <v>298</v>
          </cell>
          <cell r="E43">
            <v>0.1429</v>
          </cell>
          <cell r="F43">
            <v>101.75</v>
          </cell>
          <cell r="G43">
            <v>23</v>
          </cell>
        </row>
        <row r="44">
          <cell r="A44">
            <v>526145930115</v>
          </cell>
          <cell r="B44">
            <v>44428.51</v>
          </cell>
          <cell r="C44">
            <v>714</v>
          </cell>
          <cell r="D44">
            <v>3063</v>
          </cell>
          <cell r="E44">
            <v>0.1551</v>
          </cell>
          <cell r="F44">
            <v>93.53</v>
          </cell>
          <cell r="G44">
            <v>475</v>
          </cell>
        </row>
        <row r="45">
          <cell r="A45">
            <v>527119411115</v>
          </cell>
          <cell r="B45">
            <v>6725.48</v>
          </cell>
          <cell r="C45">
            <v>163</v>
          </cell>
          <cell r="D45">
            <v>812</v>
          </cell>
          <cell r="E45">
            <v>0.3227</v>
          </cell>
          <cell r="F45">
            <v>98.94</v>
          </cell>
          <cell r="G45">
            <v>129</v>
          </cell>
        </row>
        <row r="46">
          <cell r="A46">
            <v>527169293681</v>
          </cell>
          <cell r="B46">
            <v>5897.18</v>
          </cell>
          <cell r="C46">
            <v>218</v>
          </cell>
          <cell r="D46">
            <v>2267</v>
          </cell>
          <cell r="E46">
            <v>0.1347</v>
          </cell>
          <cell r="F46">
            <v>78.16</v>
          </cell>
          <cell r="G46">
            <v>150</v>
          </cell>
        </row>
        <row r="47">
          <cell r="A47">
            <v>527183564590</v>
          </cell>
          <cell r="B47">
            <v>9221.94</v>
          </cell>
          <cell r="C47">
            <v>157</v>
          </cell>
          <cell r="D47">
            <v>596</v>
          </cell>
          <cell r="E47">
            <v>0.1862</v>
          </cell>
          <cell r="F47">
            <v>83.08</v>
          </cell>
          <cell r="G47">
            <v>111</v>
          </cell>
        </row>
        <row r="48">
          <cell r="A48">
            <v>527678427514</v>
          </cell>
          <cell r="B48">
            <v>28594.58</v>
          </cell>
          <cell r="C48">
            <v>772</v>
          </cell>
          <cell r="D48">
            <v>2922</v>
          </cell>
          <cell r="E48">
            <v>0.3268</v>
          </cell>
          <cell r="F48">
            <v>101.76</v>
          </cell>
          <cell r="G48">
            <v>527</v>
          </cell>
        </row>
        <row r="49">
          <cell r="A49">
            <v>527719726342</v>
          </cell>
          <cell r="B49">
            <v>7898.43</v>
          </cell>
          <cell r="C49">
            <v>145</v>
          </cell>
          <cell r="D49">
            <v>392</v>
          </cell>
          <cell r="E49">
            <v>0.2041</v>
          </cell>
          <cell r="F49">
            <v>98.73</v>
          </cell>
          <cell r="G49">
            <v>80</v>
          </cell>
        </row>
        <row r="50">
          <cell r="A50">
            <v>527733177957</v>
          </cell>
          <cell r="B50">
            <v>23085.77</v>
          </cell>
          <cell r="C50">
            <v>816</v>
          </cell>
          <cell r="D50">
            <v>2458</v>
          </cell>
          <cell r="E50">
            <v>0.4404</v>
          </cell>
          <cell r="F50">
            <v>79.26</v>
          </cell>
          <cell r="G50">
            <v>608</v>
          </cell>
        </row>
        <row r="51">
          <cell r="A51">
            <v>527733221669</v>
          </cell>
          <cell r="B51">
            <v>4526.89</v>
          </cell>
          <cell r="C51">
            <v>127</v>
          </cell>
          <cell r="D51">
            <v>697</v>
          </cell>
          <cell r="E51">
            <v>0.2954</v>
          </cell>
          <cell r="F51">
            <v>90.16</v>
          </cell>
          <cell r="G51">
            <v>97</v>
          </cell>
        </row>
        <row r="52">
          <cell r="A52">
            <v>527733377421</v>
          </cell>
          <cell r="B52">
            <v>3199.91</v>
          </cell>
          <cell r="C52">
            <v>78</v>
          </cell>
          <cell r="D52">
            <v>509</v>
          </cell>
          <cell r="E52">
            <v>0.2597</v>
          </cell>
          <cell r="F52">
            <v>96.84</v>
          </cell>
          <cell r="G52">
            <v>68</v>
          </cell>
        </row>
        <row r="53">
          <cell r="A53">
            <v>527733381602</v>
          </cell>
          <cell r="B53">
            <v>11110.72</v>
          </cell>
          <cell r="C53">
            <v>485</v>
          </cell>
          <cell r="D53">
            <v>3666</v>
          </cell>
          <cell r="E53">
            <v>0.1751</v>
          </cell>
          <cell r="F53">
            <v>67.74</v>
          </cell>
          <cell r="G53">
            <v>326</v>
          </cell>
        </row>
        <row r="54">
          <cell r="A54">
            <v>527733589105</v>
          </cell>
          <cell r="B54">
            <v>74404.41</v>
          </cell>
          <cell r="C54">
            <v>6047</v>
          </cell>
          <cell r="D54">
            <v>11050</v>
          </cell>
          <cell r="E54">
            <v>0.5134</v>
          </cell>
          <cell r="F54">
            <v>43.96</v>
          </cell>
          <cell r="G54">
            <v>3393</v>
          </cell>
        </row>
        <row r="55">
          <cell r="A55">
            <v>527733653043</v>
          </cell>
          <cell r="B55">
            <v>262141.94</v>
          </cell>
          <cell r="C55">
            <v>18565</v>
          </cell>
          <cell r="D55">
            <v>34301</v>
          </cell>
          <cell r="E55">
            <v>0.5926</v>
          </cell>
          <cell r="F55">
            <v>44.14</v>
          </cell>
          <cell r="G55">
            <v>11989</v>
          </cell>
        </row>
        <row r="56">
          <cell r="A56">
            <v>527990475963</v>
          </cell>
          <cell r="B56">
            <v>117429.22</v>
          </cell>
          <cell r="C56">
            <v>2263</v>
          </cell>
          <cell r="D56">
            <v>10263</v>
          </cell>
          <cell r="E56">
            <v>0.282</v>
          </cell>
          <cell r="F56">
            <v>137.54</v>
          </cell>
          <cell r="G56">
            <v>1613</v>
          </cell>
        </row>
        <row r="57">
          <cell r="A57">
            <v>527990607768</v>
          </cell>
          <cell r="B57">
            <v>1702.15</v>
          </cell>
          <cell r="C57">
            <v>64</v>
          </cell>
          <cell r="D57">
            <v>343</v>
          </cell>
          <cell r="E57">
            <v>0.2439</v>
          </cell>
          <cell r="F57">
            <v>74.11</v>
          </cell>
          <cell r="G57">
            <v>45</v>
          </cell>
        </row>
        <row r="58">
          <cell r="A58">
            <v>527990679684</v>
          </cell>
          <cell r="B58">
            <v>43391.73</v>
          </cell>
          <cell r="C58">
            <v>1615</v>
          </cell>
          <cell r="D58">
            <v>7529</v>
          </cell>
          <cell r="E58">
            <v>0.3293</v>
          </cell>
          <cell r="F58">
            <v>61.15</v>
          </cell>
          <cell r="G58">
            <v>1369</v>
          </cell>
        </row>
        <row r="59">
          <cell r="A59">
            <v>527990951359</v>
          </cell>
          <cell r="B59">
            <v>30720.96</v>
          </cell>
          <cell r="C59">
            <v>572</v>
          </cell>
          <cell r="D59">
            <v>2318</v>
          </cell>
          <cell r="E59">
            <v>0.3021</v>
          </cell>
          <cell r="F59">
            <v>154.78</v>
          </cell>
          <cell r="G59">
            <v>382</v>
          </cell>
        </row>
        <row r="60">
          <cell r="A60">
            <v>528032990563</v>
          </cell>
          <cell r="B60">
            <v>2010.45</v>
          </cell>
          <cell r="C60">
            <v>106</v>
          </cell>
          <cell r="D60">
            <v>582</v>
          </cell>
          <cell r="E60">
            <v>0.236</v>
          </cell>
          <cell r="F60">
            <v>53.21</v>
          </cell>
          <cell r="G60">
            <v>72</v>
          </cell>
        </row>
        <row r="61">
          <cell r="A61">
            <v>528033010612</v>
          </cell>
          <cell r="B61">
            <v>49890.23</v>
          </cell>
          <cell r="C61">
            <v>637</v>
          </cell>
          <cell r="D61">
            <v>5149</v>
          </cell>
          <cell r="E61">
            <v>0.086</v>
          </cell>
          <cell r="F61">
            <v>112.62</v>
          </cell>
          <cell r="G61">
            <v>442</v>
          </cell>
        </row>
        <row r="62">
          <cell r="A62">
            <v>528033014551</v>
          </cell>
          <cell r="B62">
            <v>1199.41</v>
          </cell>
          <cell r="C62">
            <v>37</v>
          </cell>
          <cell r="D62">
            <v>281</v>
          </cell>
          <cell r="E62">
            <v>0.1567</v>
          </cell>
          <cell r="F62">
            <v>99.57</v>
          </cell>
          <cell r="G62">
            <v>23</v>
          </cell>
        </row>
        <row r="63">
          <cell r="A63">
            <v>528033190141</v>
          </cell>
          <cell r="B63">
            <v>1301.88</v>
          </cell>
          <cell r="C63">
            <v>30</v>
          </cell>
          <cell r="D63">
            <v>245</v>
          </cell>
          <cell r="E63">
            <v>0.0775</v>
          </cell>
          <cell r="F63">
            <v>68.52</v>
          </cell>
          <cell r="G63">
            <v>19</v>
          </cell>
        </row>
        <row r="64">
          <cell r="A64">
            <v>528046969601</v>
          </cell>
          <cell r="B64">
            <v>6688.32</v>
          </cell>
          <cell r="C64">
            <v>433</v>
          </cell>
          <cell r="D64">
            <v>1099</v>
          </cell>
          <cell r="E64">
            <v>0.2802</v>
          </cell>
          <cell r="F64">
            <v>61.24</v>
          </cell>
          <cell r="G64">
            <v>161</v>
          </cell>
        </row>
        <row r="65">
          <cell r="A65">
            <v>528047125345</v>
          </cell>
          <cell r="B65">
            <v>21049.05</v>
          </cell>
          <cell r="C65">
            <v>424</v>
          </cell>
          <cell r="D65">
            <v>1142</v>
          </cell>
          <cell r="E65">
            <v>0.2627</v>
          </cell>
          <cell r="F65">
            <v>70.16</v>
          </cell>
          <cell r="G65">
            <v>300</v>
          </cell>
        </row>
        <row r="66">
          <cell r="A66">
            <v>528047181291</v>
          </cell>
          <cell r="B66">
            <v>5736.07</v>
          </cell>
          <cell r="C66">
            <v>139</v>
          </cell>
          <cell r="D66">
            <v>760</v>
          </cell>
          <cell r="E66">
            <v>0.31</v>
          </cell>
          <cell r="F66">
            <v>94.92</v>
          </cell>
          <cell r="G66">
            <v>119</v>
          </cell>
        </row>
        <row r="67">
          <cell r="A67">
            <v>528064196860</v>
          </cell>
          <cell r="B67">
            <v>10206.16</v>
          </cell>
          <cell r="C67">
            <v>163</v>
          </cell>
          <cell r="D67">
            <v>453</v>
          </cell>
          <cell r="E67">
            <v>0.2649</v>
          </cell>
          <cell r="F67">
            <v>85.05</v>
          </cell>
          <cell r="G67">
            <v>120</v>
          </cell>
        </row>
        <row r="68">
          <cell r="A68">
            <v>528064232769</v>
          </cell>
          <cell r="B68">
            <v>6250.56</v>
          </cell>
          <cell r="C68">
            <v>145</v>
          </cell>
          <cell r="D68">
            <v>337</v>
          </cell>
          <cell r="E68">
            <v>0.2255</v>
          </cell>
          <cell r="F68">
            <v>82.24</v>
          </cell>
          <cell r="G68">
            <v>76</v>
          </cell>
        </row>
        <row r="69">
          <cell r="A69">
            <v>528064336529</v>
          </cell>
          <cell r="B69">
            <v>55152.14</v>
          </cell>
          <cell r="C69">
            <v>2175</v>
          </cell>
          <cell r="D69">
            <v>9366</v>
          </cell>
          <cell r="E69">
            <v>0.2988</v>
          </cell>
          <cell r="F69">
            <v>66.68</v>
          </cell>
          <cell r="G69">
            <v>1652</v>
          </cell>
        </row>
        <row r="70">
          <cell r="A70">
            <v>528064556251</v>
          </cell>
          <cell r="B70">
            <v>6037.9</v>
          </cell>
          <cell r="C70">
            <v>212</v>
          </cell>
          <cell r="D70">
            <v>1042</v>
          </cell>
          <cell r="E70">
            <v>0.3489</v>
          </cell>
          <cell r="F70">
            <v>69.23</v>
          </cell>
          <cell r="G70">
            <v>178</v>
          </cell>
        </row>
        <row r="71">
          <cell r="A71">
            <v>528778018743</v>
          </cell>
          <cell r="B71">
            <v>418756.56</v>
          </cell>
          <cell r="C71">
            <v>9342</v>
          </cell>
          <cell r="D71">
            <v>30368</v>
          </cell>
          <cell r="E71">
            <v>0.2895</v>
          </cell>
          <cell r="F71">
            <v>162.69</v>
          </cell>
          <cell r="G71">
            <v>4963</v>
          </cell>
        </row>
        <row r="72">
          <cell r="A72">
            <v>535688693680</v>
          </cell>
          <cell r="B72">
            <v>156763.99</v>
          </cell>
          <cell r="C72">
            <v>2889</v>
          </cell>
          <cell r="D72">
            <v>11134</v>
          </cell>
          <cell r="E72">
            <v>0.2602</v>
          </cell>
          <cell r="F72">
            <v>192.47</v>
          </cell>
          <cell r="G72">
            <v>1493</v>
          </cell>
        </row>
        <row r="73">
          <cell r="A73">
            <v>537537256568</v>
          </cell>
          <cell r="B73">
            <v>23831.46</v>
          </cell>
          <cell r="C73">
            <v>1157</v>
          </cell>
          <cell r="D73">
            <v>10363</v>
          </cell>
          <cell r="E73">
            <v>0.1337</v>
          </cell>
          <cell r="F73">
            <v>61.3</v>
          </cell>
          <cell r="G73">
            <v>753</v>
          </cell>
        </row>
        <row r="74">
          <cell r="A74">
            <v>537752882633</v>
          </cell>
          <cell r="B74">
            <v>11413800.25</v>
          </cell>
          <cell r="C74">
            <v>288303</v>
          </cell>
          <cell r="D74">
            <v>410208</v>
          </cell>
          <cell r="E74">
            <v>0.2564</v>
          </cell>
          <cell r="F74">
            <v>108.54</v>
          </cell>
          <cell r="G74">
            <v>105157</v>
          </cell>
        </row>
        <row r="75">
          <cell r="A75">
            <v>537824984434</v>
          </cell>
          <cell r="B75">
            <v>36459.15</v>
          </cell>
          <cell r="C75">
            <v>4354</v>
          </cell>
          <cell r="D75">
            <v>12007</v>
          </cell>
          <cell r="E75">
            <v>0.373</v>
          </cell>
          <cell r="F75">
            <v>31.39</v>
          </cell>
          <cell r="G75">
            <v>2571</v>
          </cell>
        </row>
        <row r="76">
          <cell r="A76">
            <v>537827368358</v>
          </cell>
          <cell r="B76">
            <v>149734.8</v>
          </cell>
          <cell r="C76">
            <v>9122</v>
          </cell>
          <cell r="D76">
            <v>16628</v>
          </cell>
          <cell r="E76">
            <v>0.5252</v>
          </cell>
          <cell r="F76">
            <v>58.87</v>
          </cell>
          <cell r="G76">
            <v>5128</v>
          </cell>
        </row>
        <row r="77">
          <cell r="A77">
            <v>537843990110</v>
          </cell>
          <cell r="B77">
            <v>6365.1</v>
          </cell>
          <cell r="C77">
            <v>104</v>
          </cell>
          <cell r="D77">
            <v>556</v>
          </cell>
          <cell r="E77">
            <v>0.1565</v>
          </cell>
          <cell r="F77">
            <v>73.16</v>
          </cell>
          <cell r="G77">
            <v>87</v>
          </cell>
        </row>
        <row r="78">
          <cell r="A78">
            <v>538192543595</v>
          </cell>
          <cell r="B78">
            <v>70763.19</v>
          </cell>
          <cell r="C78">
            <v>634</v>
          </cell>
          <cell r="D78">
            <v>8647</v>
          </cell>
          <cell r="E78">
            <v>0.1305</v>
          </cell>
          <cell r="F78">
            <v>260.75</v>
          </cell>
          <cell r="G78">
            <v>548</v>
          </cell>
        </row>
        <row r="79">
          <cell r="A79">
            <v>538263950177</v>
          </cell>
          <cell r="B79">
            <v>460873.5</v>
          </cell>
          <cell r="C79">
            <v>3251</v>
          </cell>
          <cell r="D79">
            <v>32299</v>
          </cell>
          <cell r="E79">
            <v>0.184</v>
          </cell>
          <cell r="F79">
            <v>308.04</v>
          </cell>
          <cell r="G79">
            <v>3000</v>
          </cell>
        </row>
        <row r="80">
          <cell r="A80">
            <v>538265230095</v>
          </cell>
          <cell r="B80">
            <v>1390.51</v>
          </cell>
          <cell r="C80">
            <v>34</v>
          </cell>
          <cell r="D80">
            <v>136</v>
          </cell>
          <cell r="E80">
            <v>0.1471</v>
          </cell>
          <cell r="F80">
            <v>69.53</v>
          </cell>
          <cell r="G80">
            <v>19</v>
          </cell>
        </row>
        <row r="81">
          <cell r="A81">
            <v>538266122146</v>
          </cell>
          <cell r="B81">
            <v>16127.93</v>
          </cell>
          <cell r="C81">
            <v>194</v>
          </cell>
          <cell r="D81">
            <v>723</v>
          </cell>
          <cell r="E81">
            <v>0.2486</v>
          </cell>
          <cell r="F81">
            <v>339.7</v>
          </cell>
          <cell r="G81">
            <v>81</v>
          </cell>
        </row>
        <row r="82">
          <cell r="A82">
            <v>538267926200</v>
          </cell>
          <cell r="B82">
            <v>4300.92</v>
          </cell>
          <cell r="C82">
            <v>55</v>
          </cell>
          <cell r="D82">
            <v>2368</v>
          </cell>
          <cell r="E82">
            <v>0.0417</v>
          </cell>
          <cell r="F82">
            <v>169.67</v>
          </cell>
          <cell r="G82">
            <v>51</v>
          </cell>
        </row>
        <row r="83">
          <cell r="A83">
            <v>538269442246</v>
          </cell>
          <cell r="B83">
            <v>84293.17</v>
          </cell>
          <cell r="C83">
            <v>986</v>
          </cell>
          <cell r="D83">
            <v>2836</v>
          </cell>
          <cell r="E83">
            <v>0.256</v>
          </cell>
          <cell r="F83">
            <v>352.22</v>
          </cell>
          <cell r="G83">
            <v>349</v>
          </cell>
        </row>
        <row r="84">
          <cell r="A84">
            <v>538305797734</v>
          </cell>
          <cell r="B84">
            <v>165060.57</v>
          </cell>
          <cell r="C84">
            <v>1243</v>
          </cell>
          <cell r="D84">
            <v>15592</v>
          </cell>
          <cell r="E84">
            <v>0.1446</v>
          </cell>
          <cell r="F84">
            <v>298.19</v>
          </cell>
          <cell r="G84">
            <v>1104</v>
          </cell>
        </row>
        <row r="85">
          <cell r="A85">
            <v>538307169296</v>
          </cell>
          <cell r="B85">
            <v>27905.14</v>
          </cell>
          <cell r="C85">
            <v>291</v>
          </cell>
          <cell r="D85">
            <v>2547</v>
          </cell>
          <cell r="E85">
            <v>0.1998</v>
          </cell>
          <cell r="F85">
            <v>212.88</v>
          </cell>
          <cell r="G85">
            <v>253</v>
          </cell>
        </row>
        <row r="86">
          <cell r="A86">
            <v>538312709167</v>
          </cell>
          <cell r="B86">
            <v>197554.41</v>
          </cell>
          <cell r="C86">
            <v>1598</v>
          </cell>
          <cell r="D86">
            <v>14092</v>
          </cell>
          <cell r="E86">
            <v>0.1781</v>
          </cell>
          <cell r="F86">
            <v>264.81</v>
          </cell>
          <cell r="G86">
            <v>1451</v>
          </cell>
        </row>
        <row r="87">
          <cell r="A87">
            <v>538314893621</v>
          </cell>
          <cell r="B87">
            <v>25856.48</v>
          </cell>
          <cell r="C87">
            <v>372</v>
          </cell>
          <cell r="D87">
            <v>2426</v>
          </cell>
          <cell r="E87">
            <v>0.1237</v>
          </cell>
          <cell r="F87">
            <v>86.19</v>
          </cell>
          <cell r="G87">
            <v>299</v>
          </cell>
        </row>
        <row r="88">
          <cell r="A88">
            <v>538349196723</v>
          </cell>
          <cell r="B88">
            <v>59966.99</v>
          </cell>
          <cell r="C88">
            <v>411</v>
          </cell>
          <cell r="D88">
            <v>5859</v>
          </cell>
          <cell r="E88">
            <v>0.1314</v>
          </cell>
          <cell r="F88">
            <v>360.78</v>
          </cell>
          <cell r="G88">
            <v>353</v>
          </cell>
        </row>
        <row r="89">
          <cell r="A89">
            <v>538354076404</v>
          </cell>
          <cell r="B89">
            <v>88126.27</v>
          </cell>
          <cell r="C89">
            <v>1040</v>
          </cell>
          <cell r="D89">
            <v>6066</v>
          </cell>
          <cell r="E89">
            <v>0.1475</v>
          </cell>
          <cell r="F89">
            <v>98.47</v>
          </cell>
          <cell r="G89">
            <v>894</v>
          </cell>
        </row>
        <row r="90">
          <cell r="A90">
            <v>538927350752</v>
          </cell>
          <cell r="B90">
            <v>5948.47</v>
          </cell>
          <cell r="C90">
            <v>135</v>
          </cell>
          <cell r="D90">
            <v>897</v>
          </cell>
          <cell r="E90">
            <v>0.1327</v>
          </cell>
          <cell r="F90">
            <v>49.99</v>
          </cell>
          <cell r="G90">
            <v>118</v>
          </cell>
        </row>
        <row r="91">
          <cell r="A91">
            <v>539325022308</v>
          </cell>
          <cell r="B91">
            <v>167622.89</v>
          </cell>
          <cell r="C91">
            <v>2689</v>
          </cell>
          <cell r="D91">
            <v>9997</v>
          </cell>
          <cell r="E91">
            <v>0.2769</v>
          </cell>
          <cell r="F91">
            <v>205.04</v>
          </cell>
          <cell r="G91">
            <v>1638</v>
          </cell>
        </row>
        <row r="92">
          <cell r="A92">
            <v>539854510916</v>
          </cell>
          <cell r="B92">
            <v>338316.87</v>
          </cell>
          <cell r="C92">
            <v>7245</v>
          </cell>
          <cell r="D92">
            <v>15081</v>
          </cell>
          <cell r="E92">
            <v>0.2698</v>
          </cell>
          <cell r="F92">
            <v>83.14</v>
          </cell>
          <cell r="G92">
            <v>4069</v>
          </cell>
        </row>
        <row r="93">
          <cell r="A93">
            <v>541918489832</v>
          </cell>
          <cell r="B93">
            <v>16634.55</v>
          </cell>
          <cell r="C93">
            <v>461</v>
          </cell>
          <cell r="D93">
            <v>2527</v>
          </cell>
          <cell r="E93">
            <v>0.2597</v>
          </cell>
          <cell r="F93">
            <v>100.42</v>
          </cell>
          <cell r="G93">
            <v>367</v>
          </cell>
        </row>
        <row r="94">
          <cell r="A94">
            <v>542631276327</v>
          </cell>
          <cell r="B94">
            <v>8616.91</v>
          </cell>
          <cell r="C94">
            <v>233</v>
          </cell>
          <cell r="D94">
            <v>1458</v>
          </cell>
          <cell r="E94">
            <v>0.1235</v>
          </cell>
          <cell r="F94">
            <v>47.87</v>
          </cell>
          <cell r="G94">
            <v>180</v>
          </cell>
        </row>
        <row r="95">
          <cell r="A95">
            <v>544053639760</v>
          </cell>
          <cell r="B95">
            <v>42640.48</v>
          </cell>
          <cell r="C95">
            <v>1537</v>
          </cell>
          <cell r="D95">
            <v>7615</v>
          </cell>
          <cell r="E95">
            <v>0.2355</v>
          </cell>
          <cell r="F95">
            <v>80.98</v>
          </cell>
          <cell r="G95">
            <v>1079</v>
          </cell>
        </row>
        <row r="96">
          <cell r="A96">
            <v>547190677216</v>
          </cell>
          <cell r="B96">
            <v>4098.06</v>
          </cell>
          <cell r="C96">
            <v>166</v>
          </cell>
          <cell r="D96">
            <v>523</v>
          </cell>
          <cell r="E96">
            <v>0.5583</v>
          </cell>
          <cell r="F96">
            <v>59.25</v>
          </cell>
          <cell r="G96">
            <v>144</v>
          </cell>
        </row>
        <row r="97">
          <cell r="A97">
            <v>548003777683</v>
          </cell>
          <cell r="B97">
            <v>74410.05</v>
          </cell>
          <cell r="C97">
            <v>3533</v>
          </cell>
          <cell r="D97">
            <v>9830</v>
          </cell>
          <cell r="E97">
            <v>0.4863</v>
          </cell>
          <cell r="F97">
            <v>50.65</v>
          </cell>
          <cell r="G97">
            <v>2776</v>
          </cell>
        </row>
        <row r="98">
          <cell r="A98">
            <v>548659653553</v>
          </cell>
          <cell r="B98">
            <v>52797.57</v>
          </cell>
          <cell r="C98">
            <v>922</v>
          </cell>
          <cell r="D98">
            <v>2100</v>
          </cell>
          <cell r="E98">
            <v>0.2767</v>
          </cell>
          <cell r="F98">
            <v>90.87</v>
          </cell>
          <cell r="G98">
            <v>581</v>
          </cell>
        </row>
        <row r="99">
          <cell r="A99">
            <v>553066686610</v>
          </cell>
          <cell r="B99">
            <v>21502.36</v>
          </cell>
          <cell r="C99">
            <v>1618</v>
          </cell>
          <cell r="D99">
            <v>4869</v>
          </cell>
          <cell r="E99">
            <v>0.4805</v>
          </cell>
          <cell r="F99">
            <v>31.78</v>
          </cell>
          <cell r="G99">
            <v>1344</v>
          </cell>
        </row>
        <row r="100">
          <cell r="A100">
            <v>554217085959</v>
          </cell>
          <cell r="B100">
            <v>4657.21</v>
          </cell>
          <cell r="C100">
            <v>121</v>
          </cell>
          <cell r="D100">
            <v>497</v>
          </cell>
          <cell r="E100">
            <v>0.165</v>
          </cell>
          <cell r="F100">
            <v>56.8</v>
          </cell>
          <cell r="G100">
            <v>81</v>
          </cell>
        </row>
        <row r="101">
          <cell r="A101">
            <v>554765196730</v>
          </cell>
          <cell r="B101">
            <v>222303.16</v>
          </cell>
          <cell r="C101">
            <v>14030</v>
          </cell>
          <cell r="D101">
            <v>24849</v>
          </cell>
          <cell r="E101">
            <v>0.3289</v>
          </cell>
          <cell r="F101">
            <v>81.81</v>
          </cell>
          <cell r="G101">
            <v>4723</v>
          </cell>
        </row>
        <row r="102">
          <cell r="A102">
            <v>554877274741</v>
          </cell>
          <cell r="B102">
            <v>706760.99</v>
          </cell>
          <cell r="C102">
            <v>16840</v>
          </cell>
          <cell r="D102">
            <v>48725</v>
          </cell>
          <cell r="E102">
            <v>0.1507</v>
          </cell>
          <cell r="F102">
            <v>96.25</v>
          </cell>
          <cell r="G102">
            <v>7342</v>
          </cell>
        </row>
        <row r="103">
          <cell r="A103">
            <v>555055329886</v>
          </cell>
          <cell r="B103">
            <v>663317.29</v>
          </cell>
          <cell r="C103">
            <v>17795</v>
          </cell>
          <cell r="D103">
            <v>25267</v>
          </cell>
          <cell r="E103">
            <v>0.2889</v>
          </cell>
          <cell r="F103">
            <v>90.88</v>
          </cell>
          <cell r="G103">
            <v>7298</v>
          </cell>
        </row>
        <row r="104">
          <cell r="A104">
            <v>555332266949</v>
          </cell>
          <cell r="B104">
            <v>596603.1</v>
          </cell>
          <cell r="C104">
            <v>13179</v>
          </cell>
          <cell r="D104">
            <v>99166</v>
          </cell>
          <cell r="E104">
            <v>0.1342</v>
          </cell>
          <cell r="F104">
            <v>147.86</v>
          </cell>
          <cell r="G104">
            <v>7470</v>
          </cell>
        </row>
        <row r="105">
          <cell r="A105">
            <v>555904462655</v>
          </cell>
          <cell r="B105">
            <v>17359.29</v>
          </cell>
          <cell r="C105">
            <v>1484</v>
          </cell>
          <cell r="D105">
            <v>5713</v>
          </cell>
          <cell r="E105">
            <v>0.3173</v>
          </cell>
          <cell r="F105">
            <v>34.58</v>
          </cell>
          <cell r="G105">
            <v>1061</v>
          </cell>
        </row>
        <row r="106">
          <cell r="A106">
            <v>555905162970</v>
          </cell>
          <cell r="B106">
            <v>87967.5</v>
          </cell>
          <cell r="C106">
            <v>1981</v>
          </cell>
          <cell r="D106">
            <v>22993</v>
          </cell>
          <cell r="E106">
            <v>0.078</v>
          </cell>
          <cell r="F106">
            <v>155.82</v>
          </cell>
          <cell r="G106">
            <v>1001</v>
          </cell>
        </row>
        <row r="107">
          <cell r="A107">
            <v>556322528534</v>
          </cell>
          <cell r="B107">
            <v>553.28</v>
          </cell>
          <cell r="C107">
            <v>64</v>
          </cell>
          <cell r="D107">
            <v>3474</v>
          </cell>
          <cell r="E107">
            <v>0.0234</v>
          </cell>
          <cell r="F107">
            <v>32.54</v>
          </cell>
          <cell r="G107">
            <v>41</v>
          </cell>
        </row>
        <row r="108">
          <cell r="A108">
            <v>556389065398</v>
          </cell>
          <cell r="B108">
            <v>31791.21</v>
          </cell>
          <cell r="C108">
            <v>1358</v>
          </cell>
          <cell r="D108">
            <v>4075</v>
          </cell>
          <cell r="E108">
            <v>0.2572</v>
          </cell>
          <cell r="F108">
            <v>91.29</v>
          </cell>
          <cell r="G108">
            <v>589</v>
          </cell>
        </row>
        <row r="109">
          <cell r="A109">
            <v>559325430280</v>
          </cell>
          <cell r="B109">
            <v>59289.76</v>
          </cell>
          <cell r="C109">
            <v>1740</v>
          </cell>
          <cell r="D109">
            <v>6996</v>
          </cell>
          <cell r="E109">
            <v>0.3669</v>
          </cell>
          <cell r="F109">
            <v>93.18</v>
          </cell>
          <cell r="G109">
            <v>1425</v>
          </cell>
        </row>
        <row r="110">
          <cell r="A110">
            <v>559686121121</v>
          </cell>
          <cell r="B110">
            <v>27356.23</v>
          </cell>
          <cell r="C110">
            <v>251</v>
          </cell>
          <cell r="D110">
            <v>666</v>
          </cell>
          <cell r="E110">
            <v>0.2477</v>
          </cell>
          <cell r="F110">
            <v>165.8</v>
          </cell>
          <cell r="G110">
            <v>164</v>
          </cell>
        </row>
        <row r="111">
          <cell r="A111">
            <v>562374577568</v>
          </cell>
          <cell r="B111">
            <v>53166.05</v>
          </cell>
          <cell r="C111">
            <v>1128</v>
          </cell>
          <cell r="D111">
            <v>3714</v>
          </cell>
          <cell r="E111">
            <v>0.2127</v>
          </cell>
          <cell r="F111">
            <v>67.3</v>
          </cell>
          <cell r="G111">
            <v>789</v>
          </cell>
        </row>
        <row r="112">
          <cell r="A112">
            <v>562674596108</v>
          </cell>
          <cell r="B112">
            <v>55996.9</v>
          </cell>
          <cell r="C112">
            <v>1651</v>
          </cell>
          <cell r="D112">
            <v>7784</v>
          </cell>
          <cell r="E112">
            <v>0.2343</v>
          </cell>
          <cell r="F112">
            <v>95.47</v>
          </cell>
          <cell r="G112">
            <v>1029</v>
          </cell>
        </row>
        <row r="113">
          <cell r="A113">
            <v>563834177641</v>
          </cell>
          <cell r="B113">
            <v>106948.9</v>
          </cell>
          <cell r="C113">
            <v>809</v>
          </cell>
          <cell r="D113">
            <v>2294</v>
          </cell>
          <cell r="E113">
            <v>0.2472</v>
          </cell>
          <cell r="F113">
            <v>188.62</v>
          </cell>
          <cell r="G113">
            <v>567</v>
          </cell>
        </row>
        <row r="114">
          <cell r="A114">
            <v>563835009431</v>
          </cell>
          <cell r="B114">
            <v>32038.17</v>
          </cell>
          <cell r="C114">
            <v>451</v>
          </cell>
          <cell r="D114">
            <v>1580</v>
          </cell>
          <cell r="E114">
            <v>0.219</v>
          </cell>
          <cell r="F114">
            <v>92.6</v>
          </cell>
          <cell r="G114">
            <v>345</v>
          </cell>
        </row>
        <row r="115">
          <cell r="A115">
            <v>564135111481</v>
          </cell>
          <cell r="B115">
            <v>63056.94</v>
          </cell>
          <cell r="C115">
            <v>581</v>
          </cell>
          <cell r="D115">
            <v>1250</v>
          </cell>
          <cell r="E115">
            <v>0.268</v>
          </cell>
          <cell r="F115">
            <v>188.23</v>
          </cell>
          <cell r="G115">
            <v>334</v>
          </cell>
        </row>
        <row r="116">
          <cell r="A116">
            <v>564587383224</v>
          </cell>
          <cell r="B116">
            <v>2356188.4</v>
          </cell>
          <cell r="C116">
            <v>52790</v>
          </cell>
          <cell r="D116">
            <v>119465</v>
          </cell>
          <cell r="E116">
            <v>0.215</v>
          </cell>
          <cell r="F116">
            <v>91.74</v>
          </cell>
          <cell r="G116">
            <v>25683</v>
          </cell>
        </row>
        <row r="117">
          <cell r="A117">
            <v>566160365748</v>
          </cell>
          <cell r="B117">
            <v>11938.53</v>
          </cell>
          <cell r="C117">
            <v>532</v>
          </cell>
          <cell r="D117">
            <v>5072</v>
          </cell>
          <cell r="E117">
            <v>0.1492</v>
          </cell>
          <cell r="F117">
            <v>58.05</v>
          </cell>
          <cell r="G117">
            <v>432</v>
          </cell>
        </row>
        <row r="118">
          <cell r="A118">
            <v>567833129601</v>
          </cell>
          <cell r="B118">
            <v>287.44</v>
          </cell>
          <cell r="C118">
            <v>15</v>
          </cell>
          <cell r="D118">
            <v>852</v>
          </cell>
          <cell r="E118">
            <v>0.0094</v>
          </cell>
          <cell r="F118">
            <v>35.93</v>
          </cell>
          <cell r="G118">
            <v>8</v>
          </cell>
        </row>
        <row r="119">
          <cell r="A119">
            <v>568629665883</v>
          </cell>
          <cell r="B119">
            <v>55338.14</v>
          </cell>
          <cell r="C119">
            <v>38638</v>
          </cell>
          <cell r="D119">
            <v>117315</v>
          </cell>
          <cell r="E119">
            <v>0.5351</v>
          </cell>
          <cell r="F119">
            <v>2.6</v>
          </cell>
          <cell r="G119">
            <v>35427</v>
          </cell>
        </row>
        <row r="120">
          <cell r="A120">
            <v>568765915390</v>
          </cell>
          <cell r="B120">
            <v>11758.42</v>
          </cell>
          <cell r="C120">
            <v>5773</v>
          </cell>
          <cell r="D120">
            <v>15831</v>
          </cell>
          <cell r="E120">
            <v>0.6399</v>
          </cell>
          <cell r="F120">
            <v>4.19</v>
          </cell>
          <cell r="G120">
            <v>5237</v>
          </cell>
        </row>
        <row r="121">
          <cell r="A121">
            <v>569386315777</v>
          </cell>
          <cell r="B121">
            <v>84788.69</v>
          </cell>
          <cell r="C121">
            <v>39479</v>
          </cell>
          <cell r="D121">
            <v>149616</v>
          </cell>
          <cell r="E121">
            <v>0.4461</v>
          </cell>
          <cell r="F121">
            <v>4.6</v>
          </cell>
          <cell r="G121">
            <v>36214</v>
          </cell>
        </row>
        <row r="122">
          <cell r="A122">
            <v>569909827792</v>
          </cell>
          <cell r="B122">
            <v>43868.87</v>
          </cell>
          <cell r="C122">
            <v>1045</v>
          </cell>
          <cell r="D122">
            <v>4775</v>
          </cell>
          <cell r="E122">
            <v>0.1912</v>
          </cell>
          <cell r="F122">
            <v>148.76</v>
          </cell>
          <cell r="G122">
            <v>494</v>
          </cell>
        </row>
        <row r="123">
          <cell r="A123">
            <v>570361375952</v>
          </cell>
          <cell r="B123">
            <v>16848.73</v>
          </cell>
          <cell r="C123">
            <v>426</v>
          </cell>
          <cell r="D123">
            <v>1379</v>
          </cell>
          <cell r="E123">
            <v>0.1965</v>
          </cell>
          <cell r="F123">
            <v>62.17</v>
          </cell>
          <cell r="G123">
            <v>271</v>
          </cell>
        </row>
        <row r="124">
          <cell r="A124">
            <v>572262680111</v>
          </cell>
          <cell r="B124">
            <v>26986.68</v>
          </cell>
          <cell r="C124">
            <v>1241</v>
          </cell>
          <cell r="D124">
            <v>3318</v>
          </cell>
          <cell r="E124">
            <v>0.416</v>
          </cell>
          <cell r="F124">
            <v>67.13</v>
          </cell>
          <cell r="G124">
            <v>825</v>
          </cell>
        </row>
        <row r="125">
          <cell r="A125">
            <v>573035985548</v>
          </cell>
          <cell r="B125">
            <v>189621.6</v>
          </cell>
          <cell r="C125">
            <v>5726</v>
          </cell>
          <cell r="D125">
            <v>13231</v>
          </cell>
          <cell r="E125">
            <v>0.4836</v>
          </cell>
          <cell r="F125">
            <v>103.17</v>
          </cell>
          <cell r="G125">
            <v>3765</v>
          </cell>
        </row>
        <row r="126">
          <cell r="A126">
            <v>573160835361</v>
          </cell>
          <cell r="B126">
            <v>53304.99</v>
          </cell>
          <cell r="C126">
            <v>2311</v>
          </cell>
          <cell r="D126">
            <v>16810</v>
          </cell>
          <cell r="E126">
            <v>0.1547</v>
          </cell>
          <cell r="F126">
            <v>73.06</v>
          </cell>
          <cell r="G126">
            <v>1417</v>
          </cell>
        </row>
        <row r="127">
          <cell r="A127">
            <v>574118879871</v>
          </cell>
          <cell r="B127">
            <v>0.04</v>
          </cell>
          <cell r="C127">
            <v>4</v>
          </cell>
          <cell r="D127">
            <v>110</v>
          </cell>
          <cell r="E127">
            <v>0.0364</v>
          </cell>
          <cell r="F127">
            <v>0.01</v>
          </cell>
          <cell r="G127">
            <v>4</v>
          </cell>
        </row>
        <row r="128">
          <cell r="A128">
            <v>574308070162</v>
          </cell>
          <cell r="B128">
            <v>2182703.39</v>
          </cell>
          <cell r="C128">
            <v>69530</v>
          </cell>
          <cell r="D128">
            <v>110583</v>
          </cell>
          <cell r="E128">
            <v>0.225</v>
          </cell>
          <cell r="F128">
            <v>87.73</v>
          </cell>
          <cell r="G128">
            <v>24879</v>
          </cell>
        </row>
        <row r="129">
          <cell r="A129">
            <v>574520036128</v>
          </cell>
          <cell r="B129">
            <v>153749.38</v>
          </cell>
          <cell r="C129">
            <v>4283</v>
          </cell>
          <cell r="D129">
            <v>10355</v>
          </cell>
          <cell r="E129">
            <v>0.3206</v>
          </cell>
          <cell r="F129">
            <v>136.78</v>
          </cell>
          <cell r="G129">
            <v>1922</v>
          </cell>
        </row>
        <row r="130">
          <cell r="A130">
            <v>574623529141</v>
          </cell>
          <cell r="B130">
            <v>515.94</v>
          </cell>
          <cell r="C130">
            <v>19</v>
          </cell>
          <cell r="D130">
            <v>222</v>
          </cell>
          <cell r="E130">
            <v>0.1056</v>
          </cell>
          <cell r="F130">
            <v>159.17</v>
          </cell>
          <cell r="G130">
            <v>13</v>
          </cell>
        </row>
        <row r="131">
          <cell r="A131">
            <v>574624025153</v>
          </cell>
          <cell r="B131">
            <v>2424.54</v>
          </cell>
          <cell r="C131">
            <v>62</v>
          </cell>
          <cell r="D131">
            <v>832</v>
          </cell>
          <cell r="E131">
            <v>0.1355</v>
          </cell>
          <cell r="F131">
            <v>89.08</v>
          </cell>
          <cell r="G131">
            <v>56</v>
          </cell>
        </row>
        <row r="132">
          <cell r="A132">
            <v>574735494600</v>
          </cell>
          <cell r="B132">
            <v>5925.92</v>
          </cell>
          <cell r="C132">
            <v>103</v>
          </cell>
          <cell r="D132">
            <v>2001</v>
          </cell>
          <cell r="E132">
            <v>0.0825</v>
          </cell>
          <cell r="F132">
            <v>127.24</v>
          </cell>
          <cell r="G132">
            <v>91</v>
          </cell>
        </row>
        <row r="133">
          <cell r="A133">
            <v>574736366653</v>
          </cell>
          <cell r="B133">
            <v>274.66</v>
          </cell>
          <cell r="C133">
            <v>10</v>
          </cell>
          <cell r="D133">
            <v>80</v>
          </cell>
          <cell r="E133">
            <v>0.1867</v>
          </cell>
          <cell r="F133">
            <v>56.6</v>
          </cell>
          <cell r="G133">
            <v>9</v>
          </cell>
        </row>
        <row r="134">
          <cell r="A134">
            <v>574838039203</v>
          </cell>
          <cell r="B134">
            <v>564</v>
          </cell>
          <cell r="C134">
            <v>22</v>
          </cell>
          <cell r="D134">
            <v>258</v>
          </cell>
          <cell r="E134">
            <v>0.0942</v>
          </cell>
          <cell r="F134">
            <v>70.65</v>
          </cell>
          <cell r="G134">
            <v>13</v>
          </cell>
        </row>
        <row r="135">
          <cell r="A135">
            <v>575744476444</v>
          </cell>
          <cell r="B135">
            <v>1997.98</v>
          </cell>
          <cell r="C135">
            <v>246</v>
          </cell>
          <cell r="D135">
            <v>1798</v>
          </cell>
          <cell r="E135">
            <v>0.2063</v>
          </cell>
          <cell r="F135">
            <v>18.85</v>
          </cell>
          <cell r="G135">
            <v>208</v>
          </cell>
        </row>
        <row r="136">
          <cell r="A136">
            <v>575961933882</v>
          </cell>
          <cell r="B136">
            <v>6091.64</v>
          </cell>
          <cell r="C136">
            <v>230</v>
          </cell>
          <cell r="D136">
            <v>1767</v>
          </cell>
          <cell r="E136">
            <v>0.2137</v>
          </cell>
          <cell r="F136">
            <v>64.02</v>
          </cell>
          <cell r="G136">
            <v>194</v>
          </cell>
        </row>
        <row r="137">
          <cell r="A137">
            <v>576123419275</v>
          </cell>
          <cell r="B137">
            <v>10042.79</v>
          </cell>
          <cell r="C137">
            <v>1608</v>
          </cell>
          <cell r="D137">
            <v>6244</v>
          </cell>
          <cell r="E137">
            <v>0.4049</v>
          </cell>
          <cell r="F137">
            <v>13.35</v>
          </cell>
          <cell r="G137">
            <v>1343</v>
          </cell>
        </row>
        <row r="138">
          <cell r="A138">
            <v>576130979060</v>
          </cell>
          <cell r="B138">
            <v>15268.68</v>
          </cell>
          <cell r="C138">
            <v>800</v>
          </cell>
          <cell r="D138">
            <v>4238</v>
          </cell>
          <cell r="E138">
            <v>0.1903</v>
          </cell>
          <cell r="F138">
            <v>68.1</v>
          </cell>
          <cell r="G138">
            <v>451</v>
          </cell>
        </row>
        <row r="139">
          <cell r="A139">
            <v>576203437986</v>
          </cell>
          <cell r="B139">
            <v>684.32</v>
          </cell>
          <cell r="C139">
            <v>23</v>
          </cell>
          <cell r="D139">
            <v>366</v>
          </cell>
          <cell r="E139">
            <v>0.0826</v>
          </cell>
          <cell r="F139">
            <v>70.8</v>
          </cell>
          <cell r="G139">
            <v>17</v>
          </cell>
        </row>
        <row r="140">
          <cell r="A140">
            <v>577037788975</v>
          </cell>
          <cell r="B140">
            <v>116935.56</v>
          </cell>
          <cell r="C140">
            <v>6730</v>
          </cell>
          <cell r="D140">
            <v>28218</v>
          </cell>
          <cell r="E140">
            <v>0.1705</v>
          </cell>
          <cell r="F140">
            <v>73.25</v>
          </cell>
          <cell r="G140">
            <v>2869</v>
          </cell>
        </row>
        <row r="141">
          <cell r="A141">
            <v>577184412748</v>
          </cell>
          <cell r="B141">
            <v>87529.17</v>
          </cell>
          <cell r="C141">
            <v>2424</v>
          </cell>
          <cell r="D141">
            <v>37894</v>
          </cell>
          <cell r="E141">
            <v>0.0857</v>
          </cell>
          <cell r="F141">
            <v>99.52</v>
          </cell>
          <cell r="G141">
            <v>1695</v>
          </cell>
        </row>
        <row r="142">
          <cell r="A142">
            <v>577710261716</v>
          </cell>
          <cell r="B142">
            <v>9068.38</v>
          </cell>
          <cell r="C142">
            <v>920</v>
          </cell>
          <cell r="D142">
            <v>3550</v>
          </cell>
          <cell r="E142">
            <v>0.2786</v>
          </cell>
          <cell r="F142">
            <v>36.86</v>
          </cell>
          <cell r="G142">
            <v>519</v>
          </cell>
        </row>
        <row r="143">
          <cell r="A143">
            <v>578894356956</v>
          </cell>
          <cell r="B143">
            <v>4708.05</v>
          </cell>
          <cell r="C143">
            <v>207</v>
          </cell>
          <cell r="D143">
            <v>2305</v>
          </cell>
          <cell r="E143">
            <v>0.1418</v>
          </cell>
          <cell r="F143">
            <v>52.44</v>
          </cell>
          <cell r="G143">
            <v>177</v>
          </cell>
        </row>
        <row r="144">
          <cell r="A144">
            <v>579320347030</v>
          </cell>
          <cell r="B144">
            <v>2146.48</v>
          </cell>
          <cell r="C144">
            <v>91</v>
          </cell>
          <cell r="D144">
            <v>848</v>
          </cell>
          <cell r="E144">
            <v>0.1495</v>
          </cell>
          <cell r="F144">
            <v>239.46</v>
          </cell>
          <cell r="G144">
            <v>72</v>
          </cell>
        </row>
        <row r="145">
          <cell r="A145">
            <v>579975467115</v>
          </cell>
          <cell r="B145">
            <v>128288.94</v>
          </cell>
          <cell r="C145">
            <v>8407</v>
          </cell>
          <cell r="D145">
            <v>7823</v>
          </cell>
          <cell r="E145">
            <v>0.3087</v>
          </cell>
          <cell r="F145">
            <v>120.52</v>
          </cell>
          <cell r="G145">
            <v>1528</v>
          </cell>
        </row>
        <row r="146">
          <cell r="A146">
            <v>581521081842</v>
          </cell>
          <cell r="B146">
            <v>94523.97</v>
          </cell>
          <cell r="C146">
            <v>4108</v>
          </cell>
          <cell r="D146">
            <v>12071</v>
          </cell>
          <cell r="E146">
            <v>0.3554</v>
          </cell>
          <cell r="F146">
            <v>72.31</v>
          </cell>
          <cell r="G146">
            <v>2480</v>
          </cell>
        </row>
        <row r="147">
          <cell r="A147">
            <v>583164476133</v>
          </cell>
          <cell r="B147">
            <v>6873.54</v>
          </cell>
          <cell r="C147">
            <v>114</v>
          </cell>
          <cell r="D147">
            <v>2794</v>
          </cell>
          <cell r="E147">
            <v>0.0708</v>
          </cell>
          <cell r="F147">
            <v>129.61</v>
          </cell>
          <cell r="G147">
            <v>103</v>
          </cell>
        </row>
        <row r="148">
          <cell r="A148">
            <v>583511426009</v>
          </cell>
          <cell r="B148">
            <v>2962.18</v>
          </cell>
          <cell r="C148">
            <v>48</v>
          </cell>
          <cell r="D148">
            <v>1399</v>
          </cell>
          <cell r="E148">
            <v>0.0588</v>
          </cell>
          <cell r="F148">
            <v>135.8</v>
          </cell>
          <cell r="G148">
            <v>43</v>
          </cell>
        </row>
        <row r="149">
          <cell r="A149">
            <v>583643847514</v>
          </cell>
          <cell r="B149">
            <v>93292.42</v>
          </cell>
          <cell r="C149">
            <v>2297</v>
          </cell>
          <cell r="D149">
            <v>4891</v>
          </cell>
          <cell r="E149">
            <v>0.3404</v>
          </cell>
          <cell r="F149">
            <v>161.81</v>
          </cell>
          <cell r="G149">
            <v>976</v>
          </cell>
        </row>
        <row r="150">
          <cell r="A150">
            <v>584257403229</v>
          </cell>
          <cell r="B150">
            <v>12530.71</v>
          </cell>
          <cell r="C150">
            <v>873</v>
          </cell>
          <cell r="D150">
            <v>5535</v>
          </cell>
          <cell r="E150">
            <v>0.1908</v>
          </cell>
          <cell r="F150">
            <v>41.72</v>
          </cell>
          <cell r="G150">
            <v>588</v>
          </cell>
        </row>
        <row r="151">
          <cell r="A151">
            <v>584436823460</v>
          </cell>
          <cell r="B151">
            <v>182707.48</v>
          </cell>
          <cell r="C151">
            <v>10271</v>
          </cell>
          <cell r="D151">
            <v>36124</v>
          </cell>
          <cell r="E151">
            <v>0.2673</v>
          </cell>
          <cell r="F151">
            <v>61.33</v>
          </cell>
          <cell r="G151">
            <v>5751</v>
          </cell>
        </row>
        <row r="152">
          <cell r="A152">
            <v>585050518231</v>
          </cell>
          <cell r="B152">
            <v>478.21</v>
          </cell>
          <cell r="C152">
            <v>48</v>
          </cell>
          <cell r="D152">
            <v>233</v>
          </cell>
          <cell r="E152">
            <v>0.2813</v>
          </cell>
          <cell r="F152">
            <v>35.62</v>
          </cell>
          <cell r="G152">
            <v>34</v>
          </cell>
        </row>
        <row r="153">
          <cell r="A153">
            <v>586951697361</v>
          </cell>
          <cell r="B153">
            <v>4912.51</v>
          </cell>
          <cell r="C153">
            <v>100</v>
          </cell>
          <cell r="D153">
            <v>2232</v>
          </cell>
          <cell r="E153">
            <v>0.0751</v>
          </cell>
          <cell r="F153">
            <v>107.89</v>
          </cell>
          <cell r="G153">
            <v>88</v>
          </cell>
        </row>
        <row r="154">
          <cell r="A154">
            <v>587015100676</v>
          </cell>
          <cell r="B154">
            <v>417935.25</v>
          </cell>
          <cell r="C154">
            <v>11887</v>
          </cell>
          <cell r="D154">
            <v>17686</v>
          </cell>
          <cell r="E154">
            <v>0.3217</v>
          </cell>
          <cell r="F154">
            <v>73.46</v>
          </cell>
          <cell r="G154">
            <v>5689</v>
          </cell>
        </row>
        <row r="155">
          <cell r="A155">
            <v>587234267079</v>
          </cell>
          <cell r="B155">
            <v>669289.84</v>
          </cell>
          <cell r="C155">
            <v>71043</v>
          </cell>
          <cell r="D155">
            <v>186683</v>
          </cell>
          <cell r="E155">
            <v>0.3791</v>
          </cell>
          <cell r="F155">
            <v>29.62</v>
          </cell>
          <cell r="G155">
            <v>45632</v>
          </cell>
        </row>
        <row r="156">
          <cell r="A156">
            <v>587241915065</v>
          </cell>
          <cell r="B156">
            <v>2488.81</v>
          </cell>
          <cell r="C156">
            <v>84</v>
          </cell>
          <cell r="D156">
            <v>911</v>
          </cell>
          <cell r="E156">
            <v>0.1454</v>
          </cell>
          <cell r="F156">
            <v>82.16</v>
          </cell>
          <cell r="G156">
            <v>66</v>
          </cell>
        </row>
        <row r="157">
          <cell r="A157">
            <v>587405880719</v>
          </cell>
          <cell r="B157">
            <v>62502.45</v>
          </cell>
          <cell r="C157">
            <v>539</v>
          </cell>
          <cell r="D157">
            <v>17236</v>
          </cell>
          <cell r="E157">
            <v>0.0423</v>
          </cell>
          <cell r="F157">
            <v>310.7</v>
          </cell>
          <cell r="G157">
            <v>394</v>
          </cell>
        </row>
        <row r="158">
          <cell r="A158">
            <v>587409020085</v>
          </cell>
          <cell r="B158">
            <v>32027.21</v>
          </cell>
          <cell r="C158">
            <v>296</v>
          </cell>
          <cell r="D158">
            <v>8076</v>
          </cell>
          <cell r="E158">
            <v>0.0702</v>
          </cell>
          <cell r="F158">
            <v>270.3</v>
          </cell>
          <cell r="G158">
            <v>249</v>
          </cell>
        </row>
        <row r="159">
          <cell r="A159">
            <v>587516703876</v>
          </cell>
          <cell r="B159">
            <v>735239.37</v>
          </cell>
          <cell r="C159">
            <v>21560</v>
          </cell>
          <cell r="D159">
            <v>37569</v>
          </cell>
          <cell r="E159">
            <v>0.2277</v>
          </cell>
          <cell r="F159">
            <v>85.94</v>
          </cell>
          <cell r="G159">
            <v>8555</v>
          </cell>
        </row>
        <row r="160">
          <cell r="A160">
            <v>588993275843</v>
          </cell>
          <cell r="B160">
            <v>13703.89</v>
          </cell>
          <cell r="C160">
            <v>465</v>
          </cell>
          <cell r="D160">
            <v>2783</v>
          </cell>
          <cell r="E160">
            <v>0.2222</v>
          </cell>
          <cell r="F160">
            <v>85.51</v>
          </cell>
          <cell r="G160">
            <v>321</v>
          </cell>
        </row>
        <row r="161">
          <cell r="A161">
            <v>589040084194</v>
          </cell>
          <cell r="B161">
            <v>75421.79</v>
          </cell>
          <cell r="C161">
            <v>1981</v>
          </cell>
          <cell r="D161">
            <v>15839</v>
          </cell>
          <cell r="E161">
            <v>0.1791</v>
          </cell>
          <cell r="F161">
            <v>99.33</v>
          </cell>
          <cell r="G161">
            <v>1534</v>
          </cell>
        </row>
        <row r="162">
          <cell r="A162">
            <v>589329976605</v>
          </cell>
          <cell r="B162">
            <v>15902.71</v>
          </cell>
          <cell r="C162">
            <v>2565</v>
          </cell>
          <cell r="D162">
            <v>7418</v>
          </cell>
          <cell r="E162">
            <v>0.498</v>
          </cell>
          <cell r="F162">
            <v>13.72</v>
          </cell>
          <cell r="G162">
            <v>2250</v>
          </cell>
        </row>
        <row r="163">
          <cell r="A163">
            <v>589377945837</v>
          </cell>
          <cell r="B163">
            <v>188690.67</v>
          </cell>
          <cell r="C163">
            <v>6216</v>
          </cell>
          <cell r="D163">
            <v>38935</v>
          </cell>
          <cell r="E163">
            <v>0.1915</v>
          </cell>
          <cell r="F163">
            <v>86.45</v>
          </cell>
          <cell r="G163">
            <v>4438</v>
          </cell>
        </row>
        <row r="164">
          <cell r="A164">
            <v>589590595246</v>
          </cell>
          <cell r="B164">
            <v>202162.16</v>
          </cell>
          <cell r="C164">
            <v>17613</v>
          </cell>
          <cell r="D164">
            <v>63765</v>
          </cell>
          <cell r="E164">
            <v>0.3914</v>
          </cell>
          <cell r="F164">
            <v>25.57</v>
          </cell>
          <cell r="G164">
            <v>16296</v>
          </cell>
        </row>
        <row r="165">
          <cell r="A165">
            <v>589851591771</v>
          </cell>
          <cell r="B165">
            <v>39775.17</v>
          </cell>
          <cell r="C165">
            <v>1015</v>
          </cell>
          <cell r="D165">
            <v>4842</v>
          </cell>
          <cell r="E165">
            <v>0.1489</v>
          </cell>
          <cell r="F165">
            <v>55.17</v>
          </cell>
          <cell r="G165">
            <v>720</v>
          </cell>
        </row>
        <row r="166">
          <cell r="A166">
            <v>591217480117</v>
          </cell>
          <cell r="B166">
            <v>15058.87</v>
          </cell>
          <cell r="C166">
            <v>348</v>
          </cell>
          <cell r="D166">
            <v>9075</v>
          </cell>
          <cell r="E166">
            <v>0.0301</v>
          </cell>
          <cell r="F166">
            <v>55.16</v>
          </cell>
          <cell r="G166">
            <v>273</v>
          </cell>
        </row>
        <row r="167">
          <cell r="A167">
            <v>591439605080</v>
          </cell>
          <cell r="B167">
            <v>11910.14</v>
          </cell>
          <cell r="C167">
            <v>1379</v>
          </cell>
          <cell r="D167">
            <v>7891</v>
          </cell>
          <cell r="E167">
            <v>0.2571</v>
          </cell>
          <cell r="F167">
            <v>20.31</v>
          </cell>
          <cell r="G167">
            <v>1140</v>
          </cell>
        </row>
        <row r="168">
          <cell r="A168">
            <v>591896537696</v>
          </cell>
          <cell r="B168">
            <v>1007.81</v>
          </cell>
          <cell r="C168">
            <v>16</v>
          </cell>
          <cell r="D168">
            <v>3366</v>
          </cell>
          <cell r="E168">
            <v>0.0078</v>
          </cell>
          <cell r="F168">
            <v>152.75</v>
          </cell>
          <cell r="G168">
            <v>12</v>
          </cell>
        </row>
        <row r="169">
          <cell r="A169">
            <v>591899693070</v>
          </cell>
          <cell r="B169">
            <v>11953.3</v>
          </cell>
          <cell r="C169">
            <v>1871</v>
          </cell>
          <cell r="D169">
            <v>6797</v>
          </cell>
          <cell r="E169">
            <v>0.4168</v>
          </cell>
          <cell r="F169">
            <v>14.23</v>
          </cell>
          <cell r="G169">
            <v>1541</v>
          </cell>
        </row>
        <row r="170">
          <cell r="A170">
            <v>592049049728</v>
          </cell>
          <cell r="B170">
            <v>53171.13</v>
          </cell>
          <cell r="C170">
            <v>1291</v>
          </cell>
          <cell r="D170">
            <v>7034</v>
          </cell>
          <cell r="E170">
            <v>0.194</v>
          </cell>
          <cell r="F170">
            <v>119.57</v>
          </cell>
          <cell r="G170">
            <v>792</v>
          </cell>
        </row>
        <row r="171">
          <cell r="A171">
            <v>592501952315</v>
          </cell>
          <cell r="B171">
            <v>25744.86</v>
          </cell>
          <cell r="C171">
            <v>2895</v>
          </cell>
          <cell r="D171">
            <v>6430</v>
          </cell>
          <cell r="E171">
            <v>0.4487</v>
          </cell>
          <cell r="F171">
            <v>29.42</v>
          </cell>
          <cell r="G171">
            <v>1731</v>
          </cell>
        </row>
        <row r="172">
          <cell r="A172">
            <v>592505020153</v>
          </cell>
          <cell r="B172">
            <v>10898.91</v>
          </cell>
          <cell r="C172">
            <v>1282</v>
          </cell>
          <cell r="D172">
            <v>4181</v>
          </cell>
          <cell r="E172">
            <v>0.3106</v>
          </cell>
          <cell r="F172">
            <v>27.33</v>
          </cell>
          <cell r="G172">
            <v>744</v>
          </cell>
        </row>
        <row r="173">
          <cell r="A173">
            <v>592722485900</v>
          </cell>
          <cell r="B173">
            <v>12314.89</v>
          </cell>
          <cell r="C173">
            <v>1366</v>
          </cell>
          <cell r="D173">
            <v>5608</v>
          </cell>
          <cell r="E173">
            <v>0.3328</v>
          </cell>
          <cell r="F173">
            <v>22.69</v>
          </cell>
          <cell r="G173">
            <v>1102</v>
          </cell>
        </row>
        <row r="174">
          <cell r="A174">
            <v>592878213305</v>
          </cell>
          <cell r="B174">
            <v>6511.27</v>
          </cell>
          <cell r="C174">
            <v>1688</v>
          </cell>
          <cell r="D174">
            <v>4310</v>
          </cell>
          <cell r="E174">
            <v>0.4063</v>
          </cell>
          <cell r="F174">
            <v>11.23</v>
          </cell>
          <cell r="G174">
            <v>989</v>
          </cell>
        </row>
        <row r="175">
          <cell r="A175">
            <v>592889713507</v>
          </cell>
          <cell r="B175">
            <v>11055.44</v>
          </cell>
          <cell r="C175">
            <v>305</v>
          </cell>
          <cell r="D175">
            <v>3714</v>
          </cell>
          <cell r="E175">
            <v>0.1241</v>
          </cell>
          <cell r="F175">
            <v>80.7</v>
          </cell>
          <cell r="G175">
            <v>269</v>
          </cell>
        </row>
        <row r="176">
          <cell r="A176">
            <v>592959829469</v>
          </cell>
          <cell r="B176">
            <v>60566.16</v>
          </cell>
          <cell r="C176">
            <v>872</v>
          </cell>
          <cell r="D176">
            <v>5085</v>
          </cell>
          <cell r="E176">
            <v>0.3101</v>
          </cell>
          <cell r="F176">
            <v>156.26</v>
          </cell>
          <cell r="G176">
            <v>771</v>
          </cell>
        </row>
        <row r="177">
          <cell r="A177">
            <v>593225443577</v>
          </cell>
          <cell r="B177">
            <v>2101143.56</v>
          </cell>
          <cell r="C177">
            <v>60038</v>
          </cell>
          <cell r="D177">
            <v>121382</v>
          </cell>
          <cell r="E177">
            <v>0.1376</v>
          </cell>
          <cell r="F177">
            <v>125.85</v>
          </cell>
          <cell r="G177">
            <v>16695</v>
          </cell>
        </row>
        <row r="178">
          <cell r="A178">
            <v>593584016163</v>
          </cell>
          <cell r="B178">
            <v>587.59</v>
          </cell>
          <cell r="C178">
            <v>10</v>
          </cell>
          <cell r="D178">
            <v>393</v>
          </cell>
          <cell r="E178">
            <v>0.0254</v>
          </cell>
          <cell r="F178">
            <v>58.76</v>
          </cell>
          <cell r="G178">
            <v>9</v>
          </cell>
        </row>
        <row r="179">
          <cell r="A179">
            <v>593744734497</v>
          </cell>
          <cell r="B179">
            <v>9989.38</v>
          </cell>
          <cell r="C179">
            <v>336</v>
          </cell>
          <cell r="D179">
            <v>3199</v>
          </cell>
          <cell r="E179">
            <v>0.1373</v>
          </cell>
          <cell r="F179">
            <v>74.17</v>
          </cell>
          <cell r="G179">
            <v>256</v>
          </cell>
        </row>
        <row r="180">
          <cell r="A180">
            <v>593748866098</v>
          </cell>
          <cell r="B180">
            <v>30241.29</v>
          </cell>
          <cell r="C180">
            <v>1387</v>
          </cell>
          <cell r="D180">
            <v>6052</v>
          </cell>
          <cell r="E180">
            <v>0.1828</v>
          </cell>
          <cell r="F180">
            <v>94.02</v>
          </cell>
          <cell r="G180">
            <v>610</v>
          </cell>
        </row>
        <row r="181">
          <cell r="A181">
            <v>593809413272</v>
          </cell>
          <cell r="B181">
            <v>7461.1</v>
          </cell>
          <cell r="C181">
            <v>129</v>
          </cell>
          <cell r="D181">
            <v>4895</v>
          </cell>
          <cell r="E181">
            <v>0.0208</v>
          </cell>
          <cell r="F181">
            <v>73.15</v>
          </cell>
          <cell r="G181">
            <v>101</v>
          </cell>
        </row>
        <row r="182">
          <cell r="A182">
            <v>596368843930</v>
          </cell>
          <cell r="B182">
            <v>13524.71</v>
          </cell>
          <cell r="C182">
            <v>655</v>
          </cell>
          <cell r="D182">
            <v>15440</v>
          </cell>
          <cell r="E182">
            <v>0.0519</v>
          </cell>
          <cell r="F182">
            <v>64.4</v>
          </cell>
          <cell r="G182">
            <v>410</v>
          </cell>
        </row>
        <row r="183">
          <cell r="A183">
            <v>596986065929</v>
          </cell>
          <cell r="B183">
            <v>18754.89</v>
          </cell>
          <cell r="C183">
            <v>571</v>
          </cell>
          <cell r="D183">
            <v>2786</v>
          </cell>
          <cell r="E183">
            <v>0.27</v>
          </cell>
          <cell r="F183">
            <v>107.02</v>
          </cell>
          <cell r="G183">
            <v>444</v>
          </cell>
        </row>
        <row r="184">
          <cell r="A184">
            <v>598898432532</v>
          </cell>
          <cell r="B184">
            <v>2114971.88</v>
          </cell>
          <cell r="C184">
            <v>48008</v>
          </cell>
          <cell r="D184">
            <v>179879</v>
          </cell>
          <cell r="E184">
            <v>0.1951</v>
          </cell>
          <cell r="F184">
            <v>197.05</v>
          </cell>
          <cell r="G184">
            <v>18999</v>
          </cell>
        </row>
        <row r="185">
          <cell r="A185">
            <v>598908620023</v>
          </cell>
          <cell r="B185">
            <v>8.2</v>
          </cell>
          <cell r="C185">
            <v>1</v>
          </cell>
          <cell r="D185">
            <v>28</v>
          </cell>
          <cell r="E185">
            <v>0.0357</v>
          </cell>
          <cell r="F185">
            <v>8.2</v>
          </cell>
          <cell r="G185">
            <v>1</v>
          </cell>
        </row>
        <row r="186">
          <cell r="A186">
            <v>598908900450</v>
          </cell>
          <cell r="B186">
            <v>36.61</v>
          </cell>
          <cell r="C186">
            <v>6</v>
          </cell>
          <cell r="D186">
            <v>44</v>
          </cell>
          <cell r="E186">
            <v>0.1136</v>
          </cell>
          <cell r="F186">
            <v>7.32</v>
          </cell>
          <cell r="G186">
            <v>5</v>
          </cell>
        </row>
        <row r="187">
          <cell r="A187">
            <v>598909152271</v>
          </cell>
          <cell r="B187">
            <v>124.11</v>
          </cell>
          <cell r="C187">
            <v>6</v>
          </cell>
          <cell r="D187">
            <v>47</v>
          </cell>
          <cell r="E187">
            <v>0.0638</v>
          </cell>
          <cell r="F187">
            <v>41.37</v>
          </cell>
          <cell r="G187">
            <v>3</v>
          </cell>
        </row>
        <row r="188">
          <cell r="A188">
            <v>598909468408</v>
          </cell>
          <cell r="B188">
            <v>65.08</v>
          </cell>
          <cell r="C188">
            <v>7</v>
          </cell>
          <cell r="D188">
            <v>21</v>
          </cell>
          <cell r="E188">
            <v>0.1429</v>
          </cell>
          <cell r="F188">
            <v>21.69</v>
          </cell>
          <cell r="G188">
            <v>3</v>
          </cell>
        </row>
        <row r="189">
          <cell r="A189">
            <v>598970252794</v>
          </cell>
          <cell r="B189">
            <v>41995.98</v>
          </cell>
          <cell r="C189">
            <v>5367</v>
          </cell>
          <cell r="D189">
            <v>18194</v>
          </cell>
          <cell r="E189">
            <v>0.4557</v>
          </cell>
          <cell r="F189">
            <v>16.1</v>
          </cell>
          <cell r="G189">
            <v>5221</v>
          </cell>
        </row>
        <row r="190">
          <cell r="A190">
            <v>599138477865</v>
          </cell>
          <cell r="B190">
            <v>296.55</v>
          </cell>
          <cell r="C190">
            <v>14</v>
          </cell>
          <cell r="D190">
            <v>226</v>
          </cell>
          <cell r="E190">
            <v>0.1061</v>
          </cell>
          <cell r="F190">
            <v>49.69</v>
          </cell>
          <cell r="G190">
            <v>12</v>
          </cell>
        </row>
        <row r="191">
          <cell r="A191">
            <v>599139729217</v>
          </cell>
          <cell r="B191">
            <v>3040.81</v>
          </cell>
          <cell r="C191">
            <v>195</v>
          </cell>
          <cell r="D191">
            <v>5775</v>
          </cell>
          <cell r="E191">
            <v>0.0434</v>
          </cell>
          <cell r="F191">
            <v>45.4</v>
          </cell>
          <cell r="G191">
            <v>133</v>
          </cell>
        </row>
        <row r="192">
          <cell r="A192">
            <v>599141001175</v>
          </cell>
          <cell r="B192">
            <v>1068.65</v>
          </cell>
          <cell r="C192">
            <v>35</v>
          </cell>
          <cell r="D192">
            <v>740</v>
          </cell>
          <cell r="E192">
            <v>0.0552</v>
          </cell>
          <cell r="F192">
            <v>117.07</v>
          </cell>
          <cell r="G192">
            <v>17</v>
          </cell>
        </row>
        <row r="193">
          <cell r="A193">
            <v>599148365406</v>
          </cell>
          <cell r="B193">
            <v>79888.08</v>
          </cell>
          <cell r="C193">
            <v>2002</v>
          </cell>
          <cell r="D193">
            <v>17194</v>
          </cell>
          <cell r="E193">
            <v>0.0893</v>
          </cell>
          <cell r="F193">
            <v>52.01</v>
          </cell>
          <cell r="G193">
            <v>1536</v>
          </cell>
        </row>
        <row r="194">
          <cell r="A194">
            <v>599202597486</v>
          </cell>
          <cell r="B194">
            <v>2769.84</v>
          </cell>
          <cell r="C194">
            <v>42</v>
          </cell>
          <cell r="D194">
            <v>794</v>
          </cell>
          <cell r="E194">
            <v>0.1097</v>
          </cell>
          <cell r="F194">
            <v>139.12</v>
          </cell>
          <cell r="G194">
            <v>40</v>
          </cell>
        </row>
        <row r="195">
          <cell r="A195">
            <v>599279018544</v>
          </cell>
          <cell r="B195">
            <v>47770.79</v>
          </cell>
          <cell r="C195">
            <v>957</v>
          </cell>
          <cell r="D195">
            <v>23494</v>
          </cell>
          <cell r="E195">
            <v>0.0253</v>
          </cell>
          <cell r="F195">
            <v>80.29</v>
          </cell>
          <cell r="G195">
            <v>594</v>
          </cell>
        </row>
        <row r="196">
          <cell r="A196">
            <v>599334886977</v>
          </cell>
          <cell r="B196">
            <v>2.9</v>
          </cell>
          <cell r="C196">
            <v>1</v>
          </cell>
          <cell r="D196">
            <v>2</v>
          </cell>
          <cell r="E196">
            <v>0.5</v>
          </cell>
          <cell r="F196">
            <v>2.9</v>
          </cell>
          <cell r="G196">
            <v>1</v>
          </cell>
        </row>
        <row r="197">
          <cell r="A197">
            <v>599334890303</v>
          </cell>
          <cell r="B197">
            <v>60.2</v>
          </cell>
          <cell r="C197">
            <v>2</v>
          </cell>
          <cell r="D197">
            <v>32</v>
          </cell>
          <cell r="E197">
            <v>0.0625</v>
          </cell>
          <cell r="F197">
            <v>30.1</v>
          </cell>
          <cell r="G197">
            <v>2</v>
          </cell>
        </row>
        <row r="198">
          <cell r="A198">
            <v>599334958011</v>
          </cell>
          <cell r="B198">
            <v>26.25</v>
          </cell>
          <cell r="C198">
            <v>1</v>
          </cell>
          <cell r="D198">
            <v>17</v>
          </cell>
          <cell r="E198">
            <v>0.0588</v>
          </cell>
          <cell r="F198">
            <v>26.25</v>
          </cell>
          <cell r="G198">
            <v>1</v>
          </cell>
        </row>
        <row r="199">
          <cell r="A199">
            <v>599335454245</v>
          </cell>
          <cell r="B199">
            <v>37.12</v>
          </cell>
          <cell r="C199">
            <v>2</v>
          </cell>
          <cell r="D199">
            <v>30</v>
          </cell>
          <cell r="E199">
            <v>0.0667</v>
          </cell>
          <cell r="F199">
            <v>18.56</v>
          </cell>
          <cell r="G199">
            <v>2</v>
          </cell>
        </row>
        <row r="200">
          <cell r="A200">
            <v>599335746549</v>
          </cell>
          <cell r="B200">
            <v>65.6</v>
          </cell>
          <cell r="C200">
            <v>8</v>
          </cell>
          <cell r="D200">
            <v>42</v>
          </cell>
          <cell r="E200">
            <v>0.0476</v>
          </cell>
          <cell r="F200">
            <v>32.8</v>
          </cell>
          <cell r="G200">
            <v>2</v>
          </cell>
        </row>
        <row r="201">
          <cell r="A201">
            <v>599335926023</v>
          </cell>
          <cell r="B201">
            <v>34.1</v>
          </cell>
          <cell r="C201">
            <v>2</v>
          </cell>
          <cell r="D201">
            <v>39</v>
          </cell>
          <cell r="E201">
            <v>0.0513</v>
          </cell>
          <cell r="F201">
            <v>17.05</v>
          </cell>
          <cell r="G201">
            <v>2</v>
          </cell>
        </row>
        <row r="202">
          <cell r="A202">
            <v>599395098739</v>
          </cell>
          <cell r="B202">
            <v>10453.4</v>
          </cell>
          <cell r="C202">
            <v>1292</v>
          </cell>
          <cell r="D202">
            <v>7538</v>
          </cell>
          <cell r="E202">
            <v>0.2588</v>
          </cell>
          <cell r="F202">
            <v>19.41</v>
          </cell>
          <cell r="G202">
            <v>1096</v>
          </cell>
        </row>
        <row r="203">
          <cell r="A203">
            <v>599521259641</v>
          </cell>
          <cell r="B203">
            <v>20547.88</v>
          </cell>
          <cell r="C203">
            <v>2231</v>
          </cell>
          <cell r="D203">
            <v>6260</v>
          </cell>
          <cell r="E203">
            <v>0.2696</v>
          </cell>
          <cell r="F203">
            <v>36.09</v>
          </cell>
          <cell r="G203">
            <v>1423</v>
          </cell>
        </row>
        <row r="204">
          <cell r="A204">
            <v>599521795187</v>
          </cell>
          <cell r="B204">
            <v>42.6</v>
          </cell>
          <cell r="C204">
            <v>2</v>
          </cell>
          <cell r="D204">
            <v>17</v>
          </cell>
          <cell r="E204">
            <v>0.1177</v>
          </cell>
          <cell r="F204">
            <v>21.3</v>
          </cell>
          <cell r="G204">
            <v>2</v>
          </cell>
        </row>
        <row r="205">
          <cell r="A205">
            <v>599521991415</v>
          </cell>
          <cell r="B205">
            <v>1395.37</v>
          </cell>
          <cell r="C205">
            <v>75</v>
          </cell>
          <cell r="D205">
            <v>435</v>
          </cell>
          <cell r="E205">
            <v>0.2054</v>
          </cell>
          <cell r="F205">
            <v>52.74</v>
          </cell>
          <cell r="G205">
            <v>51</v>
          </cell>
        </row>
        <row r="206">
          <cell r="A206">
            <v>599522087809</v>
          </cell>
          <cell r="B206">
            <v>1372.08</v>
          </cell>
          <cell r="C206">
            <v>78</v>
          </cell>
          <cell r="D206">
            <v>528</v>
          </cell>
          <cell r="E206">
            <v>0.1668</v>
          </cell>
          <cell r="F206">
            <v>58.11</v>
          </cell>
          <cell r="G206">
            <v>46</v>
          </cell>
        </row>
        <row r="207">
          <cell r="A207">
            <v>599522639719</v>
          </cell>
          <cell r="B207">
            <v>2049.87</v>
          </cell>
          <cell r="C207">
            <v>235</v>
          </cell>
          <cell r="D207">
            <v>1251</v>
          </cell>
          <cell r="E207">
            <v>0.2498</v>
          </cell>
          <cell r="F207">
            <v>23.73</v>
          </cell>
          <cell r="G207">
            <v>191</v>
          </cell>
        </row>
        <row r="208">
          <cell r="A208">
            <v>600560740965</v>
          </cell>
          <cell r="B208">
            <v>2122.5</v>
          </cell>
          <cell r="C208">
            <v>107</v>
          </cell>
          <cell r="D208">
            <v>461</v>
          </cell>
          <cell r="E208">
            <v>0.2734</v>
          </cell>
          <cell r="F208">
            <v>66.01</v>
          </cell>
          <cell r="G208">
            <v>74</v>
          </cell>
        </row>
        <row r="209">
          <cell r="A209">
            <v>600561012230</v>
          </cell>
          <cell r="B209">
            <v>218.06</v>
          </cell>
          <cell r="C209">
            <v>9</v>
          </cell>
          <cell r="D209">
            <v>64</v>
          </cell>
          <cell r="E209">
            <v>0.1636</v>
          </cell>
          <cell r="F209">
            <v>64.25</v>
          </cell>
          <cell r="G209">
            <v>6</v>
          </cell>
        </row>
        <row r="210">
          <cell r="A210">
            <v>600561680690</v>
          </cell>
          <cell r="B210">
            <v>6.7</v>
          </cell>
          <cell r="C210">
            <v>1</v>
          </cell>
          <cell r="D210">
            <v>2</v>
          </cell>
          <cell r="E210">
            <v>0.5</v>
          </cell>
          <cell r="F210">
            <v>6.7</v>
          </cell>
          <cell r="G210">
            <v>1</v>
          </cell>
        </row>
        <row r="211">
          <cell r="A211">
            <v>600794889805</v>
          </cell>
          <cell r="B211">
            <v>11</v>
          </cell>
          <cell r="C211">
            <v>1</v>
          </cell>
          <cell r="D211">
            <v>9</v>
          </cell>
          <cell r="E211">
            <v>0.1111</v>
          </cell>
          <cell r="F211">
            <v>11</v>
          </cell>
          <cell r="G211">
            <v>1</v>
          </cell>
        </row>
        <row r="212">
          <cell r="A212">
            <v>600795005584</v>
          </cell>
          <cell r="B212">
            <v>42.41</v>
          </cell>
          <cell r="C212">
            <v>3</v>
          </cell>
          <cell r="D212">
            <v>62</v>
          </cell>
          <cell r="E212">
            <v>0.0484</v>
          </cell>
          <cell r="F212">
            <v>14.14</v>
          </cell>
          <cell r="G212">
            <v>2</v>
          </cell>
        </row>
        <row r="213">
          <cell r="A213">
            <v>601093025574</v>
          </cell>
          <cell r="B213">
            <v>207.7</v>
          </cell>
          <cell r="C213">
            <v>9</v>
          </cell>
          <cell r="D213">
            <v>19</v>
          </cell>
          <cell r="E213">
            <v>0.1053</v>
          </cell>
          <cell r="F213">
            <v>103.85</v>
          </cell>
          <cell r="G213">
            <v>2</v>
          </cell>
        </row>
        <row r="214">
          <cell r="A214">
            <v>601093977199</v>
          </cell>
          <cell r="B214">
            <v>208.25</v>
          </cell>
          <cell r="C214">
            <v>10</v>
          </cell>
          <cell r="D214">
            <v>360</v>
          </cell>
          <cell r="E214">
            <v>0.0402</v>
          </cell>
          <cell r="F214">
            <v>47.66</v>
          </cell>
          <cell r="G214">
            <v>8</v>
          </cell>
        </row>
        <row r="215">
          <cell r="A215">
            <v>601186603927</v>
          </cell>
          <cell r="B215">
            <v>62.2</v>
          </cell>
          <cell r="C215">
            <v>2</v>
          </cell>
          <cell r="D215">
            <v>33</v>
          </cell>
          <cell r="E215">
            <v>0.0606</v>
          </cell>
          <cell r="F215">
            <v>31.1</v>
          </cell>
          <cell r="G215">
            <v>2</v>
          </cell>
        </row>
        <row r="216">
          <cell r="A216">
            <v>601187015484</v>
          </cell>
          <cell r="B216">
            <v>296.73</v>
          </cell>
          <cell r="C216">
            <v>38</v>
          </cell>
          <cell r="D216">
            <v>220</v>
          </cell>
          <cell r="E216">
            <v>0.2464</v>
          </cell>
          <cell r="F216">
            <v>19.68</v>
          </cell>
          <cell r="G216">
            <v>30</v>
          </cell>
        </row>
        <row r="217">
          <cell r="A217">
            <v>601187027231</v>
          </cell>
          <cell r="B217">
            <v>72.3</v>
          </cell>
          <cell r="C217">
            <v>4</v>
          </cell>
          <cell r="D217">
            <v>12</v>
          </cell>
          <cell r="E217">
            <v>0.3333</v>
          </cell>
          <cell r="F217">
            <v>18.07</v>
          </cell>
          <cell r="G217">
            <v>4</v>
          </cell>
        </row>
        <row r="218">
          <cell r="A218">
            <v>601187279679</v>
          </cell>
          <cell r="B218">
            <v>310.55</v>
          </cell>
          <cell r="C218">
            <v>14</v>
          </cell>
          <cell r="D218">
            <v>180</v>
          </cell>
          <cell r="E218">
            <v>0.0757</v>
          </cell>
          <cell r="F218">
            <v>94.78</v>
          </cell>
          <cell r="G218">
            <v>7</v>
          </cell>
        </row>
        <row r="219">
          <cell r="A219">
            <v>601293794901</v>
          </cell>
          <cell r="B219">
            <v>119.4</v>
          </cell>
          <cell r="C219">
            <v>3</v>
          </cell>
          <cell r="D219">
            <v>25</v>
          </cell>
          <cell r="E219">
            <v>0.12</v>
          </cell>
          <cell r="F219">
            <v>39.8</v>
          </cell>
          <cell r="G219">
            <v>3</v>
          </cell>
        </row>
        <row r="220">
          <cell r="A220">
            <v>601843460575</v>
          </cell>
          <cell r="B220">
            <v>1014.79</v>
          </cell>
          <cell r="C220">
            <v>57</v>
          </cell>
          <cell r="D220">
            <v>346</v>
          </cell>
          <cell r="E220">
            <v>0.223</v>
          </cell>
          <cell r="F220">
            <v>49.51</v>
          </cell>
          <cell r="G220">
            <v>40</v>
          </cell>
        </row>
        <row r="221">
          <cell r="A221">
            <v>603592215381</v>
          </cell>
          <cell r="B221">
            <v>72.52</v>
          </cell>
          <cell r="C221">
            <v>4</v>
          </cell>
          <cell r="D221">
            <v>83</v>
          </cell>
          <cell r="E221">
            <v>0.0361</v>
          </cell>
          <cell r="F221">
            <v>24.17</v>
          </cell>
          <cell r="G221">
            <v>3</v>
          </cell>
        </row>
        <row r="222">
          <cell r="A222">
            <v>604018031315</v>
          </cell>
          <cell r="B222">
            <v>2310.13</v>
          </cell>
          <cell r="C222">
            <v>40</v>
          </cell>
          <cell r="D222">
            <v>628</v>
          </cell>
          <cell r="E222">
            <v>0.0504</v>
          </cell>
          <cell r="F222">
            <v>467.59</v>
          </cell>
          <cell r="G222">
            <v>14</v>
          </cell>
        </row>
        <row r="223">
          <cell r="A223">
            <v>604021319220</v>
          </cell>
          <cell r="B223">
            <v>3526.89</v>
          </cell>
          <cell r="C223">
            <v>51</v>
          </cell>
          <cell r="D223">
            <v>714</v>
          </cell>
          <cell r="E223">
            <v>0.1174</v>
          </cell>
          <cell r="F223">
            <v>155.91</v>
          </cell>
          <cell r="G223">
            <v>42</v>
          </cell>
        </row>
        <row r="224">
          <cell r="A224">
            <v>604924296783</v>
          </cell>
          <cell r="B224">
            <v>25.67</v>
          </cell>
          <cell r="C224">
            <v>1</v>
          </cell>
          <cell r="D224">
            <v>41</v>
          </cell>
          <cell r="E224">
            <v>0.0244</v>
          </cell>
          <cell r="F224">
            <v>25.67</v>
          </cell>
          <cell r="G224">
            <v>1</v>
          </cell>
        </row>
        <row r="225">
          <cell r="A225">
            <v>607031592886</v>
          </cell>
          <cell r="B225">
            <v>23.03</v>
          </cell>
          <cell r="C225">
            <v>1</v>
          </cell>
          <cell r="D225">
            <v>26</v>
          </cell>
          <cell r="E225">
            <v>0.0385</v>
          </cell>
          <cell r="F225">
            <v>23.03</v>
          </cell>
          <cell r="G225">
            <v>1</v>
          </cell>
        </row>
        <row r="226">
          <cell r="A226" t="str">
            <v>总计</v>
          </cell>
          <cell r="B226">
            <v>44241372.95</v>
          </cell>
          <cell r="C226">
            <v>1499563</v>
          </cell>
          <cell r="D226">
            <v>3885423</v>
          </cell>
          <cell r="E226">
            <v>51.7485</v>
          </cell>
          <cell r="F226">
            <v>18914.4</v>
          </cell>
          <cell r="G226">
            <v>782994</v>
          </cell>
        </row>
      </sheetData>
      <sheetData sheetId="30" refreshError="1"/>
      <sheetData sheetId="31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3797.71</v>
          </cell>
          <cell r="C4">
            <v>470</v>
          </cell>
          <cell r="D4">
            <v>2826</v>
          </cell>
          <cell r="E4">
            <v>0.3695</v>
          </cell>
          <cell r="F4">
            <v>32.93</v>
          </cell>
          <cell r="G4">
            <v>343</v>
          </cell>
        </row>
        <row r="5">
          <cell r="A5">
            <v>15699771744</v>
          </cell>
          <cell r="B5">
            <v>78420.58</v>
          </cell>
          <cell r="C5">
            <v>2827</v>
          </cell>
          <cell r="D5">
            <v>13383</v>
          </cell>
          <cell r="E5">
            <v>0.4204</v>
          </cell>
          <cell r="F5">
            <v>123.75</v>
          </cell>
          <cell r="G5">
            <v>1857</v>
          </cell>
        </row>
        <row r="6">
          <cell r="A6">
            <v>15699803229</v>
          </cell>
          <cell r="B6">
            <v>92201.92</v>
          </cell>
          <cell r="C6">
            <v>4633</v>
          </cell>
          <cell r="D6">
            <v>21046</v>
          </cell>
          <cell r="E6">
            <v>0.4779</v>
          </cell>
          <cell r="F6">
            <v>83.65</v>
          </cell>
          <cell r="G6">
            <v>3254</v>
          </cell>
        </row>
        <row r="7">
          <cell r="A7">
            <v>16175250812</v>
          </cell>
          <cell r="B7">
            <v>8757.49</v>
          </cell>
          <cell r="C7">
            <v>403</v>
          </cell>
          <cell r="D7">
            <v>3318</v>
          </cell>
          <cell r="E7">
            <v>0.3055</v>
          </cell>
          <cell r="F7">
            <v>78.3</v>
          </cell>
          <cell r="G7">
            <v>331</v>
          </cell>
        </row>
        <row r="8">
          <cell r="A8">
            <v>17059283658</v>
          </cell>
          <cell r="B8">
            <v>7537.53</v>
          </cell>
          <cell r="C8">
            <v>843</v>
          </cell>
          <cell r="D8">
            <v>4669</v>
          </cell>
          <cell r="E8">
            <v>0.3473</v>
          </cell>
          <cell r="F8">
            <v>42.93</v>
          </cell>
          <cell r="G8">
            <v>527</v>
          </cell>
        </row>
        <row r="9">
          <cell r="A9">
            <v>17609664652</v>
          </cell>
          <cell r="B9">
            <v>2835.43</v>
          </cell>
          <cell r="C9">
            <v>411</v>
          </cell>
          <cell r="D9">
            <v>1885</v>
          </cell>
          <cell r="E9">
            <v>0.4899</v>
          </cell>
          <cell r="F9">
            <v>28.23</v>
          </cell>
          <cell r="G9">
            <v>303</v>
          </cell>
        </row>
        <row r="10">
          <cell r="A10">
            <v>17609716325</v>
          </cell>
          <cell r="B10">
            <v>5988.48</v>
          </cell>
          <cell r="C10">
            <v>386</v>
          </cell>
          <cell r="D10">
            <v>656</v>
          </cell>
          <cell r="E10">
            <v>0.5547</v>
          </cell>
          <cell r="F10">
            <v>143.2</v>
          </cell>
          <cell r="G10">
            <v>119</v>
          </cell>
        </row>
        <row r="11">
          <cell r="A11">
            <v>17609756261</v>
          </cell>
          <cell r="B11">
            <v>17221.01</v>
          </cell>
          <cell r="C11">
            <v>2034</v>
          </cell>
          <cell r="D11">
            <v>6745</v>
          </cell>
          <cell r="E11">
            <v>0.3665</v>
          </cell>
          <cell r="F11">
            <v>63.99</v>
          </cell>
          <cell r="G11">
            <v>870</v>
          </cell>
        </row>
        <row r="12">
          <cell r="A12">
            <v>17609784091</v>
          </cell>
          <cell r="B12">
            <v>295.78</v>
          </cell>
          <cell r="C12">
            <v>52</v>
          </cell>
          <cell r="D12">
            <v>276</v>
          </cell>
          <cell r="E12">
            <v>0.4628</v>
          </cell>
          <cell r="F12">
            <v>21.25</v>
          </cell>
          <cell r="G12">
            <v>43</v>
          </cell>
        </row>
        <row r="13">
          <cell r="A13">
            <v>17609832853</v>
          </cell>
          <cell r="B13">
            <v>17505.8</v>
          </cell>
          <cell r="C13">
            <v>6111</v>
          </cell>
          <cell r="D13">
            <v>15885</v>
          </cell>
          <cell r="E13">
            <v>0.7956</v>
          </cell>
          <cell r="F13">
            <v>12.51</v>
          </cell>
          <cell r="G13">
            <v>4183</v>
          </cell>
        </row>
        <row r="14">
          <cell r="A14">
            <v>17609936348</v>
          </cell>
          <cell r="B14">
            <v>2515.03</v>
          </cell>
          <cell r="C14">
            <v>876</v>
          </cell>
          <cell r="D14">
            <v>2398</v>
          </cell>
          <cell r="E14">
            <v>0.5863</v>
          </cell>
          <cell r="F14">
            <v>15.44</v>
          </cell>
          <cell r="G14">
            <v>482</v>
          </cell>
        </row>
        <row r="15">
          <cell r="A15">
            <v>17609980146</v>
          </cell>
          <cell r="B15">
            <v>4337.58</v>
          </cell>
          <cell r="C15">
            <v>1359</v>
          </cell>
          <cell r="D15">
            <v>3873</v>
          </cell>
          <cell r="E15">
            <v>0.7447</v>
          </cell>
          <cell r="F15">
            <v>13.59</v>
          </cell>
          <cell r="G15">
            <v>960</v>
          </cell>
        </row>
        <row r="16">
          <cell r="A16">
            <v>17704561464</v>
          </cell>
          <cell r="B16">
            <v>75844.51</v>
          </cell>
          <cell r="C16">
            <v>5260</v>
          </cell>
          <cell r="D16">
            <v>18764</v>
          </cell>
          <cell r="E16">
            <v>0.5688</v>
          </cell>
          <cell r="F16">
            <v>65.04</v>
          </cell>
          <cell r="G16">
            <v>3371</v>
          </cell>
        </row>
        <row r="17">
          <cell r="A17">
            <v>18943200386</v>
          </cell>
          <cell r="B17">
            <v>6622.78</v>
          </cell>
          <cell r="C17">
            <v>1881</v>
          </cell>
          <cell r="D17">
            <v>4695</v>
          </cell>
          <cell r="E17">
            <v>0.8669</v>
          </cell>
          <cell r="F17">
            <v>14.66</v>
          </cell>
          <cell r="G17">
            <v>1345</v>
          </cell>
        </row>
        <row r="18">
          <cell r="A18">
            <v>19539059607</v>
          </cell>
          <cell r="B18">
            <v>48707.08</v>
          </cell>
          <cell r="C18">
            <v>2487</v>
          </cell>
          <cell r="D18">
            <v>12235</v>
          </cell>
          <cell r="E18">
            <v>0.3686</v>
          </cell>
          <cell r="F18">
            <v>97.34</v>
          </cell>
          <cell r="G18">
            <v>1493</v>
          </cell>
        </row>
        <row r="19">
          <cell r="A19">
            <v>23563696066</v>
          </cell>
          <cell r="B19">
            <v>74.08</v>
          </cell>
          <cell r="C19">
            <v>30</v>
          </cell>
          <cell r="D19">
            <v>42</v>
          </cell>
          <cell r="E19">
            <v>0.0952</v>
          </cell>
          <cell r="F19">
            <v>18.52</v>
          </cell>
          <cell r="G19">
            <v>4</v>
          </cell>
        </row>
        <row r="20">
          <cell r="A20">
            <v>37253526527</v>
          </cell>
          <cell r="B20">
            <v>19042.41</v>
          </cell>
          <cell r="C20">
            <v>1511</v>
          </cell>
          <cell r="D20">
            <v>4922</v>
          </cell>
          <cell r="E20">
            <v>0.7099</v>
          </cell>
          <cell r="F20">
            <v>50.18</v>
          </cell>
          <cell r="G20">
            <v>1137</v>
          </cell>
        </row>
        <row r="21">
          <cell r="A21">
            <v>37253770022</v>
          </cell>
          <cell r="B21">
            <v>5029.63</v>
          </cell>
          <cell r="C21">
            <v>662</v>
          </cell>
          <cell r="D21">
            <v>1450</v>
          </cell>
          <cell r="E21">
            <v>0.5791</v>
          </cell>
          <cell r="F21">
            <v>54.04</v>
          </cell>
          <cell r="G21">
            <v>277</v>
          </cell>
        </row>
        <row r="22">
          <cell r="A22">
            <v>37254243740</v>
          </cell>
          <cell r="B22">
            <v>9548.66</v>
          </cell>
          <cell r="C22">
            <v>603</v>
          </cell>
          <cell r="D22">
            <v>1847</v>
          </cell>
          <cell r="E22">
            <v>0.4655</v>
          </cell>
          <cell r="F22">
            <v>100.04</v>
          </cell>
          <cell r="G22">
            <v>286</v>
          </cell>
        </row>
        <row r="23">
          <cell r="A23">
            <v>37318730769</v>
          </cell>
          <cell r="B23">
            <v>64502.74</v>
          </cell>
          <cell r="C23">
            <v>5230</v>
          </cell>
          <cell r="D23">
            <v>19116</v>
          </cell>
          <cell r="E23">
            <v>0.5241</v>
          </cell>
          <cell r="F23">
            <v>59.49</v>
          </cell>
          <cell r="G23">
            <v>3190</v>
          </cell>
        </row>
        <row r="24">
          <cell r="A24">
            <v>39290708556</v>
          </cell>
          <cell r="B24">
            <v>274896.93</v>
          </cell>
          <cell r="C24">
            <v>3734</v>
          </cell>
          <cell r="D24">
            <v>29833</v>
          </cell>
          <cell r="E24">
            <v>0.2919</v>
          </cell>
          <cell r="F24">
            <v>286.28</v>
          </cell>
          <cell r="G24">
            <v>2847</v>
          </cell>
        </row>
        <row r="25">
          <cell r="A25">
            <v>39788807046</v>
          </cell>
          <cell r="B25">
            <v>49943.13</v>
          </cell>
          <cell r="C25">
            <v>4037</v>
          </cell>
          <cell r="D25">
            <v>21653</v>
          </cell>
          <cell r="E25">
            <v>0.4024</v>
          </cell>
          <cell r="F25">
            <v>52.19</v>
          </cell>
          <cell r="G25">
            <v>3114</v>
          </cell>
        </row>
        <row r="26">
          <cell r="A26">
            <v>39800042951</v>
          </cell>
          <cell r="B26">
            <v>20873.12</v>
          </cell>
          <cell r="C26">
            <v>886</v>
          </cell>
          <cell r="D26">
            <v>3602</v>
          </cell>
          <cell r="E26">
            <v>0.4073</v>
          </cell>
          <cell r="F26">
            <v>121.15</v>
          </cell>
          <cell r="G26">
            <v>491</v>
          </cell>
        </row>
        <row r="27">
          <cell r="A27">
            <v>39829692578</v>
          </cell>
          <cell r="B27">
            <v>16464.74</v>
          </cell>
          <cell r="C27">
            <v>1570</v>
          </cell>
          <cell r="D27">
            <v>3868</v>
          </cell>
          <cell r="E27">
            <v>0.5538</v>
          </cell>
          <cell r="F27">
            <v>67.79</v>
          </cell>
          <cell r="G27">
            <v>709</v>
          </cell>
        </row>
        <row r="28">
          <cell r="A28">
            <v>40596755110</v>
          </cell>
          <cell r="B28">
            <v>57011.17</v>
          </cell>
          <cell r="C28">
            <v>2936</v>
          </cell>
          <cell r="D28">
            <v>38262</v>
          </cell>
          <cell r="E28">
            <v>0.2094</v>
          </cell>
          <cell r="F28">
            <v>64.5</v>
          </cell>
          <cell r="G28">
            <v>2653</v>
          </cell>
        </row>
        <row r="29">
          <cell r="A29">
            <v>40611478319</v>
          </cell>
          <cell r="B29">
            <v>60383</v>
          </cell>
          <cell r="C29">
            <v>814</v>
          </cell>
          <cell r="D29">
            <v>6973</v>
          </cell>
          <cell r="E29">
            <v>0.2536</v>
          </cell>
          <cell r="F29">
            <v>304.91</v>
          </cell>
          <cell r="G29">
            <v>584</v>
          </cell>
        </row>
        <row r="30">
          <cell r="A30">
            <v>41141176393</v>
          </cell>
          <cell r="B30">
            <v>611905</v>
          </cell>
          <cell r="C30">
            <v>11673</v>
          </cell>
          <cell r="D30">
            <v>71464</v>
          </cell>
          <cell r="E30">
            <v>0.3639</v>
          </cell>
          <cell r="F30">
            <v>214.01</v>
          </cell>
          <cell r="G30">
            <v>8533</v>
          </cell>
        </row>
        <row r="31">
          <cell r="A31">
            <v>42300643952</v>
          </cell>
          <cell r="B31">
            <v>8723.21</v>
          </cell>
          <cell r="C31">
            <v>190</v>
          </cell>
          <cell r="D31">
            <v>1696</v>
          </cell>
          <cell r="E31">
            <v>0.2609</v>
          </cell>
          <cell r="F31">
            <v>179.23</v>
          </cell>
          <cell r="G31">
            <v>145</v>
          </cell>
        </row>
        <row r="32">
          <cell r="A32">
            <v>42301063223</v>
          </cell>
          <cell r="B32">
            <v>1622.45</v>
          </cell>
          <cell r="C32">
            <v>95</v>
          </cell>
          <cell r="D32">
            <v>935</v>
          </cell>
          <cell r="E32">
            <v>0.2484</v>
          </cell>
          <cell r="F32">
            <v>63.47</v>
          </cell>
          <cell r="G32">
            <v>78</v>
          </cell>
        </row>
        <row r="33">
          <cell r="A33">
            <v>42759737847</v>
          </cell>
          <cell r="B33">
            <v>45490.72</v>
          </cell>
          <cell r="C33">
            <v>694</v>
          </cell>
          <cell r="D33">
            <v>6429</v>
          </cell>
          <cell r="E33">
            <v>0.2706</v>
          </cell>
          <cell r="F33">
            <v>237.35</v>
          </cell>
          <cell r="G33">
            <v>571</v>
          </cell>
        </row>
        <row r="34">
          <cell r="A34">
            <v>43893226461</v>
          </cell>
          <cell r="B34">
            <v>13336.63</v>
          </cell>
          <cell r="C34">
            <v>1687</v>
          </cell>
          <cell r="D34">
            <v>4161</v>
          </cell>
          <cell r="E34">
            <v>0.6219</v>
          </cell>
          <cell r="F34">
            <v>46.74</v>
          </cell>
          <cell r="G34">
            <v>860</v>
          </cell>
        </row>
        <row r="35">
          <cell r="A35">
            <v>43988989706</v>
          </cell>
          <cell r="B35">
            <v>50235.13</v>
          </cell>
          <cell r="C35">
            <v>8983</v>
          </cell>
          <cell r="D35">
            <v>27531</v>
          </cell>
          <cell r="E35">
            <v>0.8256</v>
          </cell>
          <cell r="F35">
            <v>19.96</v>
          </cell>
          <cell r="G35">
            <v>7564</v>
          </cell>
        </row>
        <row r="36">
          <cell r="A36">
            <v>520538406051</v>
          </cell>
          <cell r="B36">
            <v>70057.17</v>
          </cell>
          <cell r="C36">
            <v>1079</v>
          </cell>
          <cell r="D36">
            <v>9089</v>
          </cell>
          <cell r="E36">
            <v>0.2704</v>
          </cell>
          <cell r="F36">
            <v>262.06</v>
          </cell>
          <cell r="G36">
            <v>797</v>
          </cell>
        </row>
        <row r="37">
          <cell r="A37">
            <v>521804256985</v>
          </cell>
          <cell r="B37">
            <v>59560.47</v>
          </cell>
          <cell r="C37">
            <v>1131</v>
          </cell>
          <cell r="D37">
            <v>9356</v>
          </cell>
          <cell r="E37">
            <v>0.2473</v>
          </cell>
          <cell r="F37">
            <v>228.8</v>
          </cell>
          <cell r="G37">
            <v>770</v>
          </cell>
        </row>
        <row r="38">
          <cell r="A38">
            <v>521869636173</v>
          </cell>
          <cell r="B38">
            <v>35080.15</v>
          </cell>
          <cell r="C38">
            <v>1232</v>
          </cell>
          <cell r="D38">
            <v>4544</v>
          </cell>
          <cell r="E38">
            <v>0.4573</v>
          </cell>
          <cell r="F38">
            <v>142</v>
          </cell>
          <cell r="G38">
            <v>696</v>
          </cell>
        </row>
        <row r="39">
          <cell r="A39">
            <v>523138079161</v>
          </cell>
          <cell r="B39">
            <v>520.42</v>
          </cell>
          <cell r="C39">
            <v>85</v>
          </cell>
          <cell r="D39">
            <v>423</v>
          </cell>
          <cell r="E39">
            <v>0.334</v>
          </cell>
          <cell r="F39">
            <v>30.98</v>
          </cell>
          <cell r="G39">
            <v>47</v>
          </cell>
        </row>
        <row r="40">
          <cell r="A40">
            <v>524754970729</v>
          </cell>
          <cell r="B40">
            <v>4741.83</v>
          </cell>
          <cell r="C40">
            <v>122</v>
          </cell>
          <cell r="D40">
            <v>1465</v>
          </cell>
          <cell r="E40">
            <v>0.1576</v>
          </cell>
          <cell r="F40">
            <v>182.72</v>
          </cell>
          <cell r="G40">
            <v>77</v>
          </cell>
        </row>
        <row r="41">
          <cell r="A41">
            <v>525000115434</v>
          </cell>
          <cell r="B41">
            <v>107150.56</v>
          </cell>
          <cell r="C41">
            <v>8541</v>
          </cell>
          <cell r="D41">
            <v>28266</v>
          </cell>
          <cell r="E41">
            <v>0.7859</v>
          </cell>
          <cell r="F41">
            <v>43.57</v>
          </cell>
          <cell r="G41">
            <v>7367</v>
          </cell>
        </row>
        <row r="42">
          <cell r="A42">
            <v>525048016525</v>
          </cell>
          <cell r="B42">
            <v>6339.07</v>
          </cell>
          <cell r="C42">
            <v>287</v>
          </cell>
          <cell r="D42">
            <v>2139</v>
          </cell>
          <cell r="E42">
            <v>0.2113</v>
          </cell>
          <cell r="F42">
            <v>121.91</v>
          </cell>
          <cell r="G42">
            <v>149</v>
          </cell>
        </row>
        <row r="43">
          <cell r="A43">
            <v>525281347377</v>
          </cell>
          <cell r="B43">
            <v>284.76</v>
          </cell>
          <cell r="C43">
            <v>8</v>
          </cell>
          <cell r="D43">
            <v>63</v>
          </cell>
          <cell r="E43">
            <v>0.143</v>
          </cell>
          <cell r="F43">
            <v>125.04</v>
          </cell>
          <cell r="G43">
            <v>5</v>
          </cell>
        </row>
        <row r="44">
          <cell r="A44">
            <v>526145930115</v>
          </cell>
          <cell r="B44">
            <v>4919.91</v>
          </cell>
          <cell r="C44">
            <v>73</v>
          </cell>
          <cell r="D44">
            <v>1184</v>
          </cell>
          <cell r="E44">
            <v>0.1536</v>
          </cell>
          <cell r="F44">
            <v>251.46</v>
          </cell>
          <cell r="G44">
            <v>57</v>
          </cell>
        </row>
        <row r="45">
          <cell r="A45">
            <v>527119411115</v>
          </cell>
          <cell r="B45">
            <v>2026.84</v>
          </cell>
          <cell r="C45">
            <v>47</v>
          </cell>
          <cell r="D45">
            <v>197</v>
          </cell>
          <cell r="E45">
            <v>0.64</v>
          </cell>
          <cell r="F45">
            <v>143.68</v>
          </cell>
          <cell r="G45">
            <v>41</v>
          </cell>
        </row>
        <row r="46">
          <cell r="A46">
            <v>527169293681</v>
          </cell>
          <cell r="B46">
            <v>1763.02</v>
          </cell>
          <cell r="C46">
            <v>63</v>
          </cell>
          <cell r="D46">
            <v>1715</v>
          </cell>
          <cell r="E46">
            <v>0.0628</v>
          </cell>
          <cell r="F46">
            <v>147.86</v>
          </cell>
          <cell r="G46">
            <v>35</v>
          </cell>
        </row>
        <row r="47">
          <cell r="A47">
            <v>527183564590</v>
          </cell>
          <cell r="B47">
            <v>2371.57</v>
          </cell>
          <cell r="C47">
            <v>38</v>
          </cell>
          <cell r="D47">
            <v>318</v>
          </cell>
          <cell r="E47">
            <v>0.2943</v>
          </cell>
          <cell r="F47">
            <v>225.15</v>
          </cell>
          <cell r="G47">
            <v>30</v>
          </cell>
        </row>
        <row r="48">
          <cell r="A48">
            <v>527678427514</v>
          </cell>
          <cell r="B48">
            <v>3611.89</v>
          </cell>
          <cell r="C48">
            <v>90</v>
          </cell>
          <cell r="D48">
            <v>739</v>
          </cell>
          <cell r="E48">
            <v>0.3221</v>
          </cell>
          <cell r="F48">
            <v>134.67</v>
          </cell>
          <cell r="G48">
            <v>78</v>
          </cell>
        </row>
        <row r="49">
          <cell r="A49">
            <v>527719726342</v>
          </cell>
          <cell r="B49">
            <v>1422.32</v>
          </cell>
          <cell r="C49">
            <v>24</v>
          </cell>
          <cell r="D49">
            <v>227</v>
          </cell>
          <cell r="E49">
            <v>0.205</v>
          </cell>
          <cell r="F49">
            <v>284.47</v>
          </cell>
          <cell r="G49">
            <v>13</v>
          </cell>
        </row>
        <row r="50">
          <cell r="A50">
            <v>527733177957</v>
          </cell>
          <cell r="B50">
            <v>5352.27</v>
          </cell>
          <cell r="C50">
            <v>177</v>
          </cell>
          <cell r="D50">
            <v>790</v>
          </cell>
          <cell r="E50">
            <v>0.4992</v>
          </cell>
          <cell r="F50">
            <v>118.89</v>
          </cell>
          <cell r="G50">
            <v>131</v>
          </cell>
        </row>
        <row r="51">
          <cell r="A51">
            <v>527733221669</v>
          </cell>
          <cell r="B51">
            <v>789.33</v>
          </cell>
          <cell r="C51">
            <v>20</v>
          </cell>
          <cell r="D51">
            <v>176</v>
          </cell>
          <cell r="E51">
            <v>0.3088</v>
          </cell>
          <cell r="F51">
            <v>130.02</v>
          </cell>
          <cell r="G51">
            <v>17</v>
          </cell>
        </row>
        <row r="52">
          <cell r="A52">
            <v>527733381602</v>
          </cell>
          <cell r="B52">
            <v>2414.35</v>
          </cell>
          <cell r="C52">
            <v>103</v>
          </cell>
          <cell r="D52">
            <v>2488</v>
          </cell>
          <cell r="E52">
            <v>0.0978</v>
          </cell>
          <cell r="F52">
            <v>90.3</v>
          </cell>
          <cell r="G52">
            <v>81</v>
          </cell>
        </row>
        <row r="53">
          <cell r="A53">
            <v>527733589105</v>
          </cell>
          <cell r="B53">
            <v>20616.01</v>
          </cell>
          <cell r="C53">
            <v>1522</v>
          </cell>
          <cell r="D53">
            <v>4022</v>
          </cell>
          <cell r="E53">
            <v>0.6645</v>
          </cell>
          <cell r="F53">
            <v>70.03</v>
          </cell>
          <cell r="G53">
            <v>882</v>
          </cell>
        </row>
        <row r="54">
          <cell r="A54">
            <v>527733653043</v>
          </cell>
          <cell r="B54">
            <v>48960.86</v>
          </cell>
          <cell r="C54">
            <v>3211</v>
          </cell>
          <cell r="D54">
            <v>11448</v>
          </cell>
          <cell r="E54">
            <v>0.59</v>
          </cell>
          <cell r="F54">
            <v>64.58</v>
          </cell>
          <cell r="G54">
            <v>2246</v>
          </cell>
        </row>
        <row r="55">
          <cell r="A55">
            <v>527990475963</v>
          </cell>
          <cell r="B55">
            <v>23984.29</v>
          </cell>
          <cell r="C55">
            <v>430</v>
          </cell>
          <cell r="D55">
            <v>2695</v>
          </cell>
          <cell r="E55">
            <v>0.3725</v>
          </cell>
          <cell r="F55">
            <v>210.87</v>
          </cell>
          <cell r="G55">
            <v>332</v>
          </cell>
        </row>
        <row r="56">
          <cell r="A56">
            <v>527990607768</v>
          </cell>
          <cell r="B56">
            <v>164.64</v>
          </cell>
          <cell r="C56">
            <v>6</v>
          </cell>
          <cell r="D56">
            <v>63</v>
          </cell>
          <cell r="E56">
            <v>0.2054</v>
          </cell>
          <cell r="F56">
            <v>54.88</v>
          </cell>
          <cell r="G56">
            <v>5</v>
          </cell>
        </row>
        <row r="57">
          <cell r="A57">
            <v>527990679684</v>
          </cell>
          <cell r="B57">
            <v>26974.66</v>
          </cell>
          <cell r="C57">
            <v>987</v>
          </cell>
          <cell r="D57">
            <v>5519</v>
          </cell>
          <cell r="E57">
            <v>0.4985</v>
          </cell>
          <cell r="F57">
            <v>88.84</v>
          </cell>
          <cell r="G57">
            <v>910</v>
          </cell>
        </row>
        <row r="58">
          <cell r="A58">
            <v>527990951359</v>
          </cell>
          <cell r="B58">
            <v>11949.4</v>
          </cell>
          <cell r="C58">
            <v>206</v>
          </cell>
          <cell r="D58">
            <v>745</v>
          </cell>
          <cell r="E58">
            <v>0.5647</v>
          </cell>
          <cell r="F58">
            <v>256.9</v>
          </cell>
          <cell r="G58">
            <v>139</v>
          </cell>
        </row>
        <row r="59">
          <cell r="A59">
            <v>528032990563</v>
          </cell>
          <cell r="B59">
            <v>1899.83</v>
          </cell>
          <cell r="C59">
            <v>95</v>
          </cell>
          <cell r="D59">
            <v>202</v>
          </cell>
          <cell r="E59">
            <v>0.3856</v>
          </cell>
          <cell r="F59">
            <v>231.46</v>
          </cell>
          <cell r="G59">
            <v>24</v>
          </cell>
        </row>
        <row r="60">
          <cell r="A60">
            <v>528033010612</v>
          </cell>
          <cell r="B60">
            <v>10989.78</v>
          </cell>
          <cell r="C60">
            <v>132</v>
          </cell>
          <cell r="D60">
            <v>3996</v>
          </cell>
          <cell r="E60">
            <v>0.0757</v>
          </cell>
          <cell r="F60">
            <v>329.64</v>
          </cell>
          <cell r="G60">
            <v>100</v>
          </cell>
        </row>
        <row r="61">
          <cell r="A61">
            <v>528033014551</v>
          </cell>
          <cell r="B61">
            <v>176.46</v>
          </cell>
          <cell r="C61">
            <v>5</v>
          </cell>
          <cell r="D61">
            <v>63</v>
          </cell>
          <cell r="E61">
            <v>0.1574</v>
          </cell>
          <cell r="F61">
            <v>70.79</v>
          </cell>
          <cell r="G61">
            <v>4</v>
          </cell>
        </row>
        <row r="62">
          <cell r="A62">
            <v>528033190141</v>
          </cell>
          <cell r="B62">
            <v>262.11</v>
          </cell>
          <cell r="C62">
            <v>6</v>
          </cell>
          <cell r="D62">
            <v>55</v>
          </cell>
          <cell r="E62">
            <v>0.1834</v>
          </cell>
          <cell r="F62">
            <v>101.02</v>
          </cell>
          <cell r="G62">
            <v>4</v>
          </cell>
        </row>
        <row r="63">
          <cell r="A63">
            <v>528046969601</v>
          </cell>
          <cell r="B63">
            <v>1749.28</v>
          </cell>
          <cell r="C63">
            <v>103</v>
          </cell>
          <cell r="D63">
            <v>453</v>
          </cell>
          <cell r="E63">
            <v>0.4775</v>
          </cell>
          <cell r="F63">
            <v>75.71</v>
          </cell>
          <cell r="G63">
            <v>71</v>
          </cell>
        </row>
        <row r="64">
          <cell r="A64">
            <v>528047125345</v>
          </cell>
          <cell r="B64">
            <v>3326.23</v>
          </cell>
          <cell r="C64">
            <v>64</v>
          </cell>
          <cell r="D64">
            <v>496</v>
          </cell>
          <cell r="E64">
            <v>0.3098</v>
          </cell>
          <cell r="F64">
            <v>189.92</v>
          </cell>
          <cell r="G64">
            <v>52</v>
          </cell>
        </row>
        <row r="65">
          <cell r="A65">
            <v>528047181291</v>
          </cell>
          <cell r="B65">
            <v>1071.49</v>
          </cell>
          <cell r="C65">
            <v>24</v>
          </cell>
          <cell r="D65">
            <v>203</v>
          </cell>
          <cell r="E65">
            <v>0.3524</v>
          </cell>
          <cell r="F65">
            <v>135.15</v>
          </cell>
          <cell r="G65">
            <v>23</v>
          </cell>
        </row>
        <row r="66">
          <cell r="A66">
            <v>528064196860</v>
          </cell>
          <cell r="B66">
            <v>1286.3</v>
          </cell>
          <cell r="C66">
            <v>19</v>
          </cell>
          <cell r="D66">
            <v>175</v>
          </cell>
          <cell r="E66">
            <v>0.2248</v>
          </cell>
          <cell r="F66">
            <v>307.72</v>
          </cell>
          <cell r="G66">
            <v>13</v>
          </cell>
        </row>
        <row r="67">
          <cell r="A67">
            <v>528064232769</v>
          </cell>
          <cell r="B67">
            <v>2810.98</v>
          </cell>
          <cell r="C67">
            <v>62</v>
          </cell>
          <cell r="D67">
            <v>182</v>
          </cell>
          <cell r="E67">
            <v>0.3439</v>
          </cell>
          <cell r="F67">
            <v>450.58</v>
          </cell>
          <cell r="G67">
            <v>18</v>
          </cell>
        </row>
        <row r="68">
          <cell r="A68">
            <v>528064336529</v>
          </cell>
          <cell r="B68">
            <v>13852.11</v>
          </cell>
          <cell r="C68">
            <v>510</v>
          </cell>
          <cell r="D68">
            <v>3297</v>
          </cell>
          <cell r="E68">
            <v>0.3837</v>
          </cell>
          <cell r="F68">
            <v>99.12</v>
          </cell>
          <cell r="G68">
            <v>421</v>
          </cell>
        </row>
        <row r="69">
          <cell r="A69">
            <v>528064556251</v>
          </cell>
          <cell r="B69">
            <v>818.06</v>
          </cell>
          <cell r="C69">
            <v>27</v>
          </cell>
          <cell r="D69">
            <v>207</v>
          </cell>
          <cell r="E69">
            <v>0.3988</v>
          </cell>
          <cell r="F69">
            <v>90.76</v>
          </cell>
          <cell r="G69">
            <v>25</v>
          </cell>
        </row>
        <row r="70">
          <cell r="A70">
            <v>528778018743</v>
          </cell>
          <cell r="B70">
            <v>76512.88</v>
          </cell>
          <cell r="C70">
            <v>1425</v>
          </cell>
          <cell r="D70">
            <v>7287</v>
          </cell>
          <cell r="E70">
            <v>0.3944</v>
          </cell>
          <cell r="F70">
            <v>234.29</v>
          </cell>
          <cell r="G70">
            <v>966</v>
          </cell>
        </row>
        <row r="71">
          <cell r="A71">
            <v>535688693680</v>
          </cell>
          <cell r="B71">
            <v>14493.28</v>
          </cell>
          <cell r="C71">
            <v>210</v>
          </cell>
          <cell r="D71">
            <v>2168</v>
          </cell>
          <cell r="E71">
            <v>0.2018</v>
          </cell>
          <cell r="F71">
            <v>280.22</v>
          </cell>
          <cell r="G71">
            <v>151</v>
          </cell>
        </row>
        <row r="72">
          <cell r="A72">
            <v>537537256568</v>
          </cell>
          <cell r="B72">
            <v>15071.87</v>
          </cell>
          <cell r="C72">
            <v>763</v>
          </cell>
          <cell r="D72">
            <v>5882</v>
          </cell>
          <cell r="E72">
            <v>0.2371</v>
          </cell>
          <cell r="F72">
            <v>93.04</v>
          </cell>
          <cell r="G72">
            <v>478</v>
          </cell>
        </row>
        <row r="73">
          <cell r="A73">
            <v>537752882633</v>
          </cell>
          <cell r="B73">
            <v>603697.34</v>
          </cell>
          <cell r="C73">
            <v>10986</v>
          </cell>
          <cell r="D73">
            <v>100454</v>
          </cell>
          <cell r="E73">
            <v>0.2214</v>
          </cell>
          <cell r="F73">
            <v>240.4</v>
          </cell>
          <cell r="G73">
            <v>7410</v>
          </cell>
        </row>
        <row r="74">
          <cell r="A74">
            <v>537824984434</v>
          </cell>
          <cell r="B74">
            <v>10608.35</v>
          </cell>
          <cell r="C74">
            <v>1122</v>
          </cell>
          <cell r="D74">
            <v>4683</v>
          </cell>
          <cell r="E74">
            <v>0.5048</v>
          </cell>
          <cell r="F74">
            <v>40.08</v>
          </cell>
          <cell r="G74">
            <v>785</v>
          </cell>
        </row>
        <row r="75">
          <cell r="A75">
            <v>537827368358</v>
          </cell>
          <cell r="B75">
            <v>33587.83</v>
          </cell>
          <cell r="C75">
            <v>1832</v>
          </cell>
          <cell r="D75">
            <v>6815</v>
          </cell>
          <cell r="E75">
            <v>0.5951</v>
          </cell>
          <cell r="F75">
            <v>75.87</v>
          </cell>
          <cell r="G75">
            <v>1350</v>
          </cell>
        </row>
        <row r="76">
          <cell r="A76">
            <v>537843990110</v>
          </cell>
          <cell r="B76">
            <v>2490.66</v>
          </cell>
          <cell r="C76">
            <v>41</v>
          </cell>
          <cell r="D76">
            <v>375</v>
          </cell>
          <cell r="E76">
            <v>0.3039</v>
          </cell>
          <cell r="F76">
            <v>194.59</v>
          </cell>
          <cell r="G76">
            <v>38</v>
          </cell>
        </row>
        <row r="77">
          <cell r="A77">
            <v>538192543595</v>
          </cell>
          <cell r="B77">
            <v>29996.36</v>
          </cell>
          <cell r="C77">
            <v>270</v>
          </cell>
          <cell r="D77">
            <v>3479</v>
          </cell>
          <cell r="E77">
            <v>0.1682</v>
          </cell>
          <cell r="F77">
            <v>463.11</v>
          </cell>
          <cell r="G77">
            <v>192</v>
          </cell>
        </row>
        <row r="78">
          <cell r="A78">
            <v>538263950177</v>
          </cell>
          <cell r="B78">
            <v>156119.1</v>
          </cell>
          <cell r="C78">
            <v>1120</v>
          </cell>
          <cell r="D78">
            <v>9693</v>
          </cell>
          <cell r="E78">
            <v>0.3331</v>
          </cell>
          <cell r="F78">
            <v>442.35</v>
          </cell>
          <cell r="G78">
            <v>1058</v>
          </cell>
        </row>
        <row r="79">
          <cell r="A79">
            <v>538265230095</v>
          </cell>
          <cell r="B79">
            <v>187.6</v>
          </cell>
          <cell r="C79">
            <v>4</v>
          </cell>
          <cell r="D79">
            <v>31</v>
          </cell>
          <cell r="E79">
            <v>0.129</v>
          </cell>
          <cell r="F79">
            <v>46.9</v>
          </cell>
          <cell r="G79">
            <v>4</v>
          </cell>
        </row>
        <row r="80">
          <cell r="A80">
            <v>538266122146</v>
          </cell>
          <cell r="B80">
            <v>3652.11</v>
          </cell>
          <cell r="C80">
            <v>40</v>
          </cell>
          <cell r="D80">
            <v>182</v>
          </cell>
          <cell r="E80">
            <v>0.2952</v>
          </cell>
          <cell r="F80">
            <v>598.61</v>
          </cell>
          <cell r="G80">
            <v>17</v>
          </cell>
        </row>
        <row r="81">
          <cell r="A81">
            <v>538267926200</v>
          </cell>
          <cell r="B81">
            <v>1903.9</v>
          </cell>
          <cell r="C81">
            <v>24</v>
          </cell>
          <cell r="D81">
            <v>1187</v>
          </cell>
          <cell r="E81">
            <v>0.0499</v>
          </cell>
          <cell r="F81">
            <v>292.15</v>
          </cell>
          <cell r="G81">
            <v>19</v>
          </cell>
        </row>
        <row r="82">
          <cell r="A82">
            <v>538269442246</v>
          </cell>
          <cell r="B82">
            <v>10400.88</v>
          </cell>
          <cell r="C82">
            <v>112</v>
          </cell>
          <cell r="D82">
            <v>746</v>
          </cell>
          <cell r="E82">
            <v>0.2676</v>
          </cell>
          <cell r="F82">
            <v>430.93</v>
          </cell>
          <cell r="G82">
            <v>65</v>
          </cell>
        </row>
        <row r="83">
          <cell r="A83">
            <v>538305797734</v>
          </cell>
          <cell r="B83">
            <v>67350.49</v>
          </cell>
          <cell r="C83">
            <v>514</v>
          </cell>
          <cell r="D83">
            <v>3749</v>
          </cell>
          <cell r="E83">
            <v>0.3785</v>
          </cell>
          <cell r="F83">
            <v>438.28</v>
          </cell>
          <cell r="G83">
            <v>460</v>
          </cell>
        </row>
        <row r="84">
          <cell r="A84">
            <v>538307169296</v>
          </cell>
          <cell r="B84">
            <v>13216.08</v>
          </cell>
          <cell r="C84">
            <v>139</v>
          </cell>
          <cell r="D84">
            <v>1059</v>
          </cell>
          <cell r="E84">
            <v>0.3278</v>
          </cell>
          <cell r="F84">
            <v>341.75</v>
          </cell>
          <cell r="G84">
            <v>113</v>
          </cell>
        </row>
        <row r="85">
          <cell r="A85">
            <v>538312709167</v>
          </cell>
          <cell r="B85">
            <v>58442.77</v>
          </cell>
          <cell r="C85">
            <v>478</v>
          </cell>
          <cell r="D85">
            <v>4210</v>
          </cell>
          <cell r="E85">
            <v>0.3235</v>
          </cell>
          <cell r="F85">
            <v>389.47</v>
          </cell>
          <cell r="G85">
            <v>450</v>
          </cell>
        </row>
        <row r="86">
          <cell r="A86">
            <v>538314893621</v>
          </cell>
          <cell r="B86">
            <v>6178.53</v>
          </cell>
          <cell r="C86">
            <v>83</v>
          </cell>
          <cell r="D86">
            <v>1037</v>
          </cell>
          <cell r="E86">
            <v>0.216</v>
          </cell>
          <cell r="F86">
            <v>245.34</v>
          </cell>
          <cell r="G86">
            <v>73</v>
          </cell>
        </row>
        <row r="87">
          <cell r="A87">
            <v>538349196723</v>
          </cell>
          <cell r="B87">
            <v>28249.02</v>
          </cell>
          <cell r="C87">
            <v>196</v>
          </cell>
          <cell r="D87">
            <v>1960</v>
          </cell>
          <cell r="E87">
            <v>0.291</v>
          </cell>
          <cell r="F87">
            <v>463.59</v>
          </cell>
          <cell r="G87">
            <v>182</v>
          </cell>
        </row>
        <row r="88">
          <cell r="A88">
            <v>538354076404</v>
          </cell>
          <cell r="B88">
            <v>31208.1</v>
          </cell>
          <cell r="C88">
            <v>369</v>
          </cell>
          <cell r="D88">
            <v>3552</v>
          </cell>
          <cell r="E88">
            <v>0.2595</v>
          </cell>
          <cell r="F88">
            <v>309.69</v>
          </cell>
          <cell r="G88">
            <v>304</v>
          </cell>
        </row>
        <row r="89">
          <cell r="A89">
            <v>538927350752</v>
          </cell>
          <cell r="B89">
            <v>2632.39</v>
          </cell>
          <cell r="C89">
            <v>56</v>
          </cell>
          <cell r="D89">
            <v>445</v>
          </cell>
          <cell r="E89">
            <v>0.3238</v>
          </cell>
          <cell r="F89">
            <v>169.32</v>
          </cell>
          <cell r="G89">
            <v>48</v>
          </cell>
        </row>
        <row r="90">
          <cell r="A90">
            <v>539325022308</v>
          </cell>
          <cell r="B90">
            <v>29637.54</v>
          </cell>
          <cell r="C90">
            <v>409</v>
          </cell>
          <cell r="D90">
            <v>2740</v>
          </cell>
          <cell r="E90">
            <v>0.3557</v>
          </cell>
          <cell r="F90">
            <v>271.22</v>
          </cell>
          <cell r="G90">
            <v>325</v>
          </cell>
        </row>
        <row r="91">
          <cell r="A91">
            <v>539854510916</v>
          </cell>
          <cell r="B91">
            <v>44457.59</v>
          </cell>
          <cell r="C91">
            <v>804</v>
          </cell>
          <cell r="D91">
            <v>6004</v>
          </cell>
          <cell r="E91">
            <v>0.3045</v>
          </cell>
          <cell r="F91">
            <v>222.66</v>
          </cell>
          <cell r="G91">
            <v>598</v>
          </cell>
        </row>
        <row r="92">
          <cell r="A92">
            <v>541918489832</v>
          </cell>
          <cell r="B92">
            <v>2421.1</v>
          </cell>
          <cell r="C92">
            <v>62</v>
          </cell>
          <cell r="D92">
            <v>672</v>
          </cell>
          <cell r="E92">
            <v>0.2319</v>
          </cell>
          <cell r="F92">
            <v>137.98</v>
          </cell>
          <cell r="G92">
            <v>52</v>
          </cell>
        </row>
        <row r="93">
          <cell r="A93">
            <v>542631276327</v>
          </cell>
          <cell r="B93">
            <v>1636.79</v>
          </cell>
          <cell r="C93">
            <v>41</v>
          </cell>
          <cell r="D93">
            <v>983</v>
          </cell>
          <cell r="E93">
            <v>0.1148</v>
          </cell>
          <cell r="F93">
            <v>128.94</v>
          </cell>
          <cell r="G93">
            <v>37</v>
          </cell>
        </row>
        <row r="94">
          <cell r="A94">
            <v>544053639760</v>
          </cell>
          <cell r="B94">
            <v>7013.92</v>
          </cell>
          <cell r="C94">
            <v>231</v>
          </cell>
          <cell r="D94">
            <v>2530</v>
          </cell>
          <cell r="E94">
            <v>0.2117</v>
          </cell>
          <cell r="F94">
            <v>118.49</v>
          </cell>
          <cell r="G94">
            <v>177</v>
          </cell>
        </row>
        <row r="95">
          <cell r="A95">
            <v>547190677216</v>
          </cell>
          <cell r="B95">
            <v>1376.2</v>
          </cell>
          <cell r="C95">
            <v>56</v>
          </cell>
          <cell r="D95">
            <v>205</v>
          </cell>
          <cell r="E95">
            <v>0.7359</v>
          </cell>
          <cell r="F95">
            <v>82.66</v>
          </cell>
          <cell r="G95">
            <v>49</v>
          </cell>
        </row>
        <row r="96">
          <cell r="A96">
            <v>548003777683</v>
          </cell>
          <cell r="B96">
            <v>11237.39</v>
          </cell>
          <cell r="C96">
            <v>535</v>
          </cell>
          <cell r="D96">
            <v>3731</v>
          </cell>
          <cell r="E96">
            <v>0.3773</v>
          </cell>
          <cell r="F96">
            <v>72.11</v>
          </cell>
          <cell r="G96">
            <v>464</v>
          </cell>
        </row>
        <row r="97">
          <cell r="A97">
            <v>548659653553</v>
          </cell>
          <cell r="B97">
            <v>11536.42</v>
          </cell>
          <cell r="C97">
            <v>184</v>
          </cell>
          <cell r="D97">
            <v>1033</v>
          </cell>
          <cell r="E97">
            <v>0.4175</v>
          </cell>
          <cell r="F97">
            <v>250.29</v>
          </cell>
          <cell r="G97">
            <v>138</v>
          </cell>
        </row>
        <row r="98">
          <cell r="A98">
            <v>553066686610</v>
          </cell>
          <cell r="B98">
            <v>5858.59</v>
          </cell>
          <cell r="C98">
            <v>417</v>
          </cell>
          <cell r="D98">
            <v>1782</v>
          </cell>
          <cell r="E98">
            <v>0.6159</v>
          </cell>
          <cell r="F98">
            <v>48.79</v>
          </cell>
          <cell r="G98">
            <v>361</v>
          </cell>
        </row>
        <row r="99">
          <cell r="A99">
            <v>554217085959</v>
          </cell>
          <cell r="B99">
            <v>1702.9</v>
          </cell>
          <cell r="C99">
            <v>41</v>
          </cell>
          <cell r="D99">
            <v>262</v>
          </cell>
          <cell r="E99">
            <v>0.4042</v>
          </cell>
          <cell r="F99">
            <v>147.34</v>
          </cell>
          <cell r="G99">
            <v>33</v>
          </cell>
        </row>
        <row r="100">
          <cell r="A100">
            <v>554765196730</v>
          </cell>
          <cell r="B100">
            <v>59457.21</v>
          </cell>
          <cell r="C100">
            <v>3402</v>
          </cell>
          <cell r="D100">
            <v>10791</v>
          </cell>
          <cell r="E100">
            <v>0.4526</v>
          </cell>
          <cell r="F100">
            <v>104.81</v>
          </cell>
          <cell r="G100">
            <v>1623</v>
          </cell>
        </row>
        <row r="101">
          <cell r="A101">
            <v>554877274741</v>
          </cell>
          <cell r="B101">
            <v>89542.71</v>
          </cell>
          <cell r="C101">
            <v>1643</v>
          </cell>
          <cell r="D101">
            <v>18702</v>
          </cell>
          <cell r="E101">
            <v>0.1899</v>
          </cell>
          <cell r="F101">
            <v>230.34</v>
          </cell>
          <cell r="G101">
            <v>1159</v>
          </cell>
        </row>
        <row r="102">
          <cell r="A102">
            <v>555055329886</v>
          </cell>
          <cell r="B102">
            <v>58831.61</v>
          </cell>
          <cell r="C102">
            <v>1127</v>
          </cell>
          <cell r="D102">
            <v>17634</v>
          </cell>
          <cell r="E102">
            <v>0.1631</v>
          </cell>
          <cell r="F102">
            <v>197.67</v>
          </cell>
          <cell r="G102">
            <v>893</v>
          </cell>
        </row>
        <row r="103">
          <cell r="A103">
            <v>555332266949</v>
          </cell>
          <cell r="B103">
            <v>90576.02</v>
          </cell>
          <cell r="C103">
            <v>1655</v>
          </cell>
          <cell r="D103">
            <v>17437</v>
          </cell>
          <cell r="E103">
            <v>0.2145</v>
          </cell>
          <cell r="F103">
            <v>216.4</v>
          </cell>
          <cell r="G103">
            <v>1247</v>
          </cell>
        </row>
        <row r="104">
          <cell r="A104">
            <v>555904462655</v>
          </cell>
          <cell r="B104">
            <v>7338.38</v>
          </cell>
          <cell r="C104">
            <v>544</v>
          </cell>
          <cell r="D104">
            <v>2100</v>
          </cell>
          <cell r="E104">
            <v>0.5889</v>
          </cell>
          <cell r="F104">
            <v>53.9</v>
          </cell>
          <cell r="G104">
            <v>409</v>
          </cell>
        </row>
        <row r="105">
          <cell r="A105">
            <v>555905162970</v>
          </cell>
          <cell r="B105">
            <v>9467.71</v>
          </cell>
          <cell r="C105">
            <v>180</v>
          </cell>
          <cell r="D105">
            <v>5910</v>
          </cell>
          <cell r="E105">
            <v>0.0644</v>
          </cell>
          <cell r="F105">
            <v>216.7</v>
          </cell>
          <cell r="G105">
            <v>127</v>
          </cell>
        </row>
        <row r="106">
          <cell r="A106">
            <v>556322528534</v>
          </cell>
          <cell r="B106">
            <v>463.13</v>
          </cell>
          <cell r="C106">
            <v>53</v>
          </cell>
          <cell r="D106">
            <v>3078</v>
          </cell>
          <cell r="E106">
            <v>0.0446</v>
          </cell>
          <cell r="F106">
            <v>34.85</v>
          </cell>
          <cell r="G106">
            <v>40</v>
          </cell>
        </row>
        <row r="107">
          <cell r="A107">
            <v>556389065398</v>
          </cell>
          <cell r="B107">
            <v>5698.1</v>
          </cell>
          <cell r="C107">
            <v>222</v>
          </cell>
          <cell r="D107">
            <v>1494</v>
          </cell>
          <cell r="E107">
            <v>0.2946</v>
          </cell>
          <cell r="F107">
            <v>117.99</v>
          </cell>
          <cell r="G107">
            <v>143</v>
          </cell>
        </row>
        <row r="108">
          <cell r="A108">
            <v>559325430280</v>
          </cell>
          <cell r="B108">
            <v>16295.56</v>
          </cell>
          <cell r="C108">
            <v>485</v>
          </cell>
          <cell r="D108">
            <v>2005</v>
          </cell>
          <cell r="E108">
            <v>0.576</v>
          </cell>
          <cell r="F108">
            <v>128.18</v>
          </cell>
          <cell r="G108">
            <v>379</v>
          </cell>
        </row>
        <row r="109">
          <cell r="A109">
            <v>559686121121</v>
          </cell>
          <cell r="B109">
            <v>9779.79</v>
          </cell>
          <cell r="C109">
            <v>83</v>
          </cell>
          <cell r="D109">
            <v>627</v>
          </cell>
          <cell r="E109">
            <v>0.2431</v>
          </cell>
          <cell r="F109">
            <v>611.57</v>
          </cell>
          <cell r="G109">
            <v>53</v>
          </cell>
        </row>
        <row r="110">
          <cell r="A110">
            <v>562374577568</v>
          </cell>
          <cell r="B110">
            <v>10980.04</v>
          </cell>
          <cell r="C110">
            <v>214</v>
          </cell>
          <cell r="D110">
            <v>1698</v>
          </cell>
          <cell r="E110">
            <v>0.3262</v>
          </cell>
          <cell r="F110">
            <v>177.94</v>
          </cell>
          <cell r="G110">
            <v>185</v>
          </cell>
        </row>
        <row r="111">
          <cell r="A111">
            <v>562674596108</v>
          </cell>
          <cell r="B111">
            <v>14212.63</v>
          </cell>
          <cell r="C111">
            <v>413</v>
          </cell>
          <cell r="D111">
            <v>2986</v>
          </cell>
          <cell r="E111">
            <v>0.3334</v>
          </cell>
          <cell r="F111">
            <v>129.1</v>
          </cell>
          <cell r="G111">
            <v>328</v>
          </cell>
        </row>
        <row r="112">
          <cell r="A112">
            <v>563834177641</v>
          </cell>
          <cell r="B112">
            <v>26053.03</v>
          </cell>
          <cell r="C112">
            <v>184</v>
          </cell>
          <cell r="D112">
            <v>1454</v>
          </cell>
          <cell r="E112">
            <v>0.3039</v>
          </cell>
          <cell r="F112">
            <v>540.15</v>
          </cell>
          <cell r="G112">
            <v>146</v>
          </cell>
        </row>
        <row r="113">
          <cell r="A113">
            <v>563835009431</v>
          </cell>
          <cell r="B113">
            <v>11517.02</v>
          </cell>
          <cell r="C113">
            <v>153</v>
          </cell>
          <cell r="D113">
            <v>1363</v>
          </cell>
          <cell r="E113">
            <v>0.2625</v>
          </cell>
          <cell r="F113">
            <v>280.83</v>
          </cell>
          <cell r="G113">
            <v>121</v>
          </cell>
        </row>
        <row r="114">
          <cell r="A114">
            <v>564135111481</v>
          </cell>
          <cell r="B114">
            <v>17060.23</v>
          </cell>
          <cell r="C114">
            <v>144</v>
          </cell>
          <cell r="D114">
            <v>953</v>
          </cell>
          <cell r="E114">
            <v>0.2836</v>
          </cell>
          <cell r="F114">
            <v>568.44</v>
          </cell>
          <cell r="G114">
            <v>87</v>
          </cell>
        </row>
        <row r="115">
          <cell r="A115">
            <v>564587383224</v>
          </cell>
          <cell r="B115">
            <v>414784.73</v>
          </cell>
          <cell r="C115">
            <v>7586</v>
          </cell>
          <cell r="D115">
            <v>45000</v>
          </cell>
          <cell r="E115">
            <v>0.3649</v>
          </cell>
          <cell r="F115">
            <v>231.68</v>
          </cell>
          <cell r="G115">
            <v>5346</v>
          </cell>
        </row>
        <row r="116">
          <cell r="A116">
            <v>566160365748</v>
          </cell>
          <cell r="B116">
            <v>3555.8</v>
          </cell>
          <cell r="C116">
            <v>148</v>
          </cell>
          <cell r="D116">
            <v>1828</v>
          </cell>
          <cell r="E116">
            <v>0.2032</v>
          </cell>
          <cell r="F116">
            <v>85.5</v>
          </cell>
          <cell r="G116">
            <v>123</v>
          </cell>
        </row>
        <row r="117">
          <cell r="A117">
            <v>568629665883</v>
          </cell>
          <cell r="B117">
            <v>38304.84</v>
          </cell>
          <cell r="C117">
            <v>32581</v>
          </cell>
          <cell r="D117">
            <v>139056</v>
          </cell>
          <cell r="E117">
            <v>0.5795</v>
          </cell>
          <cell r="F117">
            <v>4.48</v>
          </cell>
          <cell r="G117">
            <v>27266</v>
          </cell>
        </row>
        <row r="118">
          <cell r="A118">
            <v>568765915390</v>
          </cell>
          <cell r="B118">
            <v>4182.72</v>
          </cell>
          <cell r="C118">
            <v>2381</v>
          </cell>
          <cell r="D118">
            <v>9111</v>
          </cell>
          <cell r="E118">
            <v>0.7219</v>
          </cell>
          <cell r="F118">
            <v>5.77</v>
          </cell>
          <cell r="G118">
            <v>2185</v>
          </cell>
        </row>
        <row r="119">
          <cell r="A119">
            <v>569386315777</v>
          </cell>
          <cell r="B119">
            <v>57027.94</v>
          </cell>
          <cell r="C119">
            <v>34286</v>
          </cell>
          <cell r="D119">
            <v>133774</v>
          </cell>
          <cell r="E119">
            <v>0.5563</v>
          </cell>
          <cell r="F119">
            <v>7.15</v>
          </cell>
          <cell r="G119">
            <v>25825</v>
          </cell>
        </row>
        <row r="120">
          <cell r="A120">
            <v>569909827792</v>
          </cell>
          <cell r="B120">
            <v>7208.27</v>
          </cell>
          <cell r="C120">
            <v>147</v>
          </cell>
          <cell r="D120">
            <v>1320</v>
          </cell>
          <cell r="E120">
            <v>0.1744</v>
          </cell>
          <cell r="F120">
            <v>274.6</v>
          </cell>
          <cell r="G120">
            <v>77</v>
          </cell>
        </row>
        <row r="121">
          <cell r="A121">
            <v>570361375952</v>
          </cell>
          <cell r="B121">
            <v>3254.93</v>
          </cell>
          <cell r="C121">
            <v>77</v>
          </cell>
          <cell r="D121">
            <v>685</v>
          </cell>
          <cell r="E121">
            <v>0.211</v>
          </cell>
          <cell r="F121">
            <v>179.15</v>
          </cell>
          <cell r="G121">
            <v>52</v>
          </cell>
        </row>
        <row r="122">
          <cell r="A122">
            <v>572262680111</v>
          </cell>
          <cell r="B122">
            <v>4581.78</v>
          </cell>
          <cell r="C122">
            <v>193</v>
          </cell>
          <cell r="D122">
            <v>1051</v>
          </cell>
          <cell r="E122">
            <v>0.4574</v>
          </cell>
          <cell r="F122">
            <v>85.84</v>
          </cell>
          <cell r="G122">
            <v>159</v>
          </cell>
        </row>
        <row r="123">
          <cell r="A123">
            <v>573035985548</v>
          </cell>
          <cell r="B123">
            <v>55205.76</v>
          </cell>
          <cell r="C123">
            <v>1544</v>
          </cell>
          <cell r="D123">
            <v>4683</v>
          </cell>
          <cell r="E123">
            <v>0.7161</v>
          </cell>
          <cell r="F123">
            <v>148.62</v>
          </cell>
          <cell r="G123">
            <v>1113</v>
          </cell>
        </row>
        <row r="124">
          <cell r="A124">
            <v>573160835361</v>
          </cell>
          <cell r="B124">
            <v>13832.22</v>
          </cell>
          <cell r="C124">
            <v>559</v>
          </cell>
          <cell r="D124">
            <v>8598</v>
          </cell>
          <cell r="E124">
            <v>0.1594</v>
          </cell>
          <cell r="F124">
            <v>95.08</v>
          </cell>
          <cell r="G124">
            <v>438</v>
          </cell>
        </row>
        <row r="125">
          <cell r="A125">
            <v>574308070162</v>
          </cell>
          <cell r="B125">
            <v>173366.68</v>
          </cell>
          <cell r="C125">
            <v>3994</v>
          </cell>
          <cell r="D125">
            <v>32514</v>
          </cell>
          <cell r="E125">
            <v>0.2259</v>
          </cell>
          <cell r="F125">
            <v>210.67</v>
          </cell>
          <cell r="G125">
            <v>2437</v>
          </cell>
        </row>
        <row r="126">
          <cell r="A126">
            <v>574520036128</v>
          </cell>
          <cell r="B126">
            <v>22190.83</v>
          </cell>
          <cell r="C126">
            <v>589</v>
          </cell>
          <cell r="D126">
            <v>3922</v>
          </cell>
          <cell r="E126">
            <v>0.2395</v>
          </cell>
          <cell r="F126">
            <v>196.13</v>
          </cell>
          <cell r="G126">
            <v>316</v>
          </cell>
        </row>
        <row r="127">
          <cell r="A127">
            <v>574623529141</v>
          </cell>
          <cell r="B127">
            <v>163.72</v>
          </cell>
          <cell r="C127">
            <v>6</v>
          </cell>
          <cell r="D127">
            <v>85</v>
          </cell>
          <cell r="E127">
            <v>0.1186</v>
          </cell>
          <cell r="F127">
            <v>63.87</v>
          </cell>
          <cell r="G127">
            <v>5</v>
          </cell>
        </row>
        <row r="128">
          <cell r="A128">
            <v>574624025153</v>
          </cell>
          <cell r="B128">
            <v>596.18</v>
          </cell>
          <cell r="C128">
            <v>15</v>
          </cell>
          <cell r="D128">
            <v>249</v>
          </cell>
          <cell r="E128">
            <v>0.1663</v>
          </cell>
          <cell r="F128">
            <v>139.27</v>
          </cell>
          <cell r="G128">
            <v>12</v>
          </cell>
        </row>
        <row r="129">
          <cell r="A129">
            <v>574735494600</v>
          </cell>
          <cell r="B129">
            <v>1713.26</v>
          </cell>
          <cell r="C129">
            <v>30</v>
          </cell>
          <cell r="D129">
            <v>519</v>
          </cell>
          <cell r="E129">
            <v>0.1844</v>
          </cell>
          <cell r="F129">
            <v>179.27</v>
          </cell>
          <cell r="G129">
            <v>28</v>
          </cell>
        </row>
        <row r="130">
          <cell r="A130">
            <v>574736366653</v>
          </cell>
          <cell r="B130">
            <v>328.46</v>
          </cell>
          <cell r="C130">
            <v>12</v>
          </cell>
          <cell r="D130">
            <v>29</v>
          </cell>
          <cell r="E130">
            <v>0.681</v>
          </cell>
          <cell r="F130">
            <v>66.83</v>
          </cell>
          <cell r="G130">
            <v>10</v>
          </cell>
        </row>
        <row r="131">
          <cell r="A131">
            <v>574838039203</v>
          </cell>
          <cell r="B131">
            <v>232.2</v>
          </cell>
          <cell r="C131">
            <v>9</v>
          </cell>
          <cell r="D131">
            <v>134</v>
          </cell>
          <cell r="E131">
            <v>0.1136</v>
          </cell>
          <cell r="F131">
            <v>141.9</v>
          </cell>
          <cell r="G131">
            <v>5</v>
          </cell>
        </row>
        <row r="132">
          <cell r="A132">
            <v>575744476444</v>
          </cell>
          <cell r="B132">
            <v>696.92</v>
          </cell>
          <cell r="C132">
            <v>80</v>
          </cell>
          <cell r="D132">
            <v>836</v>
          </cell>
          <cell r="E132">
            <v>0.235</v>
          </cell>
          <cell r="F132">
            <v>32.24</v>
          </cell>
          <cell r="G132">
            <v>64</v>
          </cell>
        </row>
        <row r="133">
          <cell r="A133">
            <v>575961933882</v>
          </cell>
          <cell r="B133">
            <v>1823.32</v>
          </cell>
          <cell r="C133">
            <v>68</v>
          </cell>
          <cell r="D133">
            <v>622</v>
          </cell>
          <cell r="E133">
            <v>0.2811</v>
          </cell>
          <cell r="F133">
            <v>100.18</v>
          </cell>
          <cell r="G133">
            <v>53</v>
          </cell>
        </row>
        <row r="134">
          <cell r="A134">
            <v>576123419275</v>
          </cell>
          <cell r="B134">
            <v>4680.26</v>
          </cell>
          <cell r="C134">
            <v>773</v>
          </cell>
          <cell r="D134">
            <v>4043</v>
          </cell>
          <cell r="E134">
            <v>0.5206</v>
          </cell>
          <cell r="F134">
            <v>20.01</v>
          </cell>
          <cell r="G134">
            <v>698</v>
          </cell>
        </row>
        <row r="135">
          <cell r="A135">
            <v>576130979060</v>
          </cell>
          <cell r="B135">
            <v>9592.34</v>
          </cell>
          <cell r="C135">
            <v>502</v>
          </cell>
          <cell r="D135">
            <v>3580</v>
          </cell>
          <cell r="E135">
            <v>0.285</v>
          </cell>
          <cell r="F135">
            <v>88.63</v>
          </cell>
          <cell r="G135">
            <v>334</v>
          </cell>
        </row>
        <row r="136">
          <cell r="A136">
            <v>576203437986</v>
          </cell>
          <cell r="B136">
            <v>618.2</v>
          </cell>
          <cell r="C136">
            <v>20</v>
          </cell>
          <cell r="D136">
            <v>188</v>
          </cell>
          <cell r="E136">
            <v>0.2192</v>
          </cell>
          <cell r="F136">
            <v>140.07</v>
          </cell>
          <cell r="G136">
            <v>12</v>
          </cell>
        </row>
        <row r="137">
          <cell r="A137">
            <v>577037788975</v>
          </cell>
          <cell r="B137">
            <v>21998.88</v>
          </cell>
          <cell r="C137">
            <v>1166</v>
          </cell>
          <cell r="D137">
            <v>9629</v>
          </cell>
          <cell r="E137">
            <v>0.2067</v>
          </cell>
          <cell r="F137">
            <v>96.54</v>
          </cell>
          <cell r="G137">
            <v>663</v>
          </cell>
        </row>
        <row r="138">
          <cell r="A138">
            <v>577184412748</v>
          </cell>
          <cell r="B138">
            <v>21291.77</v>
          </cell>
          <cell r="C138">
            <v>558</v>
          </cell>
          <cell r="D138">
            <v>7643</v>
          </cell>
          <cell r="E138">
            <v>0.1703</v>
          </cell>
          <cell r="F138">
            <v>147.55</v>
          </cell>
          <cell r="G138">
            <v>432</v>
          </cell>
        </row>
        <row r="139">
          <cell r="A139">
            <v>577710261716</v>
          </cell>
          <cell r="B139">
            <v>914.08</v>
          </cell>
          <cell r="C139">
            <v>95</v>
          </cell>
          <cell r="D139">
            <v>1498</v>
          </cell>
          <cell r="E139">
            <v>0.1281</v>
          </cell>
          <cell r="F139">
            <v>43.28</v>
          </cell>
          <cell r="G139">
            <v>63</v>
          </cell>
        </row>
        <row r="140">
          <cell r="A140">
            <v>578894356956</v>
          </cell>
          <cell r="B140">
            <v>1265.29</v>
          </cell>
          <cell r="C140">
            <v>54</v>
          </cell>
          <cell r="D140">
            <v>1202</v>
          </cell>
          <cell r="E140">
            <v>0.122</v>
          </cell>
          <cell r="F140">
            <v>80.18</v>
          </cell>
          <cell r="G140">
            <v>47</v>
          </cell>
        </row>
        <row r="141">
          <cell r="A141">
            <v>579320347030</v>
          </cell>
          <cell r="B141">
            <v>430.15</v>
          </cell>
          <cell r="C141">
            <v>19</v>
          </cell>
          <cell r="D141">
            <v>323</v>
          </cell>
          <cell r="E141">
            <v>0.1624</v>
          </cell>
          <cell r="F141">
            <v>71.41</v>
          </cell>
          <cell r="G141">
            <v>17</v>
          </cell>
        </row>
        <row r="142">
          <cell r="A142">
            <v>579975467115</v>
          </cell>
          <cell r="B142">
            <v>11616.14</v>
          </cell>
          <cell r="C142">
            <v>638</v>
          </cell>
          <cell r="D142">
            <v>2297</v>
          </cell>
          <cell r="E142">
            <v>0.423</v>
          </cell>
          <cell r="F142">
            <v>101.43</v>
          </cell>
          <cell r="G142">
            <v>321</v>
          </cell>
        </row>
        <row r="143">
          <cell r="A143">
            <v>581521081842</v>
          </cell>
          <cell r="B143">
            <v>24111.64</v>
          </cell>
          <cell r="C143">
            <v>985</v>
          </cell>
          <cell r="D143">
            <v>5168</v>
          </cell>
          <cell r="E143">
            <v>0.422</v>
          </cell>
          <cell r="F143">
            <v>99.57</v>
          </cell>
          <cell r="G143">
            <v>723</v>
          </cell>
        </row>
        <row r="144">
          <cell r="A144">
            <v>583164476133</v>
          </cell>
          <cell r="B144">
            <v>1725.2</v>
          </cell>
          <cell r="C144">
            <v>29</v>
          </cell>
          <cell r="D144">
            <v>988</v>
          </cell>
          <cell r="E144">
            <v>0.0885</v>
          </cell>
          <cell r="F144">
            <v>178.28</v>
          </cell>
          <cell r="G144">
            <v>26</v>
          </cell>
        </row>
        <row r="145">
          <cell r="A145">
            <v>583511426009</v>
          </cell>
          <cell r="B145">
            <v>743.82</v>
          </cell>
          <cell r="C145">
            <v>12</v>
          </cell>
          <cell r="D145">
            <v>363</v>
          </cell>
          <cell r="E145">
            <v>0.0447</v>
          </cell>
          <cell r="F145">
            <v>171.83</v>
          </cell>
          <cell r="G145">
            <v>8</v>
          </cell>
        </row>
        <row r="146">
          <cell r="A146">
            <v>583643847514</v>
          </cell>
          <cell r="B146">
            <v>13972.44</v>
          </cell>
          <cell r="C146">
            <v>318</v>
          </cell>
          <cell r="D146">
            <v>1725</v>
          </cell>
          <cell r="E146">
            <v>0.3352</v>
          </cell>
          <cell r="F146">
            <v>198.42</v>
          </cell>
          <cell r="G146">
            <v>199</v>
          </cell>
        </row>
        <row r="147">
          <cell r="A147">
            <v>584257403229</v>
          </cell>
          <cell r="B147">
            <v>4444.98</v>
          </cell>
          <cell r="C147">
            <v>290</v>
          </cell>
          <cell r="D147">
            <v>2586</v>
          </cell>
          <cell r="E147">
            <v>0.2914</v>
          </cell>
          <cell r="F147">
            <v>54.66</v>
          </cell>
          <cell r="G147">
            <v>242</v>
          </cell>
        </row>
        <row r="148">
          <cell r="A148">
            <v>584436823460</v>
          </cell>
          <cell r="B148">
            <v>74945.2</v>
          </cell>
          <cell r="C148">
            <v>4066</v>
          </cell>
          <cell r="D148">
            <v>23978</v>
          </cell>
          <cell r="E148">
            <v>0.35</v>
          </cell>
          <cell r="F148">
            <v>81.52</v>
          </cell>
          <cell r="G148">
            <v>2805</v>
          </cell>
        </row>
        <row r="149">
          <cell r="A149">
            <v>585050518231</v>
          </cell>
          <cell r="B149">
            <v>248.31</v>
          </cell>
          <cell r="C149">
            <v>25</v>
          </cell>
          <cell r="D149">
            <v>99</v>
          </cell>
          <cell r="E149">
            <v>0.6488</v>
          </cell>
          <cell r="F149">
            <v>37.72</v>
          </cell>
          <cell r="G149">
            <v>19</v>
          </cell>
        </row>
        <row r="150">
          <cell r="A150">
            <v>586951697361</v>
          </cell>
          <cell r="B150">
            <v>900.44</v>
          </cell>
          <cell r="C150">
            <v>18</v>
          </cell>
          <cell r="D150">
            <v>1016</v>
          </cell>
          <cell r="E150">
            <v>0.0479</v>
          </cell>
          <cell r="F150">
            <v>169.27</v>
          </cell>
          <cell r="G150">
            <v>16</v>
          </cell>
        </row>
        <row r="151">
          <cell r="A151">
            <v>587015100676</v>
          </cell>
          <cell r="B151">
            <v>67824.82</v>
          </cell>
          <cell r="C151">
            <v>1483</v>
          </cell>
          <cell r="D151">
            <v>10989</v>
          </cell>
          <cell r="E151">
            <v>0.3101</v>
          </cell>
          <cell r="F151">
            <v>185.45</v>
          </cell>
          <cell r="G151">
            <v>1096</v>
          </cell>
        </row>
        <row r="152">
          <cell r="A152">
            <v>587234267079</v>
          </cell>
          <cell r="B152">
            <v>254869.12</v>
          </cell>
          <cell r="C152">
            <v>27591</v>
          </cell>
          <cell r="D152">
            <v>93708</v>
          </cell>
          <cell r="E152">
            <v>0.6904</v>
          </cell>
          <cell r="F152">
            <v>35.3</v>
          </cell>
          <cell r="G152">
            <v>22657</v>
          </cell>
        </row>
        <row r="153">
          <cell r="A153">
            <v>587241915065</v>
          </cell>
          <cell r="B153">
            <v>1277.32</v>
          </cell>
          <cell r="C153">
            <v>43</v>
          </cell>
          <cell r="D153">
            <v>463</v>
          </cell>
          <cell r="E153">
            <v>0.2232</v>
          </cell>
          <cell r="F153">
            <v>105.66</v>
          </cell>
          <cell r="G153">
            <v>34</v>
          </cell>
        </row>
        <row r="154">
          <cell r="A154">
            <v>587405880719</v>
          </cell>
          <cell r="B154">
            <v>19207.99</v>
          </cell>
          <cell r="C154">
            <v>168</v>
          </cell>
          <cell r="D154">
            <v>2865</v>
          </cell>
          <cell r="E154">
            <v>0.1799</v>
          </cell>
          <cell r="F154">
            <v>351.31</v>
          </cell>
          <cell r="G154">
            <v>164</v>
          </cell>
        </row>
        <row r="155">
          <cell r="A155">
            <v>587409020085</v>
          </cell>
          <cell r="B155">
            <v>10029.51</v>
          </cell>
          <cell r="C155">
            <v>96</v>
          </cell>
          <cell r="D155">
            <v>1817</v>
          </cell>
          <cell r="E155">
            <v>0.1498</v>
          </cell>
          <cell r="F155">
            <v>339.68</v>
          </cell>
          <cell r="G155">
            <v>86</v>
          </cell>
        </row>
        <row r="156">
          <cell r="A156">
            <v>587516703876</v>
          </cell>
          <cell r="B156">
            <v>83567.7</v>
          </cell>
          <cell r="C156">
            <v>1868</v>
          </cell>
          <cell r="D156">
            <v>26691</v>
          </cell>
          <cell r="E156">
            <v>0.1398</v>
          </cell>
          <cell r="F156">
            <v>206.78</v>
          </cell>
          <cell r="G156">
            <v>1210</v>
          </cell>
        </row>
        <row r="157">
          <cell r="A157">
            <v>588993275843</v>
          </cell>
          <cell r="B157">
            <v>3942.89</v>
          </cell>
          <cell r="C157">
            <v>128</v>
          </cell>
          <cell r="D157">
            <v>1244</v>
          </cell>
          <cell r="E157">
            <v>0.1919</v>
          </cell>
          <cell r="F157">
            <v>151.13</v>
          </cell>
          <cell r="G157">
            <v>78</v>
          </cell>
        </row>
        <row r="158">
          <cell r="A158">
            <v>589040084194</v>
          </cell>
          <cell r="B158">
            <v>23954.26</v>
          </cell>
          <cell r="C158">
            <v>637</v>
          </cell>
          <cell r="D158">
            <v>6264</v>
          </cell>
          <cell r="E158">
            <v>0.2364</v>
          </cell>
          <cell r="F158">
            <v>147.68</v>
          </cell>
          <cell r="G158">
            <v>485</v>
          </cell>
        </row>
        <row r="159">
          <cell r="A159">
            <v>589329976605</v>
          </cell>
          <cell r="B159">
            <v>2481.57</v>
          </cell>
          <cell r="C159">
            <v>400</v>
          </cell>
          <cell r="D159">
            <v>1761</v>
          </cell>
          <cell r="E159">
            <v>0.5875</v>
          </cell>
          <cell r="F159">
            <v>20.77</v>
          </cell>
          <cell r="G159">
            <v>369</v>
          </cell>
        </row>
        <row r="160">
          <cell r="A160">
            <v>589377945837</v>
          </cell>
          <cell r="B160">
            <v>31232.21</v>
          </cell>
          <cell r="C160">
            <v>971</v>
          </cell>
          <cell r="D160">
            <v>11484</v>
          </cell>
          <cell r="E160">
            <v>0.2081</v>
          </cell>
          <cell r="F160">
            <v>117.46</v>
          </cell>
          <cell r="G160">
            <v>796</v>
          </cell>
        </row>
        <row r="161">
          <cell r="A161">
            <v>589590595246</v>
          </cell>
          <cell r="B161">
            <v>54260.8</v>
          </cell>
          <cell r="C161">
            <v>4725</v>
          </cell>
          <cell r="D161">
            <v>20654</v>
          </cell>
          <cell r="E161">
            <v>0.6705</v>
          </cell>
          <cell r="F161">
            <v>35.92</v>
          </cell>
          <cell r="G161">
            <v>4529</v>
          </cell>
        </row>
        <row r="162">
          <cell r="A162">
            <v>589851591771</v>
          </cell>
          <cell r="B162">
            <v>7662.75</v>
          </cell>
          <cell r="C162">
            <v>186</v>
          </cell>
          <cell r="D162">
            <v>2078</v>
          </cell>
          <cell r="E162">
            <v>0.244</v>
          </cell>
          <cell r="F162">
            <v>137.52</v>
          </cell>
          <cell r="G162">
            <v>163</v>
          </cell>
        </row>
        <row r="163">
          <cell r="A163">
            <v>591217480117</v>
          </cell>
          <cell r="B163">
            <v>5030.58</v>
          </cell>
          <cell r="C163">
            <v>111</v>
          </cell>
          <cell r="D163">
            <v>2297</v>
          </cell>
          <cell r="E163">
            <v>0.1227</v>
          </cell>
          <cell r="F163">
            <v>166.45</v>
          </cell>
          <cell r="G163">
            <v>90</v>
          </cell>
        </row>
        <row r="164">
          <cell r="A164">
            <v>591439605080</v>
          </cell>
          <cell r="B164">
            <v>3157.11</v>
          </cell>
          <cell r="C164">
            <v>339</v>
          </cell>
          <cell r="D164">
            <v>2874</v>
          </cell>
          <cell r="E164">
            <v>0.2996</v>
          </cell>
          <cell r="F164">
            <v>33.25</v>
          </cell>
          <cell r="G164">
            <v>285</v>
          </cell>
        </row>
        <row r="165">
          <cell r="A165">
            <v>591899693070</v>
          </cell>
          <cell r="B165">
            <v>4942.66</v>
          </cell>
          <cell r="C165">
            <v>900</v>
          </cell>
          <cell r="D165">
            <v>5460</v>
          </cell>
          <cell r="E165">
            <v>0.4616</v>
          </cell>
          <cell r="F165">
            <v>17.81</v>
          </cell>
          <cell r="G165">
            <v>831</v>
          </cell>
        </row>
        <row r="166">
          <cell r="A166">
            <v>592049049728</v>
          </cell>
          <cell r="B166">
            <v>8245.67</v>
          </cell>
          <cell r="C166">
            <v>165</v>
          </cell>
          <cell r="D166">
            <v>1701</v>
          </cell>
          <cell r="E166">
            <v>0.2503</v>
          </cell>
          <cell r="F166">
            <v>178.46</v>
          </cell>
          <cell r="G166">
            <v>138</v>
          </cell>
        </row>
        <row r="167">
          <cell r="A167">
            <v>592501952315</v>
          </cell>
          <cell r="B167">
            <v>6738.75</v>
          </cell>
          <cell r="C167">
            <v>708</v>
          </cell>
          <cell r="D167">
            <v>2497</v>
          </cell>
          <cell r="E167">
            <v>0.5671</v>
          </cell>
          <cell r="F167">
            <v>42.53</v>
          </cell>
          <cell r="G167">
            <v>473</v>
          </cell>
        </row>
        <row r="168">
          <cell r="A168">
            <v>592505020153</v>
          </cell>
          <cell r="B168">
            <v>3973.18</v>
          </cell>
          <cell r="C168">
            <v>477</v>
          </cell>
          <cell r="D168">
            <v>1816</v>
          </cell>
          <cell r="E168">
            <v>0.5147</v>
          </cell>
          <cell r="F168">
            <v>38.59</v>
          </cell>
          <cell r="G168">
            <v>308</v>
          </cell>
        </row>
        <row r="169">
          <cell r="A169">
            <v>592722485900</v>
          </cell>
          <cell r="B169">
            <v>3868</v>
          </cell>
          <cell r="C169">
            <v>405</v>
          </cell>
          <cell r="D169">
            <v>2340</v>
          </cell>
          <cell r="E169">
            <v>0.4401</v>
          </cell>
          <cell r="F169">
            <v>33.81</v>
          </cell>
          <cell r="G169">
            <v>341</v>
          </cell>
        </row>
        <row r="170">
          <cell r="A170">
            <v>592878213305</v>
          </cell>
          <cell r="B170">
            <v>2615.29</v>
          </cell>
          <cell r="C170">
            <v>732</v>
          </cell>
          <cell r="D170">
            <v>2404</v>
          </cell>
          <cell r="E170">
            <v>0.5758</v>
          </cell>
          <cell r="F170">
            <v>17</v>
          </cell>
          <cell r="G170">
            <v>461</v>
          </cell>
        </row>
        <row r="171">
          <cell r="A171">
            <v>592889713507</v>
          </cell>
          <cell r="B171">
            <v>3500</v>
          </cell>
          <cell r="C171">
            <v>91</v>
          </cell>
          <cell r="D171">
            <v>1350</v>
          </cell>
          <cell r="E171">
            <v>0.1848</v>
          </cell>
          <cell r="F171">
            <v>126.69</v>
          </cell>
          <cell r="G171">
            <v>82</v>
          </cell>
        </row>
        <row r="172">
          <cell r="A172">
            <v>592959829469</v>
          </cell>
          <cell r="B172">
            <v>14000.68</v>
          </cell>
          <cell r="C172">
            <v>203</v>
          </cell>
          <cell r="D172">
            <v>1351</v>
          </cell>
          <cell r="E172">
            <v>0.4175</v>
          </cell>
          <cell r="F172">
            <v>226.12</v>
          </cell>
          <cell r="G172">
            <v>184</v>
          </cell>
        </row>
        <row r="173">
          <cell r="A173">
            <v>593225443577</v>
          </cell>
          <cell r="B173">
            <v>23145.91</v>
          </cell>
          <cell r="C173">
            <v>386</v>
          </cell>
          <cell r="D173">
            <v>12746</v>
          </cell>
          <cell r="E173">
            <v>0.0741</v>
          </cell>
          <cell r="F173">
            <v>230</v>
          </cell>
          <cell r="G173">
            <v>293</v>
          </cell>
        </row>
        <row r="174">
          <cell r="A174">
            <v>593584016163</v>
          </cell>
          <cell r="B174">
            <v>63.6</v>
          </cell>
          <cell r="C174">
            <v>1</v>
          </cell>
          <cell r="D174">
            <v>73</v>
          </cell>
          <cell r="E174">
            <v>0.0137</v>
          </cell>
          <cell r="F174">
            <v>63.6</v>
          </cell>
          <cell r="G174">
            <v>1</v>
          </cell>
        </row>
        <row r="175">
          <cell r="A175">
            <v>593744734497</v>
          </cell>
          <cell r="B175">
            <v>2905.01</v>
          </cell>
          <cell r="C175">
            <v>99</v>
          </cell>
          <cell r="D175">
            <v>1271</v>
          </cell>
          <cell r="E175">
            <v>0.2</v>
          </cell>
          <cell r="F175">
            <v>105.01</v>
          </cell>
          <cell r="G175">
            <v>80</v>
          </cell>
        </row>
        <row r="176">
          <cell r="A176">
            <v>593748866098</v>
          </cell>
          <cell r="B176">
            <v>5105.16</v>
          </cell>
          <cell r="C176">
            <v>216</v>
          </cell>
          <cell r="D176">
            <v>1960</v>
          </cell>
          <cell r="E176">
            <v>0.2184</v>
          </cell>
          <cell r="F176">
            <v>99.62</v>
          </cell>
          <cell r="G176">
            <v>143</v>
          </cell>
        </row>
        <row r="177">
          <cell r="A177">
            <v>593809413272</v>
          </cell>
          <cell r="B177">
            <v>2271.89</v>
          </cell>
          <cell r="C177">
            <v>37</v>
          </cell>
          <cell r="D177">
            <v>5249</v>
          </cell>
          <cell r="E177">
            <v>0.0161</v>
          </cell>
          <cell r="F177">
            <v>252.7</v>
          </cell>
          <cell r="G177">
            <v>26</v>
          </cell>
        </row>
        <row r="178">
          <cell r="A178">
            <v>596368843930</v>
          </cell>
          <cell r="B178">
            <v>2849.98</v>
          </cell>
          <cell r="C178">
            <v>135</v>
          </cell>
          <cell r="D178">
            <v>8525</v>
          </cell>
          <cell r="E178">
            <v>0.0403</v>
          </cell>
          <cell r="F178">
            <v>78.94</v>
          </cell>
          <cell r="G178">
            <v>110</v>
          </cell>
        </row>
        <row r="179">
          <cell r="A179">
            <v>596986065929</v>
          </cell>
          <cell r="B179">
            <v>3618.3</v>
          </cell>
          <cell r="C179">
            <v>107</v>
          </cell>
          <cell r="D179">
            <v>1011</v>
          </cell>
          <cell r="E179">
            <v>0.2719</v>
          </cell>
          <cell r="F179">
            <v>116.8</v>
          </cell>
          <cell r="G179">
            <v>91</v>
          </cell>
        </row>
        <row r="180">
          <cell r="A180">
            <v>598898432532</v>
          </cell>
          <cell r="B180">
            <v>114459.07</v>
          </cell>
          <cell r="C180">
            <v>1816</v>
          </cell>
          <cell r="D180">
            <v>28549</v>
          </cell>
          <cell r="E180">
            <v>0.1331</v>
          </cell>
          <cell r="F180">
            <v>266.6</v>
          </cell>
          <cell r="G180">
            <v>1278</v>
          </cell>
        </row>
        <row r="181">
          <cell r="A181">
            <v>598908900450</v>
          </cell>
          <cell r="B181">
            <v>227.9</v>
          </cell>
          <cell r="C181">
            <v>34</v>
          </cell>
          <cell r="D181">
            <v>95</v>
          </cell>
          <cell r="E181">
            <v>0.9039</v>
          </cell>
          <cell r="F181">
            <v>24.35</v>
          </cell>
          <cell r="G181">
            <v>28</v>
          </cell>
        </row>
        <row r="182">
          <cell r="A182">
            <v>598909152271</v>
          </cell>
          <cell r="B182">
            <v>377.13</v>
          </cell>
          <cell r="C182">
            <v>21</v>
          </cell>
          <cell r="D182">
            <v>78</v>
          </cell>
          <cell r="E182">
            <v>0.6498</v>
          </cell>
          <cell r="F182">
            <v>63.85</v>
          </cell>
          <cell r="G182">
            <v>16</v>
          </cell>
        </row>
        <row r="183">
          <cell r="A183">
            <v>598909468408</v>
          </cell>
          <cell r="B183">
            <v>281.15</v>
          </cell>
          <cell r="C183">
            <v>26</v>
          </cell>
          <cell r="D183">
            <v>52</v>
          </cell>
          <cell r="E183">
            <v>0.8085</v>
          </cell>
          <cell r="F183">
            <v>65.3</v>
          </cell>
          <cell r="G183">
            <v>12</v>
          </cell>
        </row>
        <row r="184">
          <cell r="A184">
            <v>598970252794</v>
          </cell>
          <cell r="B184">
            <v>19656.02</v>
          </cell>
          <cell r="C184">
            <v>2557</v>
          </cell>
          <cell r="D184">
            <v>8138</v>
          </cell>
          <cell r="E184">
            <v>0.802</v>
          </cell>
          <cell r="F184">
            <v>23.8</v>
          </cell>
          <cell r="G184">
            <v>2515</v>
          </cell>
        </row>
        <row r="185">
          <cell r="A185">
            <v>599138477865</v>
          </cell>
          <cell r="B185">
            <v>269.92</v>
          </cell>
          <cell r="C185">
            <v>11</v>
          </cell>
          <cell r="D185">
            <v>108</v>
          </cell>
          <cell r="E185">
            <v>0.1542</v>
          </cell>
          <cell r="F185">
            <v>64.59</v>
          </cell>
          <cell r="G185">
            <v>7</v>
          </cell>
        </row>
        <row r="186">
          <cell r="A186">
            <v>599139729217</v>
          </cell>
          <cell r="B186">
            <v>1923.45</v>
          </cell>
          <cell r="C186">
            <v>121</v>
          </cell>
          <cell r="D186">
            <v>792</v>
          </cell>
          <cell r="E186">
            <v>0.3423</v>
          </cell>
          <cell r="F186">
            <v>65.29</v>
          </cell>
          <cell r="G186">
            <v>86</v>
          </cell>
        </row>
        <row r="187">
          <cell r="A187">
            <v>599141001175</v>
          </cell>
          <cell r="B187">
            <v>258.7</v>
          </cell>
          <cell r="C187">
            <v>8</v>
          </cell>
          <cell r="D187">
            <v>296</v>
          </cell>
          <cell r="E187">
            <v>0.0394</v>
          </cell>
          <cell r="F187">
            <v>82.13</v>
          </cell>
          <cell r="G187">
            <v>5</v>
          </cell>
        </row>
        <row r="188">
          <cell r="A188">
            <v>599148365406</v>
          </cell>
          <cell r="B188">
            <v>13170.4</v>
          </cell>
          <cell r="C188">
            <v>311</v>
          </cell>
          <cell r="D188">
            <v>7464</v>
          </cell>
          <cell r="E188">
            <v>0.1086</v>
          </cell>
          <cell r="F188">
            <v>150.36</v>
          </cell>
          <cell r="G188">
            <v>263</v>
          </cell>
        </row>
        <row r="189">
          <cell r="A189">
            <v>599202597486</v>
          </cell>
          <cell r="B189">
            <v>593.38</v>
          </cell>
          <cell r="C189">
            <v>9</v>
          </cell>
          <cell r="D189">
            <v>119</v>
          </cell>
          <cell r="E189">
            <v>0.211</v>
          </cell>
          <cell r="F189">
            <v>219.09</v>
          </cell>
          <cell r="G189">
            <v>8</v>
          </cell>
        </row>
        <row r="190">
          <cell r="A190">
            <v>599279018544</v>
          </cell>
          <cell r="B190">
            <v>8642.53</v>
          </cell>
          <cell r="C190">
            <v>158</v>
          </cell>
          <cell r="D190">
            <v>7810</v>
          </cell>
          <cell r="E190">
            <v>0.0479</v>
          </cell>
          <cell r="F190">
            <v>208.97</v>
          </cell>
          <cell r="G190">
            <v>123</v>
          </cell>
        </row>
        <row r="191">
          <cell r="A191">
            <v>599334890303</v>
          </cell>
          <cell r="B191">
            <v>189.65</v>
          </cell>
          <cell r="C191">
            <v>6</v>
          </cell>
          <cell r="D191">
            <v>59</v>
          </cell>
          <cell r="E191">
            <v>0.1788</v>
          </cell>
          <cell r="F191">
            <v>73.75</v>
          </cell>
          <cell r="G191">
            <v>5</v>
          </cell>
        </row>
        <row r="192">
          <cell r="A192">
            <v>599334958011</v>
          </cell>
          <cell r="B192">
            <v>253.02</v>
          </cell>
          <cell r="C192">
            <v>10</v>
          </cell>
          <cell r="D192">
            <v>54</v>
          </cell>
          <cell r="E192">
            <v>0.5141</v>
          </cell>
          <cell r="F192">
            <v>89.52</v>
          </cell>
          <cell r="G192">
            <v>6</v>
          </cell>
        </row>
        <row r="193">
          <cell r="A193">
            <v>599335746549</v>
          </cell>
          <cell r="B193">
            <v>189.82</v>
          </cell>
          <cell r="C193">
            <v>22</v>
          </cell>
          <cell r="D193">
            <v>65</v>
          </cell>
          <cell r="E193">
            <v>0.2172</v>
          </cell>
          <cell r="F193">
            <v>52.81</v>
          </cell>
          <cell r="G193">
            <v>7</v>
          </cell>
        </row>
        <row r="194">
          <cell r="A194">
            <v>599335926023</v>
          </cell>
          <cell r="B194">
            <v>381.32</v>
          </cell>
          <cell r="C194">
            <v>27</v>
          </cell>
          <cell r="D194">
            <v>69</v>
          </cell>
          <cell r="E194">
            <v>0.5808</v>
          </cell>
          <cell r="F194">
            <v>38.13</v>
          </cell>
          <cell r="G194">
            <v>19</v>
          </cell>
        </row>
        <row r="195">
          <cell r="A195">
            <v>599395098739</v>
          </cell>
          <cell r="B195">
            <v>3000.14</v>
          </cell>
          <cell r="C195">
            <v>350</v>
          </cell>
          <cell r="D195">
            <v>2998</v>
          </cell>
          <cell r="E195">
            <v>0.2881</v>
          </cell>
          <cell r="F195">
            <v>31.23</v>
          </cell>
          <cell r="G195">
            <v>287</v>
          </cell>
        </row>
        <row r="196">
          <cell r="A196">
            <v>599521259641</v>
          </cell>
          <cell r="B196">
            <v>1345.5</v>
          </cell>
          <cell r="C196">
            <v>81</v>
          </cell>
          <cell r="D196">
            <v>2086</v>
          </cell>
          <cell r="E196">
            <v>0.0877</v>
          </cell>
          <cell r="F196">
            <v>59.79</v>
          </cell>
          <cell r="G196">
            <v>64</v>
          </cell>
        </row>
        <row r="197">
          <cell r="A197">
            <v>599521627163</v>
          </cell>
          <cell r="B197">
            <v>63.15</v>
          </cell>
          <cell r="C197">
            <v>2</v>
          </cell>
          <cell r="D197">
            <v>13</v>
          </cell>
          <cell r="E197">
            <v>0.1538</v>
          </cell>
          <cell r="F197">
            <v>31.57</v>
          </cell>
          <cell r="G197">
            <v>2</v>
          </cell>
        </row>
        <row r="198">
          <cell r="A198">
            <v>599521991415</v>
          </cell>
          <cell r="B198">
            <v>1934.62</v>
          </cell>
          <cell r="C198">
            <v>98</v>
          </cell>
          <cell r="D198">
            <v>440</v>
          </cell>
          <cell r="E198">
            <v>0.5464</v>
          </cell>
          <cell r="F198">
            <v>69.02</v>
          </cell>
          <cell r="G198">
            <v>81</v>
          </cell>
        </row>
        <row r="199">
          <cell r="A199">
            <v>599522087809</v>
          </cell>
          <cell r="B199">
            <v>841.94</v>
          </cell>
          <cell r="C199">
            <v>44</v>
          </cell>
          <cell r="D199">
            <v>247</v>
          </cell>
          <cell r="E199">
            <v>0.419</v>
          </cell>
          <cell r="F199">
            <v>76.86</v>
          </cell>
          <cell r="G199">
            <v>33</v>
          </cell>
        </row>
        <row r="200">
          <cell r="A200">
            <v>599522639719</v>
          </cell>
          <cell r="B200">
            <v>2270.11</v>
          </cell>
          <cell r="C200">
            <v>254</v>
          </cell>
          <cell r="D200">
            <v>1583</v>
          </cell>
          <cell r="E200">
            <v>0.4032</v>
          </cell>
          <cell r="F200">
            <v>32.14</v>
          </cell>
          <cell r="G200">
            <v>209</v>
          </cell>
        </row>
        <row r="201">
          <cell r="A201">
            <v>600560740965</v>
          </cell>
          <cell r="B201">
            <v>2268.05</v>
          </cell>
          <cell r="C201">
            <v>111</v>
          </cell>
          <cell r="D201">
            <v>457</v>
          </cell>
          <cell r="E201">
            <v>0.5614</v>
          </cell>
          <cell r="F201">
            <v>77.51</v>
          </cell>
          <cell r="G201">
            <v>83</v>
          </cell>
        </row>
        <row r="202">
          <cell r="A202">
            <v>600561012230</v>
          </cell>
          <cell r="B202">
            <v>40.94</v>
          </cell>
          <cell r="C202">
            <v>2</v>
          </cell>
          <cell r="D202">
            <v>16</v>
          </cell>
          <cell r="E202">
            <v>0.125</v>
          </cell>
          <cell r="F202">
            <v>20.47</v>
          </cell>
          <cell r="G202">
            <v>2</v>
          </cell>
        </row>
        <row r="203">
          <cell r="A203">
            <v>600570698756</v>
          </cell>
          <cell r="B203">
            <v>67.35</v>
          </cell>
          <cell r="C203">
            <v>5</v>
          </cell>
          <cell r="D203">
            <v>8</v>
          </cell>
          <cell r="E203">
            <v>0.375</v>
          </cell>
          <cell r="F203">
            <v>22.45</v>
          </cell>
          <cell r="G203">
            <v>3</v>
          </cell>
        </row>
        <row r="204">
          <cell r="A204">
            <v>600795005584</v>
          </cell>
          <cell r="B204">
            <v>56.51</v>
          </cell>
          <cell r="C204">
            <v>5</v>
          </cell>
          <cell r="D204">
            <v>43</v>
          </cell>
          <cell r="E204">
            <v>0.0465</v>
          </cell>
          <cell r="F204">
            <v>28.25</v>
          </cell>
          <cell r="G204">
            <v>2</v>
          </cell>
        </row>
        <row r="205">
          <cell r="A205">
            <v>601093977199</v>
          </cell>
          <cell r="B205">
            <v>229.9</v>
          </cell>
          <cell r="C205">
            <v>11</v>
          </cell>
          <cell r="D205">
            <v>115</v>
          </cell>
          <cell r="E205">
            <v>0.2065</v>
          </cell>
          <cell r="F205">
            <v>94.05</v>
          </cell>
          <cell r="G205">
            <v>8</v>
          </cell>
        </row>
        <row r="206">
          <cell r="A206">
            <v>601186603927</v>
          </cell>
          <cell r="B206">
            <v>48.2</v>
          </cell>
          <cell r="C206">
            <v>2</v>
          </cell>
          <cell r="D206">
            <v>11</v>
          </cell>
          <cell r="E206">
            <v>0.0909</v>
          </cell>
          <cell r="F206">
            <v>48.2</v>
          </cell>
          <cell r="G206">
            <v>1</v>
          </cell>
        </row>
        <row r="207">
          <cell r="A207">
            <v>601187015484</v>
          </cell>
          <cell r="B207">
            <v>267.02</v>
          </cell>
          <cell r="C207">
            <v>33</v>
          </cell>
          <cell r="D207">
            <v>192</v>
          </cell>
          <cell r="E207">
            <v>0.4278</v>
          </cell>
          <cell r="F207">
            <v>30.05</v>
          </cell>
          <cell r="G207">
            <v>28</v>
          </cell>
        </row>
        <row r="208">
          <cell r="A208">
            <v>601187279679</v>
          </cell>
          <cell r="B208">
            <v>39.99</v>
          </cell>
          <cell r="C208">
            <v>2</v>
          </cell>
          <cell r="D208">
            <v>48</v>
          </cell>
          <cell r="E208">
            <v>0.0417</v>
          </cell>
          <cell r="F208">
            <v>20</v>
          </cell>
          <cell r="G208">
            <v>1</v>
          </cell>
        </row>
        <row r="209">
          <cell r="A209">
            <v>601843460575</v>
          </cell>
          <cell r="B209">
            <v>721.92</v>
          </cell>
          <cell r="C209">
            <v>39</v>
          </cell>
          <cell r="D209">
            <v>316</v>
          </cell>
          <cell r="E209">
            <v>0.2473</v>
          </cell>
          <cell r="F209">
            <v>88.25</v>
          </cell>
          <cell r="G209">
            <v>25</v>
          </cell>
        </row>
        <row r="210">
          <cell r="A210">
            <v>601846160309</v>
          </cell>
          <cell r="B210">
            <v>93.52</v>
          </cell>
          <cell r="C210">
            <v>4</v>
          </cell>
          <cell r="D210">
            <v>6</v>
          </cell>
          <cell r="E210">
            <v>0.5</v>
          </cell>
          <cell r="F210">
            <v>31.17</v>
          </cell>
          <cell r="G210">
            <v>3</v>
          </cell>
        </row>
        <row r="211">
          <cell r="A211">
            <v>602081449138</v>
          </cell>
          <cell r="B211">
            <v>62</v>
          </cell>
          <cell r="C211">
            <v>2</v>
          </cell>
          <cell r="D211">
            <v>5</v>
          </cell>
          <cell r="E211">
            <v>0.2</v>
          </cell>
          <cell r="F211">
            <v>62</v>
          </cell>
          <cell r="G211">
            <v>1</v>
          </cell>
        </row>
        <row r="212">
          <cell r="A212">
            <v>602086725307</v>
          </cell>
          <cell r="B212">
            <v>63.5</v>
          </cell>
          <cell r="C212">
            <v>5</v>
          </cell>
          <cell r="D212">
            <v>35</v>
          </cell>
          <cell r="E212">
            <v>0.0857</v>
          </cell>
          <cell r="F212">
            <v>21.17</v>
          </cell>
          <cell r="G212">
            <v>2</v>
          </cell>
        </row>
        <row r="213">
          <cell r="A213">
            <v>603592215381</v>
          </cell>
          <cell r="B213">
            <v>254.95</v>
          </cell>
          <cell r="C213">
            <v>14</v>
          </cell>
          <cell r="D213">
            <v>355</v>
          </cell>
          <cell r="E213">
            <v>0.101</v>
          </cell>
          <cell r="F213">
            <v>64.64</v>
          </cell>
          <cell r="G213">
            <v>12</v>
          </cell>
        </row>
        <row r="214">
          <cell r="A214">
            <v>604018031315</v>
          </cell>
          <cell r="B214">
            <v>219.6</v>
          </cell>
          <cell r="C214">
            <v>4</v>
          </cell>
          <cell r="D214">
            <v>111</v>
          </cell>
          <cell r="E214">
            <v>0.0525</v>
          </cell>
          <cell r="F214">
            <v>137.25</v>
          </cell>
          <cell r="G214">
            <v>3</v>
          </cell>
        </row>
        <row r="215">
          <cell r="A215">
            <v>604021319220</v>
          </cell>
          <cell r="B215">
            <v>272.58</v>
          </cell>
          <cell r="C215">
            <v>4</v>
          </cell>
          <cell r="D215">
            <v>123</v>
          </cell>
          <cell r="E215">
            <v>0.0701</v>
          </cell>
          <cell r="F215">
            <v>140.79</v>
          </cell>
          <cell r="G215">
            <v>4</v>
          </cell>
        </row>
        <row r="216">
          <cell r="A216">
            <v>604924296783</v>
          </cell>
          <cell r="B216">
            <v>46.68</v>
          </cell>
          <cell r="C216">
            <v>2</v>
          </cell>
          <cell r="D216">
            <v>14</v>
          </cell>
          <cell r="E216">
            <v>0.1429</v>
          </cell>
          <cell r="F216">
            <v>23.34</v>
          </cell>
          <cell r="G216">
            <v>2</v>
          </cell>
        </row>
        <row r="217">
          <cell r="A217">
            <v>607031592886</v>
          </cell>
          <cell r="B217">
            <v>87.25</v>
          </cell>
          <cell r="C217">
            <v>4</v>
          </cell>
          <cell r="D217">
            <v>32</v>
          </cell>
          <cell r="E217">
            <v>0.125</v>
          </cell>
          <cell r="F217">
            <v>21.81</v>
          </cell>
          <cell r="G217">
            <v>4</v>
          </cell>
        </row>
        <row r="218">
          <cell r="A218" t="str">
            <v>总计</v>
          </cell>
          <cell r="B218">
            <v>5699182.32</v>
          </cell>
          <cell r="C218">
            <v>272459</v>
          </cell>
          <cell r="D218">
            <v>1468893</v>
          </cell>
          <cell r="E218">
            <v>70.4649</v>
          </cell>
          <cell r="F218">
            <v>29558.73</v>
          </cell>
          <cell r="G218">
            <v>204502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产品信息"/>
      <sheetName val="22-28透视表"/>
      <sheetName val="22-28"/>
      <sheetName val="22-25聚划算透视表"/>
      <sheetName val="22-25聚划算"/>
      <sheetName val="26-28聚划算透视表"/>
      <sheetName val="26-28聚划算"/>
      <sheetName val="百亿补贴"/>
      <sheetName val="维达立体美"/>
      <sheetName val="2021年1月价格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聚划算单天数据"/>
      <sheetName val="22-28透视表"/>
    </sheetNames>
    <sheetDataSet>
      <sheetData sheetId="0"/>
      <sheetData sheetId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产品信息"/>
      <sheetName val="百亿补贴"/>
      <sheetName val="维达立体美"/>
      <sheetName val="12-18透视表"/>
      <sheetName val="12-18上周"/>
      <sheetName val="19-25透视表"/>
      <sheetName val="19-25本周"/>
      <sheetName val="23-25透视表"/>
      <sheetName val="23-25"/>
      <sheetName val="12-15透视表"/>
      <sheetName val="12-15"/>
      <sheetName val="18透视表"/>
      <sheetName val="18"/>
      <sheetName val="12-13透视表"/>
      <sheetName val="12-13"/>
      <sheetName val="25透视表"/>
      <sheetName val="25"/>
      <sheetName val="21-25透视表"/>
      <sheetName val="21-25"/>
      <sheetName val="19-20透视表"/>
      <sheetName val="19-20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产品信息"/>
      <sheetName val="Sheet10"/>
      <sheetName val="Sheet12"/>
      <sheetName val="2.26-3.4"/>
      <sheetName val="3.2-3.3大牌"/>
      <sheetName val="3.1-3.3透视表"/>
      <sheetName val="3.1-3.3"/>
      <sheetName val="26透视表"/>
      <sheetName val="26"/>
      <sheetName val="百亿补贴"/>
      <sheetName val="维达立体美"/>
      <sheetName val="23-25透视表"/>
      <sheetName val="12-15透视表"/>
      <sheetName val="12-13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趋势品透视表"/>
      <sheetName val="Sheet1"/>
      <sheetName val="3.2-3.3大牌"/>
      <sheetName val="3.2-3.3透视表"/>
      <sheetName val="3.2-3.3"/>
      <sheetName val="3.1-3.3透视表"/>
      <sheetName val="3.1-3.3"/>
      <sheetName val="26透视表"/>
      <sheetName val="26"/>
      <sheetName val="Sheet2"/>
      <sheetName val="19-25"/>
      <sheetName val="22-28透视表"/>
      <sheetName val="22-28"/>
      <sheetName val="22-25聚划算透视表"/>
      <sheetName val="22-25聚划算"/>
      <sheetName val="26-28聚划算透视表"/>
      <sheetName val="26-28聚划算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5-21透视表"/>
      <sheetName val="15-21"/>
      <sheetName val="15-17聚划算透视表"/>
      <sheetName val="15-17聚划算"/>
      <sheetName val="20-21聚划算透视表"/>
      <sheetName val="20-21聚划算"/>
      <sheetName val="1.8-1.14趋势品透视表"/>
      <sheetName val="1.8-1.14"/>
      <sheetName val="11-13聚划算透视表"/>
      <sheetName val="11-13聚划算"/>
      <sheetName val="13-14聚划算透视表"/>
      <sheetName val="13-14聚划算"/>
      <sheetName val="1.1-1.7透视表"/>
      <sheetName val="1.1-1.7"/>
      <sheetName val="1.5-1.6透视表"/>
      <sheetName val="1.5-1.6"/>
      <sheetName val="28-29透视表"/>
      <sheetName val="28-29"/>
      <sheetName val="1.5-1.7聚划算透视表"/>
      <sheetName val="1.5-1.7聚划算"/>
      <sheetName val="产品信息"/>
      <sheetName val="25-31趋势品透视表"/>
      <sheetName val="12.25-12.31"/>
      <sheetName val="25聚划算透视表"/>
      <sheetName val="25聚划算"/>
      <sheetName val="28-31聚划算透视表"/>
      <sheetName val="28-31聚划算"/>
      <sheetName val="百亿补贴"/>
      <sheetName val="维达立体美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4月"/>
      <sheetName val="产品信息"/>
      <sheetName val="4.9-4.15透视表"/>
      <sheetName val="4.9-4.15"/>
      <sheetName val="4.10-4.11透视表"/>
      <sheetName val="4.10-4.11"/>
      <sheetName val="12-14透视表"/>
      <sheetName val="12-14聚划算"/>
      <sheetName val="4.15MTD透视表"/>
      <sheetName val="4.15MTD"/>
      <sheetName val="4.9-4.25湿巾透视表"/>
      <sheetName val="4.9-4.25湿巾"/>
      <sheetName val="4.2-4.8"/>
      <sheetName val="4.9-4.15趋势品透视表"/>
      <sheetName val="4.9-4.15趋势品"/>
      <sheetName val="百亿补贴"/>
      <sheetName val="维达立体美"/>
      <sheetName val="趋势品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4月"/>
      <sheetName val="产品信息"/>
      <sheetName val="3.2-3.3透视表"/>
      <sheetName val="3.2-3.3"/>
      <sheetName val="3.5-3.8透视表"/>
      <sheetName val="3.5-3.8"/>
      <sheetName val="3.1-3.3透视表"/>
      <sheetName val="3.1-3.3"/>
      <sheetName val="百亿补贴"/>
      <sheetName val="维达立体美"/>
      <sheetName val="3月透视表"/>
      <sheetName val="3.29-3.31透视表"/>
      <sheetName val="3.29-3.31"/>
      <sheetName val="4.30MTD透视表"/>
      <sheetName val="4.30MTD"/>
      <sheetName val="3.11-3.13透视表"/>
      <sheetName val="3.11-3.13"/>
      <sheetName val="3.5-3.8(1)透视表"/>
      <sheetName val="3.5-3.8(1)"/>
      <sheetName val="4.9-4.15趋势品透视表"/>
      <sheetName val="4.9-4.15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4.9-4.15透视表"/>
      <sheetName val="4.9-4.15"/>
      <sheetName val="4月1透视表"/>
      <sheetName val="4月1"/>
      <sheetName val="4月24MTD透视表"/>
      <sheetName val="4月24mtd"/>
      <sheetName val="4.16-4.22透视表"/>
      <sheetName val="4.16-4.22"/>
      <sheetName val="4yue"/>
      <sheetName val="4月透视表11"/>
      <sheetName val="4月1111"/>
      <sheetName val="5.1-5.6透视表"/>
      <sheetName val="5.1-5.6"/>
      <sheetName val="5.7-5.13"/>
      <sheetName val="Sheet7"/>
      <sheetName val="3.26-4.1透视表"/>
      <sheetName val="3.26-4.1"/>
      <sheetName val="Sheet12"/>
      <sheetName val="Sheet11"/>
      <sheetName val="4.2-4.8透视表"/>
      <sheetName val="4.2-4.8"/>
      <sheetName val="4.2透视表"/>
      <sheetName val="4.2"/>
      <sheetName val="Sheet6"/>
      <sheetName val="Sheet4"/>
      <sheetName val="12月湿巾透视表"/>
      <sheetName val="12月湿巾"/>
      <sheetName val="3.19-3.25透视表"/>
      <sheetName val="3.19-3.25"/>
      <sheetName val="2月-3.15透视表"/>
      <sheetName val="2月-3.15"/>
      <sheetName val="2.26-3.15透视表"/>
      <sheetName val="2.26-3.15"/>
      <sheetName val="Sheet1"/>
      <sheetName val="Sheet3"/>
      <sheetName val="Sheet2"/>
      <sheetName val="2月湿巾透视表"/>
      <sheetName val="2月湿巾"/>
      <sheetName val="2.26-2.27透视表"/>
      <sheetName val="2.26-2.27"/>
      <sheetName val="22-28透视表"/>
      <sheetName val="22-28"/>
      <sheetName val="22-25聚划算透视表"/>
      <sheetName val="22-25聚划算"/>
      <sheetName val="26-28聚划算透视表"/>
      <sheetName val="26-28聚划算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5-21透视表"/>
      <sheetName val="15-21"/>
      <sheetName val="15-17聚划算透视表"/>
      <sheetName val="15-17聚划算"/>
      <sheetName val="20-21聚划算透视表"/>
      <sheetName val="20-21聚划算"/>
      <sheetName val="1.8-1.14趋势品透视表"/>
      <sheetName val="1.8-1.14"/>
      <sheetName val="11-13聚划算透视表"/>
      <sheetName val="11-13聚划算"/>
      <sheetName val="13-14聚划算透视表"/>
      <sheetName val="13-14聚划算"/>
      <sheetName val="1.1-1.7透视表"/>
      <sheetName val="1.1-1.7"/>
      <sheetName val="1.5-1.6透视表"/>
      <sheetName val="1.5-1.6"/>
      <sheetName val="28-29透视表"/>
      <sheetName val="28-29"/>
      <sheetName val="1.5-1.7聚划算透视表"/>
      <sheetName val="1.5-1.7聚划算"/>
      <sheetName val="产品信息"/>
      <sheetName val="25-31趋势品透视表"/>
      <sheetName val="12.25-12.31"/>
      <sheetName val="25聚划算透视表"/>
      <sheetName val="25聚划算"/>
      <sheetName val="28-31聚划算透视表"/>
      <sheetName val="28-31聚划算"/>
      <sheetName val="百亿补贴"/>
      <sheetName val="维达立体美"/>
      <sheetName val="3月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4月"/>
      <sheetName val="5.8MTD"/>
      <sheetName val="5月"/>
      <sheetName val="产品信息"/>
      <sheetName val="5.1-5.6透视表"/>
      <sheetName val="5.1-5.6"/>
      <sheetName val="5.1-5.5聚划算透视表"/>
      <sheetName val="5.1-5.5聚划算"/>
      <sheetName val="4.19-4.25透视表"/>
      <sheetName val="4.19-4.25周年庆"/>
      <sheetName val="4.1-4.6透视表"/>
      <sheetName val="4.1-4.6"/>
      <sheetName val="百亿补贴"/>
      <sheetName val="维达立体美"/>
      <sheetName val="4月透视表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湿巾"/>
      <sheetName val="手帕纸"/>
      <sheetName val="厨房用纸"/>
      <sheetName val="其他"/>
      <sheetName val="成本"/>
      <sheetName val="湿巾草稿"/>
      <sheetName val="促销到手价"/>
      <sheetName val="单包组套调整"/>
      <sheetName val="Sheet3"/>
      <sheetName val="Sheet4"/>
      <sheetName val="Sheet5"/>
      <sheetName val="Sheet6"/>
      <sheetName val="单包"/>
      <sheetName val="促销"/>
      <sheetName val="5.1-5.5聚划算透视表"/>
      <sheetName val="4.19-4.25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2020汇总1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产品信息"/>
      <sheetName val="百亿补贴"/>
      <sheetName val="维达立体美"/>
      <sheetName val="21-13"/>
      <sheetName val="10.21-10.31"/>
      <sheetName val="11.1-11.3"/>
      <sheetName val="11.4-11.10"/>
      <sheetName val="11.11"/>
      <sheetName val="11.12-11.13"/>
      <sheetName val="Sheet2"/>
      <sheetName val="全阶段"/>
      <sheetName val="Sheet3"/>
      <sheetName val="Sheet1"/>
      <sheetName val="Sheet5"/>
      <sheetName val="双11全阶段"/>
      <sheetName val="手帕纸"/>
      <sheetName val="厨房用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4921527778" refreshedBy="yr" recordCount="0">
  <cacheSource type="worksheet">
    <worksheetSource ref="A1:L601" sheet="1-3"/>
  </cacheSource>
  <cacheFields count="12">
    <cacheField name="月" numFmtId="0">
      <sharedItems count="1">
        <s v="12"/>
      </sharedItems>
    </cacheField>
    <cacheField name="日期" numFmtId="0">
      <sharedItems containsSemiMixedTypes="0" containsString="0" containsNumber="1" containsInteger="1" minValue="0" maxValue="20191203" count="3">
        <n v="20191201"/>
        <n v="20191202"/>
        <n v="20191203"/>
      </sharedItems>
    </cacheField>
    <cacheField name="id" numFmtId="176">
      <sharedItems containsSemiMixedTypes="0" containsString="0" containsNumber="1" containsInteger="1" minValue="0" maxValue="604924296783" count="211">
        <n v="537752882633"/>
        <n v="41141176393"/>
        <n v="564587383224"/>
        <n v="39290708556"/>
        <n v="574308070162"/>
        <n v="587234267079"/>
        <n v="598898432532"/>
        <n v="15699771744"/>
        <n v="554765196730"/>
        <n v="538263950177"/>
        <n v="17704561464"/>
        <n v="15699803229"/>
        <n v="555332266949"/>
        <n v="528778018743"/>
        <n v="525000115434"/>
        <n v="555055329886"/>
        <n v="589590595246"/>
        <n v="587516703876"/>
        <n v="554877274741"/>
        <n v="37318730769"/>
        <n v="520538406051"/>
        <n v="40611478319"/>
        <n v="42759737847"/>
        <n v="539854510916"/>
        <n v="527733653043"/>
        <n v="587015100676"/>
        <n v="573035985548"/>
        <n v="569386315777"/>
        <n v="19539059607"/>
        <n v="39800042951"/>
        <n v="521804256985"/>
        <n v="40596755110"/>
        <n v="584436823460"/>
        <n v="538305797734"/>
        <n v="43988989706"/>
        <n v="537827368358"/>
        <n v="538312709167"/>
        <n v="539325022308"/>
        <n v="39788807046"/>
        <n v="593225443577"/>
        <n v="535688693680"/>
        <n v="537537256568"/>
        <n v="37253526527"/>
        <n v="589377945837"/>
        <n v="574520036128"/>
        <n v="598970252794"/>
        <n v="579975467115"/>
        <n v="17609832853"/>
        <n v="538354076404"/>
        <n v="583643847514"/>
        <n v="563834177641"/>
        <n v="577037788975"/>
        <n v="548659653553"/>
        <n v="568629665883"/>
        <n v="17609756261"/>
        <n v="527990475963"/>
        <n v="527990679684"/>
        <n v="527733589105"/>
        <n v="538266122146"/>
        <n v="538192543595"/>
        <n v="39829692578"/>
        <n v="581521081842"/>
        <n v="577184412748"/>
        <n v="521869636173"/>
        <n v="538349196723"/>
        <n v="548003777683"/>
        <n v="599148365406"/>
        <n v="562674596108"/>
        <n v="525048016525"/>
        <n v="589040084194"/>
        <n v="528064336529"/>
        <n v="544053639760"/>
        <n v="564135111481"/>
        <n v="37254243740"/>
        <n v="43893226461"/>
        <n v="559325430280"/>
        <n v="537824984434"/>
        <n v="589329976605"/>
        <n v="573160835361"/>
        <n v="538269442246"/>
        <n v="527990951359"/>
        <n v="589851591771"/>
        <n v="16175250812"/>
        <n v="592049049728"/>
        <n v="587405880719"/>
        <n v="526145930115"/>
        <n v="18943200386"/>
        <n v="599279018544"/>
        <n v="541918489832"/>
        <n v="555905162970"/>
        <n v="563835009431"/>
        <n v="592959829469"/>
        <n v="538314893621"/>
        <n v="572262680111"/>
        <n v="37253770022"/>
        <n v="524754970729"/>
        <n v="17059283658"/>
        <n v="591439605080"/>
        <n v="538307169296"/>
        <n v="17609656669"/>
        <n v="569909827792"/>
        <n v="599395098739"/>
        <n v="591217480117"/>
        <n v="592501952315"/>
        <n v="593748866098"/>
        <n v="556389065398"/>
        <n v="527678427514"/>
        <n v="553066686610"/>
        <n v="577710261716"/>
        <n v="17609664652"/>
        <n v="42300643952"/>
        <n v="555904462655"/>
        <n v="528033010612"/>
        <n v="587409020085"/>
        <n v="596368843930"/>
        <n v="562374577568"/>
        <n v="17609980146"/>
        <n v="17609716325"/>
        <n v="527733177957"/>
        <n v="591899693070"/>
        <n v="592505020153"/>
        <n v="584257403229"/>
        <n v="528047125345"/>
        <n v="576130979060"/>
        <n v="592889713507"/>
        <n v="568765915390"/>
        <n v="596986065929"/>
        <n v="576123419275"/>
        <n v="527719726342"/>
        <n v="559686121121"/>
        <n v="527183564590"/>
        <n v="566160365748"/>
        <n v="592722485900"/>
        <n v="528046969601"/>
        <n v="528064232769"/>
        <n v="593744734497"/>
        <n v="567833129601"/>
        <n v="14816670119"/>
        <n v="527733377421"/>
        <n v="570173668187"/>
        <n v="592878213305"/>
        <n v="542631276327"/>
        <n v="538927350752"/>
        <n v="591896537696"/>
        <n v="570361375952"/>
        <n v="42301063223"/>
        <n v="538265230095"/>
        <n v="547190677216"/>
        <n v="17609936348"/>
        <n v="593809413272"/>
        <n v="523138079161"/>
        <n v="554217085959"/>
        <n v="527119411115"/>
        <n v="574735494600"/>
        <n v="575961933882"/>
        <n v="528064556251"/>
        <n v="537843990110"/>
        <n v="538267926200"/>
        <n v="527733221669"/>
        <n v="587241915065"/>
        <n v="599139729217"/>
        <n v="575744476444"/>
        <n v="579320347030"/>
        <n v="528033190141"/>
        <n v="528064196860"/>
        <n v="528047181291"/>
        <n v="578894356956"/>
        <n v="525281347377"/>
        <n v="528032990563"/>
        <n v="599138477865"/>
        <n v="583164476133"/>
        <n v="527990607768"/>
        <n v="599335454245"/>
        <n v="599141001175"/>
        <n v="601848376488"/>
        <n v="574623529141"/>
        <n v="599522087809"/>
        <n v="604021319220"/>
        <n v="583511426009"/>
        <n v="598908900450"/>
        <n v="604924296783"/>
        <n v="601843460575"/>
        <n v="588993275843"/>
        <n v="586951697361"/>
        <n v="574624025153"/>
        <n v="556322528534"/>
        <n v="599334890303"/>
        <n v="576203437986"/>
        <n v="600795005584"/>
        <n v="601187279679"/>
        <n v="599202597486"/>
        <n v="599522639719"/>
        <n v="604018031315"/>
        <n v="527733381602"/>
        <n v="599521259641"/>
        <n v="527169293681"/>
        <n v="599335746549"/>
        <n v="598909468408"/>
        <n v="574838039203"/>
        <n v="598909152271"/>
        <n v="528033014551"/>
        <n v="599521991415"/>
        <n v="583500119036"/>
        <n v="585050518231"/>
        <n v="601093977199"/>
        <n v="603592215381"/>
        <n v="599521795187"/>
        <n v="569438859623"/>
        <n v="599335926023"/>
        <n v="600570993493"/>
        <n v="593584016163"/>
      </sharedItems>
    </cacheField>
    <cacheField name="商品名称" numFmtId="0">
      <sharedItems count="211">
        <s v="【直播专属特惠】维达抽纸超韧3层M码120抽24包整箱装 卫生纸巾"/>
        <s v="维达卷纸蓝色经典4层140克27卷 有芯卷纸卫生纸巾"/>
        <s v="维达抽纸超韧3层130抽24包整箱装卫生纸巾面巾纸 新旧混发"/>
        <s v="维达蓝色经典4层200克27卷高克重有芯卷纸 卫生纸厕纸"/>
        <s v="【直播专属特惠】维达加量抽纸细韧3层130抽18+6包加量不加价卫生"/>
        <s v="维达无芯卷纸超韧4层78克10卷(中棒)卫生纸巾 厕纸手纸"/>
        <s v="【直播专属特惠】维达棉韧软抽加量不加价3层100抽(24+6)共30包"/>
        <s v="维达卷纸蓝色经典4层200克10卷卫生纸巾有芯卷纸厕纸 新旧交替"/>
        <s v="维达棉韧立体美抽纸3层110抽8包卫生纸巾餐巾纸 新旧随机发货"/>
        <s v="维达蓝色经典有芯卷纸4层200克27卷整箱*2箱共54卷纸巾 新旧交替"/>
        <s v="维达抽纸超韧3层130抽6包卫生纸巾面巾纸 新旧交替发货"/>
        <s v="维达卷纸蓝色经典4层140克10卷卫生纸巾有芯卷纸厕纸 新旧交替"/>
        <s v="维达婴儿棉韧抽纸3层100抽24包整箱装儿童纸巾如棉触感亲肤不刺激"/>
        <s v="维达抽纸倍韧180抽24包整箱装面巾纸 卫生纸巾"/>
        <s v="维达抽纸细韧3层136抽6包雏菊淡香面巾纸卫生纸巾 新旧交替发货"/>
        <s v="维达卷纸棉韧4层128克27卷整箱装立体美压花有芯卷纸卫生纸巾"/>
        <s v="维达棉韧立体美压花抽纸3层100抽6包卫生纸巾 新旧随机发货"/>
        <s v="维达棉韧立体美压花抽纸M码3层100抽20包中规格卫生纸巾整箱装"/>
        <s v="维达棉韧立体美抽纸3层108抽24包抽纸整箱装抽纸纸巾新旧交替"/>
        <s v="维达抽纸倍韧2层180抽6包软包装面巾纸餐巾纸 卫生纸巾擦手纸品"/>
        <s v="维达超韧抽纸3层150抽24包整箱装卫生纸巾餐巾纸 爆款S码"/>
        <s v="维达抽纸超韧3层M码150抽24包卫生纸巾 中规格面巾纸新旧混发"/>
        <s v="维达婴儿抽纸M码3层150抽18包整箱装中规格卫生纸巾 新旧交替发货"/>
        <s v="维达无芯卷纸超韧3层100克40卷整箱装卫生纸巾家用厕纸实惠装"/>
        <s v="维达emoji/Bduck绵柔手帕纸套装3层8张50包卫生纸巾 新旧随机发货"/>
        <s v="维达湿厕纸套装40片6包常规装+10片4包便携装私处清洁湿巾"/>
        <s v="维达洁肤杀菌湿巾套装80抽*3包卫生湿纸巾 新旧包装交替"/>
        <s v="维达棉韧立体美压花抽纸M码3层100抽单包中幅纸巾体验价/非零售价"/>
        <s v="维达卷纸至有分量3层160克10卷卫生纸巾有芯卷纸 新旧包装交替"/>
        <s v="维达卷纸超韧4层180克10卷卫生纸巾有芯卷纸 新旧包装交替"/>
        <s v="维达抽纸细韧3层140抽24包整箱装面巾卫生纸巾"/>
        <s v="维达卷纸蓝色经典3层128克12卷卫生纸巾有芯卷纸厕纸 新旧交替"/>
        <s v="维达卷纸棉韧4层12卷立体美压花有芯卷纸卫生纸巾厕纸实惠装"/>
        <s v="维达抽纸超韧3层150抽48包整箱装卫生纸巾新旧交替发货"/>
        <s v="维达厨房卷纸2层75节2卷厨房专用去油污卫生纸巾 新旧包装交替"/>
        <s v="维达手帕纸超韧4层8张36包卫生纸巾 自然无香面巾纸便携餐巾纸"/>
        <s v="维达婴儿抽纸M码3层150抽/箱*2箱共36包中规格卫生纸巾 新旧交替"/>
        <s v="维达湿厕纸套装40片*10包 私处清洁湿巾 可冲入马桶 新旧随机发货"/>
        <s v="维达无芯卷纸超韧3层100克10卷(长棒)卫生纸巾厕纸 新旧包装交替"/>
        <s v="维达超韧软抽 加量不加价 3层24+6包 30包整箱装卫生面纸巾"/>
        <s v="【直播专属特惠】维达卷纸棉韧4层160克27卷整箱装立体美有芯卷纸"/>
        <s v="维达无芯卷纸超韧3层140克12卷中棒卫生纸巾厕纸 新旧包装交替"/>
        <s v="维达厨房抽纸2层80抽3包厨房专用去油污卫生纸巾 新旧包装交替"/>
        <s v="维达无芯卷纸超韧4层78克30卷整箱装卫生纸巾厕纸 新旧包装交替"/>
        <s v="维达无芯卷纸超韧3层140克24卷(中棒)卫生纸巾厕纸 新旧包装交替"/>
        <s v="维达超韧Just1 颐和园IP国潮纸巾4层超迷你24包 手帕纸面巾餐巾纸"/>
        <s v="维达抽纸超韧3层M码120抽8包卫生纸巾中规格面巾纸 新旧交替发货"/>
        <s v="维达emoji/Bduck手帕纸3层8张10包卫生纸巾 面巾纸 新旧交替发货"/>
        <s v="维达卷纸蓝色经典4层200克30卷卫生纸巾有芯卷纸厕纸新旧交替"/>
        <s v="维达卷纸至有分量3层180克20卷卫生纸巾厕纸有芯卷纸 新旧混发"/>
        <s v="维达大规格商用擦手纸三折200抽*20包整箱装卫生纸巾 快速干手"/>
        <s v="维达卷纸棉韧4层120克12卷立体美压花无芯卷纸卫生纸巾厕纸实惠装"/>
        <s v="维达婴儿棉韧抽纸L码3层120抽18包整箱装 大规格卫生纸巾"/>
        <s v="维达卷纸棉韧4层150克单卷压花卫生纸巾体验价/非零售价 有芯卷纸"/>
        <s v="维达抽纸超韧3层M码150抽3包卫生纸巾 中规格面巾纸餐巾纸卫生纸"/>
        <s v="维达无芯卷纸超韧3层100克40卷(长棒)卫生纸巾套装 新旧包装交替"/>
        <s v="维达抽纸超韧3层130抽12包卫生纸巾面巾纸 新旧交替发货"/>
        <s v="维达洁肤杀菌无刺激湿巾10片/包*5包 成人去菌卫生湿纸巾套装便携"/>
        <s v="维达抽纸超韧3层120抽48包卫生纸巾面巾纸 新旧交替发货"/>
        <s v="维达卷纸蓝色经典3层160克*60卷卫生纸巾有芯卷纸"/>
        <s v="维达婴儿手口可用湿巾80抽1包 儿童专用卫生湿纸巾 新旧交替发货"/>
        <s v="维达婴儿柔湿巾80片/包 *3包 宝宝专用护肤卫生湿纸巾 新旧混发"/>
        <s v="维达细韧抽纸3层S码120抽20包整箱装 自然无香无压花卫生纸"/>
        <s v="维达卷纸超韧4层200克10卷卫生纸巾有芯卷纸厕纸 新旧包装交替"/>
        <s v="维达超韧中规格抽纸150抽/包*2箱 共48包纸巾整箱面巾纸新旧交替"/>
        <s v="维达手帕纸套装细韧4层7张/包共60小包 纸巾新旧交替随机发货"/>
        <s v="维达棉韧无芯卷纸4层100g30卷整箱装 卫生纸巾家用厕纸实惠装"/>
        <s v="维达婴儿湿巾手口可用80抽*3包 儿童专用湿纸巾套装 新旧交替发货"/>
        <s v="维达卷纸蓝色经典3层160克10卷卫生纸巾有芯卷纸 纸品厕纸"/>
        <s v="维达超韧压花有芯卷纸4层27卷整箱装 4D立体压花柔韧兼备"/>
        <s v="维达无芯卷纸超韧3层100克20卷(长棒)卫生纸巾套装 新旧包装交替"/>
        <s v="维达厨房卷纸2层75节2卷*4提共8卷厨房专用卫生纸巾"/>
        <s v="维达商用大盘纸3层180米/卷共8大卷整箱销售 公用卫生纸巾卷筒纸"/>
        <s v="维达厨房专用清洁湿纸巾48片/包 厨房纸卫生湿巾 新旧包装交替"/>
        <s v="维达湿厕纸40片1包 私处清洁湿巾 亲肤柔和 大人小孩皆可用"/>
        <s v="维达厨房卷纸2层75节*5提共10卷厨房专用卫生纸巾 新旧包装交替"/>
        <s v="维达手帕纸超韧4层8张18包卫生纸巾 自然无香面巾纸 新旧交替发货"/>
        <s v="维达吾皇定制版湿厕纸40片/包 无酒精 私处清洁湿巾湿厕纸"/>
        <s v="维达卷纸棉韧4层130克12卷立体美压花有芯卷纸卫生纸巾厕纸实惠装"/>
        <s v="维达卷纸蓝色经典4层140克50卷卫生纸巾有芯卷纸厕纸 新旧交替"/>
        <s v="维达抽纸超韧3层130抽24包卫生纸巾面巾纸 新旧交替发货"/>
        <s v="维达吾皇湿厕纸40片5包+10片4包 无酒精敏感期可用 私处清洁湿巾"/>
        <s v="维达卷纸至有分量3层180克10卷卫生纸巾厕纸有芯卷纸 新旧混发"/>
        <s v="维达厨房抽纸80抽12包 整箱装 吸水吸油抽纸巾"/>
        <s v="维达抽纸超韧3层M码120抽24包整箱装*2箱共48包中幅纸巾 新旧交替"/>
        <s v="维达卷纸超韧4层180克27卷整箱装卫生纸巾有芯卷纸 新旧包装交替"/>
        <s v="维达手帕纸细韧4层7张12包卫生纸巾 新旧交替随机发货便携餐巾纸"/>
        <s v="国潮纸巾维达超韧Just1颐和园联名4层软抽18包整箱卫生纸巾面巾纸"/>
        <s v="维达厨房抽纸2层80抽3包/提*3提共9包厨房卫生纸巾 新旧包装交替"/>
        <s v="维达棉韧立体美抽纸3层M码108抽18包整箱装 卫生纸巾 新旧交替"/>
        <s v="维达大规格商用擦手纸200张/包*9包整箱装 大幅卫生纸巾快速干手"/>
        <s v="维达杀菌洁肤湿厕纸巾40片/包*10包 私处可用 可冲入马桶液体厕纸"/>
        <s v="维达抽纸超韧3层150抽27包面巾纸卫生纸巾 新旧交替发货"/>
        <s v="维达厨房专用清洁湿纸巾26片/包*3包 厨房纸卫生湿巾新旧包装交替"/>
        <s v="维达厨房专用清洁湿巾26片/包厨房纸去污卫生湿巾 新旧包装交替"/>
        <s v="维达婴儿湿巾手口可用80片*3包+婴儿抽纸3层100抽*4包 新旧交替"/>
        <s v="维达抽纸超韧3层120抽4包卫生纸巾面巾纸 新旧交替发货便携小包纸"/>
        <s v="维达吾皇IP 奶猫香超迷你4层5张24包 吸猫味手帕纸面巾纸餐巾纸"/>
        <s v="维达卷纸超韧4层180克40卷卫生纸巾有芯卷纸 新旧包装交替"/>
        <s v="维达抽纸超韧3层150抽8包面巾纸卫生纸巾 新旧交替随机发货"/>
        <s v="维达婴儿棉柔巾100抽6包/提干湿两用湿水可做湿巾洗脸巾 新旧交替"/>
        <s v="维达超韧小苍兰香4层超迷你24包 手帕纸巾 餐巾纸 轻盈出行"/>
        <s v="维达吾皇IP定制 奶猫香软抽20包 整箱装 吸猫味抽纸巾"/>
        <s v="维达超迷你湿纸巾8片*8包 便携式儿童宝宝手口清洁护理卫生湿巾"/>
        <s v="维达棉韧压花立体美抽取面巾3层110抽10包 卫生纸巾面巾纸"/>
        <s v="维达棉韧卷纸4层163克10卷立体美有芯卷纸卫生纸巾新旧交替发货"/>
        <s v="维达无芯卷纸超韧3层100克30卷(长棒)卫生纸巾套装 新旧包装交替"/>
        <s v="维达手帕纸套装细韧4层7张/包共36小包 纸巾新旧交替随机发货"/>
        <s v="维达棉柔巾XL码100抽*1包洁面巾婴儿宝宝干湿两用一次性洗脸巾女"/>
        <s v="维达手帕纸超韧4层8张12包卫生纸巾自然无香面巾纸便携小包餐巾纸"/>
        <s v="维达抽纸超韧3层M码130抽18包整箱装中规格卫生纸巾 新旧混发"/>
        <s v="维达洁肤杀菌湿巾80抽1包温和无香卫生湿纸巾 新旧包装交替"/>
        <s v="维达卷纸至有分量3层160克40卷卫生纸巾有芯卷纸纸品"/>
        <s v="维达蓝色经典有芯卷纸4层140克27卷整箱*2箱共54卷纸巾 新旧交替"/>
        <s v="维达超韧软抽 3层120抽10包 卫生纸巾 抽取式面巾纸餐巾纸巾"/>
        <s v="维达无芯卷纸超韧4层130克30卷整箱装卫生纸巾厕纸 新旧包装交替"/>
        <s v="维达儿童迷你湿巾8片/包*3包便携装湿纸巾 婴儿可用 新旧包装交替"/>
        <s v="维达盒抽超韧3层L码130抽3盒装大规格面巾纸 卫生纸巾新旧混发"/>
        <s v="维达手帕纸超韧4层8张60包套装卫生纸巾餐巾纸面纸自然无香面巾纸"/>
        <s v="维达复仇者联盟复联IP定制超韧超迷你手帕纸餐巾纸面纸4层5张24包"/>
        <s v="维达纯水湿巾80片 无酒精无香精 婴儿儿童手口可用抽取式湿纸巾"/>
        <s v="维达棉韧立体美压花抽纸3层110抽6包卫生纸巾  新旧随机发货"/>
        <s v="维达抽纸倍韧2层180抽/包共24包面巾纸卫生纸巾纸品"/>
        <s v="维达棉韧4层150g10卷/140g12卷无芯卷纸卫生纸巾 新旧交替发货"/>
        <s v="维达吾皇IP女性专用湿厕纸巾20片*10包洁净升级私处清洁湿巾"/>
        <s v="维达便携装湿厕纸10片1包 私处杀菌洁肤 干湿搭配 屁屁更干净"/>
        <s v="维达B.Duck IP超迷你8片*8包*4 共32包 成人便携装卫生湿巾"/>
        <s v="维达印花手帕纸超韧4层5张24包Feel面巾纸 糖果色印花卫生纸巾"/>
        <s v="维达卷纸蓝色经典3层128克36卷卫生纸巾有芯卷纸厕纸 新旧交替"/>
        <s v="维达商用大盘纸2层280米/卷*8大卷整箱装有芯卷纸 公用卫生纸巾"/>
        <s v="维达有芯卷纸至有分量3层160克10卷*3提共30卷卫生纸巾 新旧交替"/>
        <s v="维达便携装湿厕纸套装10片/包*10包  私处清洁湿巾 新旧交替发货"/>
        <s v="维达B.Duck IP超迷你8片*8包成人便携装卫生湿巾去污餐纸洗手"/>
        <s v="维达抽纸超韧3层120抽8包卫生纸巾面巾纸 新旧交替发货"/>
        <s v="维达抽纸超韧3层M码150抽15包卫生纸巾 中规格面巾纸"/>
        <s v="维达棉韧压花立体美抽纸 3层12包 抽取式面纸巾 卫生纸巾面巾纸"/>
        <s v="维达棉韧立体美焕彩压花抽纸 M码 3层110抽8包 中幅卫生纸巾"/>
        <s v="维达抽纸超韧3层150抽3包面巾纸卫生纸巾餐巾纸 新旧交替发货"/>
        <s v="维维达抽纸倍韧2层180抽18包软包装面巾纸 卫生纸巾纸品"/>
        <s v="维达婴儿棉韧抽纸M码3层110抽8包中规格卫生纸巾 柔软如棉"/>
        <s v="维达吾皇IP 女性专用湿厕纸巾20片/包 私处可用 液体厕纸"/>
        <s v="维达厨房纸巾干湿组合80抽*6包抽纸+48片*2包湿巾 新旧包装交替"/>
        <s v="维达湿厕纸40片/包*5包加送超韧抽纸1包 温和亲肤 私处清洁湿巾"/>
        <s v="维达复仇者联盟 复联IP定制 超韧软抽3层120抽20包 整箱装抽纸"/>
        <s v="维达棉柔巾大规格L码100抽*4包/提 干湿两用湿水可做一次性洗脸巾"/>
        <s v="维达抽纸超韧3层M码130抽6包卫生纸巾 中规格面巾纸"/>
        <s v="维达抽纸超韧3层M码130抽18包卫生纸巾 中规格面巾纸"/>
        <s v="维达湿厕纸40片/包*3包 私处清洁湿巾 温和不刺激 可扔入马桶"/>
        <s v="维达洁肤杀菌湿巾10片1包 便携装卫生湿纸巾 新旧交替发货"/>
        <s v="维达Luxury铂臻L码软抽3层80抽18包商用家用整箱装抽纸 新旧交替"/>
        <s v="维达婴儿湿巾手口可用40抽1包儿童专用护肤卫生湿纸巾天然呵护"/>
        <s v="维达卷纸蓝色经典3层128克24卷卫生纸巾有芯卷纸厕纸 新旧交替"/>
        <s v="维达抽纸超韧3层130抽18包卫生纸巾面巾纸 新旧交替发货"/>
        <s v="维达卷纸超韧4层180克20卷卫生纸巾有芯卷纸 新旧包装交替"/>
        <s v="维达湿厕纸40片*3包+10片便携装*2包 私处清洁湿巾  新旧交替"/>
        <s v="维达抽纸倍韧2层180抽/包共12包面巾纸卫生纸巾纸品"/>
        <s v="维达卷纸超韧4层125克27卷整箱装卫生纸巾有芯卷纸 新旧包装交替"/>
        <s v="维达卷纸至有分量3层180克30卷卫生纸巾厕纸有芯卷纸 新旧混发"/>
        <s v="维达抽纸超韧3层M码150抽12包卫生纸巾 中规格面巾纸"/>
        <s v="维达棉韧立体美压花抽纸3层110抽12包 卫生纸巾 新旧随机发货"/>
        <s v="维达抽取式面巾纸 130抽*6包/提"/>
        <s v="维达手帕纸超韧4层5张24包Feel面巾纸 黑色魅惑香水味卫生纸巾"/>
        <s v="维达手帕纸超韧4层5张72包Feel面巾纸 黑色魅惑香水味卫生纸巾"/>
        <s v="维达抽纸超韧3层120抽20包卫生纸巾面巾纸 新旧交替发货"/>
        <s v="维达抽纸倍韧2层180抽30包软包装面巾纸 卫生纸巾纸品"/>
        <s v="维达有芯卷纸至有分量3层160克10卷*2提共20卷卫生纸巾 新旧交替"/>
        <s v="维达印花手帕纸超韧4层5张72包Feel面巾纸 糖果色印花卫生纸巾"/>
        <s v="维达抽纸3层130抽6包+卷纸3层160克10卷卫生纸巾 新旧随机发货"/>
        <s v="维达抽纸超韧3层M码150抽6包卫生纸巾 中规格面巾纸"/>
        <s v="维达超韧抽取式纸面巾纤巧装126抽*10包"/>
        <s v="维达有芯卷纸超韧4层200克10卷*2提共20卷卫生纸巾 新旧包装交替"/>
        <s v="维达抽纸超韧3层M码150抽9包卫生纸巾 中规格面巾纸"/>
        <s v="维达柔韧三层面巾纸140抽*8包/组"/>
        <s v="维达180克蓝色经典卷纸3层 180克*10卷/提"/>
        <s v="维达超韧系列三层抽取式面巾纸 130抽*12包/提"/>
        <s v="维达抽纸倍韧2层180抽12包软包装面巾纸 卫生纸巾纸品"/>
        <s v="维达超韧系列纸面巾130抽*8包/提"/>
        <s v="维达蓝色经典卷筒纸4层160克27卷整箱装 卫生纸巾"/>
        <s v="维达卷纸棉韧4层163克20卷立体美压花有芯卷纸卫生纸巾"/>
        <s v="维达细韧4层纸手帕 10+2包/条"/>
        <s v="维达棉韧立体美抽取式面巾纸XS号"/>
        <s v="维达超韧卷筒卫生纸135克*(10+2)卷/提"/>
        <s v="维达无芯卷纸超韧4层78克10卷*3提共30卷卫生纸巾厕纸 新旧交替"/>
        <s v="维达立体美4层150克10卷/提*2提共20卷无芯卷纸卫生纸巾"/>
        <s v="维达卷纸蓝色经典4层140克20卷卫生纸巾有芯卷纸厕纸 新旧交替"/>
        <s v="维达棉韧立体美压花抽纸M码3层100抽3包中规格纸巾 新旧混发"/>
        <s v="维达蓝色经典卷筒卫生纸160克/卷*10卷/提"/>
        <s v="维达抽纸细韧3层136抽12包套装面巾纸卫生纸巾纸品 新旧混发"/>
        <s v="维达抽取式纸面巾 130抽*3包/提"/>
        <s v="维达立体美四层无芯卷纸10+2卷/提"/>
        <s v="维达超韧加量不加价软抽 3层120抽30包 整箱装抽纸巾 卫生纸巾"/>
        <s v="维达超韧4层纸手帕(悦享装)"/>
        <s v="维达棉韧立体美抽纸3层108抽18包整箱装 软抽卫生纸巾"/>
        <s v="维达抽纸超韧3层150抽9包面巾纸卫生纸巾 新旧交替发货"/>
        <s v="维达立体美抽取式纸面巾 标准装 110抽*6包/提"/>
        <s v="维达抽纸超韧3层120抽12包卫生纸巾面巾纸 新旧交替发货"/>
        <s v="维达擦手纸200张/包"/>
        <s v="维达湿巾量贩装10片*3包/提"/>
        <s v="维达婴儿湿巾手口可用80抽*2包 儿童专用湿纸巾套装 新旧包装交替"/>
        <s v="维达厨房湿巾 40片/包"/>
        <s v="维达抽纸超韧3层120抽16包卫生纸巾面巾纸 新旧交替发货"/>
        <s v="维达超韧系列卫生纸150克*12卷/提"/>
        <s v="维达抽纸超韧3层120抽20包整箱装面巾纸卫生纸巾 新旧交替发货"/>
        <s v="维达便携装湿厕纸10片/包*4包 温和不刺激 私处清洁湿巾"/>
        <s v="维达卫生卷纸140克*10粒/提"/>
        <s v="维达立体美无芯卷筒卫生纸"/>
        <s v="维达超韧系列无芯卷筒卫生纸120克*10卷/提"/>
        <s v="维达立体美棉韧卫生纸巾4层150克4卷压花有芯卷纸"/>
        <s v="维达抽取式厨房纸巾80抽*3包/提"/>
        <s v="维达立体美4层有芯卷筒卫生纸20卷提"/>
        <s v="维达Luxury铂臻立体美压花有芯卷纸3层120克24卷 商用家用 整箱装"/>
      </sharedItems>
    </cacheField>
    <cacheField name="支付金额" numFmtId="0">
      <sharedItems containsSemiMixedTypes="0" containsString="0" containsNumber="1" minValue="0" maxValue="339816.3" count="598">
        <n v="339816.3"/>
        <n v="293915.84"/>
        <n v="153247.38"/>
        <n v="116052.81"/>
        <n v="93330.58"/>
        <n v="83691.12"/>
        <n v="81842.11"/>
        <n v="74503.2"/>
        <n v="71534.79"/>
        <n v="55211.2"/>
        <n v="54969.62"/>
        <n v="54409.84"/>
        <n v="54128.33"/>
        <n v="49077.45"/>
        <n v="47579.35"/>
        <n v="41356.43"/>
        <n v="41063.94"/>
        <n v="39022.02"/>
        <n v="38694.08"/>
        <n v="36630.59"/>
        <n v="33356.17"/>
        <n v="32755.05"/>
        <n v="29209.08"/>
        <n v="29206.82"/>
        <n v="28647.27"/>
        <n v="28429.13"/>
        <n v="28350.48"/>
        <n v="27669.27"/>
        <n v="26253.32"/>
        <n v="26053.91"/>
        <n v="24170.5"/>
        <n v="23808.37"/>
        <n v="23597.86"/>
        <n v="22345.68"/>
        <n v="22156.19"/>
        <n v="21245.16"/>
        <n v="19037.75"/>
        <n v="17976.88"/>
        <n v="16913.91"/>
        <n v="16650.86"/>
        <n v="16591.81"/>
        <n v="15324.09"/>
        <n v="14708.09"/>
        <n v="12923.66"/>
        <n v="12693.85"/>
        <n v="12300.45"/>
        <n v="12272.83"/>
        <n v="12001.81"/>
        <n v="11796.08"/>
        <n v="11524.45"/>
        <n v="10988.37"/>
        <n v="10758.36"/>
        <n v="10731.05"/>
        <n v="10696.58"/>
        <n v="10647.48"/>
        <n v="10559.6"/>
        <n v="10409.53"/>
        <n v="10271.7"/>
        <n v="10022.36"/>
        <n v="9968.18"/>
        <n v="8802.26"/>
        <n v="8488.96"/>
        <n v="8485.12"/>
        <n v="8427"/>
        <n v="8314.23"/>
        <n v="8098.62"/>
        <n v="8047.6"/>
        <n v="7456.67"/>
        <n v="7259.18"/>
        <n v="7112.4"/>
        <n v="6874.57"/>
        <n v="6735.9"/>
        <n v="6479.9"/>
        <n v="6428.78"/>
        <n v="6344.55"/>
        <n v="6324.99"/>
        <n v="6311.69"/>
        <n v="5654.61"/>
        <n v="5474.65"/>
        <n v="5379.94"/>
        <n v="5237.01"/>
        <n v="5020.97"/>
        <n v="4867.49"/>
        <n v="4484.83"/>
        <n v="4439.92"/>
        <n v="4084.87"/>
        <n v="4027.45"/>
        <n v="3987.21"/>
        <n v="3960.15"/>
        <n v="3949.2"/>
        <n v="3931.64"/>
        <n v="3919.87"/>
        <n v="3828.39"/>
        <n v="3736.22"/>
        <n v="3617.7"/>
        <n v="3583.05"/>
        <n v="3577.22"/>
        <n v="3499.45"/>
        <n v="3465.5"/>
        <n v="3461.26"/>
        <n v="3346.81"/>
        <n v="3323.25"/>
        <n v="3308.53"/>
        <n v="3238.63"/>
        <n v="3205.6"/>
        <n v="3198.24"/>
        <n v="3111.71"/>
        <n v="3092.11"/>
        <n v="3088.88"/>
        <n v="2921.5"/>
        <n v="2792.31"/>
        <n v="2743.31"/>
        <n v="2650.29"/>
        <n v="2617.6"/>
        <n v="2575.48"/>
        <n v="2545.79"/>
        <n v="2449.46"/>
        <n v="2442.43"/>
        <n v="2435.14"/>
        <n v="2399.17"/>
        <n v="2384.7"/>
        <n v="2314.61"/>
        <n v="2217.63"/>
        <n v="2181.37"/>
        <n v="2104.73"/>
        <n v="2085.05"/>
        <n v="2011.58"/>
        <n v="1845.12"/>
        <n v="1804.94"/>
        <n v="1768.14"/>
        <n v="1705.63"/>
        <n v="1683.82"/>
        <n v="1608.56"/>
        <n v="1598.08"/>
        <n v="1534.16"/>
        <n v="1461.51"/>
        <n v="1417.98"/>
        <n v="1394.9"/>
        <n v="1270.61"/>
        <n v="1173.88"/>
        <n v="1161.61"/>
        <n v="1099.05"/>
        <n v="1086.78"/>
        <n v="974.93"/>
        <n v="951.13"/>
        <n v="928.47"/>
        <n v="851.29"/>
        <n v="810.12"/>
        <n v="791.39"/>
        <n v="770.53"/>
        <n v="763.54"/>
        <n v="722.66"/>
        <n v="717.96"/>
        <n v="670.54"/>
        <n v="652.73"/>
        <n v="652.13"/>
        <n v="616.48"/>
        <n v="601.51"/>
        <n v="599.57"/>
        <n v="530.7"/>
        <n v="430.13"/>
        <n v="408.82"/>
        <n v="367.44"/>
        <n v="364.53"/>
        <n v="346.31"/>
        <n v="345"/>
        <n v="332.85"/>
        <n v="292.61"/>
        <n v="285.88"/>
        <n v="283.95"/>
        <n v="279"/>
        <n v="275.85"/>
        <n v="251.7"/>
        <n v="241.2"/>
        <n v="237.25"/>
        <n v="236.1"/>
        <n v="225.23"/>
        <n v="206.73"/>
        <n v="201.8"/>
        <n v="201.6"/>
        <n v="191.56"/>
        <n v="185.77"/>
        <n v="182.67"/>
        <n v="161.39"/>
        <n v="160"/>
        <n v="159.48"/>
        <n v="159"/>
        <n v="147.88"/>
        <n v="140.64"/>
        <n v="132.7"/>
        <n v="130.38"/>
        <n v="119.34"/>
        <n v="112.89"/>
        <n v="111.71"/>
        <n v="111.6"/>
        <n v="98.64"/>
        <n v="82"/>
        <n v="79.7"/>
        <n v="76.55"/>
        <n v="67.9"/>
        <n v="288405.15"/>
        <n v="250331.1"/>
        <n v="122245.09"/>
        <n v="104706.04"/>
        <n v="97312.94"/>
        <n v="66492.97"/>
        <n v="64821.31"/>
        <n v="59859.12"/>
        <n v="59769.32"/>
        <n v="47598.12"/>
        <n v="46038.2"/>
        <n v="45643.57"/>
        <n v="41254.44"/>
        <n v="39563.24"/>
        <n v="35996.24"/>
        <n v="35133.5"/>
        <n v="33838.14"/>
        <n v="33275.94"/>
        <n v="29674.95"/>
        <n v="28465.71"/>
        <n v="26879.91"/>
        <n v="25638.76"/>
        <n v="25129.82"/>
        <n v="24251.12"/>
        <n v="23640.07"/>
        <n v="23373.82"/>
        <n v="23022.22"/>
        <n v="22321.94"/>
        <n v="22133.46"/>
        <n v="21477.21"/>
        <n v="21362.16"/>
        <n v="20313.19"/>
        <n v="19644.71"/>
        <n v="19381.02"/>
        <n v="17778.07"/>
        <n v="16857.68"/>
        <n v="16567.24"/>
        <n v="16339.16"/>
        <n v="15586.75"/>
        <n v="14311.03"/>
        <n v="13653.72"/>
        <n v="13450.63"/>
        <n v="12594.34"/>
        <n v="11558.65"/>
        <n v="11379.5"/>
        <n v="10004.95"/>
        <n v="9873.42"/>
        <n v="9665.26"/>
        <n v="9396.38"/>
        <n v="8908"/>
        <n v="8741.35"/>
        <n v="8645.16"/>
        <n v="8605.39"/>
        <n v="8535.94"/>
        <n v="8061.2"/>
        <n v="7902.36"/>
        <n v="7900.36"/>
        <n v="7885.05"/>
        <n v="7856.54"/>
        <n v="7817.21"/>
        <n v="7637.9"/>
        <n v="7557.15"/>
        <n v="7459.89"/>
        <n v="7413.54"/>
        <n v="7346.71"/>
        <n v="7295.64"/>
        <n v="7032.2"/>
        <n v="7012.48"/>
        <n v="6980.58"/>
        <n v="6840.62"/>
        <n v="6716.23"/>
        <n v="6637.7"/>
        <n v="6365.04"/>
        <n v="6240.9"/>
        <n v="6204.55"/>
        <n v="6063.8"/>
        <n v="5252.11"/>
        <n v="5025.93"/>
        <n v="4844.35"/>
        <n v="4812.64"/>
        <n v="4758.7"/>
        <n v="4678.5"/>
        <n v="4575.22"/>
        <n v="4360.74"/>
        <n v="4339.58"/>
        <n v="4224.72"/>
        <n v="4072.53"/>
        <n v="4008.63"/>
        <n v="3996.27"/>
        <n v="3899.56"/>
        <n v="3898.17"/>
        <n v="3781.53"/>
        <n v="3753.66"/>
        <n v="3557.02"/>
        <n v="3423.02"/>
        <n v="3414.48"/>
        <n v="3309.98"/>
        <n v="3280.58"/>
        <n v="3276.74"/>
        <n v="3270.42"/>
        <n v="3139.1"/>
        <n v="3042.97"/>
        <n v="2969.55"/>
        <n v="2968.21"/>
        <n v="2879.73"/>
        <n v="2769.59"/>
        <n v="2541.3"/>
        <n v="2388.06"/>
        <n v="2312.65"/>
        <n v="2293.93"/>
        <n v="2228.95"/>
        <n v="2204.84"/>
        <n v="2174.17"/>
        <n v="2158.59"/>
        <n v="2104.02"/>
        <n v="2085.27"/>
        <n v="2021.74"/>
        <n v="1961.65"/>
        <n v="1935.75"/>
        <n v="1895.25"/>
        <n v="1862.29"/>
        <n v="1793.84"/>
        <n v="1737.03"/>
        <n v="1708.94"/>
        <n v="1664.63"/>
        <n v="1636.88"/>
        <n v="1634.86"/>
        <n v="1604.92"/>
        <n v="1583.53"/>
        <n v="1579.94"/>
        <n v="1524.03"/>
        <n v="1388.84"/>
        <n v="1293.91"/>
        <n v="1277.15"/>
        <n v="1272.88"/>
        <n v="1255.72"/>
        <n v="1214.98"/>
        <n v="1192.7"/>
        <n v="1188.63"/>
        <n v="1183.46"/>
        <n v="1107.93"/>
        <n v="1052.14"/>
        <n v="940.44"/>
        <n v="919.87"/>
        <n v="908.85"/>
        <n v="892.47"/>
        <n v="888.79"/>
        <n v="878.81"/>
        <n v="737.69"/>
        <n v="717.35"/>
        <n v="705.62"/>
        <n v="681.81"/>
        <n v="659"/>
        <n v="616.85"/>
        <n v="586.95"/>
        <n v="541.77"/>
        <n v="499.25"/>
        <n v="474.2"/>
        <n v="464.06"/>
        <n v="460.39"/>
        <n v="421.96"/>
        <n v="393.85"/>
        <n v="393.15"/>
        <n v="390.97"/>
        <n v="347.7"/>
        <n v="344.31"/>
        <n v="324"/>
        <n v="307.97"/>
        <n v="303.71"/>
        <n v="277.57"/>
        <n v="248.37"/>
        <n v="232.36"/>
        <n v="226.39"/>
        <n v="218.71"/>
        <n v="215.7"/>
        <n v="194.84"/>
        <n v="188.24"/>
        <n v="186.68"/>
        <n v="179.13"/>
        <n v="177.73"/>
        <n v="172.2"/>
        <n v="169.7"/>
        <n v="166.9"/>
        <n v="155.81"/>
        <n v="132.6"/>
        <n v="128.52"/>
        <n v="124.6"/>
        <n v="108.36"/>
        <n v="107.36"/>
        <n v="99.13"/>
        <n v="85.34"/>
        <n v="77.4"/>
        <n v="75.09"/>
        <n v="71.4"/>
        <n v="61.59"/>
        <n v="58.9"/>
        <n v="58.5"/>
        <n v="53.05"/>
        <n v="49.3"/>
        <n v="280868.64"/>
        <n v="222157.56"/>
        <n v="158580.04"/>
        <n v="116977.84"/>
        <n v="81780.05"/>
        <n v="70911.33"/>
        <n v="60677.64"/>
        <n v="49643.25"/>
        <n v="44625.55"/>
        <n v="41442.87"/>
        <n v="40781.83"/>
        <n v="37774.69"/>
        <n v="36378.03"/>
        <n v="35852.98"/>
        <n v="34298.86"/>
        <n v="33078.63"/>
        <n v="32233.09"/>
        <n v="32229.34"/>
        <n v="30751.17"/>
        <n v="27640.35"/>
        <n v="26802.78"/>
        <n v="26647.29"/>
        <n v="26392.72"/>
        <n v="22544.88"/>
        <n v="22076.22"/>
        <n v="21621.39"/>
        <n v="20531.14"/>
        <n v="19745.48"/>
        <n v="19034.4"/>
        <n v="18727.66"/>
        <n v="18604.2"/>
        <n v="17778.38"/>
        <n v="17508.17"/>
        <n v="17173.22"/>
        <n v="16432.96"/>
        <n v="16419.37"/>
        <n v="16334.22"/>
        <n v="16146.24"/>
        <n v="15799.18"/>
        <n v="15541.49"/>
        <n v="15194.5"/>
        <n v="14869.51"/>
        <n v="12632.63"/>
        <n v="12102.25"/>
        <n v="11891.73"/>
        <n v="11073.1"/>
        <n v="10655.34"/>
        <n v="10549.48"/>
        <n v="10413.19"/>
        <n v="10207.79"/>
        <n v="10116.04"/>
        <n v="9588.85"/>
        <n v="9213.3"/>
        <n v="9180.9"/>
        <n v="8795.38"/>
        <n v="8532.49"/>
        <n v="8463.4"/>
        <n v="8416.66"/>
        <n v="7930.74"/>
        <n v="7776.84"/>
        <n v="7552.2"/>
        <n v="7373.52"/>
        <n v="6704.96"/>
        <n v="6699.64"/>
        <n v="6648.93"/>
        <n v="6622.94"/>
        <n v="6401.38"/>
        <n v="6353.65"/>
        <n v="6339.43"/>
        <n v="6300.18"/>
        <n v="6283.65"/>
        <n v="6188.28"/>
        <n v="6112.44"/>
        <n v="5929.22"/>
        <n v="5905.64"/>
        <n v="5779.96"/>
        <n v="5643.74"/>
        <n v="4999.14"/>
        <n v="4955.24"/>
        <n v="4929.37"/>
        <n v="4731.7"/>
        <n v="4724.46"/>
        <n v="4691.18"/>
        <n v="4481.33"/>
        <n v="4196.05"/>
        <n v="4119.65"/>
        <n v="4105.13"/>
        <n v="4093.93"/>
        <n v="3842.21"/>
        <n v="3811.72"/>
        <n v="3695.23"/>
        <n v="3681.14"/>
        <n v="3644.55"/>
        <n v="3569.54"/>
        <n v="3398.8"/>
        <n v="3373.42"/>
        <n v="3137.61"/>
        <n v="3074.24"/>
        <n v="3002.76"/>
        <n v="2865.52"/>
        <n v="2626.47"/>
        <n v="2598.72"/>
        <n v="2593.41"/>
        <n v="2511.45"/>
        <n v="2471.89"/>
        <n v="2452.45"/>
        <n v="2447.94"/>
        <n v="2441.58"/>
        <n v="2374.91"/>
        <n v="2307.86"/>
        <n v="2216"/>
        <n v="2146.9"/>
        <n v="2098.2"/>
        <n v="1997.46"/>
        <n v="1990.4"/>
        <n v="1885.41"/>
        <n v="1868.4"/>
        <n v="1861.53"/>
        <n v="1751.78"/>
        <n v="1738.67"/>
        <n v="1692.42"/>
        <n v="1688.49"/>
        <n v="1600.51"/>
        <n v="1569.55"/>
        <n v="1523.21"/>
        <n v="1507.15"/>
        <n v="1467.75"/>
        <n v="1454.63"/>
        <n v="1421.03"/>
        <n v="1388.52"/>
        <n v="1376.74"/>
        <n v="1265.21"/>
        <n v="1253.96"/>
        <n v="1223.24"/>
        <n v="1163.27"/>
        <n v="1150.74"/>
        <n v="1100.17"/>
        <n v="1086.51"/>
        <n v="1014.54"/>
        <n v="1010.68"/>
        <n v="1009.34"/>
        <n v="1004.9"/>
        <n v="952.7"/>
        <n v="947.24"/>
        <n v="940.06"/>
        <n v="928.88"/>
        <n v="925.48"/>
        <n v="863.61"/>
        <n v="836.68"/>
        <n v="752.11"/>
        <n v="739.67"/>
        <n v="720.84"/>
        <n v="710.13"/>
        <n v="704.59"/>
        <n v="587.66"/>
        <n v="548.81"/>
        <n v="535.77"/>
        <n v="519.91"/>
        <n v="481.59"/>
        <n v="479.37"/>
        <n v="473.74"/>
        <n v="450.44"/>
        <n v="416.26"/>
        <n v="401.39"/>
        <n v="382.41"/>
        <n v="352.34"/>
        <n v="305.96"/>
        <n v="278.56"/>
        <n v="260.2"/>
        <n v="256.22"/>
        <n v="237.36"/>
        <n v="223.16"/>
        <n v="219.6"/>
        <n v="213.88"/>
        <n v="202.5"/>
        <n v="199.94"/>
        <n v="197.28"/>
        <n v="190.9"/>
        <n v="149.5"/>
        <n v="140.3"/>
        <n v="136.11"/>
        <n v="132.5"/>
        <n v="127.87"/>
        <n v="117.75"/>
        <n v="115.85"/>
        <n v="90.14"/>
        <n v="89.5"/>
        <n v="85.58"/>
        <n v="83.81"/>
        <n v="82.38"/>
        <n v="81.15"/>
        <n v="80"/>
        <n v="77.09"/>
        <n v="73.8"/>
        <n v="70.24"/>
        <n v="66.22"/>
        <n v="62.6"/>
        <n v="58.3"/>
        <n v="57.01"/>
      </sharedItems>
    </cacheField>
    <cacheField name="支付件数" numFmtId="0">
      <sharedItems containsSemiMixedTypes="0" containsString="0" containsNumber="1" containsInteger="1" minValue="0" maxValue="18930" count="344">
        <n v="6329"/>
        <n v="5798"/>
        <n v="2837"/>
        <n v="1662"/>
        <n v="2328"/>
        <n v="8726"/>
        <n v="1440"/>
        <n v="2991"/>
        <n v="4631"/>
        <n v="396"/>
        <n v="4091"/>
        <n v="2838"/>
        <n v="1083"/>
        <n v="1004"/>
        <n v="3837"/>
        <n v="859"/>
        <n v="3543"/>
        <n v="921"/>
        <n v="729"/>
        <n v="3059"/>
        <n v="560"/>
        <n v="465"/>
        <n v="503"/>
        <n v="552"/>
        <n v="1927"/>
        <n v="662"/>
        <n v="870"/>
        <n v="18930"/>
        <n v="1397"/>
        <n v="1231"/>
        <n v="450"/>
        <n v="1230"/>
        <n v="1280"/>
        <n v="169"/>
        <n v="3979"/>
        <n v="1234"/>
        <n v="156"/>
        <n v="248"/>
        <n v="1278"/>
        <n v="306"/>
        <n v="266"/>
        <n v="780"/>
        <n v="1269"/>
        <n v="410"/>
        <n v="351"/>
        <n v="1592"/>
        <n v="771"/>
        <n v="4161"/>
        <n v="141"/>
        <n v="281"/>
        <n v="80"/>
        <n v="592"/>
        <n v="207"/>
        <n v="9799"/>
        <n v="1294"/>
        <n v="197"/>
        <n v="387"/>
        <n v="856"/>
        <n v="119"/>
        <n v="92"/>
        <n v="854"/>
        <n v="350"/>
        <n v="252"/>
        <n v="277"/>
        <n v="57"/>
        <n v="365"/>
        <n v="199"/>
        <n v="224"/>
        <n v="364"/>
        <n v="188"/>
        <n v="262"/>
        <n v="256"/>
        <n v="55"/>
        <n v="831"/>
        <n v="183"/>
        <n v="732"/>
        <n v="926"/>
        <n v="228"/>
        <n v="60"/>
        <n v="93"/>
        <n v="139"/>
        <n v="222"/>
        <n v="94"/>
        <n v="39"/>
        <n v="63"/>
        <n v="1047"/>
        <n v="78"/>
        <n v="73"/>
        <n v="54"/>
        <n v="177"/>
        <n v="572"/>
        <n v="116"/>
        <n v="401"/>
        <n v="429"/>
        <n v="37"/>
        <n v="189"/>
        <n v="68"/>
        <n v="432"/>
        <n v="359"/>
        <n v="142"/>
        <n v="129"/>
        <n v="81"/>
        <n v="229"/>
        <n v="324"/>
        <n v="630"/>
        <n v="227"/>
        <n v="34"/>
        <n v="25"/>
        <n v="127"/>
        <n v="51"/>
        <n v="766"/>
        <n v="179"/>
        <n v="85"/>
        <n v="414"/>
        <n v="315"/>
        <n v="44"/>
        <n v="106"/>
        <n v="64"/>
        <n v="1116"/>
        <n v="337"/>
        <n v="32"/>
        <n v="15"/>
        <n v="28"/>
        <n v="74"/>
        <n v="175"/>
        <n v="100"/>
        <n v="35"/>
        <n v="50"/>
        <n v="27"/>
        <n v="317"/>
        <n v="31"/>
        <n v="24"/>
        <n v="23"/>
        <n v="20"/>
        <n v="33"/>
        <n v="290"/>
        <n v="13"/>
        <n v="125"/>
        <n v="19"/>
        <n v="17"/>
        <n v="12"/>
        <n v="10"/>
        <n v="7"/>
        <n v="16"/>
        <n v="18"/>
        <n v="49"/>
        <n v="9"/>
        <n v="5"/>
        <n v="8"/>
        <n v="14"/>
        <n v="21"/>
        <n v="4"/>
        <n v="3"/>
        <n v="36"/>
        <n v="6"/>
        <n v="2"/>
        <n v="5307"/>
        <n v="4906"/>
        <n v="2265"/>
        <n v="9452"/>
        <n v="1365"/>
        <n v="6838"/>
        <n v="1714"/>
        <n v="1353"/>
        <n v="422"/>
        <n v="773"/>
        <n v="2342"/>
        <n v="3291"/>
        <n v="762"/>
        <n v="3169"/>
        <n v="657"/>
        <n v="487"/>
        <n v="634"/>
        <n v="1259"/>
        <n v="579"/>
        <n v="536"/>
        <n v="611"/>
        <n v="467"/>
        <n v="2038"/>
        <n v="1426"/>
        <n v="161"/>
        <n v="664"/>
        <n v="1349"/>
        <n v="170"/>
        <n v="1463"/>
        <n v="176"/>
        <n v="336"/>
        <n v="1037"/>
        <n v="310"/>
        <n v="226"/>
        <n v="939"/>
        <n v="3022"/>
        <n v="135"/>
        <n v="8006"/>
        <n v="1233"/>
        <n v="475"/>
        <n v="1711"/>
        <n v="935"/>
        <n v="355"/>
        <n v="69"/>
        <n v="3373"/>
        <n v="743"/>
        <n v="159"/>
        <n v="98"/>
        <n v="316"/>
        <n v="460"/>
        <n v="232"/>
        <n v="187"/>
        <n v="6616"/>
        <n v="333"/>
        <n v="219"/>
        <n v="309"/>
        <n v="363"/>
        <n v="858"/>
        <n v="656"/>
        <n v="181"/>
        <n v="111"/>
        <n v="682"/>
        <n v="218"/>
        <n v="86"/>
        <n v="198"/>
        <n v="45"/>
        <n v="158"/>
        <n v="488"/>
        <n v="480"/>
        <n v="42"/>
        <n v="58"/>
        <n v="77"/>
        <n v="613"/>
        <n v="283"/>
        <n v="371"/>
        <n v="72"/>
        <n v="83"/>
        <n v="140"/>
        <n v="210"/>
        <n v="152"/>
        <n v="230"/>
        <n v="76"/>
        <n v="759"/>
        <n v="162"/>
        <n v="48"/>
        <n v="247"/>
        <n v="289"/>
        <n v="645"/>
        <n v="46"/>
        <n v="87"/>
        <n v="137"/>
        <n v="1003"/>
        <n v="65"/>
        <n v="321"/>
        <n v="311"/>
        <n v="70"/>
        <n v="43"/>
        <n v="61"/>
        <n v="130"/>
        <n v="389"/>
        <n v="26"/>
        <n v="253"/>
        <n v="22"/>
        <n v="97"/>
        <n v="5160"/>
        <n v="4358"/>
        <n v="3231"/>
        <n v="2150"/>
        <n v="1138"/>
        <n v="7324"/>
        <n v="1383"/>
        <n v="1093"/>
        <n v="3343"/>
        <n v="2078"/>
        <n v="3332"/>
        <n v="1374"/>
        <n v="2538"/>
        <n v="629"/>
        <n v="618"/>
        <n v="602"/>
        <n v="434"/>
        <n v="524"/>
        <n v="1739"/>
        <n v="171"/>
        <n v="1792"/>
        <n v="1275"/>
        <n v="583"/>
        <n v="361"/>
        <n v="983"/>
        <n v="995"/>
        <n v="209"/>
        <n v="276"/>
        <n v="3087"/>
        <n v="8491"/>
        <n v="134"/>
        <n v="423"/>
        <n v="826"/>
        <n v="910"/>
        <n v="1943"/>
        <n v="1726"/>
        <n v="947"/>
        <n v="377"/>
        <n v="1032"/>
        <n v="150"/>
        <n v="192"/>
        <n v="182"/>
        <n v="442"/>
        <n v="3475"/>
        <n v="271"/>
        <n v="469"/>
        <n v="303"/>
        <n v="6553"/>
        <n v="105"/>
        <n v="635"/>
        <n v="268"/>
        <n v="193"/>
        <n v="53"/>
        <n v="88"/>
        <n v="166"/>
        <n v="82"/>
        <n v="66"/>
        <n v="168"/>
        <n v="642"/>
        <n v="56"/>
        <n v="75"/>
        <n v="624"/>
        <n v="687"/>
        <n v="1040"/>
        <n v="148"/>
        <n v="67"/>
        <n v="190"/>
        <n v="251"/>
        <n v="195"/>
        <n v="186"/>
        <n v="107"/>
        <n v="258"/>
        <n v="261"/>
        <n v="273"/>
        <n v="154"/>
        <n v="660"/>
        <n v="265"/>
        <n v="299"/>
        <n v="1155"/>
        <n v="30"/>
        <n v="302"/>
        <n v="120"/>
        <n v="11"/>
        <n v="1"/>
      </sharedItems>
    </cacheField>
    <cacheField name="商品访客数" numFmtId="0">
      <sharedItems containsSemiMixedTypes="0" containsString="0" containsNumber="1" containsInteger="1" minValue="0" maxValue="80632" count="513">
        <n v="36080"/>
        <n v="28881"/>
        <n v="12889"/>
        <n v="8844"/>
        <n v="11665"/>
        <n v="30907"/>
        <n v="19764"/>
        <n v="4199"/>
        <n v="3720"/>
        <n v="3342"/>
        <n v="8157"/>
        <n v="8932"/>
        <n v="8387"/>
        <n v="4607"/>
        <n v="10008"/>
        <n v="6672"/>
        <n v="13405"/>
        <n v="10014"/>
        <n v="7430"/>
        <n v="11417"/>
        <n v="4328"/>
        <n v="3089"/>
        <n v="2378"/>
        <n v="2779"/>
        <n v="5209"/>
        <n v="6153"/>
        <n v="2093"/>
        <n v="80632"/>
        <n v="5279"/>
        <n v="1308"/>
        <n v="3659"/>
        <n v="14663"/>
        <n v="5962"/>
        <n v="1305"/>
        <n v="11750"/>
        <n v="2573"/>
        <n v="1692"/>
        <n v="1594"/>
        <n v="5206"/>
        <n v="2379"/>
        <n v="1360"/>
        <n v="4516"/>
        <n v="3836"/>
        <n v="4287"/>
        <n v="1547"/>
        <n v="5018"/>
        <n v="893"/>
        <n v="7923"/>
        <n v="521"/>
        <n v="550"/>
        <n v="4122"/>
        <n v="618"/>
        <n v="40846"/>
        <n v="2277"/>
        <n v="1376"/>
        <n v="2099"/>
        <n v="1636"/>
        <n v="111"/>
        <n v="1463"/>
        <n v="5556"/>
        <n v="1552"/>
        <n v="2749"/>
        <n v="1648"/>
        <n v="507"/>
        <n v="788"/>
        <n v="3475"/>
        <n v="1340"/>
        <n v="1200"/>
        <n v="2107"/>
        <n v="1302"/>
        <n v="1260"/>
        <n v="320"/>
        <n v="1037"/>
        <n v="1812"/>
        <n v="664"/>
        <n v="2345"/>
        <n v="2064"/>
        <n v="2659"/>
        <n v="361"/>
        <n v="336"/>
        <n v="1368"/>
        <n v="1548"/>
        <n v="802"/>
        <n v="903"/>
        <n v="524"/>
        <n v="2243"/>
        <n v="2927"/>
        <n v="408"/>
        <n v="1764"/>
        <n v="556"/>
        <n v="379"/>
        <n v="420"/>
        <n v="498"/>
        <n v="686"/>
        <n v="770"/>
        <n v="1588"/>
        <n v="281"/>
        <n v="1441"/>
        <n v="554"/>
        <n v="1728"/>
        <n v="1230"/>
        <n v="1032"/>
        <n v="481"/>
        <n v="324"/>
        <n v="679"/>
        <n v="1197"/>
        <n v="1986"/>
        <n v="585"/>
        <n v="980"/>
        <n v="1543"/>
        <n v="450"/>
        <n v="4990"/>
        <n v="444"/>
        <n v="1963"/>
        <n v="265"/>
        <n v="392"/>
        <n v="1486"/>
        <n v="1066"/>
        <n v="901"/>
        <n v="290"/>
        <n v="574"/>
        <n v="648"/>
        <n v="3392"/>
        <n v="428"/>
        <n v="1689"/>
        <n v="131"/>
        <n v="199"/>
        <n v="164"/>
        <n v="832"/>
        <n v="967"/>
        <n v="162"/>
        <n v="103"/>
        <n v="793"/>
        <n v="509"/>
        <n v="42"/>
        <n v="285"/>
        <n v="1068"/>
        <n v="438"/>
        <n v="217"/>
        <n v="753"/>
        <n v="224"/>
        <n v="416"/>
        <n v="30"/>
        <n v="98"/>
        <n v="800"/>
        <n v="2809"/>
        <n v="387"/>
        <n v="152"/>
        <n v="67"/>
        <n v="213"/>
        <n v="218"/>
        <n v="127"/>
        <n v="145"/>
        <n v="360"/>
        <n v="159"/>
        <n v="119"/>
        <n v="181"/>
        <n v="383"/>
        <n v="183"/>
        <n v="33"/>
        <n v="73"/>
        <n v="78"/>
        <n v="363"/>
        <n v="64"/>
        <n v="101"/>
        <n v="233"/>
        <n v="62"/>
        <n v="39"/>
        <n v="115"/>
        <n v="58"/>
        <n v="54"/>
        <n v="71"/>
        <n v="144"/>
        <n v="82"/>
        <n v="130"/>
        <n v="86"/>
        <n v="174"/>
        <n v="236"/>
        <n v="104"/>
        <n v="1314"/>
        <n v="28"/>
        <n v="60"/>
        <n v="31"/>
        <n v="55"/>
        <n v="621"/>
        <n v="309"/>
        <n v="475"/>
        <n v="29"/>
        <n v="14"/>
        <n v="66"/>
        <n v="19"/>
        <n v="28769"/>
        <n v="22119"/>
        <n v="12167"/>
        <n v="26974"/>
        <n v="9034"/>
        <n v="25829"/>
        <n v="7993"/>
        <n v="8444"/>
        <n v="3587"/>
        <n v="10468"/>
        <n v="6912"/>
        <n v="6459"/>
        <n v="3020"/>
        <n v="8164"/>
        <n v="6458"/>
        <n v="2672"/>
        <n v="6168"/>
        <n v="3359"/>
        <n v="5476"/>
        <n v="2689"/>
        <n v="6833"/>
        <n v="2941"/>
        <n v="6498"/>
        <n v="3079"/>
        <n v="590"/>
        <n v="1889"/>
        <n v="4194"/>
        <n v="1415"/>
        <n v="4637"/>
        <n v="2169"/>
        <n v="12736"/>
        <n v="7533"/>
        <n v="1582"/>
        <n v="4994"/>
        <n v="9139"/>
        <n v="3980"/>
        <n v="393"/>
        <n v="43804"/>
        <n v="4720"/>
        <n v="3126"/>
        <n v="5492"/>
        <n v="4021"/>
        <n v="1315"/>
        <n v="3599"/>
        <n v="594"/>
        <n v="6431"/>
        <n v="961"/>
        <n v="1714"/>
        <n v="297"/>
        <n v="1562"/>
        <n v="3479"/>
        <n v="1261"/>
        <n v="457"/>
        <n v="1316"/>
        <n v="36065"/>
        <n v="1043"/>
        <n v="248"/>
        <n v="1027"/>
        <n v="2398"/>
        <n v="1615"/>
        <n v="2727"/>
        <n v="2853"/>
        <n v="1677"/>
        <n v="137"/>
        <n v="1396"/>
        <n v="598"/>
        <n v="1061"/>
        <n v="1063"/>
        <n v="1789"/>
        <n v="820"/>
        <n v="694"/>
        <n v="1256"/>
        <n v="1657"/>
        <n v="1624"/>
        <n v="1155"/>
        <n v="246"/>
        <n v="2265"/>
        <n v="528"/>
        <n v="1040"/>
        <n v="456"/>
        <n v="2098"/>
        <n v="1054"/>
        <n v="511"/>
        <n v="2264"/>
        <n v="326"/>
        <n v="443"/>
        <n v="530"/>
        <n v="209"/>
        <n v="537"/>
        <n v="1655"/>
        <n v="968"/>
        <n v="1491"/>
        <n v="478"/>
        <n v="338"/>
        <n v="913"/>
        <n v="823"/>
        <n v="900"/>
        <n v="665"/>
        <n v="826"/>
        <n v="1855"/>
        <n v="671"/>
        <n v="632"/>
        <n v="966"/>
        <n v="729"/>
        <n v="351"/>
        <n v="938"/>
        <n v="907"/>
        <n v="1077"/>
        <n v="1619"/>
        <n v="1457"/>
        <n v="851"/>
        <n v="332"/>
        <n v="744"/>
        <n v="3366"/>
        <n v="1549"/>
        <n v="467"/>
        <n v="553"/>
        <n v="1353"/>
        <n v="494"/>
        <n v="714"/>
        <n v="1427"/>
        <n v="410"/>
        <n v="3069"/>
        <n v="623"/>
        <n v="118"/>
        <n v="215"/>
        <n v="676"/>
        <n v="108"/>
        <n v="65"/>
        <n v="339"/>
        <n v="241"/>
        <n v="77"/>
        <n v="95"/>
        <n v="461"/>
        <n v="221"/>
        <n v="277"/>
        <n v="313"/>
        <n v="138"/>
        <n v="1760"/>
        <n v="161"/>
        <n v="96"/>
        <n v="307"/>
        <n v="185"/>
        <n v="345"/>
        <n v="93"/>
        <n v="57"/>
        <n v="26"/>
        <n v="69"/>
        <n v="44"/>
        <n v="21"/>
        <n v="47"/>
        <n v="56"/>
        <n v="121"/>
        <n v="36"/>
        <n v="85"/>
        <n v="41"/>
        <n v="120"/>
        <n v="48"/>
        <n v="32"/>
        <n v="203"/>
        <n v="52"/>
        <n v="22"/>
        <n v="105"/>
        <n v="46"/>
        <n v="43"/>
        <n v="988"/>
        <n v="38"/>
        <n v="49"/>
        <n v="376"/>
        <n v="23"/>
        <n v="28526"/>
        <n v="25612"/>
        <n v="10989"/>
        <n v="15071"/>
        <n v="10676"/>
        <n v="25973"/>
        <n v="8352"/>
        <n v="6074"/>
        <n v="8775"/>
        <n v="7068"/>
        <n v="10916"/>
        <n v="3818"/>
        <n v="5911"/>
        <n v="6235"/>
        <n v="2823"/>
        <n v="7632"/>
        <n v="9894"/>
        <n v="2813"/>
        <n v="6554"/>
        <n v="4887"/>
        <n v="2939"/>
        <n v="1729"/>
        <n v="5595"/>
        <n v="3060"/>
        <n v="1872"/>
        <n v="2894"/>
        <n v="3714"/>
        <n v="4850"/>
        <n v="592"/>
        <n v="1681"/>
        <n v="2359"/>
        <n v="33124"/>
        <n v="1593"/>
        <n v="1189"/>
        <n v="10977"/>
        <n v="2323"/>
        <n v="1270"/>
        <n v="6250"/>
        <n v="3866"/>
        <n v="3492"/>
        <n v="3879"/>
        <n v="3315"/>
        <n v="1162"/>
        <n v="1213"/>
        <n v="873"/>
        <n v="2075"/>
        <n v="1212"/>
        <n v="6487"/>
        <n v="2287"/>
        <n v="1269"/>
        <n v="1481"/>
        <n v="3572"/>
        <n v="1527"/>
        <n v="1494"/>
        <n v="26753"/>
        <n v="3030"/>
        <n v="1102"/>
        <n v="1228"/>
        <n v="1295"/>
        <n v="695"/>
        <n v="1005"/>
        <n v="442"/>
        <n v="825"/>
        <n v="998"/>
        <n v="1813"/>
        <n v="535"/>
        <n v="976"/>
        <n v="322"/>
        <n v="1142"/>
        <n v="2062"/>
        <n v="6562"/>
        <n v="493"/>
        <n v="1532"/>
        <n v="936"/>
        <n v="548"/>
        <n v="254"/>
        <n v="1669"/>
        <n v="2140"/>
        <n v="1825"/>
        <n v="1097"/>
        <n v="353"/>
        <n v="279"/>
        <n v="458"/>
        <n v="334"/>
        <n v="2147"/>
        <n v="596"/>
        <n v="1238"/>
        <n v="895"/>
        <n v="885"/>
        <n v="220"/>
        <n v="950"/>
        <n v="821"/>
        <n v="700"/>
        <n v="786"/>
        <n v="1033"/>
        <n v="944"/>
        <n v="933"/>
        <n v="1888"/>
        <n v="762"/>
        <n v="607"/>
        <n v="1469"/>
        <n v="1249"/>
        <n v="226"/>
        <n v="927"/>
        <n v="526"/>
        <n v="298"/>
        <n v="583"/>
        <n v="1080"/>
        <n v="1653"/>
        <n v="1406"/>
        <n v="3048"/>
        <n v="389"/>
        <n v="794"/>
        <n v="495"/>
        <n v="142"/>
        <n v="2578"/>
        <n v="1253"/>
        <n v="343"/>
        <n v="109"/>
        <n v="1487"/>
        <n v="214"/>
        <n v="148"/>
        <n v="777"/>
        <n v="559"/>
        <n v="616"/>
        <n v="195"/>
        <n v="1096"/>
        <n v="876"/>
        <n v="644"/>
        <n v="333"/>
        <n v="289"/>
        <n v="80"/>
        <n v="72"/>
        <n v="113"/>
        <n v="282"/>
        <n v="114"/>
        <n v="260"/>
        <n v="74"/>
        <n v="146"/>
        <n v="75"/>
        <n v="149"/>
        <n v="91"/>
        <n v="245"/>
        <n v="79"/>
        <n v="24"/>
        <n v="117"/>
        <n v="34"/>
        <n v="11"/>
        <n v="16"/>
        <n v="92"/>
        <n v="6"/>
        <n v="106"/>
      </sharedItems>
    </cacheField>
    <cacheField name="支付转化率" numFmtId="0">
      <sharedItems containsSemiMixedTypes="0" containsString="0" containsNumber="1" minValue="0" maxValue="0.3874" count="517">
        <n v="0.1221"/>
        <n v="0.1405"/>
        <n v="0.1516"/>
        <n v="0.1274"/>
        <n v="0.105"/>
        <n v="0.2099"/>
        <n v="0.0397"/>
        <n v="0.2432"/>
        <n v="0.2226"/>
        <n v="0.1125"/>
        <n v="0.2323"/>
        <n v="0.1987"/>
        <n v="0.0883"/>
        <n v="0.142"/>
        <n v="0.3315"/>
        <n v="0.0824"/>
        <n v="0.2474"/>
        <n v="0.0508"/>
        <n v="0.0646"/>
        <n v="0.1811"/>
        <n v="0.0702"/>
        <n v="0.0955"/>
        <n v="0.14"/>
        <n v="0.1317"/>
        <n v="0.2465"/>
        <n v="0.0699"/>
        <n v="0.2805"/>
        <n v="0.2206"/>
        <n v="0.1487"/>
        <n v="0.237"/>
        <n v="0.0913"/>
        <n v="0.0788"/>
        <n v="0.1364"/>
        <n v="0.1142"/>
        <n v="0.2895"/>
        <n v="0.2833"/>
        <n v="0.0887"/>
        <n v="0.123"/>
        <n v="0.1635"/>
        <n v="0.0874"/>
        <n v="0.1368"/>
        <n v="0.114"/>
        <n v="0.262"/>
        <n v="0.08"/>
        <n v="0.1047"/>
        <n v="0.3119"/>
        <n v="0.1881"/>
        <n v="0.302"/>
        <n v="0.0853"/>
        <n v="0.1958"/>
        <n v="0.12"/>
        <n v="0.0864"/>
        <n v="0.1699"/>
        <n v="0.2338"/>
        <n v="0.1722"/>
        <n v="0.1134"/>
        <n v="0.1691"/>
        <n v="0.272"/>
        <n v="0.3874"/>
        <n v="0.0554"/>
        <n v="0.0648"/>
        <n v="0.1495"/>
        <n v="0.1026"/>
        <n v="0.2855"/>
        <n v="0.0481"/>
        <n v="0.1254"/>
        <n v="0.1025"/>
        <n v="0.0721"/>
        <n v="0.1697"/>
        <n v="0.1094"/>
        <n v="0.163"/>
        <n v="0.2158"/>
        <n v="0.2379"/>
        <n v="0.1603"/>
        <n v="0.3827"/>
        <n v="0.0651"/>
        <n v="0.0997"/>
        <n v="0.2054"/>
        <n v="0.0694"/>
        <n v="0.1014"/>
        <n v="0.0885"/>
        <n v="0.0399"/>
        <n v="0.103"/>
        <n v="0.3535"/>
        <n v="0.0215"/>
        <n v="0.1716"/>
        <n v="0.0295"/>
        <n v="0.0845"/>
        <n v="0.1398"/>
        <n v="0.0952"/>
        <n v="0.2149"/>
        <n v="0.2347"/>
        <n v="0.0636"/>
        <n v="0.1406"/>
        <n v="0.136"/>
        <n v="0.121"/>
        <n v="0.1117"/>
        <n v="0.1279"/>
        <n v="0.052"/>
        <n v="0.2"/>
        <n v="0.0862"/>
        <n v="0.1726"/>
        <n v="0.2068"/>
        <n v="0.2651"/>
        <n v="0.1704"/>
        <n v="0.2679"/>
        <n v="0.0752"/>
        <n v="0.1796"/>
        <n v="0.0175"/>
        <n v="0.0467"/>
        <n v="0.009"/>
        <n v="0.0991"/>
        <n v="0.2792"/>
        <n v="0.1698"/>
        <n v="0.1403"/>
        <n v="0.2476"/>
        <n v="0.2083"/>
        <n v="0.1387"/>
        <n v="0.1207"/>
        <n v="0.1202"/>
        <n v="0.3084"/>
        <n v="0.1051"/>
        <n v="0.1918"/>
        <n v="0.145"/>
        <n v="0.0653"/>
        <n v="0.1037"/>
        <n v="0.0769"/>
        <n v="0.1562"/>
        <n v="0.2654"/>
        <n v="0.2039"/>
        <n v="0.0492"/>
        <n v="0.0825"/>
        <n v="0.1042"/>
        <n v="0.1263"/>
        <n v="0.2116"/>
        <n v="0.0571"/>
        <n v="0.0968"/>
        <n v="0.0305"/>
        <n v="0.0714"/>
        <n v="0.0865"/>
        <n v="0.2333"/>
        <n v="0.3163"/>
        <n v="0.2225"/>
        <n v="0.0043"/>
        <n v="0.1654"/>
        <n v="0.0855"/>
        <n v="0.2239"/>
        <n v="0.047"/>
        <n v="0.0963"/>
        <n v="0.1496"/>
        <n v="0.0552"/>
        <n v="0.0194"/>
        <n v="0.088"/>
        <n v="0.1261"/>
        <n v="0.1326"/>
        <n v="0.1175"/>
        <n v="0.0656"/>
        <n v="0.1212"/>
        <n v="0.0548"/>
        <n v="0.0303"/>
        <n v="0.1287"/>
        <n v="0.1781"/>
        <n v="0.0172"/>
        <n v="0.1452"/>
        <n v="0.2564"/>
        <n v="0.0696"/>
        <n v="0.1035"/>
        <n v="0.0926"/>
        <n v="0.169"/>
        <n v="0.0484"/>
        <n v="0.0139"/>
        <n v="0.3537"/>
        <n v="0.0615"/>
        <n v="0.1163"/>
        <n v="0.0287"/>
        <n v="0.0127"/>
        <n v="0.0385"/>
        <n v="0.0069"/>
        <n v="0.1538"/>
        <n v="0.0645"/>
        <n v="0.25"/>
        <n v="0.1"/>
        <n v="0.0364"/>
        <n v="0.0064"/>
        <n v="0.0129"/>
        <n v="0.0063"/>
        <n v="0.2857"/>
        <n v="0.1579"/>
        <n v="0.1229"/>
        <n v="0.1447"/>
        <n v="0.1222"/>
        <n v="0.3373"/>
        <n v="0.1048"/>
        <n v="0.1098"/>
        <n v="0.1015"/>
        <n v="0.2009"/>
        <n v="0.2534"/>
        <n v="0.149"/>
        <n v="0.3338"/>
        <n v="0.0814"/>
        <n v="0.0639"/>
        <n v="0.2027"/>
        <n v="0.0796"/>
        <n v="0.1316"/>
        <n v="0.0585"/>
        <n v="0.1115"/>
        <n v="0.2016"/>
        <n v="0.1689"/>
        <n v="0.1475"/>
        <n v="0.261"/>
        <n v="0.2036"/>
        <n v="0.1046"/>
        <n v="0.2105"/>
        <n v="0.1067"/>
        <n v="0.1106"/>
        <n v="0.027"/>
        <n v="0.1081"/>
        <n v="0.125"/>
        <n v="0.2812"/>
        <n v="0.1241"/>
        <n v="0.1629"/>
        <n v="0.1696"/>
        <n v="0.2095"/>
        <n v="0.1193"/>
        <n v="0.303"/>
        <n v="0.1572"/>
        <n v="0.0792"/>
        <n v="0.0976"/>
        <n v="0.3021"/>
        <n v="0.2636"/>
        <n v="0.128"/>
        <n v="0.0595"/>
        <n v="0.138"/>
        <n v="0.1869"/>
        <n v="0.0839"/>
        <n v="0.1118"/>
        <n v="0.1293"/>
        <n v="0.1751"/>
        <n v="0.0539"/>
        <n v="0.1772"/>
        <n v="0.1601"/>
        <n v="0.1411"/>
        <n v="0.0925"/>
        <n v="0.0751"/>
        <n v="0.1313"/>
        <n v="0.0858"/>
        <n v="0.0491"/>
        <n v="0.1914"/>
        <n v="0.2482"/>
        <n v="0.217"/>
        <n v="0.0669"/>
        <n v="0.1885"/>
        <n v="0.222"/>
        <n v="0.2334"/>
        <n v="0.031"/>
        <n v="0.0416"/>
        <n v="0.197"/>
        <n v="0.1022"/>
        <n v="0.1707"/>
        <n v="0.0711"/>
        <n v="0.0701"/>
        <n v="0.1096"/>
        <n v="0.1663"/>
        <n v="0.1091"/>
        <n v="0.0979"/>
        <n v="0.0243"/>
        <n v="0.1258"/>
        <n v="0.1264"/>
        <n v="0.1245"/>
        <n v="0.2488"/>
        <n v="0.0763"/>
        <n v="0.3408"/>
        <n v="0.2056"/>
        <n v="0.1194"/>
        <n v="0.1151"/>
        <n v="0.1893"/>
        <n v="0.0778"/>
        <n v="0.1324"/>
        <n v="0.0689"/>
        <n v="0.2195"/>
        <n v="0.0642"/>
        <n v="0.3202"/>
        <n v="0.07"/>
        <n v="0.1392"/>
        <n v="0.1832"/>
        <n v="0.0412"/>
        <n v="0.151"/>
        <n v="0.1823"/>
        <n v="0.1191"/>
        <n v="0.1857"/>
        <n v="0.0633"/>
        <n v="0.2835"/>
        <n v="0.1846"/>
        <n v="0.0435"/>
        <n v="0.2048"/>
        <n v="0.1505"/>
        <n v="0.2671"/>
        <n v="0.2096"/>
        <n v="0.0798"/>
        <n v="0.1092"/>
        <n v="0.0567"/>
        <n v="0.094"/>
        <n v="0.1013"/>
        <n v="0.2065"/>
        <n v="0.0504"/>
        <n v="0.1086"/>
        <n v="0.0805"/>
        <n v="0.015"/>
        <n v="0.0401"/>
        <n v="0.1186"/>
        <n v="0.3103"/>
        <n v="0.1382"/>
        <n v="0.2237"/>
        <n v="0.1574"/>
        <n v="0.2115"/>
        <n v="0.1692"/>
        <n v="0.0766"/>
        <n v="0.087"/>
        <n v="0.059"/>
        <n v="0.1839"/>
        <n v="0.0705"/>
        <n v="0.0649"/>
        <n v="0.1474"/>
        <n v="0.0803"/>
        <n v="0.018"/>
        <n v="0.0046"/>
        <n v="0.0497"/>
        <n v="0.0335"/>
        <n v="0.1875"/>
        <n v="0.0195"/>
        <n v="0.1351"/>
        <n v="0.108"/>
        <n v="0.0232"/>
        <n v="0.1183"/>
        <n v="0.0947"/>
        <n v="0.193"/>
        <n v="0.0375"/>
        <n v="0.2308"/>
        <n v="0.1591"/>
        <n v="0.1489"/>
        <n v="0.0893"/>
        <n v="0.1944"/>
        <n v="0.0941"/>
        <n v="0.0382"/>
        <n v="0.2143"/>
        <n v="0.025"/>
        <n v="0.0538"/>
        <n v="0.0909"/>
        <n v="0.0625"/>
        <n v="0.0098"/>
        <n v="0.3462"/>
        <n v="0.0476"/>
        <n v="0.0698"/>
        <n v="0.0061"/>
        <n v="0.079"/>
        <n v="0.0606"/>
        <n v="0.0612"/>
        <n v="0.0053"/>
        <n v="0.1739"/>
        <n v="0.1153"/>
        <n v="0.1177"/>
        <n v="0.0904"/>
        <n v="0.1074"/>
        <n v="0.085"/>
        <n v="0.1012"/>
        <n v="0.3374"/>
        <n v="0.1863"/>
        <n v="0.294"/>
        <n v="0.1925"/>
        <n v="0.2499"/>
        <n v="0.0797"/>
        <n v="0.1336"/>
        <n v="0.0453"/>
        <n v="0.0935"/>
        <n v="0.0638"/>
        <n v="0.0808"/>
        <n v="0.1133"/>
        <n v="0.2301"/>
        <n v="0.074"/>
        <n v="0.2061"/>
        <n v="0.2479"/>
        <n v="0.0912"/>
        <n v="0.1548"/>
        <n v="0.133"/>
        <n v="0.11"/>
        <n v="0.0916"/>
        <n v="0.3266"/>
        <n v="0.2383"/>
        <n v="0.0829"/>
        <n v="0.1278"/>
        <n v="0.0681"/>
        <n v="0.2518"/>
        <n v="0.305"/>
        <n v="0.1668"/>
        <n v="0.1818"/>
        <n v="0.0799"/>
        <n v="0.26"/>
        <n v="0.1127"/>
        <n v="0.1524"/>
        <n v="0.0511"/>
        <n v="0.1733"/>
        <n v="0.3037"/>
        <n v="0.0809"/>
        <n v="0.16"/>
        <n v="0.0857"/>
        <n v="0.2331"/>
        <n v="0.1834"/>
        <n v="0.2376"/>
        <n v="0.0525"/>
        <n v="0.0773"/>
        <n v="0.0771"/>
        <n v="0.2427"/>
        <n v="0.1205"/>
        <n v="0.2187"/>
        <n v="0.209"/>
        <n v="0.1584"/>
        <n v="0.1429"/>
        <n v="0.0421"/>
        <n v="0.0728"/>
        <n v="0.2049"/>
        <n v="0.1056"/>
        <n v="0.1156"/>
        <n v="0.0695"/>
        <n v="0.2188"/>
        <n v="0.071"/>
        <n v="0.1984"/>
        <n v="0.1282"/>
        <n v="0.1095"/>
        <n v="0.1968"/>
        <n v="0.3787"/>
        <n v="0.0257"/>
        <n v="0.3507"/>
        <n v="0.1057"/>
        <n v="0.1473"/>
        <n v="0.0789"/>
        <n v="0.1266"/>
        <n v="0.0616"/>
        <n v="0.0242"/>
        <n v="0.1896"/>
        <n v="0.2407"/>
        <n v="0.2112"/>
        <n v="0.0915"/>
        <n v="0.2545"/>
        <n v="0.0905"/>
        <n v="0.1389"/>
        <n v="0.1454"/>
        <n v="0.2386"/>
        <n v="0.1005"/>
        <n v="0.0523"/>
        <n v="0.1854"/>
        <n v="0.1865"/>
        <n v="0.0872"/>
        <n v="0.0821"/>
        <n v="0.0593"/>
        <n v="0.3152"/>
        <n v="0.1513"/>
        <n v="0.206"/>
        <n v="0.0703"/>
        <n v="0.1678"/>
        <n v="0.0394"/>
        <n v="0.1833"/>
        <n v="0.0974"/>
        <n v="0.354"/>
        <n v="0.1363"/>
        <n v="0.0277"/>
        <n v="0.1838"/>
        <n v="0.1113"/>
        <n v="0.1638"/>
        <n v="0.019"/>
        <n v="0.0846"/>
        <n v="0.0848"/>
        <n v="0.1166"/>
        <n v="0.1835"/>
        <n v="0.3519"/>
        <n v="0.0067"/>
        <n v="0.1402"/>
        <n v="0.2838"/>
        <n v="0.0502"/>
        <n v="0.0422"/>
        <n v="0.0558"/>
        <n v="0.0173"/>
        <n v="0.1929"/>
        <n v="0.0466"/>
        <n v="0.1724"/>
        <n v="0.2531"/>
        <n v="0.2772"/>
        <n v="0.2233"/>
        <n v="0.0208"/>
        <n v="0.175"/>
        <n v="0.0833"/>
        <n v="0.0331"/>
        <n v="0.1327"/>
        <n v="0.0532"/>
        <n v="0.0614"/>
        <n v="0.1528"/>
        <n v="0.0346"/>
        <n v="0.1622"/>
        <n v="0.0479"/>
        <n v="0.0533"/>
        <n v="0.0201"/>
        <n v="0.1346"/>
        <n v="0.1782"/>
        <n v="0.033"/>
        <n v="0.2037"/>
        <n v="0.1667"/>
        <n v="0.0122"/>
        <n v="0.1628"/>
        <n v="0.0546"/>
        <n v="0.1463"/>
        <n v="0.0741"/>
        <n v="0.0349"/>
        <n v="0.3846"/>
        <n v="0.0342"/>
        <n v="0.0882"/>
        <n v="0.0217"/>
        <n v="0.0577"/>
        <n v="0.0094"/>
      </sharedItems>
    </cacheField>
    <cacheField name="客单件" numFmtId="0">
      <sharedItems containsSemiMixedTypes="0" containsString="0" containsNumber="1" minValue="0" maxValue="317.65" count="583">
        <n v="77.16"/>
        <n v="72.41"/>
        <n v="78.43"/>
        <n v="102.97"/>
        <n v="76.19"/>
        <n v="12.9"/>
        <n v="104.26"/>
        <n v="72.97"/>
        <n v="86.39"/>
        <n v="146.84"/>
        <n v="29.01"/>
        <n v="30.65"/>
        <n v="73.05"/>
        <n v="75.04"/>
        <n v="14.34"/>
        <n v="75.19"/>
        <n v="12.38"/>
        <n v="76.66"/>
        <n v="80.61"/>
        <n v="17.72"/>
        <n v="109.72"/>
        <n v="111.03"/>
        <n v="87.71"/>
        <n v="79.8"/>
        <n v="22.31"/>
        <n v="66.11"/>
        <n v="48.3"/>
        <n v="1.56"/>
        <n v="33.44"/>
        <n v="84.04"/>
        <n v="72.37"/>
        <n v="20.6"/>
        <n v="29.03"/>
        <n v="149.97"/>
        <n v="6.51"/>
        <n v="29.14"/>
        <n v="126.92"/>
        <n v="91.72"/>
        <n v="19.88"/>
        <n v="80.05"/>
        <n v="89.2"/>
        <n v="29.76"/>
        <n v="14.63"/>
        <n v="37.68"/>
        <n v="78.36"/>
        <n v="7.86"/>
        <n v="5.02"/>
        <n v="86.74"/>
        <n v="112.98"/>
        <n v="166.49"/>
        <n v="30.22"/>
        <n v="102.2"/>
        <n v="1.12"/>
        <n v="27.16"/>
        <n v="67.69"/>
        <n v="29.32"/>
        <n v="23.08"/>
        <n v="233.08"/>
        <n v="123.06"/>
        <n v="24.45"/>
        <n v="36.59"/>
        <n v="38.57"/>
        <n v="36.01"/>
        <n v="159.89"/>
        <n v="35.99"/>
        <n v="48.19"/>
        <n v="44.38"/>
        <n v="59.02"/>
        <n v="46.79"/>
        <n v="31.11"/>
        <n v="42.63"/>
        <n v="185.14"/>
        <n v="38.04"/>
        <n v="16.23"/>
        <n v="40.03"/>
        <n v="16.79"/>
        <n v="7.16"/>
        <n v="31.65"/>
        <n v="149.44"/>
        <n v="75.9"/>
        <n v="52.85"/>
        <n v="31"/>
        <n v="63.17"/>
        <n v="123.33"/>
        <n v="75.65"/>
        <n v="5.08"/>
        <n v="63.29"/>
        <n v="56.57"/>
        <n v="75.95"/>
        <n v="83.65"/>
        <n v="73.96"/>
        <n v="95.71"/>
        <n v="34.92"/>
        <n v="22.47"/>
        <n v="73.12"/>
        <n v="15.55"/>
        <n v="16.2"/>
        <n v="101.93"/>
        <n v="21.5"/>
        <n v="68.3"/>
        <n v="15.04"/>
        <n v="51.7"/>
        <n v="12.85"/>
        <n v="36.02"/>
        <n v="38.53"/>
        <n v="46.44"/>
        <n v="17.18"/>
        <n v="15.14"/>
        <n v="5.49"/>
        <n v="63.46"/>
        <n v="15.59"/>
        <n v="98.16"/>
        <n v="124.65"/>
        <n v="57.23"/>
        <n v="57.86"/>
        <n v="4.47"/>
        <n v="54.28"/>
        <n v="44.28"/>
        <n v="6.52"/>
        <n v="10.74"/>
        <n v="18.52"/>
        <n v="63.36"/>
        <n v="31.61"/>
        <n v="46.77"/>
        <n v="1.99"/>
        <n v="44.7"/>
        <n v="5.69"/>
        <n v="95"/>
        <n v="136.01"/>
        <n v="100.33"/>
        <n v="26.31"/>
        <n v="10.65"/>
        <n v="37.16"/>
        <n v="73.06"/>
        <n v="37.47"/>
        <n v="33.76"/>
        <n v="11.16"/>
        <n v="317.65"/>
        <n v="32.61"/>
        <n v="5.14"/>
        <n v="43.96"/>
        <n v="51.75"/>
        <n v="42.39"/>
        <n v="59.45"/>
        <n v="25.79"/>
        <n v="121.61"/>
        <n v="26.13"/>
        <n v="4.45"/>
        <n v="64.21"/>
        <n v="11.93"/>
        <n v="55.59"/>
        <n v="47.86"/>
        <n v="67.05"/>
        <n v="31.08"/>
        <n v="34.32"/>
        <n v="77.06"/>
        <n v="85.93"/>
        <n v="42.83"/>
        <n v="35.38"/>
        <n v="17.92"/>
        <n v="9.08"/>
        <n v="30.62"/>
        <n v="91.13"/>
        <n v="86.58"/>
        <n v="43.12"/>
        <n v="30.26"/>
        <n v="41.8"/>
        <n v="21.99"/>
        <n v="21.84"/>
        <n v="69.75"/>
        <n v="25.17"/>
        <n v="30.15"/>
        <n v="39.54"/>
        <n v="47.22"/>
        <n v="18.77"/>
        <n v="68.91"/>
        <n v="100.9"/>
        <n v="6.95"/>
        <n v="23.95"/>
        <n v="18.58"/>
        <n v="36.53"/>
        <n v="53.8"/>
        <n v="40"/>
        <n v="26.5"/>
        <n v="36.97"/>
        <n v="20.09"/>
        <n v="22.12"/>
        <n v="65.19"/>
        <n v="56.45"/>
        <n v="27.93"/>
        <n v="27.9"/>
        <n v="32.88"/>
        <n v="27.33"/>
        <n v="19.93"/>
        <n v="38.27"/>
        <n v="22.63"/>
        <n v="81.59"/>
        <n v="78.2"/>
        <n v="82.21"/>
        <n v="11.51"/>
        <n v="108.73"/>
        <n v="12.87"/>
        <n v="77.35"/>
        <n v="64.57"/>
        <n v="164.2"/>
        <n v="97.34"/>
        <n v="33.14"/>
        <n v="27.88"/>
        <n v="91.68"/>
        <n v="14.52"/>
        <n v="68.43"/>
        <n v="115.95"/>
        <n v="85.88"/>
        <n v="48.86"/>
        <n v="68.06"/>
        <n v="80.41"/>
        <n v="67.2"/>
        <n v="78.17"/>
        <n v="19.18"/>
        <n v="46.64"/>
        <n v="271.72"/>
        <n v="47.41"/>
        <n v="26.96"/>
        <n v="150.82"/>
        <n v="22.68"/>
        <n v="130.16"/>
        <n v="89.01"/>
        <n v="22.98"/>
        <n v="96.77"/>
        <n v="113.34"/>
        <n v="28.49"/>
        <n v="6.56"/>
        <n v="33.54"/>
        <n v="255.3"/>
        <n v="2.1"/>
        <n v="14.47"/>
        <n v="36.61"/>
        <n v="8.08"/>
        <n v="84.37"/>
        <n v="39.93"/>
        <n v="172.5"/>
        <n v="23.69"/>
        <n v="76.39"/>
        <n v="87.33"/>
        <n v="213.2"/>
        <n v="29.61"/>
        <n v="29.47"/>
        <n v="60.54"/>
        <n v="50.7"/>
        <n v="98.78"/>
        <n v="111.27"/>
        <n v="1.23"/>
        <n v="47.05"/>
        <n v="223.35"/>
        <n v="80.4"/>
        <n v="41.98"/>
        <n v="35.19"/>
        <n v="31.68"/>
        <n v="52.48"/>
        <n v="22.73"/>
        <n v="206.83"/>
        <n v="23.14"/>
        <n v="174.51"/>
        <n v="34.2"/>
        <n v="28.46"/>
        <n v="47.08"/>
        <n v="132.6"/>
        <n v="38.52"/>
        <n v="159.09"/>
        <n v="87.88"/>
        <n v="16.41"/>
        <n v="42.59"/>
        <n v="115.34"/>
        <n v="29.89"/>
        <n v="128.61"/>
        <n v="50.85"/>
        <n v="91.5"/>
        <n v="12.49"/>
        <n v="37.74"/>
        <n v="84.49"/>
        <n v="74.05"/>
        <n v="97.77"/>
        <n v="71.36"/>
        <n v="59.08"/>
        <n v="74.96"/>
        <n v="92.23"/>
        <n v="6.66"/>
        <n v="17.87"/>
        <n v="19.23"/>
        <n v="62.08"/>
        <n v="51.72"/>
        <n v="46.21"/>
        <n v="30.06"/>
        <n v="52.75"/>
        <n v="57.41"/>
        <n v="5"/>
        <n v="63.15"/>
        <n v="32.72"/>
        <n v="15.65"/>
        <n v="84.71"/>
        <n v="45.06"/>
        <n v="13.52"/>
        <n v="21.24"/>
        <n v="11.14"/>
        <n v="51.28"/>
        <n v="4.74"/>
        <n v="8.02"/>
        <n v="56.87"/>
        <n v="30.67"/>
        <n v="18.05"/>
        <n v="2.18"/>
        <n v="43.02"/>
        <n v="6.65"/>
        <n v="109.55"/>
        <n v="6.27"/>
        <n v="34.06"/>
        <n v="33.51"/>
        <n v="32.01"/>
        <n v="11.95"/>
        <n v="16.03"/>
        <n v="44.58"/>
        <n v="10.22"/>
        <n v="37.62"/>
        <n v="46.18"/>
        <n v="30.19"/>
        <n v="51.76"/>
        <n v="91.22"/>
        <n v="50.92"/>
        <n v="69.76"/>
        <n v="10.57"/>
        <n v="44.17"/>
        <n v="34.96"/>
        <n v="69.62"/>
        <n v="7.34"/>
        <n v="95.65"/>
        <n v="49.5"/>
        <n v="91.99"/>
        <n v="45.44"/>
        <n v="5.01"/>
        <n v="52.28"/>
        <n v="175.76"/>
        <n v="52.69"/>
        <n v="19.39"/>
        <n v="117.6"/>
        <n v="28.41"/>
        <n v="131.8"/>
        <n v="32.47"/>
        <n v="9.95"/>
        <n v="38.7"/>
        <n v="62.41"/>
        <n v="59.27"/>
        <n v="66.29"/>
        <n v="25.58"/>
        <n v="70.33"/>
        <n v="15.75"/>
        <n v="10.08"/>
        <n v="48.87"/>
        <n v="38.26"/>
        <n v="29.45"/>
        <n v="25.66"/>
        <n v="50.62"/>
        <n v="92.52"/>
        <n v="27.6"/>
        <n v="33.19"/>
        <n v="113.19"/>
        <n v="31.24"/>
        <n v="43.14"/>
        <n v="11.46"/>
        <n v="26.89"/>
        <n v="23.34"/>
        <n v="35.83"/>
        <n v="19.75"/>
        <n v="28.7"/>
        <n v="33.38"/>
        <n v="22.26"/>
        <n v="33.15"/>
        <n v="64.26"/>
        <n v="62.3"/>
        <n v="6.02"/>
        <n v="35.79"/>
        <n v="19.83"/>
        <n v="42.67"/>
        <n v="25.03"/>
        <n v="12.52"/>
        <n v="23.8"/>
        <n v="30.8"/>
        <n v="19.63"/>
        <n v="19.5"/>
        <n v="26.52"/>
        <n v="12.32"/>
        <n v="85.42"/>
        <n v="79.51"/>
        <n v="122.65"/>
        <n v="85.89"/>
        <n v="109.48"/>
        <n v="67.65"/>
        <n v="162.76"/>
        <n v="72.56"/>
        <n v="14"/>
        <n v="30.97"/>
        <n v="11.77"/>
        <n v="49.49"/>
        <n v="24.27"/>
        <n v="69.01"/>
        <n v="87.74"/>
        <n v="93.16"/>
        <n v="85.26"/>
        <n v="116.92"/>
        <n v="66.13"/>
        <n v="67.86"/>
        <n v="80.02"/>
        <n v="24.74"/>
        <n v="176.13"/>
        <n v="19.15"/>
        <n v="35.04"/>
        <n v="44.25"/>
        <n v="74.79"/>
        <n v="33.1"/>
        <n v="29.04"/>
        <n v="211.41"/>
        <n v="96.1"/>
        <n v="81.06"/>
        <n v="6.44"/>
        <n v="2.08"/>
        <n v="124.39"/>
        <n v="107.46"/>
        <n v="21.59"/>
        <n v="27.01"/>
        <n v="174.62"/>
        <n v="7.97"/>
        <n v="23.05"/>
        <n v="19.89"/>
        <n v="39.04"/>
        <n v="13.8"/>
        <n v="84.53"/>
        <n v="186.94"/>
        <n v="79.32"/>
        <n v="98.24"/>
        <n v="48.61"/>
        <n v="51.83"/>
        <n v="40.77"/>
        <n v="38.74"/>
        <n v="28.74"/>
        <n v="23.97"/>
        <n v="30.89"/>
        <n v="187.04"/>
        <n v="1.25"/>
        <n v="48.91"/>
        <n v="175.63"/>
        <n v="86.75"/>
        <n v="22.5"/>
        <n v="42.95"/>
        <n v="43.74"/>
        <n v="31.54"/>
        <n v="91.45"/>
        <n v="198.55"/>
        <n v="126.79"/>
        <n v="150"/>
        <n v="47.6"/>
        <n v="101.45"/>
        <n v="30.56"/>
        <n v="174.39"/>
        <n v="44.74"/>
        <n v="27.66"/>
        <n v="238.05"/>
        <n v="141.58"/>
        <n v="88.02"/>
        <n v="15.56"/>
        <n v="39.37"/>
        <n v="78.19"/>
        <n v="89.63"/>
        <n v="6.64"/>
        <n v="74.9"/>
        <n v="6.41"/>
        <n v="35.29"/>
        <n v="73.89"/>
        <n v="173.26"/>
        <n v="63.71"/>
        <n v="61.35"/>
        <n v="30.12"/>
        <n v="68.64"/>
        <n v="30.08"/>
        <n v="11.32"/>
        <n v="16.6"/>
        <n v="37.95"/>
        <n v="53.62"/>
        <n v="33.32"/>
        <n v="23.04"/>
        <n v="45.59"/>
        <n v="15.53"/>
        <n v="31.79"/>
        <n v="45.78"/>
        <n v="14.01"/>
        <n v="14.07"/>
        <n v="56.78"/>
        <n v="15.32"/>
        <n v="18.32"/>
        <n v="61.56"/>
        <n v="4.64"/>
        <n v="11.1"/>
        <n v="79.9"/>
        <n v="10.42"/>
        <n v="50.96"/>
        <n v="37.37"/>
        <n v="80.94"/>
        <n v="8.85"/>
        <n v="10.8"/>
        <n v="5.88"/>
        <n v="30.2"/>
        <n v="71.34"/>
        <n v="16.74"/>
        <n v="125.6"/>
        <n v="25.31"/>
        <n v="29"/>
        <n v="13.1"/>
        <n v="59.86"/>
        <n v="66.59"/>
        <n v="31.35"/>
        <n v="61.16"/>
        <n v="61.22"/>
        <n v="115.07"/>
        <n v="36.67"/>
        <n v="25.87"/>
        <n v="126.82"/>
        <n v="25.91"/>
        <n v="45.88"/>
        <n v="38.65"/>
        <n v="47.63"/>
        <n v="45.11"/>
        <n v="49.48"/>
        <n v="5.5"/>
        <n v="84.13"/>
        <n v="172.72"/>
        <n v="5.13"/>
        <n v="39.58"/>
        <n v="26.42"/>
        <n v="10.45"/>
        <n v="118.36"/>
        <n v="50.33"/>
        <n v="68.6"/>
        <n v="89.3"/>
        <n v="64.99"/>
        <n v="43.78"/>
        <n v="39.95"/>
        <n v="31.58"/>
        <n v="30.03"/>
        <n v="59.47"/>
        <n v="18.25"/>
        <n v="42.49"/>
        <n v="29.36"/>
        <n v="43.71"/>
        <n v="69.64"/>
        <n v="86.73"/>
        <n v="85.41"/>
        <n v="33.91"/>
        <n v="12.4"/>
        <n v="73.2"/>
        <n v="19.44"/>
        <n v="40.5"/>
        <n v="65.76"/>
        <n v="27.27"/>
        <n v="49.83"/>
        <n v="23.38"/>
        <n v="27.22"/>
        <n v="33.12"/>
        <n v="42.62"/>
        <n v="23.55"/>
        <n v="38.62"/>
        <n v="6.01"/>
        <n v="22.38"/>
        <n v="21.39"/>
        <n v="27.94"/>
        <n v="82.38"/>
        <n v="20.29"/>
        <n v="80"/>
        <n v="25.8"/>
        <n v="19.27"/>
        <n v="24.6"/>
        <n v="35.12"/>
        <n v="33.11"/>
        <n v="20.87"/>
        <n v="58.3"/>
        <n v="57.01"/>
      </sharedItems>
    </cacheField>
    <cacheField name="件单件" numFmtId="0">
      <sharedItems containsSemiMixedTypes="0" containsString="0" containsNumber="1" minValue="0" maxValue="148.08" count="573">
        <n v="53.69"/>
        <n v="50.69"/>
        <n v="54.02"/>
        <n v="69.83"/>
        <n v="40.09"/>
        <n v="9.59"/>
        <n v="56.83"/>
        <n v="24.91"/>
        <n v="15.45"/>
        <n v="139.42"/>
        <n v="13.44"/>
        <n v="19.17"/>
        <n v="49.98"/>
        <n v="48.88"/>
        <n v="12.4"/>
        <n v="48.14"/>
        <n v="11.59"/>
        <n v="42.37"/>
        <n v="53.08"/>
        <n v="11.97"/>
        <n v="59.56"/>
        <n v="70.44"/>
        <n v="58.07"/>
        <n v="52.91"/>
        <n v="14.87"/>
        <n v="42.94"/>
        <n v="32.59"/>
        <n v="1.46"/>
        <n v="18.79"/>
        <n v="21.16"/>
        <n v="53.71"/>
        <n v="19.36"/>
        <n v="18.44"/>
        <n v="132.22"/>
        <n v="5.57"/>
        <n v="17.22"/>
        <n v="122.04"/>
        <n v="72.49"/>
        <n v="13.23"/>
        <n v="54.41"/>
        <n v="62.38"/>
        <n v="19.65"/>
        <n v="31.52"/>
        <n v="36.16"/>
        <n v="7.73"/>
        <n v="15.92"/>
        <n v="2.88"/>
        <n v="83.66"/>
        <n v="41.01"/>
        <n v="137.35"/>
        <n v="18.17"/>
        <n v="51.84"/>
        <n v="1.09"/>
        <n v="8.23"/>
        <n v="53.6"/>
        <n v="26.9"/>
        <n v="12"/>
        <n v="84.22"/>
        <n v="108.35"/>
        <n v="10.31"/>
        <n v="24.25"/>
        <n v="33.67"/>
        <n v="30.42"/>
        <n v="145.86"/>
        <n v="22.19"/>
        <n v="40.44"/>
        <n v="33.29"/>
        <n v="19.94"/>
        <n v="37.83"/>
        <n v="26.24"/>
        <n v="26.31"/>
        <n v="117.82"/>
        <n v="13.83"/>
        <n v="7.63"/>
        <n v="34.56"/>
        <n v="8.62"/>
        <n v="6.11"/>
        <n v="24.01"/>
        <n v="89.67"/>
        <n v="56.31"/>
        <n v="36.12"/>
        <n v="21.93"/>
        <n v="47.71"/>
        <n v="113.84"/>
        <n v="64.84"/>
        <n v="3.85"/>
        <n v="51.12"/>
        <n v="33.28"/>
        <n v="54.1"/>
        <n v="72.81"/>
        <n v="68.77"/>
        <n v="69.61"/>
        <n v="21.11"/>
        <n v="6.32"/>
        <n v="30.89"/>
        <n v="8.92"/>
        <n v="8.16"/>
        <n v="93.66"/>
        <n v="18.31"/>
        <n v="49.22"/>
        <n v="7.69"/>
        <n v="41.36"/>
        <n v="9.02"/>
        <n v="22.57"/>
        <n v="24.79"/>
        <n v="38.42"/>
        <n v="13.5"/>
        <n v="9.53"/>
        <n v="4.64"/>
        <n v="46.54"/>
        <n v="12.09"/>
        <n v="77.95"/>
        <n v="104.7"/>
        <n v="20.28"/>
        <n v="49.92"/>
        <n v="3.2"/>
        <n v="13.64"/>
        <n v="28.65"/>
        <n v="5.8"/>
        <n v="7.57"/>
        <n v="14.84"/>
        <n v="50.4"/>
        <n v="20.58"/>
        <n v="32.89"/>
        <n v="1.87"/>
        <n v="33.53"/>
        <n v="5.48"/>
        <n v="56.4"/>
        <n v="117.88"/>
        <n v="60.92"/>
        <n v="22.75"/>
        <n v="9.19"/>
        <n v="15.98"/>
        <n v="43.83"/>
        <n v="29.23"/>
        <n v="20.85"/>
        <n v="7.97"/>
        <n v="47.06"/>
        <n v="21.74"/>
        <n v="3.66"/>
        <n v="35.45"/>
        <n v="45.28"/>
        <n v="39"/>
        <n v="41.35"/>
        <n v="16.88"/>
        <n v="42.56"/>
        <n v="24.55"/>
        <n v="2.73"/>
        <n v="59.27"/>
        <n v="38.03"/>
        <n v="42.23"/>
        <n v="55.88"/>
        <n v="28.38"/>
        <n v="26.09"/>
        <n v="61.65"/>
        <n v="85.93"/>
        <n v="37.47"/>
        <n v="29.48"/>
        <n v="15.36"/>
        <n v="8.34"/>
        <n v="19.34"/>
        <n v="40.5"/>
        <n v="69.26"/>
        <n v="43.12"/>
        <n v="25.6"/>
        <n v="32.51"/>
        <n v="20.42"/>
        <n v="13.52"/>
        <n v="69.75"/>
        <n v="27.59"/>
        <n v="20.98"/>
        <n v="30.15"/>
        <n v="23.73"/>
        <n v="26.23"/>
        <n v="18.77"/>
        <n v="68.91"/>
        <n v="67.27"/>
        <n v="5.6"/>
        <n v="19.16"/>
        <n v="18.58"/>
        <n v="36.53"/>
        <n v="53.8"/>
        <n v="40"/>
        <n v="11.39"/>
        <n v="26.5"/>
        <n v="29.58"/>
        <n v="10.05"/>
        <n v="18.96"/>
        <n v="65.19"/>
        <n v="9.95"/>
        <n v="56.45"/>
        <n v="27.93"/>
        <n v="18.6"/>
        <n v="32.88"/>
        <n v="8.2"/>
        <n v="9.96"/>
        <n v="25.52"/>
        <n v="22.63"/>
        <n v="54.34"/>
        <n v="51.03"/>
        <n v="53.97"/>
        <n v="11.08"/>
        <n v="71.29"/>
        <n v="9.72"/>
        <n v="37.82"/>
        <n v="44.24"/>
        <n v="141.63"/>
        <n v="61.58"/>
        <n v="19.66"/>
        <n v="13.87"/>
        <n v="54.14"/>
        <n v="12.48"/>
        <n v="54.79"/>
        <n v="72.14"/>
        <n v="53.37"/>
        <n v="26.43"/>
        <n v="51.25"/>
        <n v="53.11"/>
        <n v="43.99"/>
        <n v="54.9"/>
        <n v="12.33"/>
        <n v="17.01"/>
        <n v="146.83"/>
        <n v="35.2"/>
        <n v="17.07"/>
        <n v="131.31"/>
        <n v="15.13"/>
        <n v="122.03"/>
        <n v="63.58"/>
        <n v="19.59"/>
        <n v="63.37"/>
        <n v="85.76"/>
        <n v="18.93"/>
        <n v="5.58"/>
        <n v="19.29"/>
        <n v="121.03"/>
        <n v="1.95"/>
        <n v="11.61"/>
        <n v="28.74"/>
        <n v="7.86"/>
        <n v="13.47"/>
        <n v="74.09"/>
        <n v="32.05"/>
        <n v="145"/>
        <n v="2.93"/>
        <n v="13.01"/>
        <n v="55.6"/>
        <n v="56.03"/>
        <n v="89.2"/>
        <n v="27.36"/>
        <n v="18.71"/>
        <n v="37.44"/>
        <n v="34.75"/>
        <n v="42.26"/>
        <n v="108.22"/>
        <n v="1.19"/>
        <n v="23.59"/>
        <n v="122.14"/>
        <n v="72.06"/>
        <n v="34.51"/>
        <n v="24.14"/>
        <n v="41.51"/>
        <n v="8.5"/>
        <n v="86.82"/>
        <n v="10.69"/>
        <n v="71.23"/>
        <n v="26.72"/>
        <n v="21.95"/>
        <n v="37.5"/>
        <n v="115.73"/>
        <n v="34.48"/>
        <n v="84.99"/>
        <n v="54.63"/>
        <n v="7.7"/>
        <n v="23.05"/>
        <n v="56.33"/>
        <n v="24.31"/>
        <n v="105.75"/>
        <n v="29.61"/>
        <n v="67.28"/>
        <n v="8.94"/>
        <n v="9.04"/>
        <n v="61.23"/>
        <n v="52.21"/>
        <n v="95.44"/>
        <n v="68.9"/>
        <n v="50.64"/>
        <n v="14.88"/>
        <n v="75.63"/>
        <n v="6.12"/>
        <n v="12.57"/>
        <n v="9.23"/>
        <n v="47.42"/>
        <n v="39.88"/>
        <n v="23.43"/>
        <n v="15.6"/>
        <n v="21.52"/>
        <n v="13.65"/>
        <n v="40.04"/>
        <n v="3.91"/>
        <n v="51.18"/>
        <n v="17.78"/>
        <n v="9.55"/>
        <n v="52.94"/>
        <n v="37.31"/>
        <n v="9.36"/>
        <n v="18.35"/>
        <n v="7.71"/>
        <n v="29.8"/>
        <n v="3.37"/>
        <n v="5.95"/>
        <n v="45.74"/>
        <n v="23.97"/>
        <n v="14.76"/>
        <n v="1.96"/>
        <n v="29.78"/>
        <n v="5.9"/>
        <n v="54.77"/>
        <n v="5.77"/>
        <n v="24.81"/>
        <n v="23.41"/>
        <n v="19.13"/>
        <n v="9.14"/>
        <n v="7.11"/>
        <n v="37.32"/>
        <n v="8.42"/>
        <n v="34.35"/>
        <n v="20.88"/>
        <n v="22.77"/>
        <n v="39.21"/>
        <n v="63.86"/>
        <n v="44.85"/>
        <n v="9.35"/>
        <n v="38.47"/>
        <n v="16.28"/>
        <n v="62.29"/>
        <n v="2.85"/>
        <n v="40.47"/>
        <n v="44.78"/>
        <n v="45.99"/>
        <n v="39.52"/>
        <n v="3.53"/>
        <n v="42.32"/>
        <n v="58.59"/>
        <n v="43.39"/>
        <n v="17.08"/>
        <n v="70.56"/>
        <n v="21.31"/>
        <n v="94.14"/>
        <n v="28.04"/>
        <n v="6.05"/>
        <n v="30.1"/>
        <n v="62.41"/>
        <n v="36.48"/>
        <n v="58.01"/>
        <n v="24.23"/>
        <n v="70.33"/>
        <n v="15.15"/>
        <n v="30.07"/>
        <n v="28.98"/>
        <n v="38.26"/>
        <n v="24.92"/>
        <n v="25.66"/>
        <n v="33.75"/>
        <n v="69.39"/>
        <n v="17.74"/>
        <n v="29.05"/>
        <n v="27.34"/>
        <n v="43.14"/>
        <n v="10.25"/>
        <n v="23.53"/>
        <n v="20.74"/>
        <n v="35.83"/>
        <n v="9.87"/>
        <n v="56.57"/>
        <n v="23.84"/>
        <n v="22.26"/>
        <n v="33.15"/>
        <n v="64.26"/>
        <n v="62.3"/>
        <n v="5.7"/>
        <n v="26.84"/>
        <n v="19.83"/>
        <n v="42.67"/>
        <n v="25.8"/>
        <n v="25.03"/>
        <n v="12.52"/>
        <n v="17.85"/>
        <n v="20.53"/>
        <n v="19.63"/>
        <n v="19.5"/>
        <n v="26.52"/>
        <n v="9.86"/>
        <n v="54.43"/>
        <n v="50.98"/>
        <n v="49.08"/>
        <n v="71.86"/>
        <n v="9.68"/>
        <n v="43.87"/>
        <n v="141.84"/>
        <n v="40.83"/>
        <n v="11.34"/>
        <n v="26.48"/>
        <n v="14.13"/>
        <n v="54.53"/>
        <n v="53.53"/>
        <n v="66.05"/>
        <n v="53.54"/>
        <n v="70.86"/>
        <n v="51.15"/>
        <n v="52.98"/>
        <n v="15.18"/>
        <n v="131.84"/>
        <n v="12.32"/>
        <n v="16.96"/>
        <n v="35.22"/>
        <n v="54.7"/>
        <n v="18.82"/>
        <n v="143.11"/>
        <n v="85.06"/>
        <n v="63.44"/>
        <n v="5.56"/>
        <n v="1.94"/>
        <n v="122.53"/>
        <n v="38.62"/>
        <n v="19.55"/>
        <n v="17.36"/>
        <n v="111.01"/>
        <n v="7.82"/>
        <n v="13.34"/>
        <n v="32.1"/>
        <n v="11.52"/>
        <n v="73.82"/>
        <n v="82.6"/>
        <n v="54.95"/>
        <n v="57.22"/>
        <n v="23.09"/>
        <n v="2.91"/>
        <n v="35.38"/>
        <n v="29.82"/>
        <n v="24.35"/>
        <n v="18.75"/>
        <n v="120.24"/>
        <n v="1.21"/>
        <n v="41.15"/>
        <n v="148.08"/>
        <n v="70.22"/>
        <n v="10.56"/>
        <n v="25"/>
        <n v="34.45"/>
        <n v="21.86"/>
        <n v="42.68"/>
        <n v="119.88"/>
        <n v="72.04"/>
        <n v="116.67"/>
        <n v="37.85"/>
        <n v="75.47"/>
        <n v="26.69"/>
        <n v="89.84"/>
        <n v="35.15"/>
        <n v="8.79"/>
        <n v="89.27"/>
        <n v="107.72"/>
        <n v="65.72"/>
        <n v="7.58"/>
        <n v="15.59"/>
        <n v="61.73"/>
        <n v="57.45"/>
        <n v="54.21"/>
        <n v="3.95"/>
        <n v="22.87"/>
        <n v="69.86"/>
        <n v="97.74"/>
        <n v="49.94"/>
        <n v="39.58"/>
        <n v="24.63"/>
        <n v="53.28"/>
        <n v="17.89"/>
        <n v="6.91"/>
        <n v="12.5"/>
        <n v="21.65"/>
        <n v="15.4"/>
        <n v="29.24"/>
        <n v="18.63"/>
        <n v="38.22"/>
        <n v="13.94"/>
        <n v="23.47"/>
        <n v="40.52"/>
        <n v="9.51"/>
        <n v="9.38"/>
        <n v="46.07"/>
        <n v="8.7"/>
        <n v="14.99"/>
        <n v="50.36"/>
        <n v="3.25"/>
        <n v="8.49"/>
        <n v="51.22"/>
        <n v="7.43"/>
        <n v="29.93"/>
        <n v="30.63"/>
        <n v="37.99"/>
        <n v="6.61"/>
        <n v="9.01"/>
        <n v="5.66"/>
        <n v="23.2"/>
        <n v="52.32"/>
        <n v="7.29"/>
        <n v="62.8"/>
        <n v="19.57"/>
        <n v="9.32"/>
        <n v="22.56"/>
        <n v="8.17"/>
        <n v="20.55"/>
        <n v="42.17"/>
        <n v="8.96"/>
        <n v="37.07"/>
        <n v="43.08"/>
        <n v="60.57"/>
        <n v="21.57"/>
        <n v="16.46"/>
        <n v="59.68"/>
        <n v="23.5"/>
        <n v="38.82"/>
        <n v="37.22"/>
        <n v="45.37"/>
        <n v="33.83"/>
        <n v="44.76"/>
        <n v="3.56"/>
        <n v="57.84"/>
        <n v="66.43"/>
        <n v="2.77"/>
        <n v="24.66"/>
        <n v="6.01"/>
        <n v="88.77"/>
        <n v="44.04"/>
        <n v="26.71"/>
        <n v="42.22"/>
        <n v="66.97"/>
        <n v="43.33"/>
        <n v="25.35"/>
        <n v="25.23"/>
        <n v="17.32"/>
        <n v="59.47"/>
        <n v="16.06"/>
        <n v="31.87"/>
        <n v="20.73"/>
        <n v="30.6"/>
        <n v="69.64"/>
        <n v="43.37"/>
        <n v="64.06"/>
        <n v="29.67"/>
        <n v="10.14"/>
        <n v="19.44"/>
        <n v="22.5"/>
        <n v="33.32"/>
        <n v="65.76"/>
        <n v="23.86"/>
        <n v="29.9"/>
        <n v="20.04"/>
        <n v="27.22"/>
        <n v="42.62"/>
        <n v="19.62"/>
        <n v="17.9"/>
        <n v="21.39"/>
        <n v="27.94"/>
        <n v="41.19"/>
        <n v="20.29"/>
        <n v="15.42"/>
        <n v="35.12"/>
        <n v="33.11"/>
        <n v="20.87"/>
        <n v="58.3"/>
        <n v="57.01"/>
      </sharedItems>
    </cacheField>
    <cacheField name="sku " numFmtId="0">
      <sharedItems count="188">
        <s v="V2388"/>
        <s v="V4069-B"/>
        <s v="V2239-B"/>
        <s v="V4073-B"/>
        <s v="V2603"/>
        <s v="V4143"/>
        <s v="V2833-A"/>
        <s v="V4073"/>
        <s v="V2885A"/>
        <s v="V4073-B*2"/>
        <s v="V2239"/>
        <s v="V4069"/>
        <s v="V2397"/>
        <s v="V2256-C"/>
        <s v="V2249"/>
        <s v="V4665"/>
        <s v="V2833"/>
        <s v="V2880-A"/>
        <s v="V2882-A"/>
        <s v="V2256"/>
        <s v="V2219-B"/>
        <s v="V2182-A"/>
        <s v="V2166-A"/>
        <s v="V4600"/>
        <s v="V0123*5"/>
        <s v="VW3411"/>
        <s v="VW1028*3"/>
        <s v="立体美单包"/>
        <s v="V4079"/>
        <s v="V4688"/>
        <s v="V2212-A"/>
        <s v="V4146"/>
        <s v="V4669"/>
        <s v="V2219-B*2"/>
        <s v="V4020-2"/>
        <s v="V0036C"/>
        <s v="V2166-A*2"/>
        <s v="VW3410*10"/>
        <s v="V4407"/>
        <s v="V2286"/>
        <s v="V4689-A"/>
        <s v="V4457"/>
        <s v="V2241"/>
        <s v="V4143-A"/>
        <s v="V4457*2"/>
        <s v="V0140"/>
        <s v="V2889"/>
        <s v="V0123"/>
        <s v="V4073*3"/>
        <s v="V4081*2"/>
        <s v="VS2056"/>
        <s v="V4629"/>
        <s v="V2398"/>
        <s v="V4687单卷"/>
        <s v="V2182"/>
        <s v="V4407*4"/>
        <s v="V2239*2"/>
        <s v="VW1009*5"/>
        <s v="V2223*12"/>
        <s v="V4068*6"/>
        <s v="VW2004"/>
        <s v="VW2002B"/>
        <s v="V2605-B"/>
        <s v="V4519"/>
        <s v="V2182-A*2"/>
        <s v="V0012-4*5"/>
        <s v="V4660"/>
        <s v="VW2004*3"/>
        <s v="V4068"/>
        <s v="V4658"/>
        <s v="V4407*2"/>
        <s v="V4020-2-B"/>
        <s v="VS4490-A"/>
        <s v="VW4002"/>
        <s v="VW3410"/>
        <s v="V4020-2*5"/>
        <s v="V0036A"/>
        <s v="VW3415"/>
        <s v="V4666"/>
        <s v="V4069*5"/>
        <s v="V2239*4"/>
        <s v="VW3416"/>
        <s v="V4081"/>
        <s v="V2241-A "/>
        <s v="V2388*2"/>
        <s v="V4688-A"/>
        <s v="V0012-4"/>
        <s v="V2808-A"/>
        <s v="V2241*3"/>
        <s v="V2883"/>
        <s v="VS2056-A"/>
        <s v="VW3410C"/>
        <s v="V2219*9"/>
        <s v="VW4001*3"/>
        <s v="VW4001"/>
        <s v="VW6203"/>
        <s v="V2223"/>
        <s v="V0138"/>
        <s v="V4688*4"/>
        <s v="V2219A"/>
        <s v="V1166"/>
        <s v="V0139"/>
        <s v="V2021"/>
        <s v="VW1026"/>
        <s v="V2885B"/>
        <s v="V4686"/>
        <s v="V4407*3"/>
        <s v="V0012-4*3"/>
        <s v="V1167单包"/>
        <s v="V0036"/>
        <s v="V2252-A"/>
        <s v="VW1028"/>
        <s v="V4079*4"/>
        <s v="V4069-B*2"/>
        <s v="V2223B"/>
        <s v="V4620"/>
        <s v="VW1004"/>
        <s v="V2218"/>
        <s v="V0036*5"/>
        <s v="V0137"/>
        <s v="VW1027"/>
        <s v="V2885"/>
        <s v="V2256*4"/>
        <s v="V4657"/>
        <s v="VW3418A"/>
        <s v="VW3412"/>
        <s v="VW1025*4"/>
        <s v="V0135D"/>
        <s v="V4146*3"/>
        <s v="VS4035-A"/>
        <s v="V4079*3"/>
        <s v="VW3412A"/>
        <s v="VW1025"/>
        <s v="V2223*2"/>
        <s v="V2182*5"/>
        <s v="V2833A"/>
        <s v="V2887A"/>
        <s v="V2219"/>
        <s v="V2256*3"/>
        <s v="V2909"/>
        <s v="VW3418"/>
        <s v="VW6200"/>
        <s v="VW3410A"/>
        <s v="V2098"/>
        <s v="V1167"/>
        <s v="V2252"/>
        <s v="V2252*3"/>
        <s v="VW3410*3"/>
        <s v="VW1009"/>
        <s v="VS2418-A"/>
        <s v="VW3204"/>
        <s v="V4146*2"/>
        <s v="V2239*3"/>
        <s v="V4688*2"/>
        <s v="VW3410*3+VW3412*2"/>
        <s v="V2256*2"/>
        <s v="V4520-A"/>
        <s v="V4081*3"/>
        <s v="V2182*4"/>
        <s v="V2885*2"/>
        <e v="#N/A"/>
        <s v="V0136D"/>
        <s v="V0136D*3"/>
        <s v="V2223*5"/>
        <s v="V2256*5"/>
        <s v="V4079*2"/>
        <s v="V0135D*3"/>
        <s v="V2239+V4079"/>
        <s v="V2182*2"/>
        <s v="V4519*2"/>
        <s v="V2182*3"/>
        <s v="V4080-B"/>
        <s v="V4686*2"/>
        <s v="V4143*3"/>
        <s v="V4657*2"/>
        <s v="V4069*2"/>
        <s v="V2880"/>
        <s v="V2249*2"/>
        <s v="V2223-D"/>
        <s v="V2882"/>
        <s v="V2219*3"/>
        <s v="V2223*3"/>
        <s v="VW2004*2"/>
        <s v="V2223*4"/>
        <s v="V2223-B"/>
        <s v="VW3412*4"/>
        <s v="V4687单卷*4"/>
        <s v="VS4638-A"/>
      </sharedItems>
    </cacheField>
    <cacheField name="品类" numFmtId="0">
      <sharedItems count="11">
        <s v="软抽"/>
        <s v="卷筒纸"/>
        <s v="无芯卷纸"/>
        <s v="手帕纸"/>
        <s v="湿厕纸"/>
        <s v="湿巾"/>
        <s v="厨房用纸"/>
        <s v="其他"/>
        <s v="棉柔巾"/>
        <s v="盒抽"/>
        <e v="#N/A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4962268519" refreshedBy="yr" recordCount="400">
  <cacheSource type="worksheet">
    <worksheetSource ref="A1:L401" sheet="2-3"/>
  </cacheSource>
  <cacheFields count="12">
    <cacheField name="月" numFmtId="0">
      <sharedItems count="1">
        <s v="12"/>
      </sharedItems>
    </cacheField>
    <cacheField name="日期" numFmtId="0">
      <sharedItems containsSemiMixedTypes="0" containsString="0" containsNumber="1" containsInteger="1" minValue="0" maxValue="20191203" count="2">
        <n v="20191202"/>
        <n v="20191203"/>
      </sharedItems>
    </cacheField>
    <cacheField name="id" numFmtId="176">
      <sharedItems containsSemiMixedTypes="0" containsString="0" containsNumber="1" containsInteger="1" minValue="0" maxValue="604924296783" count="208">
        <n v="537752882633"/>
        <n v="41141176393"/>
        <n v="564587383224"/>
        <n v="589590595246"/>
        <n v="39290708556"/>
        <n v="587234267079"/>
        <n v="587015100676"/>
        <n v="574308070162"/>
        <n v="538263950177"/>
        <n v="598898432532"/>
        <n v="15699803229"/>
        <n v="17704561464"/>
        <n v="528778018743"/>
        <n v="525000115434"/>
        <n v="555332266949"/>
        <n v="40611478319"/>
        <n v="554877274741"/>
        <n v="15699771744"/>
        <n v="555055329886"/>
        <n v="539854510916"/>
        <n v="587516703876"/>
        <n v="521804256985"/>
        <n v="37318730769"/>
        <n v="554765196730"/>
        <n v="563834177641"/>
        <n v="573035985548"/>
        <n v="537827368358"/>
        <n v="538305797734"/>
        <n v="527733653043"/>
        <n v="538312709167"/>
        <n v="42759737847"/>
        <n v="40596755110"/>
        <n v="520538406051"/>
        <n v="538354076404"/>
        <n v="584436823460"/>
        <n v="43988989706"/>
        <n v="19539059607"/>
        <n v="564135111481"/>
        <n v="569386315777"/>
        <n v="37253526527"/>
        <n v="521869636173"/>
        <n v="598970252794"/>
        <n v="39788807046"/>
        <n v="539325022308"/>
        <n v="589377945837"/>
        <n v="538349196723"/>
        <n v="17609832853"/>
        <n v="527733589105"/>
        <n v="527990475963"/>
        <n v="593225443577"/>
        <n v="538269442246"/>
        <n v="527990679684"/>
        <n v="577037788975"/>
        <n v="574520036128"/>
        <n v="562674596108"/>
        <n v="583643847514"/>
        <n v="538192543595"/>
        <n v="568629665883"/>
        <n v="39800042951"/>
        <n v="559686121121"/>
        <n v="535688693680"/>
        <n v="577184412748"/>
        <n v="581521081842"/>
        <n v="537537256568"/>
        <n v="599148365406"/>
        <n v="17609756261"/>
        <n v="538266122146"/>
        <n v="39829692578"/>
        <n v="538314893621"/>
        <n v="528064336529"/>
        <n v="548003777683"/>
        <n v="589040084194"/>
        <n v="587405880719"/>
        <n v="559325430280"/>
        <n v="528033010612"/>
        <n v="555905162970"/>
        <n v="43893226461"/>
        <n v="16175250812"/>
        <n v="527990951359"/>
        <n v="573160835361"/>
        <n v="587409020085"/>
        <n v="544053639760"/>
        <n v="526145930115"/>
        <n v="537824984434"/>
        <n v="14816670119"/>
        <n v="548659653553"/>
        <n v="599279018544"/>
        <n v="538307169296"/>
        <n v="592959829469"/>
        <n v="562374577568"/>
        <n v="17609716325"/>
        <n v="563835009431"/>
        <n v="589329976605"/>
        <n v="555904462655"/>
        <n v="17059283658"/>
        <n v="42300643952"/>
        <n v="527678427514"/>
        <n v="593748866098"/>
        <n v="37254243740"/>
        <n v="525048016525"/>
        <n v="553066686610"/>
        <n v="589851591771"/>
        <n v="18943200386"/>
        <n v="592049049728"/>
        <n v="579975467115"/>
        <n v="577710261716"/>
        <n v="569909827792"/>
        <n v="541918489832"/>
        <n v="592501952315"/>
        <n v="17609656669"/>
        <n v="592505020153"/>
        <n v="593744734497"/>
        <n v="17609980146"/>
        <n v="17609664652"/>
        <n v="591217480117"/>
        <n v="572262680111"/>
        <n v="584257403229"/>
        <n v="568765915390"/>
        <n v="527733177957"/>
        <n v="591899693070"/>
        <n v="528047125345"/>
        <n v="576123419275"/>
        <n v="556389065398"/>
        <n v="566160365748"/>
        <n v="576130979060"/>
        <n v="591439605080"/>
        <n v="37253770022"/>
        <n v="592889713507"/>
        <n v="599395098739"/>
        <n v="596986065929"/>
        <n v="567833129601"/>
        <n v="596368843930"/>
        <n v="524754970729"/>
        <n v="537843990110"/>
        <n v="527733221669"/>
        <n v="528047181291"/>
        <n v="592722485900"/>
        <n v="591896537696"/>
        <n v="528046969601"/>
        <n v="527183564590"/>
        <n v="17609936348"/>
        <n v="554217085959"/>
        <n v="538927350752"/>
        <n v="528064232769"/>
        <n v="542631276327"/>
        <n v="592878213305"/>
        <n v="570361375952"/>
        <n v="527719726342"/>
        <n v="527119411115"/>
        <n v="42301063223"/>
        <n v="528064196860"/>
        <n v="570173668187"/>
        <n v="538267926200"/>
        <n v="575961933882"/>
        <n v="523138079161"/>
        <n v="587241915065"/>
        <n v="593809413272"/>
        <n v="588993275843"/>
        <n v="574735494600"/>
        <n v="547190677216"/>
        <n v="583164476133"/>
        <n v="599139729217"/>
        <n v="575744476444"/>
        <n v="527169293681"/>
        <n v="528064556251"/>
        <n v="574624025153"/>
        <n v="599138477865"/>
        <n v="578894356956"/>
        <n v="528033014551"/>
        <n v="604021319220"/>
        <n v="599522087809"/>
        <n v="599141001175"/>
        <n v="528033190141"/>
        <n v="527990607768"/>
        <n v="538265230095"/>
        <n v="599522639719"/>
        <n v="599521991415"/>
        <n v="528032990563"/>
        <n v="583500119036"/>
        <n v="585050518231"/>
        <n v="599335746549"/>
        <n v="604018031315"/>
        <n v="601848376488"/>
        <n v="579320347030"/>
        <n v="525281347377"/>
        <n v="599202597486"/>
        <n v="586951697361"/>
        <n v="598908900450"/>
        <n v="574623529141"/>
        <n v="604924296783"/>
        <n v="527733377421"/>
        <n v="574838039203"/>
        <n v="601093977199"/>
        <n v="556322528534"/>
        <n v="603592215381"/>
        <n v="599335454245"/>
        <n v="601187279679"/>
        <n v="599521795187"/>
        <n v="527733381602"/>
        <n v="598909468408"/>
        <n v="583511426009"/>
        <n v="576203437986"/>
        <n v="599334890303"/>
        <n v="569438859623"/>
        <n v="599335926023"/>
        <n v="599521259641"/>
        <n v="600570993493"/>
        <n v="593584016163"/>
      </sharedItems>
    </cacheField>
    <cacheField name="商品名称" numFmtId="0">
      <sharedItems count="208">
        <s v="【直播专属特惠】维达抽纸超韧3层M码120抽24包整箱装 卫生纸巾"/>
        <s v="维达卷纸蓝色经典4层140克27卷 有芯卷纸卫生纸巾"/>
        <s v="维达抽纸超韧3层130抽24包整箱装卫生纸巾面巾纸 新旧混发"/>
        <s v="维达棉韧立体美压花抽纸3层100抽6包卫生纸巾 新旧随机发货"/>
        <s v="维达蓝色经典4层200克27卷高克重有芯卷纸 卫生纸厕纸"/>
        <s v="维达无芯卷纸超韧4层78克10卷(中棒)卫生纸巾 厕纸手纸"/>
        <s v="维达湿厕纸套装40片6包常规装+10片4包便携装私处清洁湿巾"/>
        <s v="【直播专属特惠】维达加量抽纸细韧3层130抽18+6包加量不加价卫生"/>
        <s v="维达蓝色经典有芯卷纸4层200克27卷整箱*2箱共54卷纸巾 新旧交替"/>
        <s v="【直播专属特惠】维达棉韧软抽加量不加价3层100抽(24+6)共30包"/>
        <s v="维达卷纸蓝色经典4层140克10卷卫生纸巾有芯卷纸厕纸 新旧交替"/>
        <s v="维达抽纸超韧3层130抽6包卫生纸巾面巾纸 新旧交替发货"/>
        <s v="维达抽纸倍韧180抽24包整箱装面巾纸 卫生纸巾"/>
        <s v="维达抽纸细韧3层136抽6包雏菊淡香面巾纸卫生纸巾 新旧交替发货"/>
        <s v="维达婴儿棉韧抽纸3层100抽24包整箱装儿童纸巾如棉触感亲肤不刺激"/>
        <s v="维达抽纸超韧3层M码150抽24包卫生纸巾 中规格面巾纸新旧混发"/>
        <s v="维达棉韧立体美抽纸3层108抽24包抽纸整箱装抽纸纸巾新旧交替"/>
        <s v="维达卷纸蓝色经典4层200克10卷卫生纸巾有芯卷纸厕纸 新旧交替"/>
        <s v="维达卷纸棉韧4层128克27卷整箱装立体美压花有芯卷纸卫生纸巾"/>
        <s v="维达无芯卷纸超韧3层100克40卷整箱装卫生纸巾家用厕纸实惠装"/>
        <s v="维达棉韧立体美压花抽纸M码3层100抽20包中规格卫生纸巾整箱装"/>
        <s v="维达抽纸细韧3层140抽24包整箱装面巾卫生纸巾"/>
        <s v="维达抽纸倍韧2层180抽6包软包装面巾纸餐巾纸 卫生纸巾擦手纸品"/>
        <s v="维达棉韧立体美抽纸3层110抽8包卫生纸巾餐巾纸 新旧随机发货"/>
        <s v="维达大规格商用擦手纸三折200抽*20包整箱装卫生纸巾 快速干手"/>
        <s v="维达洁肤杀菌湿巾套装80抽*3包卫生湿纸巾 新旧包装交替"/>
        <s v="维达手帕纸超韧4层8张36包卫生纸巾 自然无香面巾纸便携餐巾纸"/>
        <s v="维达抽纸超韧3层150抽48包整箱装卫生纸巾新旧交替发货"/>
        <s v="维达emoji/Bduck绵柔手帕纸套装3层8张50包卫生纸巾 新旧随机发货"/>
        <s v="维达婴儿抽纸M码3层150抽/箱*2箱共36包中规格卫生纸巾 新旧交替"/>
        <s v="维达婴儿抽纸M码3层150抽18包整箱装中规格卫生纸巾 新旧交替发货"/>
        <s v="维达卷纸蓝色经典3层128克12卷卫生纸巾有芯卷纸厕纸 新旧交替"/>
        <s v="维达超韧抽纸3层150抽24包整箱装卫生纸巾餐巾纸 爆款S码"/>
        <s v="维达卷纸蓝色经典4层200克30卷卫生纸巾有芯卷纸厕纸新旧交替"/>
        <s v="维达卷纸棉韧4层12卷立体美压花有芯卷纸卫生纸巾厕纸实惠装"/>
        <s v="维达厨房卷纸2层75节2卷厨房专用去油污卫生纸巾 新旧包装交替"/>
        <s v="维达卷纸至有分量3层160克10卷卫生纸巾有芯卷纸 新旧包装交替"/>
        <s v="维达商用大盘纸3层180米/卷共8大卷整箱销售 公用卫生纸巾卷筒纸"/>
        <s v="维达棉韧立体美压花抽纸M码3层100抽单包中幅纸巾体验价/非零售价"/>
        <s v="维达厨房抽纸2层80抽3包厨房专用去油污卫生纸巾 新旧包装交替"/>
        <s v="维达卷纸超韧4层200克10卷卫生纸巾有芯卷纸厕纸 新旧包装交替"/>
        <s v="维达超韧Just1 颐和园IP国潮纸巾4层超迷你24包 手帕纸面巾餐巾纸"/>
        <s v="维达无芯卷纸超韧3层100克10卷(长棒)卫生纸巾厕纸 新旧包装交替"/>
        <s v="维达湿厕纸套装40片*10包 私处清洁湿巾 可冲入马桶 新旧随机发货"/>
        <s v="维达无芯卷纸超韧4层78克30卷整箱装卫生纸巾厕纸 新旧包装交替"/>
        <s v="维达超韧中规格抽纸150抽/包*2箱 共48包纸巾整箱面巾纸新旧交替"/>
        <s v="维达emoji/Bduck手帕纸3层8张10包卫生纸巾 面巾纸 新旧交替发货"/>
        <s v="维达洁肤杀菌无刺激湿巾10片/包*5包 成人去菌卫生湿纸巾套装便携"/>
        <s v="维达无芯卷纸超韧3层100克40卷(长棒)卫生纸巾套装 新旧包装交替"/>
        <s v="维达超韧软抽 加量不加价 3层24+6包 30包整箱装卫生面纸巾"/>
        <s v="维达卷纸蓝色经典4层140克50卷卫生纸巾有芯卷纸厕纸 新旧交替"/>
        <s v="维达抽纸超韧3层130抽12包卫生纸巾面巾纸 新旧交替发货"/>
        <s v="维达卷纸棉韧4层120克12卷立体美压花无芯卷纸卫生纸巾厕纸实惠装"/>
        <s v="维达无芯卷纸超韧3层140克24卷(中棒)卫生纸巾厕纸 新旧包装交替"/>
        <s v="维达婴儿湿巾手口可用80抽*3包 儿童专用湿纸巾套装 新旧交替发货"/>
        <s v="维达卷纸至有分量3层180克20卷卫生纸巾厕纸有芯卷纸 新旧混发"/>
        <s v="维达卷纸蓝色经典3层160克*60卷卫生纸巾有芯卷纸"/>
        <s v="维达卷纸棉韧4层150克单卷压花卫生纸巾体验价/非零售价 有芯卷纸"/>
        <s v="维达卷纸超韧4层180克10卷卫生纸巾有芯卷纸 新旧包装交替"/>
        <s v="维达商用大盘纸2层280米/卷*8大卷整箱装有芯卷纸 公用卫生纸巾"/>
        <s v="【直播专属特惠】维达卷纸棉韧4层160克27卷整箱装立体美有芯卷纸"/>
        <s v="维达细韧抽纸3层S码120抽20包整箱装 自然无香无压花卫生纸"/>
        <s v="维达婴儿柔湿巾80片/包 *3包 宝宝专用护肤卫生湿纸巾 新旧混发"/>
        <s v="维达无芯卷纸超韧3层140克12卷中棒卫生纸巾厕纸 新旧包装交替"/>
        <s v="维达棉韧无芯卷纸4层100g30卷整箱装 卫生纸巾家用厕纸实惠装"/>
        <s v="维达抽纸超韧3层M码150抽3包卫生纸巾 中规格面巾纸餐巾纸卫生纸"/>
        <s v="维达抽纸超韧3层120抽48包卫生纸巾面巾纸 新旧交替发货"/>
        <s v="维达婴儿手口可用湿巾80抽1包 儿童专用卫生湿纸巾 新旧交替发货"/>
        <s v="维达抽纸超韧3层150抽27包面巾纸卫生纸巾 新旧交替发货"/>
        <s v="维达无芯卷纸超韧3层100克20卷(长棒)卫生纸巾套装 新旧包装交替"/>
        <s v="维达手帕纸套装细韧4层7张/包共60小包 纸巾新旧交替随机发货"/>
        <s v="维达超韧压花有芯卷纸4层27卷整箱装 4D立体压花柔韧兼备"/>
        <s v="维达抽纸超韧3层M码120抽24包整箱装*2箱共48包中幅纸巾 新旧交替"/>
        <s v="维达厨房卷纸2层75节*5提共10卷厨房专用卫生纸巾 新旧包装交替"/>
        <s v="维达卷纸至有分量3层160克40卷卫生纸巾有芯卷纸纸品"/>
        <s v="维达棉韧立体美抽纸3层M码108抽18包整箱装 卫生纸巾 新旧交替"/>
        <s v="维达湿厕纸40片1包 私处清洁湿巾 亲肤柔和 大人小孩皆可用"/>
        <s v="维达卷纸至有分量3层180克10卷卫生纸巾厕纸有芯卷纸 新旧混发"/>
        <s v="维达抽纸超韧3层130抽24包卫生纸巾面巾纸 新旧交替发货"/>
        <s v="维达卷纸棉韧4层130克12卷立体美压花有芯卷纸卫生纸巾厕纸实惠装"/>
        <s v="维达蓝色经典有芯卷纸4层140克27卷整箱*2箱共54卷纸巾 新旧交替"/>
        <s v="维达厨房卷纸2层75节2卷*4提共8卷厨房专用卫生纸巾"/>
        <s v="维达卷纸超韧4层180克27卷整箱装卫生纸巾有芯卷纸 新旧包装交替"/>
        <s v="维达手帕纸超韧4层8张18包卫生纸巾 自然无香面巾纸 新旧交替发货"/>
        <s v="维达抽纸超韧3层150抽3包面巾纸卫生纸巾餐巾纸 新旧交替发货"/>
        <s v="维达婴儿棉韧抽纸L码3层120抽18包整箱装 大规格卫生纸巾"/>
        <s v="国潮纸巾维达超韧Just1颐和园联名4层软抽18包整箱卫生纸巾面巾纸"/>
        <s v="维达卷纸超韧4层180克40卷卫生纸巾有芯卷纸 新旧包装交替"/>
        <s v="维达杀菌洁肤湿厕纸巾40片/包*10包 私处可用 可冲入马桶液体厕纸"/>
        <s v="维达无芯卷纸超韧4层130克30卷整箱装卫生纸巾厕纸 新旧包装交替"/>
        <s v="维达盒抽超韧3层L码130抽3盒装大规格面巾纸 卫生纸巾新旧混发"/>
        <s v="维达大规格商用擦手纸200张/包*9包整箱装 大幅卫生纸巾快速干手"/>
        <s v="维达吾皇定制版湿厕纸40片/包 无酒精 私处清洁湿巾湿厕纸"/>
        <s v="维达洁肤杀菌湿巾80抽1包温和无香卫生湿纸巾 新旧包装交替"/>
        <s v="维达抽纸超韧3层120抽4包卫生纸巾面巾纸 新旧交替发货便携小包纸"/>
        <s v="维达抽纸超韧3层M码130抽18包整箱装中规格卫生纸巾 新旧混发"/>
        <s v="维达无芯卷纸超韧3层100克30卷(长棒)卫生纸巾套装 新旧包装交替"/>
        <s v="维达棉韧压花立体美抽取面巾3层110抽10包 卫生纸巾面巾纸"/>
        <s v="维达厨房专用清洁湿纸巾48片/包 厨房纸卫生湿巾 新旧包装交替"/>
        <s v="维达卷纸蓝色经典3层160克10卷卫生纸巾有芯卷纸 纸品厕纸"/>
        <s v="维达手帕纸套装细韧4层7张/包共36小包 纸巾新旧交替随机发货"/>
        <s v="维达吾皇湿厕纸40片5包+10片4包 无酒精敏感期可用 私处清洁湿巾"/>
        <s v="维达手帕纸细韧4层7张12包卫生纸巾 新旧交替随机发货便携餐巾纸"/>
        <s v="维达厨房抽纸80抽12包 整箱装 吸水吸油抽纸巾"/>
        <s v="维达抽纸超韧3层M码120抽8包卫生纸巾中规格面巾纸 新旧交替发货"/>
        <s v="维达棉柔巾XL码100抽*1包洁面巾婴儿宝宝干湿两用一次性洗脸巾女"/>
        <s v="维达婴儿棉柔巾100抽6包/提干湿两用湿水可做湿巾洗脸巾 新旧交替"/>
        <s v="维达厨房抽纸2层80抽3包/提*3提共9包厨房卫生纸巾 新旧包装交替"/>
        <s v="维达超迷你湿纸巾8片*8包 便携式儿童宝宝手口清洁护理卫生湿巾"/>
        <s v="维达抽纸超韧3层150抽8包面巾纸卫生纸巾 新旧交替随机发货"/>
        <s v="维达纯水湿巾80片 无酒精无香精 婴儿儿童手口可用抽取式湿纸巾"/>
        <s v="维达棉韧压花立体美抽纸 3层12包 抽取式面纸巾 卫生纸巾面巾纸"/>
        <s v="维达儿童迷你湿巾8片/包*3包便携装湿纸巾 婴儿可用 新旧包装交替"/>
        <s v="维达手帕纸超韧4层8张12包卫生纸巾自然无香面巾纸便携小包餐巾纸"/>
        <s v="维达吾皇IP定制 奶猫香软抽20包 整箱装 吸猫味抽纸巾"/>
        <s v="维达厨房专用清洁湿纸巾26片/包*3包 厨房纸卫生湿巾新旧包装交替"/>
        <s v="维达棉韧立体美压花抽纸3层110抽6包卫生纸巾  新旧随机发货"/>
        <s v="维达便携装湿厕纸10片1包 私处杀菌洁肤 干湿搭配 屁屁更干净"/>
        <s v="维达手帕纸超韧4层8张60包套装卫生纸巾餐巾纸面纸自然无香面巾纸"/>
        <s v="维达复仇者联盟复联IP定制超韧超迷你手帕纸餐巾纸面纸4层5张24包"/>
        <s v="维达抽纸倍韧2层180抽/包共24包面巾纸卫生纸巾纸品"/>
        <s v="维达印花手帕纸超韧4层5张24包Feel面巾纸 糖果色印花卫生纸巾"/>
        <s v="维达棉韧卷纸4层163克10卷立体美有芯卷纸卫生纸巾新旧交替发货"/>
        <s v="维达便携装湿厕纸套装10片/包*10包  私处清洁湿巾 新旧交替发货"/>
        <s v="维达棉韧4层150g10卷/140g12卷无芯卷纸卫生纸巾 新旧交替发货"/>
        <s v="维达吾皇IP 奶猫香超迷你4层5张24包 吸猫味手帕纸面巾纸餐巾纸"/>
        <s v="维达厨房专用清洁湿巾26片/包厨房纸去污卫生湿巾 新旧包装交替"/>
        <s v="维达吾皇IP女性专用湿厕纸巾20片*10包洁净升级私处清洁湿巾"/>
        <s v="维达超韧小苍兰香4层超迷你24包 手帕纸巾 餐巾纸 轻盈出行"/>
        <s v="维达B.Duck IP超迷你8片*8包*4 共32包 成人便携装卫生湿巾"/>
        <s v="维达棉韧立体美焕彩压花抽纸 M码 3层110抽8包 中幅卫生纸巾"/>
        <s v="维达超韧软抽 3层120抽10包 卫生纸巾 抽取式面巾纸餐巾纸巾"/>
        <s v="维达婴儿湿巾手口可用80片*3包+婴儿抽纸3层100抽*4包 新旧交替"/>
        <s v="维达卷纸超韧4层125克27卷整箱装卫生纸巾有芯卷纸 新旧包装交替"/>
        <s v="维达抽纸超韧3层M码150抽12包卫生纸巾 中规格面巾纸"/>
        <s v="维达有芯卷纸至有分量3层160克10卷*2提共20卷卫生纸巾 新旧交替"/>
        <s v="维达B.Duck IP超迷你8片*8包成人便携装卫生湿巾去污餐纸洗手"/>
        <s v="维达复仇者联盟 复联IP定制 超韧软抽3层120抽20包 整箱装抽纸"/>
        <s v="维达抽纸超韧3层120抽8包卫生纸巾面巾纸 新旧交替发货"/>
        <s v="维达有芯卷纸至有分量3层160克10卷*3提共30卷卫生纸巾 新旧交替"/>
        <s v="维达洁肤杀菌湿巾10片1包 便携装卫生湿纸巾 新旧交替发货"/>
        <s v="维达卷纸蓝色经典3层128克24卷卫生纸巾有芯卷纸厕纸 新旧交替"/>
        <s v="维达湿厕纸40片/包*5包加送超韧抽纸1包 温和亲肤 私处清洁湿巾"/>
        <s v="维达抽纸超韧3层M码150抽15包卫生纸巾 中规格面巾纸"/>
        <s v="维达厨房纸巾干湿组合80抽*6包抽纸+48片*2包湿巾 新旧包装交替"/>
        <s v="维达吾皇IP 女性专用湿厕纸巾20片/包 私处可用 液体厕纸"/>
        <s v="维达棉柔巾大规格L码100抽*4包/提 干湿两用湿水可做一次性洗脸巾"/>
        <s v="维达卷纸蓝色经典3层128克36卷卫生纸巾有芯卷纸厕纸 新旧交替"/>
        <s v="维达抽纸超韧3层130抽18包卫生纸巾面巾纸 新旧交替发货"/>
        <s v="维达抽纸超韧3层M码130抽6包卫生纸巾 中规格面巾纸"/>
        <s v="维达抽纸倍韧2层180抽30包软包装面巾纸 卫生纸巾纸品"/>
        <s v="维达婴儿棉韧抽纸M码3层110抽8包中规格卫生纸巾 柔软如棉"/>
        <s v="维达卷纸至有分量3层180克30卷卫生纸巾厕纸有芯卷纸 新旧混发"/>
        <s v="维达湿厕纸40片*3包+10片便携装*2包 私处清洁湿巾  新旧交替"/>
        <s v="维达婴儿湿巾手口可用40抽1包儿童专用护肤卫生湿纸巾天然呵护"/>
        <s v="维达棉韧立体美压花抽纸3层110抽12包 卫生纸巾 新旧随机发货"/>
        <s v="维达Luxury铂臻L码软抽3层80抽18包商用家用整箱装抽纸 新旧交替"/>
        <s v="维达无芯卷纸超韧4层78克10卷*3提共30卷卫生纸巾厕纸 新旧交替"/>
        <s v="维达卷纸超韧4层180克20卷卫生纸巾有芯卷纸 新旧包装交替"/>
        <s v="维达湿厕纸40片/包*3包 私处清洁湿巾 温和不刺激 可扔入马桶"/>
        <s v="维达有芯卷纸超韧4层200克10卷*2提共20卷卫生纸巾 新旧包装交替"/>
        <s v="维达抽取式面巾纸 130抽*6包/提"/>
        <s v="维达手帕纸超韧4层5张24包Feel面巾纸 黑色魅惑香水味卫生纸巾"/>
        <s v="维达抽纸超韧3层120抽12包卫生纸巾面巾纸 新旧交替发货"/>
        <s v="维达抽纸倍韧2层180抽/包共12包面巾纸卫生纸巾纸品"/>
        <s v="维达卷纸蓝色经典4层140克20卷卫生纸巾有芯卷纸厕纸 新旧交替"/>
        <s v="维达超韧抽取式纸面巾纤巧装126抽*10包"/>
        <s v="维达印花手帕纸超韧4层5张72包Feel面巾纸 糖果色印花卫生纸巾"/>
        <s v="维达抽纸超韧3层120抽16包卫生纸巾面巾纸 新旧交替发货"/>
        <s v="维达蓝色经典卷筒纸4层160克27卷整箱装 卫生纸巾"/>
        <s v="维达超韧系列纸面巾130抽*8包/提"/>
        <s v="维达180克蓝色经典卷纸3层 180克*10卷/提"/>
        <s v="维达抽纸超韧3层120抽20包卫生纸巾面巾纸 新旧交替发货"/>
        <s v="维达抽纸超韧3层M码150抽9包卫生纸巾 中规格面巾纸"/>
        <s v="维达抽纸超韧3层M码130抽18包卫生纸巾 中规格面巾纸"/>
        <s v="维达超韧4层纸手帕(悦享装)"/>
        <s v="维达超韧系列卫生纸150克*12卷/提"/>
        <s v="维达抽纸超韧3层M码150抽6包卫生纸巾 中规格面巾纸"/>
        <s v="维达抽纸超韧3层120抽20包整箱装面巾纸卫生纸巾 新旧交替发货"/>
        <s v="维达便携装湿厕纸10片/包*4包 温和不刺激 私处清洁湿巾"/>
        <s v="维达擦手纸200张/包"/>
        <s v="维达棉韧立体美抽纸3层108抽18包整箱装 软抽卫生纸巾"/>
        <s v="维达超韧系列三层抽取式面巾纸 130抽*12包/提"/>
        <s v="维达手帕纸超韧4层5张72包Feel面巾纸 黑色魅惑香水味卫生纸巾"/>
        <s v="维达抽纸3层130抽6包+卷纸3层160克10卷卫生纸巾 新旧随机发货"/>
        <s v="维达超韧加量不加价软抽 3层120抽30包 整箱装抽纸巾 卫生纸巾"/>
        <s v="维达立体美4层150克10卷/提*2提共20卷无芯卷纸卫生纸巾"/>
        <s v="维达细韧4层纸手帕 10+2包/条"/>
        <s v="维达抽纸倍韧2层180抽12包软包装面巾纸 卫生纸巾纸品"/>
        <s v="维达棉韧立体美抽取式面巾纸XS号"/>
        <s v="维维达抽纸倍韧2层180抽18包软包装面巾纸 卫生纸巾纸品"/>
        <s v="维达婴儿湿巾手口可用80抽*2包 儿童专用湿纸巾套装 新旧包装交替"/>
        <s v="维达卫生卷纸140克*10粒/提"/>
        <s v="维达棉韧立体美压花抽纸M码3层100抽3包中规格纸巾 新旧混发"/>
        <s v="维达立体美无芯卷筒卫生纸"/>
        <s v="维达柔韧三层面巾纸140抽*8包/组"/>
        <s v="维达立体美四层无芯卷纸10+2卷/提"/>
        <s v="维达超韧系列无芯卷筒卫生纸120克*10卷/提"/>
        <s v="维达抽纸超韧3层150抽9包面巾纸卫生纸巾 新旧交替发货"/>
        <s v="维达湿巾量贩装10片*3包/提"/>
        <s v="维达卷纸棉韧4层163克20卷立体美压花有芯卷纸卫生纸巾"/>
        <s v="维达抽纸细韧3层136抽12包套装面巾纸卫生纸巾纸品 新旧混发"/>
        <s v="维达蓝色经典卷筒卫生纸160克/卷*10卷/提"/>
        <s v="维达立体美棉韧卫生纸巾4层150克4卷压花有芯卷纸"/>
        <s v="维达抽取式厨房纸巾80抽*3包/提"/>
        <s v="维达立体美抽取式纸面巾 标准装 110抽*6包/提"/>
        <s v="维达立体美4层有芯卷筒卫生纸20卷提"/>
        <s v="维达Luxury铂臻立体美压花有芯卷纸3层120克24卷 商用家用 整箱装"/>
      </sharedItems>
    </cacheField>
    <cacheField name="支付金额" numFmtId="0">
      <sharedItems containsSemiMixedTypes="0" containsString="0" containsNumber="1" minValue="0" maxValue="288405.15" count="398">
        <n v="288405.15"/>
        <n v="250331.1"/>
        <n v="122245.09"/>
        <n v="104706.04"/>
        <n v="97312.94"/>
        <n v="66492.97"/>
        <n v="64821.31"/>
        <n v="59859.12"/>
        <n v="59769.32"/>
        <n v="47598.12"/>
        <n v="46038.2"/>
        <n v="45643.57"/>
        <n v="41254.44"/>
        <n v="39563.24"/>
        <n v="35996.24"/>
        <n v="35133.5"/>
        <n v="33838.14"/>
        <n v="33275.94"/>
        <n v="29674.95"/>
        <n v="28465.71"/>
        <n v="26879.91"/>
        <n v="25638.76"/>
        <n v="25129.82"/>
        <n v="24251.12"/>
        <n v="23640.07"/>
        <n v="23373.82"/>
        <n v="23022.22"/>
        <n v="22321.94"/>
        <n v="22133.46"/>
        <n v="21477.21"/>
        <n v="21362.16"/>
        <n v="20313.19"/>
        <n v="19644.71"/>
        <n v="19381.02"/>
        <n v="17778.07"/>
        <n v="16857.68"/>
        <n v="16567.24"/>
        <n v="16339.16"/>
        <n v="15586.75"/>
        <n v="14311.03"/>
        <n v="13653.72"/>
        <n v="13450.63"/>
        <n v="12594.34"/>
        <n v="11558.65"/>
        <n v="11379.5"/>
        <n v="10004.95"/>
        <n v="9873.42"/>
        <n v="9665.26"/>
        <n v="9396.38"/>
        <n v="8908"/>
        <n v="8741.35"/>
        <n v="8645.16"/>
        <n v="8605.39"/>
        <n v="8535.94"/>
        <n v="8061.2"/>
        <n v="7902.36"/>
        <n v="7900.36"/>
        <n v="7885.05"/>
        <n v="7856.54"/>
        <n v="7817.21"/>
        <n v="7637.9"/>
        <n v="7557.15"/>
        <n v="7459.89"/>
        <n v="7413.54"/>
        <n v="7346.71"/>
        <n v="7295.64"/>
        <n v="7032.2"/>
        <n v="7012.48"/>
        <n v="6980.58"/>
        <n v="6840.62"/>
        <n v="6716.23"/>
        <n v="6637.7"/>
        <n v="6365.04"/>
        <n v="6240.9"/>
        <n v="6204.55"/>
        <n v="6063.8"/>
        <n v="5252.11"/>
        <n v="5025.93"/>
        <n v="4844.35"/>
        <n v="4812.64"/>
        <n v="4758.7"/>
        <n v="4678.5"/>
        <n v="4575.22"/>
        <n v="4360.74"/>
        <n v="4339.58"/>
        <n v="4224.72"/>
        <n v="4072.53"/>
        <n v="4008.63"/>
        <n v="3996.27"/>
        <n v="3899.56"/>
        <n v="3898.17"/>
        <n v="3781.53"/>
        <n v="3753.66"/>
        <n v="3557.02"/>
        <n v="3423.02"/>
        <n v="3414.48"/>
        <n v="3309.98"/>
        <n v="3280.58"/>
        <n v="3276.74"/>
        <n v="3270.42"/>
        <n v="3139.1"/>
        <n v="3042.97"/>
        <n v="2969.55"/>
        <n v="2968.21"/>
        <n v="2879.73"/>
        <n v="2769.59"/>
        <n v="2541.3"/>
        <n v="2388.06"/>
        <n v="2312.65"/>
        <n v="2293.93"/>
        <n v="2228.95"/>
        <n v="2204.84"/>
        <n v="2174.17"/>
        <n v="2158.59"/>
        <n v="2104.02"/>
        <n v="2085.27"/>
        <n v="2021.74"/>
        <n v="1961.65"/>
        <n v="1935.75"/>
        <n v="1895.25"/>
        <n v="1862.29"/>
        <n v="1793.84"/>
        <n v="1737.03"/>
        <n v="1708.94"/>
        <n v="1664.63"/>
        <n v="1636.88"/>
        <n v="1634.86"/>
        <n v="1604.92"/>
        <n v="1583.53"/>
        <n v="1579.94"/>
        <n v="1524.03"/>
        <n v="1388.84"/>
        <n v="1293.91"/>
        <n v="1277.15"/>
        <n v="1272.88"/>
        <n v="1255.72"/>
        <n v="1214.98"/>
        <n v="1192.7"/>
        <n v="1188.63"/>
        <n v="1183.46"/>
        <n v="1107.93"/>
        <n v="1052.14"/>
        <n v="940.44"/>
        <n v="919.87"/>
        <n v="908.85"/>
        <n v="892.47"/>
        <n v="888.79"/>
        <n v="878.81"/>
        <n v="737.69"/>
        <n v="717.35"/>
        <n v="705.62"/>
        <n v="681.81"/>
        <n v="659"/>
        <n v="616.85"/>
        <n v="586.95"/>
        <n v="541.77"/>
        <n v="499.25"/>
        <n v="474.2"/>
        <n v="464.06"/>
        <n v="460.39"/>
        <n v="421.96"/>
        <n v="393.85"/>
        <n v="393.15"/>
        <n v="390.97"/>
        <n v="347.7"/>
        <n v="344.31"/>
        <n v="324"/>
        <n v="307.97"/>
        <n v="303.71"/>
        <n v="277.57"/>
        <n v="248.37"/>
        <n v="232.36"/>
        <n v="226.39"/>
        <n v="218.71"/>
        <n v="215.7"/>
        <n v="194.84"/>
        <n v="188.24"/>
        <n v="186.68"/>
        <n v="179.13"/>
        <n v="177.73"/>
        <n v="172.2"/>
        <n v="169.7"/>
        <n v="166.9"/>
        <n v="155.81"/>
        <n v="132.6"/>
        <n v="128.52"/>
        <n v="124.6"/>
        <n v="108.36"/>
        <n v="107.36"/>
        <n v="99.13"/>
        <n v="85.34"/>
        <n v="77.4"/>
        <n v="75.09"/>
        <n v="71.4"/>
        <n v="61.59"/>
        <n v="58.9"/>
        <n v="58.5"/>
        <n v="53.05"/>
        <n v="49.3"/>
        <n v="280868.64"/>
        <n v="222157.56"/>
        <n v="158580.04"/>
        <n v="116977.84"/>
        <n v="81780.05"/>
        <n v="70911.33"/>
        <n v="60677.64"/>
        <n v="49643.25"/>
        <n v="44625.55"/>
        <n v="41442.87"/>
        <n v="40781.83"/>
        <n v="37774.69"/>
        <n v="36378.03"/>
        <n v="35852.98"/>
        <n v="34298.86"/>
        <n v="33078.63"/>
        <n v="32233.09"/>
        <n v="32229.34"/>
        <n v="30751.17"/>
        <n v="27640.35"/>
        <n v="26802.78"/>
        <n v="26647.29"/>
        <n v="26392.72"/>
        <n v="22544.88"/>
        <n v="22076.22"/>
        <n v="21621.39"/>
        <n v="20531.14"/>
        <n v="19745.48"/>
        <n v="19034.4"/>
        <n v="18727.66"/>
        <n v="18604.2"/>
        <n v="17778.38"/>
        <n v="17508.17"/>
        <n v="17173.22"/>
        <n v="16432.96"/>
        <n v="16419.37"/>
        <n v="16334.22"/>
        <n v="16146.24"/>
        <n v="15799.18"/>
        <n v="15541.49"/>
        <n v="15194.5"/>
        <n v="14869.51"/>
        <n v="12632.63"/>
        <n v="12102.25"/>
        <n v="11891.73"/>
        <n v="11073.1"/>
        <n v="10655.34"/>
        <n v="10549.48"/>
        <n v="10413.19"/>
        <n v="10207.79"/>
        <n v="10116.04"/>
        <n v="9588.85"/>
        <n v="9213.3"/>
        <n v="9180.9"/>
        <n v="8795.38"/>
        <n v="8532.49"/>
        <n v="8463.4"/>
        <n v="8416.66"/>
        <n v="7930.74"/>
        <n v="7776.84"/>
        <n v="7552.2"/>
        <n v="7373.52"/>
        <n v="6704.96"/>
        <n v="6699.64"/>
        <n v="6648.93"/>
        <n v="6622.94"/>
        <n v="6401.38"/>
        <n v="6353.65"/>
        <n v="6339.43"/>
        <n v="6300.18"/>
        <n v="6283.65"/>
        <n v="6188.28"/>
        <n v="6112.44"/>
        <n v="5929.22"/>
        <n v="5905.64"/>
        <n v="5779.96"/>
        <n v="5643.74"/>
        <n v="4999.14"/>
        <n v="4955.24"/>
        <n v="4929.37"/>
        <n v="4731.7"/>
        <n v="4724.46"/>
        <n v="4691.18"/>
        <n v="4481.33"/>
        <n v="4196.05"/>
        <n v="4119.65"/>
        <n v="4105.13"/>
        <n v="4093.93"/>
        <n v="3842.21"/>
        <n v="3811.72"/>
        <n v="3695.23"/>
        <n v="3681.14"/>
        <n v="3644.55"/>
        <n v="3569.54"/>
        <n v="3398.8"/>
        <n v="3373.42"/>
        <n v="3137.61"/>
        <n v="3074.24"/>
        <n v="3002.76"/>
        <n v="2865.52"/>
        <n v="2626.47"/>
        <n v="2598.72"/>
        <n v="2593.41"/>
        <n v="2511.45"/>
        <n v="2471.89"/>
        <n v="2452.45"/>
        <n v="2447.94"/>
        <n v="2441.58"/>
        <n v="2374.91"/>
        <n v="2307.86"/>
        <n v="2216"/>
        <n v="2146.9"/>
        <n v="2098.2"/>
        <n v="1997.46"/>
        <n v="1990.4"/>
        <n v="1885.41"/>
        <n v="1868.4"/>
        <n v="1861.53"/>
        <n v="1751.78"/>
        <n v="1738.67"/>
        <n v="1692.42"/>
        <n v="1688.49"/>
        <n v="1600.51"/>
        <n v="1569.55"/>
        <n v="1523.21"/>
        <n v="1507.15"/>
        <n v="1467.75"/>
        <n v="1454.63"/>
        <n v="1421.03"/>
        <n v="1388.52"/>
        <n v="1376.74"/>
        <n v="1265.21"/>
        <n v="1253.96"/>
        <n v="1223.24"/>
        <n v="1163.27"/>
        <n v="1150.74"/>
        <n v="1100.17"/>
        <n v="1086.51"/>
        <n v="1014.54"/>
        <n v="1010.68"/>
        <n v="1009.34"/>
        <n v="1004.9"/>
        <n v="952.7"/>
        <n v="947.24"/>
        <n v="940.06"/>
        <n v="928.88"/>
        <n v="925.48"/>
        <n v="863.61"/>
        <n v="836.68"/>
        <n v="752.11"/>
        <n v="739.67"/>
        <n v="720.84"/>
        <n v="710.13"/>
        <n v="704.59"/>
        <n v="587.66"/>
        <n v="548.81"/>
        <n v="535.77"/>
        <n v="519.91"/>
        <n v="481.59"/>
        <n v="479.37"/>
        <n v="473.74"/>
        <n v="450.44"/>
        <n v="416.26"/>
        <n v="401.39"/>
        <n v="382.41"/>
        <n v="352.34"/>
        <n v="305.96"/>
        <n v="278.56"/>
        <n v="260.2"/>
        <n v="256.22"/>
        <n v="237.36"/>
        <n v="223.16"/>
        <n v="219.6"/>
        <n v="213.88"/>
        <n v="202.5"/>
        <n v="199.94"/>
        <n v="197.28"/>
        <n v="190.9"/>
        <n v="149.5"/>
        <n v="140.3"/>
        <n v="136.11"/>
        <n v="132.5"/>
        <n v="127.87"/>
        <n v="117.75"/>
        <n v="115.85"/>
        <n v="90.14"/>
        <n v="89.5"/>
        <n v="85.58"/>
        <n v="83.81"/>
        <n v="82.38"/>
        <n v="81.15"/>
        <n v="80"/>
        <n v="77.09"/>
        <n v="73.8"/>
        <n v="70.24"/>
        <n v="66.22"/>
        <n v="62.6"/>
        <n v="58.3"/>
        <n v="57.01"/>
      </sharedItems>
    </cacheField>
    <cacheField name="支付件数" numFmtId="0">
      <sharedItems containsSemiMixedTypes="0" containsString="0" containsNumber="1" containsInteger="1" minValue="0" maxValue="9452" count="252">
        <n v="5307"/>
        <n v="4906"/>
        <n v="2265"/>
        <n v="9452"/>
        <n v="1365"/>
        <n v="6838"/>
        <n v="1714"/>
        <n v="1353"/>
        <n v="422"/>
        <n v="773"/>
        <n v="2342"/>
        <n v="3291"/>
        <n v="762"/>
        <n v="3169"/>
        <n v="657"/>
        <n v="487"/>
        <n v="634"/>
        <n v="1259"/>
        <n v="579"/>
        <n v="536"/>
        <n v="611"/>
        <n v="467"/>
        <n v="2038"/>
        <n v="1426"/>
        <n v="161"/>
        <n v="664"/>
        <n v="1349"/>
        <n v="170"/>
        <n v="1463"/>
        <n v="176"/>
        <n v="336"/>
        <n v="1037"/>
        <n v="310"/>
        <n v="226"/>
        <n v="939"/>
        <n v="3022"/>
        <n v="859"/>
        <n v="135"/>
        <n v="8006"/>
        <n v="1233"/>
        <n v="475"/>
        <n v="1711"/>
        <n v="935"/>
        <n v="156"/>
        <n v="355"/>
        <n v="69"/>
        <n v="3373"/>
        <n v="743"/>
        <n v="169"/>
        <n v="159"/>
        <n v="98"/>
        <n v="316"/>
        <n v="460"/>
        <n v="228"/>
        <n v="232"/>
        <n v="187"/>
        <n v="73"/>
        <n v="6616"/>
        <n v="333"/>
        <n v="64"/>
        <n v="106"/>
        <n v="219"/>
        <n v="309"/>
        <n v="363"/>
        <n v="177"/>
        <n v="858"/>
        <n v="81"/>
        <n v="656"/>
        <n v="256"/>
        <n v="306"/>
        <n v="55"/>
        <n v="181"/>
        <n v="111"/>
        <n v="682"/>
        <n v="218"/>
        <n v="86"/>
        <n v="198"/>
        <n v="45"/>
        <n v="158"/>
        <n v="68"/>
        <n v="488"/>
        <n v="480"/>
        <n v="78"/>
        <n v="42"/>
        <n v="58"/>
        <n v="77"/>
        <n v="262"/>
        <n v="50"/>
        <n v="613"/>
        <n v="283"/>
        <n v="371"/>
        <n v="72"/>
        <n v="83"/>
        <n v="140"/>
        <n v="210"/>
        <n v="152"/>
        <n v="230"/>
        <n v="76"/>
        <n v="759"/>
        <n v="162"/>
        <n v="290"/>
        <n v="48"/>
        <n v="247"/>
        <n v="125"/>
        <n v="289"/>
        <n v="74"/>
        <n v="645"/>
        <n v="46"/>
        <n v="87"/>
        <n v="137"/>
        <n v="1003"/>
        <n v="65"/>
        <n v="321"/>
        <n v="34"/>
        <n v="311"/>
        <n v="70"/>
        <n v="179"/>
        <n v="43"/>
        <n v="188"/>
        <n v="61"/>
        <n v="33"/>
        <n v="20"/>
        <n v="28"/>
        <n v="130"/>
        <n v="31"/>
        <n v="19"/>
        <n v="389"/>
        <n v="26"/>
        <n v="21"/>
        <n v="23"/>
        <n v="253"/>
        <n v="15"/>
        <n v="17"/>
        <n v="10"/>
        <n v="32"/>
        <n v="7"/>
        <n v="22"/>
        <n v="97"/>
        <n v="18"/>
        <n v="8"/>
        <n v="13"/>
        <n v="6"/>
        <n v="44"/>
        <n v="12"/>
        <n v="9"/>
        <n v="4"/>
        <n v="14"/>
        <n v="5"/>
        <n v="3"/>
        <n v="2"/>
        <n v="5160"/>
        <n v="4358"/>
        <n v="3231"/>
        <n v="2150"/>
        <n v="1138"/>
        <n v="7324"/>
        <n v="1383"/>
        <n v="350"/>
        <n v="1093"/>
        <n v="3343"/>
        <n v="2078"/>
        <n v="3332"/>
        <n v="1374"/>
        <n v="2538"/>
        <n v="629"/>
        <n v="618"/>
        <n v="602"/>
        <n v="434"/>
        <n v="630"/>
        <n v="524"/>
        <n v="503"/>
        <n v="1739"/>
        <n v="171"/>
        <n v="1792"/>
        <n v="1275"/>
        <n v="583"/>
        <n v="361"/>
        <n v="983"/>
        <n v="995"/>
        <n v="209"/>
        <n v="276"/>
        <n v="3087"/>
        <n v="8491"/>
        <n v="134"/>
        <n v="423"/>
        <n v="826"/>
        <n v="910"/>
        <n v="1943"/>
        <n v="1726"/>
        <n v="947"/>
        <n v="377"/>
        <n v="1032"/>
        <n v="150"/>
        <n v="129"/>
        <n v="192"/>
        <n v="182"/>
        <n v="442"/>
        <n v="3475"/>
        <n v="271"/>
        <n v="469"/>
        <n v="303"/>
        <n v="6553"/>
        <n v="189"/>
        <n v="51"/>
        <n v="105"/>
        <n v="635"/>
        <n v="268"/>
        <n v="193"/>
        <n v="53"/>
        <n v="88"/>
        <n v="54"/>
        <n v="166"/>
        <n v="82"/>
        <n v="229"/>
        <n v="66"/>
        <n v="168"/>
        <n v="642"/>
        <n v="56"/>
        <n v="75"/>
        <n v="624"/>
        <n v="687"/>
        <n v="1040"/>
        <n v="39"/>
        <n v="93"/>
        <n v="148"/>
        <n v="67"/>
        <n v="190"/>
        <n v="251"/>
        <n v="142"/>
        <n v="195"/>
        <n v="141"/>
        <n v="186"/>
        <n v="107"/>
        <n v="258"/>
        <n v="261"/>
        <n v="273"/>
        <n v="154"/>
        <n v="660"/>
        <n v="63"/>
        <n v="49"/>
        <n v="265"/>
        <n v="299"/>
        <n v="1155"/>
        <n v="30"/>
        <n v="24"/>
        <n v="27"/>
        <n v="16"/>
        <n v="302"/>
        <n v="120"/>
        <n v="25"/>
        <n v="11"/>
        <n v="1"/>
      </sharedItems>
    </cacheField>
    <cacheField name="商品访客数" numFmtId="0">
      <sharedItems containsSemiMixedTypes="0" containsString="0" containsNumber="1" containsInteger="1" minValue="0" maxValue="43804" count="361">
        <n v="28769"/>
        <n v="22119"/>
        <n v="12167"/>
        <n v="26974"/>
        <n v="9034"/>
        <n v="25829"/>
        <n v="7993"/>
        <n v="8444"/>
        <n v="3587"/>
        <n v="10468"/>
        <n v="6912"/>
        <n v="6459"/>
        <n v="3020"/>
        <n v="8164"/>
        <n v="6458"/>
        <n v="2672"/>
        <n v="6168"/>
        <n v="3359"/>
        <n v="5476"/>
        <n v="2689"/>
        <n v="6833"/>
        <n v="2941"/>
        <n v="6498"/>
        <n v="3079"/>
        <n v="590"/>
        <n v="1889"/>
        <n v="4194"/>
        <n v="1415"/>
        <n v="4637"/>
        <n v="1547"/>
        <n v="2169"/>
        <n v="12736"/>
        <n v="7533"/>
        <n v="1582"/>
        <n v="4994"/>
        <n v="9139"/>
        <n v="3980"/>
        <n v="393"/>
        <n v="43804"/>
        <n v="4720"/>
        <n v="3126"/>
        <n v="5492"/>
        <n v="4021"/>
        <n v="1315"/>
        <n v="3599"/>
        <n v="594"/>
        <n v="6431"/>
        <n v="1548"/>
        <n v="961"/>
        <n v="1714"/>
        <n v="297"/>
        <n v="1562"/>
        <n v="3479"/>
        <n v="1261"/>
        <n v="1230"/>
        <n v="457"/>
        <n v="1316"/>
        <n v="36065"/>
        <n v="1043"/>
        <n v="248"/>
        <n v="1027"/>
        <n v="2398"/>
        <n v="1615"/>
        <n v="2727"/>
        <n v="2853"/>
        <n v="1677"/>
        <n v="137"/>
        <n v="1396"/>
        <n v="598"/>
        <n v="1061"/>
        <n v="1063"/>
        <n v="1789"/>
        <n v="820"/>
        <n v="694"/>
        <n v="1256"/>
        <n v="1657"/>
        <n v="1624"/>
        <n v="1155"/>
        <n v="246"/>
        <n v="2265"/>
        <n v="528"/>
        <n v="1040"/>
        <n v="456"/>
        <n v="2098"/>
        <n v="1054"/>
        <n v="511"/>
        <n v="2264"/>
        <n v="326"/>
        <n v="443"/>
        <n v="530"/>
        <n v="209"/>
        <n v="537"/>
        <n v="1655"/>
        <n v="968"/>
        <n v="1491"/>
        <n v="478"/>
        <n v="338"/>
        <n v="913"/>
        <n v="823"/>
        <n v="900"/>
        <n v="665"/>
        <n v="826"/>
        <n v="1855"/>
        <n v="671"/>
        <n v="632"/>
        <n v="966"/>
        <n v="729"/>
        <n v="351"/>
        <n v="938"/>
        <n v="907"/>
        <n v="1077"/>
        <n v="679"/>
        <n v="1619"/>
        <n v="1457"/>
        <n v="851"/>
        <n v="332"/>
        <n v="744"/>
        <n v="3366"/>
        <n v="1360"/>
        <n v="213"/>
        <n v="1549"/>
        <n v="467"/>
        <n v="553"/>
        <n v="1353"/>
        <n v="494"/>
        <n v="714"/>
        <n v="1427"/>
        <n v="361"/>
        <n v="410"/>
        <n v="3069"/>
        <n v="623"/>
        <n v="118"/>
        <n v="215"/>
        <n v="58"/>
        <n v="832"/>
        <n v="676"/>
        <n v="152"/>
        <n v="108"/>
        <n v="65"/>
        <n v="115"/>
        <n v="339"/>
        <n v="241"/>
        <n v="77"/>
        <n v="95"/>
        <n v="461"/>
        <n v="55"/>
        <n v="221"/>
        <n v="277"/>
        <n v="181"/>
        <n v="313"/>
        <n v="138"/>
        <n v="1760"/>
        <n v="161"/>
        <n v="96"/>
        <n v="307"/>
        <n v="185"/>
        <n v="345"/>
        <n v="93"/>
        <n v="57"/>
        <n v="320"/>
        <n v="26"/>
        <n v="69"/>
        <n v="62"/>
        <n v="44"/>
        <n v="21"/>
        <n v="47"/>
        <n v="56"/>
        <n v="121"/>
        <n v="36"/>
        <n v="85"/>
        <n v="131"/>
        <n v="41"/>
        <n v="28"/>
        <n v="120"/>
        <n v="48"/>
        <n v="130"/>
        <n v="32"/>
        <n v="203"/>
        <n v="52"/>
        <n v="22"/>
        <n v="105"/>
        <n v="46"/>
        <n v="43"/>
        <n v="988"/>
        <n v="38"/>
        <n v="33"/>
        <n v="49"/>
        <n v="14"/>
        <n v="376"/>
        <n v="23"/>
        <n v="28526"/>
        <n v="25612"/>
        <n v="10989"/>
        <n v="15071"/>
        <n v="10676"/>
        <n v="25973"/>
        <n v="8352"/>
        <n v="6074"/>
        <n v="8775"/>
        <n v="7068"/>
        <n v="10916"/>
        <n v="3818"/>
        <n v="5911"/>
        <n v="6235"/>
        <n v="2823"/>
        <n v="7632"/>
        <n v="9894"/>
        <n v="2813"/>
        <n v="6554"/>
        <n v="4887"/>
        <n v="2939"/>
        <n v="1729"/>
        <n v="5595"/>
        <n v="3060"/>
        <n v="1872"/>
        <n v="2894"/>
        <n v="3714"/>
        <n v="4850"/>
        <n v="592"/>
        <n v="1681"/>
        <n v="2359"/>
        <n v="33124"/>
        <n v="1593"/>
        <n v="1189"/>
        <n v="10977"/>
        <n v="2323"/>
        <n v="1270"/>
        <n v="6250"/>
        <n v="3866"/>
        <n v="3492"/>
        <n v="3879"/>
        <n v="3315"/>
        <n v="1162"/>
        <n v="1213"/>
        <n v="873"/>
        <n v="2075"/>
        <n v="1212"/>
        <n v="6487"/>
        <n v="2287"/>
        <n v="1269"/>
        <n v="1481"/>
        <n v="3572"/>
        <n v="1527"/>
        <n v="1494"/>
        <n v="360"/>
        <n v="26753"/>
        <n v="3030"/>
        <n v="556"/>
        <n v="1102"/>
        <n v="1228"/>
        <n v="1295"/>
        <n v="695"/>
        <n v="1005"/>
        <n v="442"/>
        <n v="224"/>
        <n v="825"/>
        <n v="998"/>
        <n v="1813"/>
        <n v="535"/>
        <n v="976"/>
        <n v="322"/>
        <n v="1142"/>
        <n v="2062"/>
        <n v="6562"/>
        <n v="493"/>
        <n v="1532"/>
        <n v="936"/>
        <n v="548"/>
        <n v="254"/>
        <n v="1669"/>
        <n v="2140"/>
        <n v="1825"/>
        <n v="1097"/>
        <n v="353"/>
        <n v="279"/>
        <n v="458"/>
        <n v="334"/>
        <n v="1963"/>
        <n v="2147"/>
        <n v="596"/>
        <n v="1238"/>
        <n v="895"/>
        <n v="885"/>
        <n v="220"/>
        <n v="950"/>
        <n v="821"/>
        <n v="392"/>
        <n v="700"/>
        <n v="786"/>
        <n v="1033"/>
        <n v="944"/>
        <n v="933"/>
        <n v="1888"/>
        <n v="762"/>
        <n v="607"/>
        <n v="1469"/>
        <n v="1249"/>
        <n v="226"/>
        <n v="927"/>
        <n v="526"/>
        <n v="298"/>
        <n v="583"/>
        <n v="1080"/>
        <n v="1653"/>
        <n v="1406"/>
        <n v="3048"/>
        <n v="389"/>
        <n v="794"/>
        <n v="495"/>
        <n v="142"/>
        <n v="521"/>
        <n v="800"/>
        <n v="2578"/>
        <n v="1253"/>
        <n v="343"/>
        <n v="109"/>
        <n v="54"/>
        <n v="1487"/>
        <n v="214"/>
        <n v="148"/>
        <n v="777"/>
        <n v="559"/>
        <n v="616"/>
        <n v="195"/>
        <n v="1096"/>
        <n v="876"/>
        <n v="236"/>
        <n v="29"/>
        <n v="644"/>
        <n v="333"/>
        <n v="101"/>
        <n v="309"/>
        <n v="289"/>
        <n v="80"/>
        <n v="78"/>
        <n v="72"/>
        <n v="113"/>
        <n v="282"/>
        <n v="114"/>
        <n v="144"/>
        <n v="260"/>
        <n v="74"/>
        <n v="146"/>
        <n v="75"/>
        <n v="42"/>
        <n v="149"/>
        <n v="91"/>
        <n v="30"/>
        <n v="245"/>
        <n v="31"/>
        <n v="79"/>
        <n v="86"/>
        <n v="39"/>
        <n v="24"/>
        <n v="117"/>
        <n v="34"/>
        <n v="11"/>
        <n v="16"/>
        <n v="92"/>
        <n v="6"/>
        <n v="106"/>
      </sharedItems>
    </cacheField>
    <cacheField name="支付转化率" numFmtId="0">
      <sharedItems containsSemiMixedTypes="0" containsString="0" containsNumber="1" minValue="0" maxValue="0.3846" count="362">
        <n v="0.1229"/>
        <n v="0.1447"/>
        <n v="0.1222"/>
        <n v="0.3373"/>
        <n v="0.0991"/>
        <n v="0.2"/>
        <n v="0.1048"/>
        <n v="0.1098"/>
        <n v="0.1015"/>
        <n v="0.0467"/>
        <n v="0.2009"/>
        <n v="0.2534"/>
        <n v="0.149"/>
        <n v="0.3338"/>
        <n v="0.0814"/>
        <n v="0.1134"/>
        <n v="0.0639"/>
        <n v="0.2027"/>
        <n v="0.0796"/>
        <n v="0.1316"/>
        <n v="0.0585"/>
        <n v="0.1115"/>
        <n v="0.2016"/>
        <n v="0.1689"/>
        <n v="0.1475"/>
        <n v="0.261"/>
        <n v="0.2036"/>
        <n v="0.1046"/>
        <n v="0.2105"/>
        <n v="0.1067"/>
        <n v="0.1106"/>
        <n v="0.0694"/>
        <n v="0.027"/>
        <n v="0.1081"/>
        <n v="0.125"/>
        <n v="0.2812"/>
        <n v="0.1241"/>
        <n v="0.1629"/>
        <n v="0.1696"/>
        <n v="0.2095"/>
        <n v="0.1193"/>
        <n v="0.303"/>
        <n v="0.1572"/>
        <n v="0.1042"/>
        <n v="0.0792"/>
        <n v="0.0976"/>
        <n v="0.3021"/>
        <n v="0.2636"/>
        <n v="0.128"/>
        <n v="0.0595"/>
        <n v="0.138"/>
        <n v="0.1869"/>
        <n v="0.0839"/>
        <n v="0.1118"/>
        <n v="0.1293"/>
        <n v="0.1751"/>
        <n v="0.0539"/>
        <n v="0.1772"/>
        <n v="0.1601"/>
        <n v="0.1411"/>
        <n v="0.0925"/>
        <n v="0.0751"/>
        <n v="0.1313"/>
        <n v="0.0858"/>
        <n v="0.0491"/>
        <n v="0.1914"/>
        <n v="0.2482"/>
        <n v="0.217"/>
        <n v="0.0669"/>
        <n v="0.1885"/>
        <n v="0.222"/>
        <n v="0.0788"/>
        <n v="0.2334"/>
        <n v="0.031"/>
        <n v="0.0416"/>
        <n v="0.197"/>
        <n v="0.1022"/>
        <n v="0.1707"/>
        <n v="0.0711"/>
        <n v="0.0701"/>
        <n v="0.0885"/>
        <n v="0.1096"/>
        <n v="0.1663"/>
        <n v="0.1091"/>
        <n v="0.0979"/>
        <n v="0.0243"/>
        <n v="0.1258"/>
        <n v="0.1264"/>
        <n v="0.1245"/>
        <n v="0.2488"/>
        <n v="0.0763"/>
        <n v="0.3408"/>
        <n v="0.2056"/>
        <n v="0.1194"/>
        <n v="0.1151"/>
        <n v="0.1893"/>
        <n v="0.0778"/>
        <n v="0.1324"/>
        <n v="0.0689"/>
        <n v="0.2195"/>
        <n v="0.0642"/>
        <n v="0.3202"/>
        <n v="0.07"/>
        <n v="0.1392"/>
        <n v="0.1832"/>
        <n v="0.0412"/>
        <n v="0.151"/>
        <n v="0.1823"/>
        <n v="0.1191"/>
        <n v="0.1857"/>
        <n v="0.0633"/>
        <n v="0.2835"/>
        <n v="0.1846"/>
        <n v="0.0435"/>
        <n v="0.2048"/>
        <n v="0.1505"/>
        <n v="0.2671"/>
        <n v="0.2096"/>
        <n v="0.0798"/>
        <n v="0.1092"/>
        <n v="0.0567"/>
        <n v="0.094"/>
        <n v="0.1013"/>
        <n v="0.2065"/>
        <n v="0.0504"/>
        <n v="0.1086"/>
        <n v="0.1163"/>
        <n v="0.0805"/>
        <n v="0.015"/>
        <n v="0.0401"/>
        <n v="0.1186"/>
        <n v="0.3103"/>
        <n v="0.1382"/>
        <n v="0.0399"/>
        <n v="0.2237"/>
        <n v="0.1574"/>
        <n v="0.2115"/>
        <n v="0.1692"/>
        <n v="0.0766"/>
        <n v="0.087"/>
        <n v="0.059"/>
        <n v="0.1839"/>
        <n v="0.0705"/>
        <n v="0.0649"/>
        <n v="0.1474"/>
        <n v="0.0803"/>
        <n v="0.018"/>
        <n v="0.105"/>
        <n v="0.1014"/>
        <n v="0.0046"/>
        <n v="0.0497"/>
        <n v="0.0335"/>
        <n v="0.1875"/>
        <n v="0.0195"/>
        <n v="0.1351"/>
        <n v="0.108"/>
        <n v="0.0232"/>
        <n v="0.1183"/>
        <n v="0.0947"/>
        <n v="0.193"/>
        <n v="0.0375"/>
        <n v="0.2308"/>
        <n v="0.1452"/>
        <n v="0.1591"/>
        <n v="0.0952"/>
        <n v="0.1489"/>
        <n v="0.0893"/>
        <n v="0.1405"/>
        <n v="0.1944"/>
        <n v="0.0941"/>
        <n v="0.0382"/>
        <n v="0.2143"/>
        <n v="0.025"/>
        <n v="0.0538"/>
        <n v="0.0909"/>
        <n v="0.0625"/>
        <n v="0.0098"/>
        <n v="0.3462"/>
        <n v="0.1364"/>
        <n v="0.0476"/>
        <n v="0.0769"/>
        <n v="0.0698"/>
        <n v="0.0061"/>
        <n v="0.079"/>
        <n v="0.0606"/>
        <n v="0.0612"/>
        <n v="0.0053"/>
        <n v="0.1739"/>
        <n v="0.1153"/>
        <n v="0.1177"/>
        <n v="0.0904"/>
        <n v="0.2116"/>
        <n v="0.1074"/>
        <n v="0.085"/>
        <n v="0.1012"/>
        <n v="0.3374"/>
        <n v="0.1863"/>
        <n v="0.294"/>
        <n v="0.1925"/>
        <n v="0.2499"/>
        <n v="0.0797"/>
        <n v="0.1336"/>
        <n v="0.0453"/>
        <n v="0.0935"/>
        <n v="0.0638"/>
        <n v="0.0808"/>
        <n v="0.1133"/>
        <n v="0.2301"/>
        <n v="0.074"/>
        <n v="0.2061"/>
        <n v="0.2479"/>
        <n v="0.0912"/>
        <n v="0.1548"/>
        <n v="0.133"/>
        <n v="0.1487"/>
        <n v="0.11"/>
        <n v="0.0916"/>
        <n v="0.3266"/>
        <n v="0.2383"/>
        <n v="0.0829"/>
        <n v="0.1278"/>
        <n v="0.0681"/>
        <n v="0.2518"/>
        <n v="0.305"/>
        <n v="0.1668"/>
        <n v="0.1818"/>
        <n v="0.0799"/>
        <n v="0.26"/>
        <n v="0.1127"/>
        <n v="0.047"/>
        <n v="0.1524"/>
        <n v="0.0511"/>
        <n v="0.1733"/>
        <n v="0.3037"/>
        <n v="0.0809"/>
        <n v="0.1781"/>
        <n v="0.16"/>
        <n v="0.0857"/>
        <n v="0.2331"/>
        <n v="0.1834"/>
        <n v="0.2376"/>
        <n v="0.0525"/>
        <n v="0.0773"/>
        <n v="0.0771"/>
        <n v="0.2427"/>
        <n v="0.1205"/>
        <n v="0.2187"/>
        <n v="0.209"/>
        <n v="0.1584"/>
        <n v="0.1429"/>
        <n v="0.0421"/>
        <n v="0.0728"/>
        <n v="0.114"/>
        <n v="0.2049"/>
        <n v="0.1056"/>
        <n v="0.1156"/>
        <n v="0.0695"/>
        <n v="0.2188"/>
        <n v="0.071"/>
        <n v="0.1984"/>
        <n v="0.1282"/>
        <n v="0.1095"/>
        <n v="0.1968"/>
        <n v="0.3787"/>
        <n v="0.0257"/>
        <n v="0.3507"/>
        <n v="0.1057"/>
        <n v="0.1473"/>
        <n v="0.0789"/>
        <n v="0.1266"/>
        <n v="0.1796"/>
        <n v="0.0616"/>
        <n v="0.0242"/>
        <n v="0.1896"/>
        <n v="0.2407"/>
        <n v="0.2112"/>
        <n v="0.0915"/>
        <n v="0.2545"/>
        <n v="0.0905"/>
        <n v="0.1389"/>
        <n v="0.1454"/>
        <n v="0.2386"/>
        <n v="0.1005"/>
        <n v="0.0523"/>
        <n v="0.1854"/>
        <n v="0.1865"/>
        <n v="0.0872"/>
        <n v="0.0821"/>
        <n v="0.1654"/>
        <n v="0.0593"/>
        <n v="0.3152"/>
        <n v="0.1513"/>
        <n v="0.206"/>
        <n v="0.0703"/>
        <n v="0.1678"/>
        <n v="0.0394"/>
        <n v="0.1833"/>
        <n v="0.0974"/>
        <n v="0.354"/>
        <n v="0.1363"/>
        <n v="0.0277"/>
        <n v="0.1838"/>
        <n v="0.0845"/>
        <n v="0.1113"/>
        <n v="0.1638"/>
        <n v="0.019"/>
        <n v="0.0846"/>
        <n v="0.0848"/>
        <n v="0.1166"/>
        <n v="0.1835"/>
        <n v="0.3519"/>
        <n v="0.0067"/>
        <n v="0.1402"/>
        <n v="0.2838"/>
        <n v="0.0502"/>
        <n v="0.0422"/>
        <n v="0.1026"/>
        <n v="0.0558"/>
        <n v="0.0173"/>
        <n v="0.1929"/>
        <n v="0.0466"/>
        <n v="0.1724"/>
        <n v="0.2531"/>
        <n v="0.0571"/>
        <n v="0.2772"/>
        <n v="0.2233"/>
        <n v="0.0208"/>
        <n v="0.175"/>
        <n v="0.0833"/>
        <n v="0.0331"/>
        <n v="0.0484"/>
        <n v="0.1327"/>
        <n v="0.0532"/>
        <n v="0.0614"/>
        <n v="0.1528"/>
        <n v="0.0346"/>
        <n v="0.1622"/>
        <n v="0.0479"/>
        <n v="0.0533"/>
        <n v="0.0714"/>
        <n v="0.0201"/>
        <n v="0.1346"/>
        <n v="0.1782"/>
        <n v="0.033"/>
        <n v="0.2037"/>
        <n v="0.1667"/>
        <n v="0.0122"/>
        <n v="0.1628"/>
        <n v="0.0546"/>
        <n v="0.1463"/>
        <n v="0.0741"/>
        <n v="0.0968"/>
        <n v="0.0349"/>
        <n v="0.3846"/>
        <n v="0.0342"/>
        <n v="0.0882"/>
        <n v="0.0303"/>
        <n v="0.25"/>
        <n v="0.1035"/>
        <n v="0.0217"/>
        <n v="0.0577"/>
        <n v="0.0094"/>
      </sharedItems>
    </cacheField>
    <cacheField name="客单件" numFmtId="0">
      <sharedItems containsSemiMixedTypes="0" containsString="0" containsNumber="1" minValue="0" maxValue="271.72" count="396">
        <n v="81.59"/>
        <n v="78.2"/>
        <n v="82.21"/>
        <n v="11.51"/>
        <n v="108.73"/>
        <n v="12.87"/>
        <n v="77.35"/>
        <n v="64.57"/>
        <n v="164.2"/>
        <n v="97.34"/>
        <n v="33.14"/>
        <n v="27.88"/>
        <n v="91.68"/>
        <n v="14.52"/>
        <n v="68.43"/>
        <n v="115.95"/>
        <n v="85.88"/>
        <n v="48.86"/>
        <n v="68.06"/>
        <n v="80.41"/>
        <n v="67.2"/>
        <n v="78.17"/>
        <n v="19.18"/>
        <n v="46.64"/>
        <n v="271.72"/>
        <n v="47.41"/>
        <n v="26.96"/>
        <n v="150.82"/>
        <n v="22.68"/>
        <n v="130.16"/>
        <n v="89.01"/>
        <n v="22.98"/>
        <n v="96.77"/>
        <n v="113.34"/>
        <n v="28.49"/>
        <n v="6.56"/>
        <n v="33.54"/>
        <n v="255.3"/>
        <n v="2.1"/>
        <n v="14.47"/>
        <n v="36.61"/>
        <n v="8.08"/>
        <n v="19.93"/>
        <n v="84.37"/>
        <n v="39.93"/>
        <n v="172.5"/>
        <n v="5.08"/>
        <n v="23.69"/>
        <n v="76.39"/>
        <n v="87.33"/>
        <n v="213.2"/>
        <n v="29.61"/>
        <n v="29.47"/>
        <n v="60.54"/>
        <n v="50.7"/>
        <n v="98.78"/>
        <n v="111.27"/>
        <n v="1.23"/>
        <n v="47.05"/>
        <n v="223.35"/>
        <n v="80.4"/>
        <n v="41.98"/>
        <n v="35.19"/>
        <n v="31.68"/>
        <n v="52.48"/>
        <n v="22.73"/>
        <n v="206.83"/>
        <n v="23.14"/>
        <n v="174.51"/>
        <n v="34.2"/>
        <n v="28.46"/>
        <n v="47.08"/>
        <n v="132.6"/>
        <n v="38.52"/>
        <n v="159.09"/>
        <n v="87.88"/>
        <n v="16.41"/>
        <n v="42.59"/>
        <n v="115.34"/>
        <n v="29.89"/>
        <n v="128.61"/>
        <n v="50.85"/>
        <n v="91.5"/>
        <n v="12.49"/>
        <n v="37.74"/>
        <n v="84.49"/>
        <n v="74.05"/>
        <n v="97.77"/>
        <n v="71.36"/>
        <n v="59.08"/>
        <n v="74.96"/>
        <n v="92.23"/>
        <n v="6.66"/>
        <n v="17.87"/>
        <n v="19.23"/>
        <n v="62.08"/>
        <n v="51.72"/>
        <n v="46.21"/>
        <n v="30.06"/>
        <n v="52.75"/>
        <n v="21.5"/>
        <n v="57.41"/>
        <n v="5"/>
        <n v="63.15"/>
        <n v="32.72"/>
        <n v="15.65"/>
        <n v="84.71"/>
        <n v="45.06"/>
        <n v="13.52"/>
        <n v="21.24"/>
        <n v="11.14"/>
        <n v="51.28"/>
        <n v="4.74"/>
        <n v="8.02"/>
        <n v="56.87"/>
        <n v="30.67"/>
        <n v="18.05"/>
        <n v="2.18"/>
        <n v="43.02"/>
        <n v="6.65"/>
        <n v="109.55"/>
        <n v="6.27"/>
        <n v="34.06"/>
        <n v="33.51"/>
        <n v="32.01"/>
        <n v="11.95"/>
        <n v="16.03"/>
        <n v="44.58"/>
        <n v="10.22"/>
        <n v="37.62"/>
        <n v="46.18"/>
        <n v="30.19"/>
        <n v="51.76"/>
        <n v="91.22"/>
        <n v="50.92"/>
        <n v="69.76"/>
        <n v="10.57"/>
        <n v="44.17"/>
        <n v="34.96"/>
        <n v="69.62"/>
        <n v="7.34"/>
        <n v="95.65"/>
        <n v="49.5"/>
        <n v="91.99"/>
        <n v="45.44"/>
        <n v="5.01"/>
        <n v="52.28"/>
        <n v="175.76"/>
        <n v="52.69"/>
        <n v="19.39"/>
        <n v="117.6"/>
        <n v="28.41"/>
        <n v="131.8"/>
        <n v="32.47"/>
        <n v="9.95"/>
        <n v="38.7"/>
        <n v="62.41"/>
        <n v="59.27"/>
        <n v="66.29"/>
        <n v="25.58"/>
        <n v="70.33"/>
        <n v="15.75"/>
        <n v="10.08"/>
        <n v="48.87"/>
        <n v="31.61"/>
        <n v="38.26"/>
        <n v="29.45"/>
        <n v="25.66"/>
        <n v="50.62"/>
        <n v="92.52"/>
        <n v="27.6"/>
        <n v="33.19"/>
        <n v="113.19"/>
        <n v="31.24"/>
        <n v="43.14"/>
        <n v="11.46"/>
        <n v="26.89"/>
        <n v="23.34"/>
        <n v="35.83"/>
        <n v="19.75"/>
        <n v="28.7"/>
        <n v="56.57"/>
        <n v="33.38"/>
        <n v="22.26"/>
        <n v="33.15"/>
        <n v="64.26"/>
        <n v="62.3"/>
        <n v="6.02"/>
        <n v="35.79"/>
        <n v="19.83"/>
        <n v="42.67"/>
        <n v="25.03"/>
        <n v="12.52"/>
        <n v="23.8"/>
        <n v="30.8"/>
        <n v="19.63"/>
        <n v="19.5"/>
        <n v="26.52"/>
        <n v="12.32"/>
        <n v="85.42"/>
        <n v="79.51"/>
        <n v="122.65"/>
        <n v="85.89"/>
        <n v="109.48"/>
        <n v="12.9"/>
        <n v="67.65"/>
        <n v="162.76"/>
        <n v="72.56"/>
        <n v="14"/>
        <n v="30.97"/>
        <n v="11.77"/>
        <n v="49.49"/>
        <n v="24.27"/>
        <n v="69.01"/>
        <n v="87.74"/>
        <n v="93.16"/>
        <n v="85.26"/>
        <n v="116.92"/>
        <n v="66.13"/>
        <n v="67.86"/>
        <n v="80.02"/>
        <n v="24.74"/>
        <n v="176.13"/>
        <n v="19.15"/>
        <n v="35.04"/>
        <n v="44.25"/>
        <n v="74.79"/>
        <n v="33.1"/>
        <n v="29.04"/>
        <n v="211.41"/>
        <n v="96.1"/>
        <n v="81.06"/>
        <n v="6.44"/>
        <n v="2.08"/>
        <n v="124.39"/>
        <n v="107.46"/>
        <n v="21.59"/>
        <n v="27.01"/>
        <n v="174.62"/>
        <n v="7.97"/>
        <n v="23.05"/>
        <n v="19.89"/>
        <n v="39.04"/>
        <n v="13.8"/>
        <n v="84.53"/>
        <n v="186.94"/>
        <n v="79.32"/>
        <n v="98.24"/>
        <n v="48.61"/>
        <n v="5.14"/>
        <n v="51.83"/>
        <n v="40.77"/>
        <n v="38.74"/>
        <n v="28.74"/>
        <n v="23.97"/>
        <n v="30.89"/>
        <n v="187.04"/>
        <n v="1.25"/>
        <n v="48.91"/>
        <n v="175.63"/>
        <n v="86.75"/>
        <n v="22.5"/>
        <n v="42.95"/>
        <n v="43.74"/>
        <n v="31.54"/>
        <n v="91.45"/>
        <n v="198.55"/>
        <n v="126.79"/>
        <n v="150"/>
        <n v="47.6"/>
        <n v="101.45"/>
        <n v="30.56"/>
        <n v="174.39"/>
        <n v="44.74"/>
        <n v="27.66"/>
        <n v="12.38"/>
        <n v="238.05"/>
        <n v="141.58"/>
        <n v="88.02"/>
        <n v="15.56"/>
        <n v="39.37"/>
        <n v="78.19"/>
        <n v="89.63"/>
        <n v="6.64"/>
        <n v="74.9"/>
        <n v="6.41"/>
        <n v="35.29"/>
        <n v="73.89"/>
        <n v="173.26"/>
        <n v="63.71"/>
        <n v="61.35"/>
        <n v="30.12"/>
        <n v="68.64"/>
        <n v="30.08"/>
        <n v="11.32"/>
        <n v="16.6"/>
        <n v="37.95"/>
        <n v="53.62"/>
        <n v="33.32"/>
        <n v="23.04"/>
        <n v="45.59"/>
        <n v="15.53"/>
        <n v="31.79"/>
        <n v="45.78"/>
        <n v="14.01"/>
        <n v="14.07"/>
        <n v="56.78"/>
        <n v="15.32"/>
        <n v="18.32"/>
        <n v="61.56"/>
        <n v="4.64"/>
        <n v="11.1"/>
        <n v="79.9"/>
        <n v="10.42"/>
        <n v="50.96"/>
        <n v="37.37"/>
        <n v="80.94"/>
        <n v="8.85"/>
        <n v="10.8"/>
        <n v="5.88"/>
        <n v="1.56"/>
        <n v="30.2"/>
        <n v="71.34"/>
        <n v="16.74"/>
        <n v="125.6"/>
        <n v="25.31"/>
        <n v="29"/>
        <n v="13.1"/>
        <n v="59.86"/>
        <n v="66.59"/>
        <n v="31.35"/>
        <n v="61.16"/>
        <n v="61.22"/>
        <n v="115.07"/>
        <n v="36.67"/>
        <n v="25.87"/>
        <n v="126.82"/>
        <n v="25.91"/>
        <n v="45.88"/>
        <n v="38.65"/>
        <n v="47.63"/>
        <n v="45.11"/>
        <n v="49.48"/>
        <n v="5.5"/>
        <n v="84.13"/>
        <n v="172.72"/>
        <n v="5.13"/>
        <n v="39.58"/>
        <n v="26.42"/>
        <n v="10.45"/>
        <n v="118.36"/>
        <n v="50.33"/>
        <n v="68.6"/>
        <n v="89.3"/>
        <n v="64.99"/>
        <n v="43.78"/>
        <n v="39.95"/>
        <n v="31.58"/>
        <n v="30.03"/>
        <n v="59.47"/>
        <n v="18.25"/>
        <n v="42.49"/>
        <n v="29.36"/>
        <n v="43.71"/>
        <n v="69.64"/>
        <n v="86.73"/>
        <n v="85.41"/>
        <n v="33.91"/>
        <n v="12.4"/>
        <n v="73.2"/>
        <n v="19.44"/>
        <n v="40.5"/>
        <n v="65.76"/>
        <n v="27.27"/>
        <n v="49.83"/>
        <n v="23.38"/>
        <n v="27.22"/>
        <n v="33.12"/>
        <n v="42.62"/>
        <n v="23.55"/>
        <n v="38.62"/>
        <n v="6.01"/>
        <n v="22.38"/>
        <n v="21.39"/>
        <n v="27.94"/>
        <n v="82.38"/>
        <n v="20.29"/>
        <n v="80"/>
        <n v="25.8"/>
        <n v="19.27"/>
        <n v="24.6"/>
        <n v="35.12"/>
        <n v="33.11"/>
        <n v="20.87"/>
        <n v="58.3"/>
        <n v="57.01"/>
      </sharedItems>
    </cacheField>
    <cacheField name="件单件" numFmtId="0">
      <sharedItems containsSemiMixedTypes="0" containsString="0" containsNumber="1" minValue="0" maxValue="148.08" count="387">
        <n v="54.34"/>
        <n v="51.03"/>
        <n v="53.97"/>
        <n v="11.08"/>
        <n v="71.29"/>
        <n v="9.72"/>
        <n v="37.82"/>
        <n v="44.24"/>
        <n v="141.63"/>
        <n v="61.58"/>
        <n v="19.66"/>
        <n v="13.87"/>
        <n v="54.14"/>
        <n v="12.48"/>
        <n v="54.79"/>
        <n v="72.14"/>
        <n v="53.37"/>
        <n v="26.43"/>
        <n v="51.25"/>
        <n v="53.11"/>
        <n v="43.99"/>
        <n v="54.9"/>
        <n v="12.33"/>
        <n v="17.01"/>
        <n v="146.83"/>
        <n v="35.2"/>
        <n v="17.07"/>
        <n v="131.31"/>
        <n v="15.13"/>
        <n v="122.03"/>
        <n v="63.58"/>
        <n v="19.59"/>
        <n v="63.37"/>
        <n v="85.76"/>
        <n v="18.93"/>
        <n v="5.58"/>
        <n v="19.29"/>
        <n v="121.03"/>
        <n v="1.95"/>
        <n v="11.61"/>
        <n v="28.74"/>
        <n v="7.86"/>
        <n v="13.47"/>
        <n v="74.09"/>
        <n v="32.05"/>
        <n v="145"/>
        <n v="2.93"/>
        <n v="13.01"/>
        <n v="55.6"/>
        <n v="56.03"/>
        <n v="89.2"/>
        <n v="27.36"/>
        <n v="18.71"/>
        <n v="37.44"/>
        <n v="34.75"/>
        <n v="42.26"/>
        <n v="108.22"/>
        <n v="1.19"/>
        <n v="23.59"/>
        <n v="122.14"/>
        <n v="72.06"/>
        <n v="34.51"/>
        <n v="24.14"/>
        <n v="20.42"/>
        <n v="41.51"/>
        <n v="8.5"/>
        <n v="86.82"/>
        <n v="10.69"/>
        <n v="71.23"/>
        <n v="26.72"/>
        <n v="21.95"/>
        <n v="37.5"/>
        <n v="115.73"/>
        <n v="34.48"/>
        <n v="84.99"/>
        <n v="54.63"/>
        <n v="7.7"/>
        <n v="23.05"/>
        <n v="56.33"/>
        <n v="24.31"/>
        <n v="105.75"/>
        <n v="29.61"/>
        <n v="67.28"/>
        <n v="8.94"/>
        <n v="9.04"/>
        <n v="61.23"/>
        <n v="52.21"/>
        <n v="95.44"/>
        <n v="68.9"/>
        <n v="50.64"/>
        <n v="14.88"/>
        <n v="75.63"/>
        <n v="6.12"/>
        <n v="12.57"/>
        <n v="9.23"/>
        <n v="47.42"/>
        <n v="39.88"/>
        <n v="23.43"/>
        <n v="15.6"/>
        <n v="21.52"/>
        <n v="13.65"/>
        <n v="40.04"/>
        <n v="3.91"/>
        <n v="51.18"/>
        <n v="17.78"/>
        <n v="9.55"/>
        <n v="52.94"/>
        <n v="37.31"/>
        <n v="9.36"/>
        <n v="18.35"/>
        <n v="7.71"/>
        <n v="29.8"/>
        <n v="3.37"/>
        <n v="5.95"/>
        <n v="45.74"/>
        <n v="23.97"/>
        <n v="14.76"/>
        <n v="1.96"/>
        <n v="29.78"/>
        <n v="5.9"/>
        <n v="54.77"/>
        <n v="5.77"/>
        <n v="24.81"/>
        <n v="23.41"/>
        <n v="19.13"/>
        <n v="9.14"/>
        <n v="7.11"/>
        <n v="37.32"/>
        <n v="8.42"/>
        <n v="34.35"/>
        <n v="20.88"/>
        <n v="22.77"/>
        <n v="39.21"/>
        <n v="63.86"/>
        <n v="44.85"/>
        <n v="9.35"/>
        <n v="38.47"/>
        <n v="16.28"/>
        <n v="62.29"/>
        <n v="2.85"/>
        <n v="40.47"/>
        <n v="44.78"/>
        <n v="45.99"/>
        <n v="39.52"/>
        <n v="3.53"/>
        <n v="42.32"/>
        <n v="58.59"/>
        <n v="43.39"/>
        <n v="17.08"/>
        <n v="70.56"/>
        <n v="21.31"/>
        <n v="94.14"/>
        <n v="28.04"/>
        <n v="6.05"/>
        <n v="30.1"/>
        <n v="62.41"/>
        <n v="36.48"/>
        <n v="58.01"/>
        <n v="24.23"/>
        <n v="70.33"/>
        <n v="15.15"/>
        <n v="30.07"/>
        <n v="28.98"/>
        <n v="38.26"/>
        <n v="24.92"/>
        <n v="25.66"/>
        <n v="33.75"/>
        <n v="69.39"/>
        <n v="17.74"/>
        <n v="29.05"/>
        <n v="45.28"/>
        <n v="27.34"/>
        <n v="43.14"/>
        <n v="10.25"/>
        <n v="23.53"/>
        <n v="20.74"/>
        <n v="35.83"/>
        <n v="9.87"/>
        <n v="8.2"/>
        <n v="56.57"/>
        <n v="23.84"/>
        <n v="22.26"/>
        <n v="33.15"/>
        <n v="64.26"/>
        <n v="62.3"/>
        <n v="5.7"/>
        <n v="26.84"/>
        <n v="19.83"/>
        <n v="42.67"/>
        <n v="25.8"/>
        <n v="25.03"/>
        <n v="12.52"/>
        <n v="17.85"/>
        <n v="20.53"/>
        <n v="19.63"/>
        <n v="19.5"/>
        <n v="26.52"/>
        <n v="9.86"/>
        <n v="54.43"/>
        <n v="50.98"/>
        <n v="49.08"/>
        <n v="54.41"/>
        <n v="71.86"/>
        <n v="9.68"/>
        <n v="43.87"/>
        <n v="141.84"/>
        <n v="40.83"/>
        <n v="12.4"/>
        <n v="11.34"/>
        <n v="26.48"/>
        <n v="14.13"/>
        <n v="54.53"/>
        <n v="53.53"/>
        <n v="66.05"/>
        <n v="53.54"/>
        <n v="70.86"/>
        <n v="51.15"/>
        <n v="52.98"/>
        <n v="15.18"/>
        <n v="131.84"/>
        <n v="12.32"/>
        <n v="16.96"/>
        <n v="35.22"/>
        <n v="54.7"/>
        <n v="19.36"/>
        <n v="18.82"/>
        <n v="143.11"/>
        <n v="85.06"/>
        <n v="63.44"/>
        <n v="5.56"/>
        <n v="1.94"/>
        <n v="122.53"/>
        <n v="38.62"/>
        <n v="19.55"/>
        <n v="17.36"/>
        <n v="111.01"/>
        <n v="7.82"/>
        <n v="8.62"/>
        <n v="13.34"/>
        <n v="32.1"/>
        <n v="11.52"/>
        <n v="73.82"/>
        <n v="82.6"/>
        <n v="54.95"/>
        <n v="57.22"/>
        <n v="23.09"/>
        <n v="2.91"/>
        <n v="35.38"/>
        <n v="29.82"/>
        <n v="24.35"/>
        <n v="18.75"/>
        <n v="27.93"/>
        <n v="120.24"/>
        <n v="1.21"/>
        <n v="41.15"/>
        <n v="148.08"/>
        <n v="70.22"/>
        <n v="10.56"/>
        <n v="25"/>
        <n v="34.45"/>
        <n v="21.86"/>
        <n v="42.68"/>
        <n v="119.88"/>
        <n v="72.04"/>
        <n v="116.67"/>
        <n v="37.85"/>
        <n v="75.47"/>
        <n v="26.69"/>
        <n v="89.84"/>
        <n v="35.15"/>
        <n v="8.79"/>
        <n v="89.27"/>
        <n v="107.72"/>
        <n v="65.72"/>
        <n v="7.58"/>
        <n v="15.59"/>
        <n v="61.73"/>
        <n v="57.45"/>
        <n v="6.11"/>
        <n v="54.21"/>
        <n v="3.95"/>
        <n v="22.87"/>
        <n v="69.86"/>
        <n v="97.74"/>
        <n v="49.94"/>
        <n v="39.58"/>
        <n v="24.63"/>
        <n v="53.28"/>
        <n v="17.89"/>
        <n v="6.91"/>
        <n v="12.5"/>
        <n v="21.65"/>
        <n v="15.4"/>
        <n v="29.24"/>
        <n v="18.63"/>
        <n v="38.22"/>
        <n v="13.94"/>
        <n v="23.47"/>
        <n v="40.52"/>
        <n v="9.51"/>
        <n v="9.38"/>
        <n v="46.07"/>
        <n v="8.7"/>
        <n v="14.99"/>
        <n v="50.36"/>
        <n v="3.25"/>
        <n v="8.49"/>
        <n v="51.22"/>
        <n v="7.43"/>
        <n v="29.93"/>
        <n v="30.63"/>
        <n v="37.99"/>
        <n v="6.61"/>
        <n v="9.01"/>
        <n v="5.66"/>
        <n v="1.46"/>
        <n v="23.2"/>
        <n v="52.32"/>
        <n v="7.29"/>
        <n v="62.8"/>
        <n v="19.57"/>
        <n v="9.32"/>
        <n v="22.56"/>
        <n v="8.17"/>
        <n v="20.55"/>
        <n v="42.17"/>
        <n v="8.96"/>
        <n v="37.07"/>
        <n v="43.08"/>
        <n v="60.57"/>
        <n v="21.57"/>
        <n v="16.46"/>
        <n v="59.68"/>
        <n v="23.5"/>
        <n v="38.82"/>
        <n v="37.22"/>
        <n v="45.37"/>
        <n v="33.83"/>
        <n v="44.76"/>
        <n v="3.56"/>
        <n v="57.84"/>
        <n v="66.43"/>
        <n v="2.77"/>
        <n v="24.66"/>
        <n v="6.01"/>
        <n v="88.77"/>
        <n v="44.04"/>
        <n v="26.71"/>
        <n v="42.22"/>
        <n v="66.97"/>
        <n v="43.33"/>
        <n v="25.35"/>
        <n v="25.23"/>
        <n v="17.32"/>
        <n v="59.47"/>
        <n v="16.06"/>
        <n v="31.87"/>
        <n v="20.73"/>
        <n v="30.6"/>
        <n v="69.64"/>
        <n v="43.37"/>
        <n v="64.06"/>
        <n v="29.67"/>
        <n v="10.14"/>
        <n v="19.44"/>
        <n v="22.5"/>
        <n v="33.32"/>
        <n v="65.76"/>
        <n v="23.86"/>
        <n v="29.9"/>
        <n v="20.04"/>
        <n v="27.22"/>
        <n v="26.5"/>
        <n v="42.62"/>
        <n v="19.62"/>
        <n v="17.9"/>
        <n v="21.39"/>
        <n v="27.94"/>
        <n v="41.19"/>
        <n v="20.29"/>
        <n v="40"/>
        <n v="15.42"/>
        <n v="35.12"/>
        <n v="33.11"/>
        <n v="20.87"/>
        <n v="58.3"/>
        <n v="57.01"/>
      </sharedItems>
    </cacheField>
    <cacheField name="sku " numFmtId="0">
      <sharedItems count="188">
        <s v="V2388"/>
        <s v="V4069-B"/>
        <s v="V2239-B"/>
        <s v="V2833"/>
        <s v="V4073-B"/>
        <s v="V4143"/>
        <s v="VW3411"/>
        <s v="V2603"/>
        <s v="V4073-B*2"/>
        <s v="V2833-A"/>
        <s v="V4069"/>
        <s v="V2239"/>
        <s v="V2256-C"/>
        <s v="V2249"/>
        <s v="V2397"/>
        <s v="V2182-A"/>
        <s v="V2882-A"/>
        <s v="V4073"/>
        <s v="V4665"/>
        <s v="V4600"/>
        <s v="V2880-A"/>
        <s v="V2212-A"/>
        <s v="V2256"/>
        <s v="V2885A"/>
        <s v="VS2056"/>
        <s v="VW1028*3"/>
        <s v="V0036C"/>
        <s v="V2219-B*2"/>
        <s v="V0123*5"/>
        <s v="V2166-A*2"/>
        <s v="V2166-A"/>
        <s v="V4146"/>
        <s v="V2219-B"/>
        <s v="V4073*3"/>
        <s v="V4669"/>
        <s v="V4020-2"/>
        <s v="V4079"/>
        <s v="VS4490-A"/>
        <s v="立体美单包"/>
        <s v="V2241"/>
        <s v="V4519"/>
        <s v="V0140"/>
        <s v="V4407"/>
        <s v="VW3410*10"/>
        <s v="V4143-A"/>
        <s v="V2182-A*2"/>
        <s v="V0123"/>
        <s v="VW1009*5"/>
        <s v="V4407*4"/>
        <s v="V2286"/>
        <s v="V4069*5"/>
        <s v="V2239*2"/>
        <s v="V4629"/>
        <s v="V4457*2"/>
        <s v="VW2004*3"/>
        <s v="V4081*2"/>
        <s v="V4068*6"/>
        <s v="V4687单卷"/>
        <s v="V4688"/>
        <s v="VS4035-A"/>
        <s v="V4689-A"/>
        <s v="V2605-B"/>
        <s v="VW2002B"/>
        <s v="V4457"/>
        <s v="V4660"/>
        <s v="V2182"/>
        <s v="V2223*12"/>
        <s v="VW2004"/>
        <s v="V2219*9"/>
        <s v="V4407*2"/>
        <s v="V0012-4*5"/>
        <s v="V4658"/>
        <s v="V2388*2"/>
        <s v="V4020-2*5"/>
        <s v="V4079*4"/>
        <s v="V2883"/>
        <s v="VW3410"/>
        <s v="V4081"/>
        <s v="V2239*4"/>
        <s v="V4666"/>
        <s v="V4069-B*2"/>
        <s v="V4020-2-B"/>
        <s v="V4688-A"/>
        <s v="V0036A"/>
        <s v="V2219"/>
        <s v="V2398"/>
        <s v="V2808-A"/>
        <s v="V4688*4"/>
        <s v="VW3410C"/>
        <s v="V4620"/>
        <s v="V2218"/>
        <s v="VS2056-A"/>
        <s v="VW3415"/>
        <s v="VW1028"/>
        <s v="V2223"/>
        <s v="V2252-A"/>
        <s v="V4407*3"/>
        <s v="V2885B"/>
        <s v="VW4002"/>
        <s v="V4068"/>
        <s v="V0012-4*3"/>
        <s v="VW3416"/>
        <s v="V0012-4"/>
        <s v="V2241-A "/>
        <s v="V2889"/>
        <s v="V1167单包"/>
        <s v="V1166"/>
        <s v="V2241*3"/>
        <s v="VW1026"/>
        <s v="V2219A"/>
        <s v="VW1027"/>
        <s v="V2833A"/>
        <s v="VW1004"/>
        <s v="V0036"/>
        <s v="V2021"/>
        <s v="VW4001*3"/>
        <s v="V2885"/>
        <s v="VW3412"/>
        <s v="V0036*5"/>
        <s v="V0137"/>
        <s v="V2256*4"/>
        <s v="V0135D"/>
        <s v="V4686"/>
        <s v="VW3412A"/>
        <s v="V4657"/>
        <s v="V0138"/>
        <s v="VW4001"/>
        <s v="VW3418A"/>
        <s v="V0139"/>
        <s v="VW1025*4"/>
        <s v="V2887A"/>
        <s v="V2223B"/>
        <s v="VW6203"/>
        <s v="V4520-A"/>
        <s v="V2182*4"/>
        <s v="V4079*2"/>
        <s v="VW1025"/>
        <s v="V2098"/>
        <s v="V2223*2"/>
        <s v="V4079*3"/>
        <s v="VW1009"/>
        <s v="V4146*2"/>
        <s v="VW3410A"/>
        <s v="V2182*5"/>
        <s v="VW6200"/>
        <s v="VW3418"/>
        <s v="V1167"/>
        <s v="V4146*3"/>
        <s v="V2239*3"/>
        <s v="V2252"/>
        <s v="V2256*5"/>
        <s v="V2909"/>
        <s v="V4081*3"/>
        <s v="VW3410*3+VW3412*2"/>
        <s v="VW3204"/>
        <s v="V2885*2"/>
        <s v="VS2418-A"/>
        <s v="V4143*3"/>
        <s v="V4688*2"/>
        <s v="VW3410*3"/>
        <s v="V4519*2"/>
        <e v="#N/A"/>
        <s v="V0136D"/>
        <s v="V2223*3"/>
        <s v="V2256*2"/>
        <s v="V4069*2"/>
        <s v="V0135D*3"/>
        <s v="V2223*4"/>
        <s v="V4080-B"/>
        <s v="V2223*5"/>
        <s v="V2182*3"/>
        <s v="V2252*3"/>
        <s v="V2182*2"/>
        <s v="V2223-B"/>
        <s v="VW3412*4"/>
        <s v="V2882"/>
        <s v="V0136D*3"/>
        <s v="V2239+V4079"/>
        <s v="V2223-D"/>
        <s v="V4657*2"/>
        <s v="V2256*3"/>
        <s v="VW2004*2"/>
        <s v="V2880"/>
        <s v="V2219*3"/>
        <s v="V4686*2"/>
        <s v="V2249*2"/>
        <s v="V4687单卷*4"/>
        <s v="VS4638-A"/>
      </sharedItems>
    </cacheField>
    <cacheField name="品类" numFmtId="0">
      <sharedItems count="11">
        <s v="软抽"/>
        <s v="卷筒纸"/>
        <s v="无芯卷纸"/>
        <s v="湿厕纸"/>
        <s v="其他"/>
        <s v="湿巾"/>
        <s v="手帕纸"/>
        <s v="厨房用纸"/>
        <s v="盒抽"/>
        <s v="棉柔巾"/>
        <e v="#N/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5565625" refreshedBy="yr" recordCount="372">
  <cacheSource type="worksheet">
    <worksheetSource ref="A1:P373" sheet="20-21"/>
  </cacheSource>
  <cacheFields count="16">
    <cacheField name="月" numFmtId="0">
      <sharedItems count="1">
        <s v="11"/>
      </sharedItems>
    </cacheField>
    <cacheField name="日期" numFmtId="0">
      <sharedItems containsSemiMixedTypes="0" containsString="0" containsNumber="1" containsInteger="1" minValue="0" maxValue="20201121" count="2">
        <n v="20201120"/>
        <n v="20201121"/>
      </sharedItems>
    </cacheField>
    <cacheField name="id" numFmtId="176">
      <sharedItems containsSemiMixedTypes="0" containsString="0" containsNumber="1" containsInteger="1" minValue="0" maxValue="627413079207" count="199">
        <n v="537752882633"/>
        <n v="41141176393"/>
        <n v="587516703876"/>
        <n v="587234267079"/>
        <n v="39290708556"/>
        <n v="589590595246"/>
        <n v="564587383224"/>
        <n v="537824984434"/>
        <n v="593225443577"/>
        <n v="17704561464"/>
        <n v="574308070162"/>
        <n v="613513119392"/>
        <n v="554877274741"/>
        <n v="574624025153"/>
        <n v="587015100676"/>
        <n v="554765196730"/>
        <n v="598898432532"/>
        <n v="584436823460"/>
        <n v="39788807046"/>
        <n v="521804256985"/>
        <n v="15699771744"/>
        <n v="520538406051"/>
        <n v="573035985548"/>
        <n v="40611478319"/>
        <n v="538263950177"/>
        <n v="602881179663"/>
        <n v="539325022308"/>
        <n v="37253526527"/>
        <n v="527733653043"/>
        <n v="539854510916"/>
        <n v="43988989706"/>
        <n v="15699803229"/>
        <n v="527990951359"/>
        <n v="527733589105"/>
        <n v="555055329886"/>
        <n v="563834177641"/>
        <n v="569386315777"/>
        <n v="579975467115"/>
        <n v="538312709167"/>
        <n v="528033010612"/>
        <n v="577037788975"/>
        <n v="528778018743"/>
        <n v="555332266949"/>
        <n v="573160835361"/>
        <n v="39829692578"/>
        <n v="43893226461"/>
        <n v="589377945837"/>
        <n v="564135111481"/>
        <n v="538305797734"/>
        <n v="37254243740"/>
        <n v="527990679684"/>
        <n v="589851591771"/>
        <n v="17609832853"/>
        <n v="562674596108"/>
        <n v="559686121121"/>
        <n v="592505020153"/>
        <n v="587405880719"/>
        <n v="39800042951"/>
        <n v="581521081842"/>
        <n v="42759737847"/>
        <n v="559325430280"/>
        <n v="19539059607"/>
        <n v="535688693680"/>
        <n v="538307169296"/>
        <n v="18943200386"/>
        <n v="525048016525"/>
        <n v="574520036128"/>
        <n v="537827368358"/>
        <n v="40596755110"/>
        <n v="599148365406"/>
        <n v="521869636173"/>
        <n v="17609936348"/>
        <n v="583643847514"/>
        <n v="538354076404"/>
        <n v="537537256568"/>
        <n v="587409020085"/>
        <n v="527990475963"/>
        <n v="574736366653"/>
        <n v="593744734497"/>
        <n v="624157848041"/>
        <n v="17609664652"/>
        <n v="592501952315"/>
        <n v="572262680111"/>
        <n v="563835009431"/>
        <n v="568629665883"/>
        <n v="538349196723"/>
        <n v="577184412748"/>
        <n v="17609756261"/>
        <n v="576130979060"/>
        <n v="17609980146"/>
        <n v="555904462655"/>
        <n v="592049049728"/>
        <n v="528033190141"/>
        <n v="621584076904"/>
        <n v="584257403229"/>
        <n v="568765915390"/>
        <n v="526145930115"/>
        <n v="528064232769"/>
        <n v="37253770022"/>
        <n v="598970252794"/>
        <n v="569909827792"/>
        <n v="599521259641"/>
        <n v="17609716325"/>
        <n v="596986065929"/>
        <n v="527719726342"/>
        <n v="544053639760"/>
        <n v="592722485900"/>
        <n v="524754970729"/>
        <n v="556389065398"/>
        <n v="528064336529"/>
        <n v="608292220953"/>
        <n v="547190677216"/>
        <n v="16175250812"/>
        <n v="527733177957"/>
        <n v="541918489832"/>
        <n v="604021319220"/>
        <n v="599279018544"/>
        <n v="523138079161"/>
        <n v="587241915065"/>
        <n v="14816670119"/>
        <n v="599521991415"/>
        <n v="588993275843"/>
        <n v="599139729217"/>
        <n v="527119411115"/>
        <n v="37318730769"/>
        <n v="599138477865"/>
        <n v="538927350752"/>
        <n v="527678427514"/>
        <n v="527733221669"/>
        <n v="553066686610"/>
        <n v="622645559255"/>
        <n v="548003777683"/>
        <n v="591439605080"/>
        <n v="592889713507"/>
        <n v="570361375952"/>
        <n v="566160365748"/>
        <n v="528047181291"/>
        <n v="528046969601"/>
        <n v="586951697361"/>
        <n v="599522087809"/>
        <n v="598909152271"/>
        <n v="589329976605"/>
        <n v="554217085959"/>
        <n v="592878213305"/>
        <n v="601890751194"/>
        <n v="611950399653"/>
        <n v="601843460575"/>
        <n v="538192543595"/>
        <n v="574838039203"/>
        <n v="17059283658"/>
        <n v="593809413272"/>
        <n v="596368843930"/>
        <n v="525000115434"/>
        <n v="576123419275"/>
        <n v="599335746549"/>
        <n v="603592215381"/>
        <n v="528032990563"/>
        <n v="585050518231"/>
        <n v="528033014551"/>
        <n v="598909468408"/>
        <n v="574735494600"/>
        <n v="601186603927"/>
        <n v="527990607768"/>
        <n v="624636128578"/>
        <n v="599335926023"/>
        <n v="610575643922"/>
        <n v="599141001175"/>
        <n v="624125029445"/>
        <n v="627413079207"/>
        <n v="575961933882"/>
        <n v="602081449138"/>
        <n v="578894356956"/>
        <n v="593748866098"/>
        <n v="598908900450"/>
        <n v="621127983607"/>
        <n v="528047125345"/>
        <n v="528064556251"/>
        <n v="599522639719"/>
        <n v="599334958011"/>
        <n v="611461391391"/>
        <n v="624645448592"/>
        <n v="571250855227"/>
        <n v="538266122146"/>
        <n v="613903175099"/>
        <n v="601848536195"/>
        <n v="613141600380"/>
        <n v="601187015484"/>
        <n v="621693389532"/>
        <n v="601187279679"/>
        <n v="562374577568"/>
        <n v="600561012230"/>
        <n v="599458348066"/>
        <n v="620399928751"/>
        <n v="538314893621"/>
        <n v="527183564590"/>
        <n v="600795005584"/>
        <n v="17609784091"/>
        <n v="601848376488"/>
        <n v="615652557727"/>
      </sharedItems>
    </cacheField>
    <cacheField name="商品名称" numFmtId="0">
      <sharedItems count="198">
        <s v="维达抽纸超韧3层M码120抽24包卫生餐巾纸巾抽纸家用实惠整箱装"/>
        <s v="维达卷纸蓝色经典4层140克27卷卷纸卫生纸巾卷纸家用实惠整箱装"/>
        <s v="维达棉韧立体美压花抽纸M码3层100抽20包卫生纸巾整箱家用实惠"/>
        <s v="维达无芯卷纸超韧4层78克10卷(中棒)卫生纸巾 厕纸手纸家用实惠装"/>
        <s v="维达卷纸蓝色经典4层200克27卷卷纸卫生纸巾卷纸家用实惠整箱装"/>
        <s v="维达棉韧立体美压花抽纸3层100抽6包卫生纸巾餐巾纸 新旧随机发货"/>
        <s v="维达抽纸超韧3层130抽24包卫生纸巾抽纸餐巾纸家用实惠整箱装"/>
        <s v="维达手帕纸超韧4层8张18包卫生纸巾 自然无香面巾纸 新旧交替发货"/>
        <s v="维达超韧抽纸加量不加价3层共30包整箱抽纸巾家用实惠整装箱"/>
        <s v="维达抽纸超韧3层130抽6包卫生纸巾面巾纸餐巾纸 新旧交替发货"/>
        <s v="【加量不加价】维达细韧抽纸130抽24包(18+6)包整箱纸巾新旧交替"/>
        <s v="维达棉韧卷纸4层125克24卷立体美卷纸卫生纸巾家用实惠整箱装"/>
        <s v="维达棉韧立体美抽纸3层108抽24包纸巾抽纸整箱实惠装新旧交替发货"/>
        <s v="维达卷纸蓝色经典4层140克20卷卫生纸巾有芯卷纸厕纸 新旧交替"/>
        <s v="【超定制】维达湿厕纸套装40片6包常规+10片4包便携私处清洁湿巾"/>
        <s v="维达棉韧立体美抽纸3层110抽8包卫生纸巾餐巾纸 新旧随机发货"/>
        <s v="【加量不加价】维达棉韧立体美抽纸100抽30包(24+6)包 新旧交替"/>
        <s v="维达卷纸棉韧4层12卷立体美压花有芯卷纸卫生纸巾厕纸实惠装"/>
        <s v="维达无芯卷纸超韧3层100克10卷(长棒)卫生纸巾厕纸 新旧包装交替"/>
        <s v="维达抽纸细韧3层140抽24包卫生纸巾餐巾纸抽纸家用实惠整箱装"/>
        <s v="维达卷纸蓝色经典4层200克10卷卫生纸巾有芯卷纸厕纸 新旧交替"/>
        <s v="维达超韧抽纸3层150抽24包卫生纸巾餐巾纸家用实惠整箱装爆款S码"/>
        <s v="维达洁肤杀菌湿巾套装80抽*3包卫生湿纸巾湿巾纸 新旧包装交替"/>
        <s v="维达抽纸超韧3层M码150抽24包卫生纸巾家用实惠整箱装新旧混发"/>
        <s v="维达蓝色经典有芯卷纸4层200克27卷整箱*2箱共54卷纸巾 新旧交替"/>
        <s v="维达细韧抽纸3层24包卫生纸巾餐巾纸抽纸家用实惠整装箱"/>
        <s v="【薇娅推荐】维达湿厕纸套装40片*10包 私处清洁湿巾 可冲入马桶"/>
        <s v="维达厨房抽纸2层80抽3包厨房专用去油污卫生纸巾 新旧包装交替"/>
        <s v="维达手帕纸套装3层8张50包卫生纸巾 吾皇版本随机发货"/>
        <s v="维达无芯卷纸超韧3层100克40卷卫生纸巾家用厕纸整箱实惠装卫生纸"/>
        <s v="维达厨房卷纸2层75节2卷厨房专用去油污卫生纸巾 新旧包装交替"/>
        <s v="维达卷纸蓝色经典4层140克10卷卫生纸巾有芯卷纸厕纸 新旧交替"/>
        <s v="维达抽纸超韧3层130抽24包卫生纸巾面巾纸餐巾纸 新旧交替发货"/>
        <s v="维达洁肤杀菌湿巾10片*5包 去菌湿巾卫生湿纸巾套装便携新旧交替"/>
        <s v="维达卷纸棉韧4层128克27卷有芯卷纸卫生纸巾整箱装新旧交替发货"/>
        <s v="维达大规格商用擦手纸三折200抽*20包卫生抽纸家用实惠整箱装"/>
        <s v="维达棉韧立体美压花抽纸M码3层100抽单包中幅纸巾体验价/非零售价"/>
        <s v="维达抽纸超韧3层M码120抽8包卫生纸巾中规格面巾纸 新旧交替发货"/>
        <s v="维达婴儿抽纸M码3层150抽/箱*2箱共36包中规格卫生纸巾 新旧交替"/>
        <s v="维达卷纸卷筒纸手纸至有分量3层160克40卷卫生纸巾有芯卷纸纸品"/>
        <s v="维达卷纸棉韧4层120克12卷立体美压花无芯卷纸卫生纸巾厕纸实惠装"/>
        <s v="维达抽纸倍韧120抽30包面巾纸餐巾纸卫生纸巾装新旧交替发货"/>
        <s v="维达婴儿棉韧抽纸3层100抽24包儿童纸巾卫生纸抽纸整箱家用实惠装"/>
        <s v="维达卷纸棉韧4层130克12卷立体美压花有芯卷纸卫生纸巾厕纸实惠装"/>
        <s v="维达婴儿湿巾80抽1包 儿童宝宝手口可用卫生湿纸巾 新旧交替"/>
        <s v="维达湿厕纸40片1包 私处清洁湿巾湿纸巾 亲肤柔和 大人小孩皆可用"/>
        <s v="维达卷纸超韧4层78克30卷卫生纸巾卷纸家用实惠整箱装新旧交替"/>
        <s v="维达商用卷纸3层180米/卷共8大卷公用卫生纸巾卷纸家用实惠整箱装"/>
        <s v="维达抽纸超韧3层150抽48包整箱装卫生纸巾餐巾纸新旧交替发货"/>
        <s v="维达厨房专用清洁湿纸巾48片/包 厨房纸卫生湿巾 新旧包装交替"/>
        <s v="维达抽纸超韧3层130抽12包卫生纸巾面巾纸餐巾纸 新旧交替发货"/>
        <s v="维达吾皇湿厕纸40片5包+10片4包无酒精可用清洁湿巾便携"/>
        <s v="维达手帕纸3层8张10包卫生纸巾 面巾纸 吾皇版本交替发货"/>
        <s v="维达婴儿湿巾手口可用80抽*3包 儿童专用湿纸巾套装 新旧交替发货"/>
        <s v="维达商用大盘纸2层280米/卷*8大卷卷纸卫生纸巾家用实惠整箱装"/>
        <s v="维达纯水湿巾80片 无香精 婴儿儿童手口可用抽取式湿纸巾湿巾纸"/>
        <s v="维达抽纸超韧3层M码120抽24包整箱装*2箱共48包中幅纸巾 新旧交替"/>
        <s v="维达卷纸卷筒纸超韧4层180克10卷卫生纸巾有芯卷纸 新旧包装交替"/>
        <s v="维达婴儿柔湿巾80片/包 *3包 宝宝专用护肤卫生湿纸巾 新旧混发"/>
        <s v="维达婴儿宝宝婴幼儿抽纸M码3层150抽18包卫生纸巾家用实惠整箱装"/>
        <s v="维达厨房卷纸2层75节*5提共10卷厨房专用卫生纸巾 新旧包装交替"/>
        <s v="维达卷纸至有分量3层160克10卷卫生纸巾有芯卷纸 新旧包装交替"/>
        <s v="维达卷纸卫生纸巾棉韧4层160克27卷立体美有芯卷纸家用实惠整箱装"/>
        <s v="维达卷纸卷筒纸超韧4层180克40卷卫生纸巾有芯卷纸 新旧包装交替"/>
        <s v="维达手帕纸细韧4层7张12包卫生纸巾 新旧交替随机发货便携餐巾纸"/>
        <s v="维达卷纸蓝色经典3层160克10卷卫生纸巾有芯卷纸 纸品厕纸手纸"/>
        <s v="维达无芯卷纸超韧3层140克24卷(中棒)卫生纸巾厕纸 新旧包装交替"/>
        <s v="维达手帕纸超韧4层8张36包卫生纸巾 自然无香面巾纸新旧交替发货"/>
        <s v="维达卷纸蓝色经典4层130克12卷卫生纸巾有芯卷纸厕纸新旧交替发货"/>
        <s v="维达卷纸棉韧4层100克30卷卫生纸巾卷纸厕纸手纸家用实惠整箱装"/>
        <s v="维达卷纸超韧4层200克10卷卫生纸巾有芯卷纸厕纸 新旧包装交替"/>
        <s v="维达洁肤杀菌湿巾湿纸巾10片1包 便携装卫生湿纸巾湿巾纸新旧交替"/>
        <s v="维达卷纸至有分量3层180克20卷卫生纸巾厕纸手纸卷纸 新旧混发"/>
        <s v="维达卷纸蓝色经典4层200克30卷卫生纸巾有芯卷纸厕纸新旧交替"/>
        <s v="维达无芯卷纸超韧3层140克12卷中棒卫生纸巾厕纸新旧包装交替发货"/>
        <s v="维达蓝色经典有芯卷纸4层140克27卷整箱*2箱共54卷纸巾 新旧交替"/>
        <s v="维达无芯卷纸超韧3层100克40卷(长棒)卫生纸巾套装 新旧包装交替"/>
        <s v="维达洁肤杀菌湿巾套装80抽*2包卫生湿纸巾湿巾纸 新旧包装交替"/>
        <s v="维达棉韧压花立体美抽纸 3层12包 抽取式面纸巾 卫生纸巾面巾纸"/>
        <s v="维达蓝色经典有芯卫卷4层130g30卷卫生纸巾实惠卷纸整箱装"/>
        <s v="维达手帕纸超韧4层8张12包卫生纸巾自然无香面巾纸便携小包餐巾纸"/>
        <s v="维达超迷你杀菌湿纸巾8片8包 便携儿童宝宝手口清洁护理卫生湿巾"/>
        <s v="维达厨房专用清洁湿纸巾26片/包*3包 厨房纸卫生湿巾新旧包装交替"/>
        <s v="维达大规格商用擦手纸抹手纸200张/包*9包抽纸家用实惠整箱装"/>
        <s v="维达卷纸棉韧4层150克单卷压花卫生纸巾体验价/非零售价 有芯卷纸"/>
        <s v="维达超韧中规格抽纸150抽/包*2箱 共48包纸巾整箱面巾纸新旧交替"/>
        <s v="维达细韧抽纸3层S码120抽20包卫生纸巾餐巾纸抽纸家用实惠整箱装"/>
        <s v="维达抽纸超韧3层M码150抽3包卫生纸巾 中规格面巾纸餐巾纸卫生纸"/>
        <s v="维达棉韧4层150g10卷/140g12卷无芯卷纸卫生纸巾 新旧交替发货"/>
        <s v="维达儿童迷你杀菌湿巾8片3包便携装湿纸巾 婴儿可用 新旧包装交替"/>
        <s v="维达洁肤杀菌湿巾80抽1包温和无香卫生湿纸巾湿巾纸 新旧包装交替"/>
        <s v="维达厨房抽纸80抽12包厨房防油贴纸抽纸巾卫生纸家用实惠整箱装"/>
        <s v="维达抽纸超韧3层120抽20包卫生纸巾面巾纸餐巾纸 新旧交替发货"/>
        <s v="【薇娅】维达棉韧小王子IP装 立体美压花抽纸110抽20包整箱装"/>
        <s v="维达棉韧立体美压花抽纸3层110抽6包卫生纸巾  新旧随机发货纸抽"/>
        <s v="维达便携装湿厕纸10片1包 私处清洁湿巾 干湿搭配 屁屁更干净"/>
        <s v="维达卷纸超韧4层180克27卷卫生纸巾卷纸家用实惠整箱装新旧交替"/>
        <s v="维达抽纸超韧3层M码150抽15包卫生纸巾 中规格面巾纸餐巾纸面纸"/>
        <s v="维达厨房专用清洁湿巾26片/包厨房纸去污卫生湿巾 新旧包装交替"/>
        <s v="维达超韧Just1 颐和园IP国潮纸巾4层超迷你24包 手帕纸面巾手帕纸"/>
        <s v="维达婴儿棉柔巾100抽6包干湿两用可做湿纸巾洗脸巾新旧交替"/>
        <s v="维达立体美抽取式纸面巾 标准装 110抽*6包/提"/>
        <s v="维达盒抽超韧3层L码130抽3盒装大规格餐巾纸 卫生抽纸新旧混发"/>
        <s v="维达超迷你8片*8包*4共32包 便携装卫生湿巾湿纸巾新旧交替发货"/>
        <s v="维达卷纸蓝色经典4层130克36卷卫生纸巾有芯卷纸厕纸新旧交替发货"/>
        <s v="包邮维达厨房卷纸2层75节8卷厨房防油贴纸卫生纸巾家用实惠整装箱"/>
        <s v="维达 超迷你杀菌8片8包便携装卫生湿巾 吾皇版本 交替发货"/>
        <s v="维达婴儿湿巾80片*3包+婴儿抽纸3层100抽4包家用实惠整箱新旧交替"/>
        <s v="维达棉韧卷纸卫生纸卷筒纸4层180克10卷立体美有芯卷纸新旧交替"/>
        <s v="维达无芯卷纸超韧3层100克20卷(长棒)卫生纸巾套装 新旧包装交替"/>
        <s v="维达超韧系列卫生纸140克*10+2卷/提"/>
        <s v="维达湿厕纸40片/包*3包 私处清洁湿巾 温和不刺激 可扔入马桶"/>
        <s v="维达卷纸至有分量3层180克10卷卫生纸巾厕纸有芯卷纸 新旧混发"/>
        <s v="维达手帕纸超韧4层8张60包套装卫生纸巾餐巾纸面纸自然无香面巾纸"/>
        <s v="维达厨房抽纸2层80抽3包/提*3提共9包厨房卫生纸巾 新旧包装交替"/>
        <s v="维达蓝色经典卷筒纸卷纸卷筒卫生纸4层160克27卷整箱装 卫生纸巾"/>
        <s v="维达颐和园联名 超韧Just1国潮抽纸4层18包整箱纸巾餐巾纸餐纸"/>
        <s v="维达婴儿湿巾手口可用40抽儿童专用护肤卫生湿纸巾新旧交替发货"/>
        <s v="维达棉韧立体美压花抽纸3层110抽12包 卫生纸巾 新旧随机发货"/>
        <s v="维达抽纸超韧3层150抽3包面巾纸卫生纸巾餐巾纸 新旧交替发货"/>
        <s v="维达超韧系列卫生纸150克*12卷/提"/>
        <s v="维达无芯卷纸超韧4层78克10卷*3提共30卷卫生纸巾厕纸家用卫生纸"/>
        <s v="维达抽取式面巾纸 130抽*6包/提"/>
        <s v="维达抽纸超韧3层130抽18包卫生纸巾面巾纸餐巾纸 新旧交替发货"/>
        <s v="维达抽纸倍韧2层180抽6包软包装面巾纸餐巾纸 卫生纸巾擦手纸品"/>
        <s v="维达超韧抽取式纸面巾纤巧装126抽*10包"/>
        <s v="包邮维达湿厕纸40片/包*5包加送超韧抽纸1包 温和 私处清洁湿巾"/>
        <s v="维达无芯卷纸超韧3层100克30卷(长棒)卫生纸巾套装 新旧包装交替"/>
        <s v="维达抽纸超韧3层M码150抽12包卫生纸巾 中规格面巾纸面纸餐巾纸"/>
        <s v="维达手帕纸套装细韧4层7张/包共36小包 纸巾新旧交替随机发货"/>
        <s v="维达超韧抽纸3层100抽15包S码卫生纸巾抽纸家用家庭实惠整箱装"/>
        <s v="维达手帕纸套装细韧4层7张/包共60小包 纸巾新旧交替随机发货"/>
        <s v="维达吾皇IP 奶猫香超迷你4层5张24包 吸猫味手帕纸纸巾餐巾纸"/>
        <s v="维达吾皇IP女性专用湿厕纸巾20片*10包洁净升级私处清洁湿巾"/>
        <s v="维达棉柔巾大规格XL码100抽*4包/提干湿两用湿水可做一次性洗脸巾"/>
        <s v="维达便携装湿厕纸套装10片/包*10包  私处清洁湿巾 新旧交替发货"/>
        <s v="维达有芯卷纸至有分量3层160克10卷*2提共20卷卫生纸巾 新旧交替"/>
        <s v="维达抽纸超韧3层120抽8包卫生纸巾面巾纸餐巾纸 新旧交替发货"/>
        <s v="维达立体美4层140克12卷/提*2提共24卷无芯卷纸卫生纸新旧交替"/>
        <s v="维达超韧系列纸面巾130抽*8包/提"/>
        <s v="维达厨房湿巾 40片/包"/>
        <s v="维达吾皇定制版湿厕纸40片/包 无酒精 私处清洁湿巾湿纸巾湿厕纸"/>
        <s v="维达卷纸蓝色经典4层130克24卷卫生纸巾有芯卷纸厕纸新旧交替发货"/>
        <s v="维达吾皇IP 女性专用湿厕纸巾卫生纸20片/包 私处可用 液体厕纸"/>
        <s v="维达颐和园厨房抽纸80抽8包厨房防油贴纸卫生纸巾家用实惠整箱装"/>
        <s v="【百亿补贴会场更划算】维达洁肤杀菌湿巾10片/包*15包便携装"/>
        <s v="维达4层超韧卷筒卫生纸115克*（10+2）卷/提"/>
        <s v="维达卷纸卷筒纸手纸蓝色经典3层160克*60卷卫生纸巾有芯卷纸"/>
        <s v="维达婴儿湿巾手口可用80抽*2包 儿童专用湿纸巾套装 新旧包装交替"/>
        <s v="维达抽纸超韧3层120抽4包卫生纸巾面巾纸 新旧交替发货便携小包纸"/>
        <s v="维达Luxury铂臻L码抽纸3层80抽18包抽纸商用家用家庭实惠整箱装"/>
        <s v="维达超韧软抽 3层120抽10包 卫生纸巾 抽取式面巾纸餐巾纸巾"/>
        <s v="维达抽纸细韧3层136抽6包雏菊淡香面巾纸卫生纸巾 新旧交替发货"/>
        <s v="维达印花手帕纸超韧4层5张24包Feel面巾纸糖果色印花新旧交替发货"/>
        <s v="维达擦手纸200张/包"/>
        <s v="维达立体美无芯卷筒卫生纸"/>
        <s v="维达抽纸超韧3层M码150抽6包卫生纸巾 中规格面巾纸餐巾纸面纸"/>
        <s v="维达便携装湿厕纸10片/包*4包 温和不刺激"/>
        <s v="维达抽纸超韧3层120抽16包卫生纸巾面巾纸餐巾纸 新旧交替发货"/>
        <s v="维达湿巾量贩装10片*3包/提"/>
        <s v="维达卷纸卷筒纸超韧4层180克20卷卫生纸巾有芯卷纸 新旧包装交替"/>
        <s v="维达蓝色经典卫生卷纸12卷/提"/>
        <s v="维达抽纸超韧3层M码150抽9包卫生纸巾 中规格面巾纸餐巾纸面纸"/>
        <s v="维达纯木本色抽纸3层110抽20包软抽纸面巾实惠整箱装"/>
        <s v="维达抽取式厨房纸巾80抽*3包/提"/>
        <s v="维达超韧系列三层抽取式纸面巾"/>
        <s v="维达180克蓝色经典卷纸3层 180克*10卷/提"/>
        <s v="维达酒精卫生湿巾30片3包温和无香量贩装湿纸巾"/>
        <s v="维达湿厕纸40片*3包+10片便携装*2包 私处清洁湿巾  新旧交替"/>
        <s v="维达有份量V4081　180克/卷*10卷/提"/>
        <s v="维达印花手帕纸超韧4层5张72包Feel面巾纸糖果色印花新旧交替发货"/>
        <s v="维达棉韧压花立体美抽取面巾3层110抽10包 卫生抽纸纸巾餐巾纸"/>
        <s v="维达细韧4层纸手帕 10+2包/条"/>
        <s v="维达抽纸超韧3层s码130抽20包整箱装卫生纸巾"/>
        <s v="维达抽纸倍韧2层180抽/包共24包面巾纸餐巾纸面纸卫生纸巾纸品"/>
        <s v="维达抽纸倍韧2层180抽/包共12包面巾纸餐巾纸面纸卫生纸巾纸品"/>
        <s v="维达超韧4层纸手帕(悦享装)"/>
        <s v="维达立体美抽取式纸面巾 标准装8包   110抽/包"/>
        <s v="维达RO纯水湿巾80片3包量贩装无香精 洁净安心抽取式湿纸巾湿巾纸"/>
        <s v="维达纯木本色抽纸3层110抽6包软抽纸面巾纸巾家用实惠抽纸"/>
        <s v="维达抽纸棉韧立体美压花M码纸巾3层100抽2包"/>
        <s v="维达抽纸超韧3层120抽48包卫生纸巾面巾纸餐巾纸 新旧交替发货"/>
        <s v="维达立体美系列无芯卷纸2.04千克/提"/>
        <s v="维达立体美无芯卷纸 10卷/提"/>
        <s v="维达立体美系列无芯卷纸1.08千克/提"/>
        <s v="维达超韧四层舒雅清香纸手帕 18包/组"/>
        <s v="维达棉韧系列三层抽取式纸面巾"/>
        <s v="维达立体美四层无芯卷纸10+2卷/提"/>
        <s v="维达卷纸超韧4层130克30卷卫生纸巾卷纸家用实惠整箱装新旧交替"/>
        <s v="维达卫生纸 150g/卷*12卷/提"/>
        <s v="维达儿童湿巾(迷你版)"/>
        <s v="维达超韧颐和园系列抽取式纸面巾"/>
        <s v="维达抽纸超韧3层150抽27包面巾纸餐巾纸卫生纸巾 新旧交替发货"/>
        <s v="维达有芯卷纸至有分量3层160克10卷*3提共30卷卫生纸巾 新旧交替"/>
        <s v="维达抽取式纸面巾 130抽*3包/提"/>
        <s v="维达超韧系列手帕纸4层8张12包装纸巾（清香型）"/>
        <s v="维达棉韧系列三层抽取式面巾纸 100抽*12包/提"/>
        <s v="【喵九八】维达厨房干湿组合套装厨房抽纸80抽1包+厨房湿巾5片2包"/>
      </sharedItems>
    </cacheField>
    <cacheField name="支付金额" numFmtId="0">
      <sharedItems containsSemiMixedTypes="0" containsString="0" containsNumber="1" minValue="0" maxValue="302545.55" count="371">
        <n v="302545.55"/>
        <n v="132383.77"/>
        <n v="78511.19"/>
        <n v="76874.29"/>
        <n v="73553.47"/>
        <n v="73260.2"/>
        <n v="73157.31"/>
        <n v="63784.36"/>
        <n v="63073.51"/>
        <n v="54875.74"/>
        <n v="47001.01"/>
        <n v="40723.97"/>
        <n v="40066.96"/>
        <n v="33045.44"/>
        <n v="32332.28"/>
        <n v="31183.92"/>
        <n v="30012.88"/>
        <n v="27201.67"/>
        <n v="26680.66"/>
        <n v="25518.21"/>
        <n v="25112.98"/>
        <n v="22627.16"/>
        <n v="18881.96"/>
        <n v="18621.1"/>
        <n v="17901.92"/>
        <n v="17848.99"/>
        <n v="17598.17"/>
        <n v="17199.06"/>
        <n v="17074.53"/>
        <n v="16528.21"/>
        <n v="16451.72"/>
        <n v="16183.57"/>
        <n v="14109.5"/>
        <n v="13176.38"/>
        <n v="12900.71"/>
        <n v="12842"/>
        <n v="12751.95"/>
        <n v="12641.58"/>
        <n v="12516.35"/>
        <n v="12506.96"/>
        <n v="12448.16"/>
        <n v="12127.17"/>
        <n v="11721.34"/>
        <n v="11161.15"/>
        <n v="11069.57"/>
        <n v="10874.06"/>
        <n v="9722.85"/>
        <n v="8724.61"/>
        <n v="8021.55"/>
        <n v="8005.18"/>
        <n v="7723.38"/>
        <n v="7613.17"/>
        <n v="7059.57"/>
        <n v="6489.7"/>
        <n v="6441.6"/>
        <n v="6439.5"/>
        <n v="6426.8"/>
        <n v="6270.77"/>
        <n v="6084.56"/>
        <n v="5922.66"/>
        <n v="5633.07"/>
        <n v="5586.7"/>
        <n v="5526.68"/>
        <n v="5429.13"/>
        <n v="5379.09"/>
        <n v="5364.08"/>
        <n v="5037.47"/>
        <n v="4996.78"/>
        <n v="4978.56"/>
        <n v="4788.56"/>
        <n v="4652.68"/>
        <n v="4632.79"/>
        <n v="4589.54"/>
        <n v="4558.51"/>
        <n v="4454.15"/>
        <n v="4388.72"/>
        <n v="3864.64"/>
        <n v="3845.71"/>
        <n v="3752.08"/>
        <n v="3197.22"/>
        <n v="3025.2"/>
        <n v="2971.88"/>
        <n v="2919.33"/>
        <n v="2912"/>
        <n v="2788.23"/>
        <n v="2736.57"/>
        <n v="2720.65"/>
        <n v="2630.7"/>
        <n v="2623.69"/>
        <n v="2622.95"/>
        <n v="2561.27"/>
        <n v="2455.8"/>
        <n v="2363.82"/>
        <n v="2286.34"/>
        <n v="2230.22"/>
        <n v="2192.54"/>
        <n v="2188.57"/>
        <n v="2065.76"/>
        <n v="1971.08"/>
        <n v="1858.65"/>
        <n v="1819.32"/>
        <n v="1805.3"/>
        <n v="1804.75"/>
        <n v="1789.93"/>
        <n v="1690.54"/>
        <n v="1672.96"/>
        <n v="1651.09"/>
        <n v="1552.57"/>
        <n v="1494.2"/>
        <n v="1462.99"/>
        <n v="1452.2"/>
        <n v="1430.63"/>
        <n v="1416.51"/>
        <n v="1415.61"/>
        <n v="1406.85"/>
        <n v="1359.09"/>
        <n v="1354.82"/>
        <n v="1349.86"/>
        <n v="1311.34"/>
        <n v="1242.26"/>
        <n v="1235.16"/>
        <n v="1201.24"/>
        <n v="1152.69"/>
        <n v="1114.59"/>
        <n v="1039.49"/>
        <n v="1028.15"/>
        <n v="995.62"/>
        <n v="991.11"/>
        <n v="965.83"/>
        <n v="952.3"/>
        <n v="930.11"/>
        <n v="925.38"/>
        <n v="893.35"/>
        <n v="871.24"/>
        <n v="768.1"/>
        <n v="741.18"/>
        <n v="672.43"/>
        <n v="654.85"/>
        <n v="646.02"/>
        <n v="603.34"/>
        <n v="496.7"/>
        <n v="470.3"/>
        <n v="467.33"/>
        <n v="454.01"/>
        <n v="445.09"/>
        <n v="391.5"/>
        <n v="391.39"/>
        <n v="388.32"/>
        <n v="371.25"/>
        <n v="347.17"/>
        <n v="328.43"/>
        <n v="326"/>
        <n v="315"/>
        <n v="308.26"/>
        <n v="290.89"/>
        <n v="284.49"/>
        <n v="273.74"/>
        <n v="272.29"/>
        <n v="247.5"/>
        <n v="236.07"/>
        <n v="235.01"/>
        <n v="212.24"/>
        <n v="210.54"/>
        <n v="204.79"/>
        <n v="200.69"/>
        <n v="189.2"/>
        <n v="182.88"/>
        <n v="179.7"/>
        <n v="179.4"/>
        <n v="174.28"/>
        <n v="164.16"/>
        <n v="158.23"/>
        <n v="147.42"/>
        <n v="145.74"/>
        <n v="145.61"/>
        <n v="143.76"/>
        <n v="139.5"/>
        <n v="137.25"/>
        <n v="131.4"/>
        <n v="124.8"/>
        <n v="111.44"/>
        <n v="103.97"/>
        <n v="100.79"/>
        <n v="99.6"/>
        <n v="96.91"/>
        <n v="95.6"/>
        <n v="91.6"/>
        <n v="294739.47"/>
        <n v="137006.94"/>
        <n v="84583.19"/>
        <n v="76572.39"/>
        <n v="72823.77"/>
        <n v="70648.68"/>
        <n v="66662.65"/>
        <n v="59441.41"/>
        <n v="56447.34"/>
        <n v="55122.43"/>
        <n v="53399.52"/>
        <n v="44262.13"/>
        <n v="42093.64"/>
        <n v="41044.32"/>
        <n v="39987.64"/>
        <n v="35137.41"/>
        <n v="33145.87"/>
        <n v="29747.17"/>
        <n v="28682.21"/>
        <n v="26723.99"/>
        <n v="24861.01"/>
        <n v="23361.42"/>
        <n v="20703.05"/>
        <n v="19930.34"/>
        <n v="19742.27"/>
        <n v="18808.59"/>
        <n v="18532.73"/>
        <n v="18347.5"/>
        <n v="16945.42"/>
        <n v="15656.98"/>
        <n v="15639.9"/>
        <n v="15592.4"/>
        <n v="14986.39"/>
        <n v="13806.29"/>
        <n v="13626.17"/>
        <n v="13369.71"/>
        <n v="13318.56"/>
        <n v="12815.99"/>
        <n v="12429.05"/>
        <n v="12209.09"/>
        <n v="10761.83"/>
        <n v="10645.95"/>
        <n v="10363.37"/>
        <n v="10019.3"/>
        <n v="9866.25"/>
        <n v="9846.58"/>
        <n v="8968.41"/>
        <n v="8719.66"/>
        <n v="8501.05"/>
        <n v="7804.71"/>
        <n v="7421.98"/>
        <n v="7017.67"/>
        <n v="6486.19"/>
        <n v="6481.74"/>
        <n v="6371.15"/>
        <n v="6348.63"/>
        <n v="6259.27"/>
        <n v="6166.07"/>
        <n v="6107.43"/>
        <n v="6088.09"/>
        <n v="5845.58"/>
        <n v="5739.19"/>
        <n v="5725.33"/>
        <n v="5632.96"/>
        <n v="5625.84"/>
        <n v="5385.17"/>
        <n v="5335.09"/>
        <n v="5178.6"/>
        <n v="4909.71"/>
        <n v="4782.35"/>
        <n v="4755.11"/>
        <n v="4726.82"/>
        <n v="4338.22"/>
        <n v="4322.54"/>
        <n v="4319.49"/>
        <n v="4158.08"/>
        <n v="4112.35"/>
        <n v="3685.28"/>
        <n v="3651.69"/>
        <n v="3269.05"/>
        <n v="3245.96"/>
        <n v="3209.6"/>
        <n v="3129.25"/>
        <n v="3114.96"/>
        <n v="3057.4"/>
        <n v="2968.6"/>
        <n v="2879.85"/>
        <n v="2823.52"/>
        <n v="2818.22"/>
        <n v="2683.89"/>
        <n v="2649.42"/>
        <n v="2595.13"/>
        <n v="2564.03"/>
        <n v="2474"/>
        <n v="2372.29"/>
        <n v="2281"/>
        <n v="2253.88"/>
        <n v="2218.27"/>
        <n v="2213.05"/>
        <n v="2203.7"/>
        <n v="2194.99"/>
        <n v="2060.04"/>
        <n v="1982.65"/>
        <n v="1971.63"/>
        <n v="1866.41"/>
        <n v="1770.59"/>
        <n v="1754.68"/>
        <n v="1742.73"/>
        <n v="1667.14"/>
        <n v="1613.65"/>
        <n v="1486.47"/>
        <n v="1463.46"/>
        <n v="1443.27"/>
        <n v="1428.13"/>
        <n v="1425.62"/>
        <n v="1424.63"/>
        <n v="1423.41"/>
        <n v="1389.19"/>
        <n v="1321.15"/>
        <n v="1267.07"/>
        <n v="1252.43"/>
        <n v="1238.98"/>
        <n v="1230.57"/>
        <n v="1228.12"/>
        <n v="1200.64"/>
        <n v="1195.78"/>
        <n v="1176.48"/>
        <n v="1060.13"/>
        <n v="1034.59"/>
        <n v="952.07"/>
        <n v="946.23"/>
        <n v="923.47"/>
        <n v="894.94"/>
        <n v="876.34"/>
        <n v="861.46"/>
        <n v="843.3"/>
        <n v="709.66"/>
        <n v="696.62"/>
        <n v="642.4"/>
        <n v="638.35"/>
        <n v="616.32"/>
        <n v="531.76"/>
        <n v="525.56"/>
        <n v="507.7"/>
        <n v="498.23"/>
        <n v="492.66"/>
        <n v="483.52"/>
        <n v="459.27"/>
        <n v="432.67"/>
        <n v="421.79"/>
        <n v="404.2"/>
        <n v="379.4"/>
        <n v="354.3"/>
        <n v="339.35"/>
        <n v="333.04"/>
        <n v="331.59"/>
        <n v="308.64"/>
        <n v="304.79"/>
        <n v="265.01"/>
        <n v="246.37"/>
        <n v="239.6"/>
        <n v="229.44"/>
        <n v="219.26"/>
        <n v="212.6"/>
        <n v="194.39"/>
        <n v="190.95"/>
        <n v="181.25"/>
        <n v="176.5"/>
        <n v="174.5"/>
        <n v="172.5"/>
        <n v="166.36"/>
        <n v="164.75"/>
        <n v="157.41"/>
        <n v="143.15"/>
        <n v="138.6"/>
        <n v="136.8"/>
        <n v="127.71"/>
        <n v="122.65"/>
        <n v="114.05"/>
        <n v="114"/>
        <n v="108"/>
        <n v="105.02"/>
        <n v="90.7"/>
        <n v="87.22"/>
      </sharedItems>
    </cacheField>
    <cacheField name="支付件数" numFmtId="0">
      <sharedItems containsSemiMixedTypes="0" containsString="0" containsNumber="1" containsInteger="1" minValue="0" maxValue="10623" count="245">
        <n v="6101"/>
        <n v="2645"/>
        <n v="2036"/>
        <n v="7816"/>
        <n v="1060"/>
        <n v="6340"/>
        <n v="1484"/>
        <n v="9472"/>
        <n v="1150"/>
        <n v="4141"/>
        <n v="1261"/>
        <n v="818"/>
        <n v="913"/>
        <n v="974"/>
        <n v="825"/>
        <n v="2026"/>
        <n v="534"/>
        <n v="1575"/>
        <n v="2453"/>
        <n v="540"/>
        <n v="912"/>
        <n v="371"/>
        <n v="513"/>
        <n v="261"/>
        <n v="127"/>
        <n v="340"/>
        <n v="240"/>
        <n v="1561"/>
        <n v="1019"/>
        <n v="311"/>
        <n v="2761"/>
        <n v="810"/>
        <n v="321"/>
        <n v="1123"/>
        <n v="287"/>
        <n v="85"/>
        <n v="7706"/>
        <n v="685"/>
        <n v="115"/>
        <n v="145"/>
        <n v="743"/>
        <n v="248"/>
        <n v="225"/>
        <n v="718"/>
        <n v="1279"/>
        <n v="1603"/>
        <n v="290"/>
        <n v="72"/>
        <n v="60"/>
        <n v="533"/>
        <n v="220"/>
        <n v="2577"/>
        <n v="205"/>
        <n v="51"/>
        <n v="801"/>
        <n v="56"/>
        <n v="285"/>
        <n v="247"/>
        <n v="94"/>
        <n v="181"/>
        <n v="272"/>
        <n v="91"/>
        <n v="64"/>
        <n v="1208"/>
        <n v="280"/>
        <n v="128"/>
        <n v="306"/>
        <n v="254"/>
        <n v="111"/>
        <n v="172"/>
        <n v="3132"/>
        <n v="103"/>
        <n v="53"/>
        <n v="238"/>
        <n v="41"/>
        <n v="68"/>
        <n v="166"/>
        <n v="131"/>
        <n v="57"/>
        <n v="602"/>
        <n v="303"/>
        <n v="129"/>
        <n v="38"/>
        <n v="2526"/>
        <n v="19"/>
        <n v="78"/>
        <n v="262"/>
        <n v="508"/>
        <n v="182"/>
        <n v="55"/>
        <n v="44"/>
        <n v="168"/>
        <n v="1627"/>
        <n v="32"/>
        <n v="229"/>
        <n v="189"/>
        <n v="45"/>
        <n v="105"/>
        <n v="59"/>
        <n v="26"/>
        <n v="61"/>
        <n v="164"/>
        <n v="52"/>
        <n v="125"/>
        <n v="65"/>
        <n v="43"/>
        <n v="36"/>
        <n v="23"/>
        <n v="27"/>
        <n v="202"/>
        <n v="46"/>
        <n v="81"/>
        <n v="34"/>
        <n v="83"/>
        <n v="28"/>
        <n v="79"/>
        <n v="24"/>
        <n v="29"/>
        <n v="67"/>
        <n v="40"/>
        <n v="113"/>
        <n v="25"/>
        <n v="16"/>
        <n v="13"/>
        <n v="30"/>
        <n v="11"/>
        <n v="121"/>
        <n v="14"/>
        <n v="9"/>
        <n v="20"/>
        <n v="3"/>
        <n v="18"/>
        <n v="33"/>
        <n v="5"/>
        <n v="10"/>
        <n v="17"/>
        <n v="54"/>
        <n v="15"/>
        <n v="8"/>
        <n v="4"/>
        <n v="7"/>
        <n v="6"/>
        <n v="22"/>
        <n v="12"/>
        <n v="1"/>
        <n v="6088"/>
        <n v="2752"/>
        <n v="8626"/>
        <n v="1940"/>
        <n v="6411"/>
        <n v="10623"/>
        <n v="933"/>
        <n v="1406"/>
        <n v="1623"/>
        <n v="1089"/>
        <n v="3994"/>
        <n v="1004"/>
        <n v="755"/>
        <n v="1217"/>
        <n v="1061"/>
        <n v="2308"/>
        <n v="765"/>
        <n v="1712"/>
        <n v="2630"/>
        <n v="972"/>
        <n v="517"/>
        <n v="460"/>
        <n v="1884"/>
        <n v="1186"/>
        <n v="532"/>
        <n v="931"/>
        <n v="256"/>
        <n v="3216"/>
        <n v="1441"/>
        <n v="110"/>
        <n v="9199"/>
        <n v="255"/>
        <n v="830"/>
        <n v="260"/>
        <n v="740"/>
        <n v="1892"/>
        <n v="1434"/>
        <n v="242"/>
        <n v="122"/>
        <n v="215"/>
        <n v="301"/>
        <n v="580"/>
        <n v="650"/>
        <n v="462"/>
        <n v="80"/>
        <n v="137"/>
        <n v="294"/>
        <n v="210"/>
        <n v="283"/>
        <n v="101"/>
        <n v="393"/>
        <n v="305"/>
        <n v="2253"/>
        <n v="769"/>
        <n v="71"/>
        <n v="222"/>
        <n v="309"/>
        <n v="273"/>
        <n v="37"/>
        <n v="3541"/>
        <n v="1154"/>
        <n v="138"/>
        <n v="109"/>
        <n v="223"/>
        <n v="420"/>
        <n v="274"/>
        <n v="158"/>
        <n v="84"/>
        <n v="70"/>
        <n v="626"/>
        <n v="132"/>
        <n v="584"/>
        <n v="141"/>
        <n v="2613"/>
        <n v="107"/>
        <n v="100"/>
        <n v="21"/>
        <n v="277"/>
        <n v="219"/>
        <n v="77"/>
        <n v="69"/>
        <n v="217"/>
        <n v="1450"/>
        <n v="206"/>
        <n v="135"/>
        <n v="269"/>
        <n v="73"/>
        <n v="196"/>
        <n v="156"/>
        <n v="42"/>
        <n v="50"/>
        <n v="39"/>
        <n v="92"/>
        <n v="31"/>
        <n v="75"/>
        <n v="63"/>
        <n v="104"/>
        <n v="47"/>
        <n v="148"/>
        <n v="2"/>
      </sharedItems>
    </cacheField>
    <cacheField name="商品访客数" numFmtId="0">
      <sharedItems containsSemiMixedTypes="0" containsString="0" containsNumber="1" containsInteger="1" minValue="0" maxValue="37680" count="324">
        <n v="26182"/>
        <n v="13093"/>
        <n v="8572"/>
        <n v="22772"/>
        <n v="7646"/>
        <n v="14851"/>
        <n v="6604"/>
        <n v="24664"/>
        <n v="3099"/>
        <n v="9118"/>
        <n v="5740"/>
        <n v="2469"/>
        <n v="4263"/>
        <n v="3213"/>
        <n v="3339"/>
        <n v="6034"/>
        <n v="5827"/>
        <n v="5204"/>
        <n v="5632"/>
        <n v="2222"/>
        <n v="3262"/>
        <n v="2043"/>
        <n v="1330"/>
        <n v="1644"/>
        <n v="1409"/>
        <n v="1827"/>
        <n v="1560"/>
        <n v="3041"/>
        <n v="3423"/>
        <n v="1505"/>
        <n v="5276"/>
        <n v="2388"/>
        <n v="407"/>
        <n v="2783"/>
        <n v="1438"/>
        <n v="595"/>
        <n v="33211"/>
        <n v="1732"/>
        <n v="502"/>
        <n v="570"/>
        <n v="2397"/>
        <n v="1018"/>
        <n v="1472"/>
        <n v="5712"/>
        <n v="2581"/>
        <n v="2978"/>
        <n v="2215"/>
        <n v="223"/>
        <n v="423"/>
        <n v="992"/>
        <n v="671"/>
        <n v="1128"/>
        <n v="6638"/>
        <n v="366"/>
        <n v="188"/>
        <n v="1655"/>
        <n v="985"/>
        <n v="544"/>
        <n v="781"/>
        <n v="864"/>
        <n v="406"/>
        <n v="964"/>
        <n v="1035"/>
        <n v="274"/>
        <n v="2464"/>
        <n v="648"/>
        <n v="1045"/>
        <n v="816"/>
        <n v="430"/>
        <n v="692"/>
        <n v="7601"/>
        <n v="447"/>
        <n v="909"/>
        <n v="973"/>
        <n v="1095"/>
        <n v="497"/>
        <n v="245"/>
        <n v="605"/>
        <n v="884"/>
        <n v="1585"/>
        <n v="817"/>
        <n v="377"/>
        <n v="12376"/>
        <n v="526"/>
        <n v="519"/>
        <n v="637"/>
        <n v="805"/>
        <n v="1321"/>
        <n v="405"/>
        <n v="285"/>
        <n v="252"/>
        <n v="1138"/>
        <n v="673"/>
        <n v="4320"/>
        <n v="217"/>
        <n v="236"/>
        <n v="524"/>
        <n v="898"/>
        <n v="411"/>
        <n v="61"/>
        <n v="224"/>
        <n v="294"/>
        <n v="87"/>
        <n v="373"/>
        <n v="476"/>
        <n v="510"/>
        <n v="302"/>
        <n v="263"/>
        <n v="171"/>
        <n v="315"/>
        <n v="144"/>
        <n v="199"/>
        <n v="191"/>
        <n v="221"/>
        <n v="225"/>
        <n v="565"/>
        <n v="187"/>
        <n v="728"/>
        <n v="259"/>
        <n v="414"/>
        <n v="350"/>
        <n v="104"/>
        <n v="424"/>
        <n v="139"/>
        <n v="203"/>
        <n v="264"/>
        <n v="88"/>
        <n v="248"/>
        <n v="232"/>
        <n v="146"/>
        <n v="529"/>
        <n v="128"/>
        <n v="177"/>
        <n v="168"/>
        <n v="81"/>
        <n v="93"/>
        <n v="143"/>
        <n v="175"/>
        <n v="73"/>
        <n v="651"/>
        <n v="149"/>
        <n v="83"/>
        <n v="170"/>
        <n v="114"/>
        <n v="69"/>
        <n v="231"/>
        <n v="75"/>
        <n v="23"/>
        <n v="432"/>
        <n v="210"/>
        <n v="96"/>
        <n v="71"/>
        <n v="159"/>
        <n v="22"/>
        <n v="28"/>
        <n v="24"/>
        <n v="121"/>
        <n v="21"/>
        <n v="86"/>
        <n v="62"/>
        <n v="46"/>
        <n v="57"/>
        <n v="64"/>
        <n v="34"/>
        <n v="100"/>
        <n v="154"/>
        <n v="99"/>
        <n v="10"/>
        <n v="82"/>
        <n v="30"/>
        <n v="167"/>
        <n v="35"/>
        <n v="41"/>
        <n v="17"/>
        <n v="200"/>
        <n v="27811"/>
        <n v="13189"/>
        <n v="24391"/>
        <n v="8878"/>
        <n v="15743"/>
        <n v="24865"/>
        <n v="7192"/>
        <n v="13971"/>
        <n v="8767"/>
        <n v="5418"/>
        <n v="9471"/>
        <n v="4779"/>
        <n v="2360"/>
        <n v="3732"/>
        <n v="3946"/>
        <n v="6455"/>
        <n v="770"/>
        <n v="5554"/>
        <n v="5920"/>
        <n v="3086"/>
        <n v="2169"/>
        <n v="1927"/>
        <n v="3552"/>
        <n v="3803"/>
        <n v="1262"/>
        <n v="2376"/>
        <n v="1546"/>
        <n v="5777"/>
        <n v="3008"/>
        <n v="1264"/>
        <n v="37680"/>
        <n v="1679"/>
        <n v="1583"/>
        <n v="2446"/>
        <n v="1561"/>
        <n v="1839"/>
        <n v="1517"/>
        <n v="3346"/>
        <n v="2860"/>
        <n v="1260"/>
        <n v="907"/>
        <n v="554"/>
        <n v="1298"/>
        <n v="2406"/>
        <n v="2924"/>
        <n v="1130"/>
        <n v="598"/>
        <n v="401"/>
        <n v="925"/>
        <n v="753"/>
        <n v="979"/>
        <n v="776"/>
        <n v="892"/>
        <n v="989"/>
        <n v="652"/>
        <n v="5735"/>
        <n v="1591"/>
        <n v="606"/>
        <n v="488"/>
        <n v="522"/>
        <n v="961"/>
        <n v="391"/>
        <n v="655"/>
        <n v="875"/>
        <n v="304"/>
        <n v="8500"/>
        <n v="2497"/>
        <n v="319"/>
        <n v="420"/>
        <n v="460"/>
        <n v="363"/>
        <n v="847"/>
        <n v="870"/>
        <n v="963"/>
        <n v="681"/>
        <n v="685"/>
        <n v="283"/>
        <n v="465"/>
        <n v="439"/>
        <n v="268"/>
        <n v="1685"/>
        <n v="504"/>
        <n v="1424"/>
        <n v="433"/>
        <n v="11467"/>
        <n v="308"/>
        <n v="664"/>
        <n v="216"/>
        <n v="560"/>
        <n v="891"/>
        <n v="174"/>
        <n v="588"/>
        <n v="157"/>
        <n v="206"/>
        <n v="539"/>
        <n v="240"/>
        <n v="615"/>
        <n v="4387"/>
        <n v="1052"/>
        <n v="318"/>
        <n v="646"/>
        <n v="161"/>
        <n v="777"/>
        <n v="196"/>
        <n v="209"/>
        <n v="578"/>
        <n v="211"/>
        <n v="153"/>
        <n v="378"/>
        <n v="394"/>
        <n v="323"/>
        <n v="523"/>
        <n v="178"/>
        <n v="109"/>
        <n v="352"/>
        <n v="392"/>
        <n v="205"/>
        <n v="72"/>
        <n v="115"/>
        <n v="180"/>
        <n v="112"/>
        <n v="575"/>
        <n v="227"/>
        <n v="226"/>
        <n v="164"/>
        <n v="80"/>
        <n v="79"/>
        <n v="67"/>
        <n v="111"/>
        <n v="290"/>
        <n v="91"/>
        <n v="49"/>
        <n v="56"/>
        <n v="52"/>
        <n v="66"/>
        <n v="25"/>
        <n v="101"/>
        <n v="150"/>
        <n v="197"/>
        <n v="44"/>
        <n v="26"/>
        <n v="47"/>
        <n v="45"/>
        <n v="235"/>
        <n v="68"/>
        <n v="97"/>
        <n v="145"/>
        <n v="65"/>
        <n v="140"/>
      </sharedItems>
    </cacheField>
    <cacheField name="支付转化率" numFmtId="0">
      <sharedItems containsSemiMixedTypes="0" containsString="0" containsNumber="1" minValue="0" maxValue="0.4735" count="329">
        <n v="0.1315"/>
        <n v="0.1207"/>
        <n v="0.1137"/>
        <n v="0.2705"/>
        <n v="0.0875"/>
        <n v="0.352"/>
        <n v="0.1278"/>
        <n v="0.345"/>
        <n v="0.1294"/>
        <n v="0.2296"/>
        <n v="0.1037"/>
        <n v="0.0988"/>
        <n v="0.091"/>
        <n v="0.1541"/>
        <n v="0.1375"/>
        <n v="0.2995"/>
        <n v="0.0481"/>
        <n v="0.1691"/>
        <n v="0.3558"/>
        <n v="0.1215"/>
        <n v="0.1686"/>
        <n v="0.1101"/>
        <n v="0.2368"/>
        <n v="0.0979"/>
        <n v="0.0823"/>
        <n v="0.0438"/>
        <n v="0.1058"/>
        <n v="0.4554"/>
        <n v="0.2252"/>
        <n v="0.1229"/>
        <n v="0.4301"/>
        <n v="0.2245"/>
        <n v="0.2285"/>
        <n v="0.249"/>
        <n v="0.0974"/>
        <n v="0.1059"/>
        <n v="0.2196"/>
        <n v="0.2027"/>
        <n v="0.1733"/>
        <n v="0.2246"/>
        <n v="0.1644"/>
        <n v="0.1316"/>
        <n v="0.1033"/>
        <n v="0.4332"/>
        <n v="0.4261"/>
        <n v="0.0921"/>
        <n v="0.1614"/>
        <n v="0.1158"/>
        <n v="0.2117"/>
        <n v="0.2504"/>
        <n v="0.1082"/>
        <n v="0.2466"/>
        <n v="0.2077"/>
        <n v="0.1064"/>
        <n v="0.2483"/>
        <n v="0.0518"/>
        <n v="0.1857"/>
        <n v="0.1908"/>
        <n v="0.0775"/>
        <n v="0.3005"/>
        <n v="0.1992"/>
        <n v="0.0425"/>
        <n v="0.1898"/>
        <n v="0.2679"/>
        <n v="0.1358"/>
        <n v="0.1005"/>
        <n v="0.1919"/>
        <n v="0.1569"/>
        <n v="0.1581"/>
        <n v="0.172"/>
        <n v="0.3509"/>
        <n v="0.123"/>
        <n v="0.0517"/>
        <n v="0.149"/>
        <n v="0.032"/>
        <n v="0.1227"/>
        <n v="0.3633"/>
        <n v="0.1322"/>
        <n v="0.0509"/>
        <n v="0.2366"/>
        <n v="0.2387"/>
        <n v="0.0822"/>
        <n v="0.1944"/>
        <n v="0.0342"/>
        <n v="0.0617"/>
        <n v="0.135"/>
        <n v="0.1242"/>
        <n v="0.1802"/>
        <n v="0.2617"/>
        <n v="0.1429"/>
        <n v="0.0255"/>
        <n v="0.1308"/>
        <n v="0.3278"/>
        <n v="0.0783"/>
        <n v="0.1102"/>
        <n v="0.2271"/>
        <n v="0.1526"/>
        <n v="0.0584"/>
        <n v="0.0656"/>
        <n v="0.1293"/>
        <n v="0.1954"/>
        <n v="0.0885"/>
        <n v="0.2269"/>
        <n v="0.049"/>
        <n v="0.1093"/>
        <n v="0.1635"/>
        <n v="0.1286"/>
        <n v="0.146"/>
        <n v="0.2361"/>
        <n v="0.1608"/>
        <n v="0.1152"/>
        <n v="0.0724"/>
        <n v="0.0756"/>
        <n v="0.1646"/>
        <n v="0.1658"/>
        <n v="0.1099"/>
        <n v="0.1506"/>
        <n v="0.0628"/>
        <n v="0.12"/>
        <n v="0.125"/>
        <n v="0.0778"/>
        <n v="0.2158"/>
        <n v="0.069"/>
        <n v="0.0833"/>
        <n v="0.1818"/>
        <n v="0.2097"/>
        <n v="0.1035"/>
        <n v="0.2123"/>
        <n v="0.1777"/>
        <n v="0.1328"/>
        <n v="0.0565"/>
        <n v="0.1191"/>
        <n v="0.1111"/>
        <n v="0.2043"/>
        <n v="0.1399"/>
        <n v="0.16"/>
        <n v="0.0959"/>
        <n v="0.047"/>
        <n v="0.0843"/>
        <n v="0.0941"/>
        <n v="0.0263"/>
        <n v="0.1159"/>
        <n v="0.1212"/>
        <n v="0.0533"/>
        <n v="0.1304"/>
        <n v="0.0324"/>
        <n v="0.0524"/>
        <n v="0.1042"/>
        <n v="0.1549"/>
        <n v="0.2029"/>
        <n v="0.1384"/>
        <n v="0.1364"/>
        <n v="0.2143"/>
        <n v="0.0744"/>
        <n v="0.2381"/>
        <n v="0.0208"/>
        <n v="0.1046"/>
        <n v="0.0806"/>
        <n v="0.0864"/>
        <n v="0.0435"/>
        <n v="0.0702"/>
        <n v="0.0781"/>
        <n v="0.0588"/>
        <n v="0.06"/>
        <n v="0.039"/>
        <n v="0.4"/>
        <n v="0.007"/>
        <n v="0.0469"/>
        <n v="0.0563"/>
        <n v="0.0244"/>
        <n v="0.1333"/>
        <n v="0.018"/>
        <n v="0.0286"/>
        <n v="0.1071"/>
        <n v="0.0732"/>
        <n v="0.04"/>
        <n v="0.1235"/>
        <n v="0.1284"/>
        <n v="0.2818"/>
        <n v="0.1056"/>
        <n v="0.3548"/>
        <n v="0.3834"/>
        <n v="0.0857"/>
        <n v="0.0413"/>
        <n v="0.0803"/>
        <n v="0.1209"/>
        <n v="0.2566"/>
        <n v="0.0929"/>
        <n v="0.1085"/>
        <n v="0.1793"/>
        <n v="0.132"/>
        <n v="0.3227"/>
        <n v="0.2429"/>
        <n v="0.3674"/>
        <n v="0.2106"/>
        <n v="0.13"/>
        <n v="0.0675"/>
        <n v="0.4735"/>
        <n v="0.2532"/>
        <n v="0.2338"/>
        <n v="0.2765"/>
        <n v="0.1061"/>
        <n v="0.4312"/>
        <n v="0.2846"/>
        <n v="0.0767"/>
        <n v="0.2315"/>
        <n v="0.0917"/>
        <n v="0.0897"/>
        <n v="0.1738"/>
        <n v="0.1083"/>
        <n v="0.2404"/>
        <n v="0.4417"/>
        <n v="0.442"/>
        <n v="0.0651"/>
        <n v="0.1334"/>
        <n v="0.1931"/>
        <n v="0.0877"/>
        <n v="0.1481"/>
        <n v="0.2319"/>
        <n v="0.1555"/>
        <n v="0.1571"/>
        <n v="0.3254"/>
        <n v="0.1134"/>
        <n v="0.2036"/>
        <n v="0.0863"/>
        <n v="0.2275"/>
        <n v="0.2009"/>
        <n v="0.2849"/>
        <n v="0.2734"/>
        <n v="0.1073"/>
        <n v="0.2229"/>
        <n v="0.0615"/>
        <n v="0.1613"/>
        <n v="0.3248"/>
        <n v="0.1206"/>
        <n v="0.1118"/>
        <n v="0.3497"/>
        <n v="0.2875"/>
        <n v="0.1129"/>
        <n v="0.1522"/>
        <n v="0.1736"/>
        <n v="0.2041"/>
        <n v="0.1039"/>
        <n v="0.0808"/>
        <n v="0.1781"/>
        <n v="0.2544"/>
        <n v="0.0538"/>
        <n v="0.0866"/>
        <n v="0.1343"/>
        <n v="0.2688"/>
        <n v="0.3409"/>
        <n v="0.248"/>
        <n v="0.2023"/>
        <n v="0.1963"/>
        <n v="0.198"/>
        <n v="0.0361"/>
        <n v="0.1032"/>
        <n v="0.0805"/>
        <n v="0.1019"/>
        <n v="0.1893"/>
        <n v="0.2833"/>
        <n v="0.2258"/>
        <n v="0.1382"/>
        <n v="0.315"/>
        <n v="0.1491"/>
        <n v="0.0238"/>
        <n v="0.2233"/>
        <n v="0.1548"/>
        <n v="0.0971"/>
        <n v="0.205"/>
        <n v="0.1274"/>
        <n v="0.2602"/>
        <n v="0.0909"/>
        <n v="0.0467"/>
        <n v="0.169"/>
        <n v="0.1801"/>
        <n v="0.183"/>
        <n v="0.0787"/>
        <n v="0.0969"/>
        <n v="0.0681"/>
        <n v="0.09"/>
        <n v="0.1854"/>
        <n v="0.0667"/>
        <n v="0.1927"/>
        <n v="0.1518"/>
        <n v="0.054"/>
        <n v="0.1403"/>
        <n v="0.086"/>
        <n v="0.1845"/>
        <n v="0.1171"/>
        <n v="0.18"/>
        <n v="0.2778"/>
        <n v="0.1749"/>
        <n v="0.0717"/>
        <n v="0.2174"/>
        <n v="0.0446"/>
        <n v="0.2087"/>
        <n v="0.178"/>
        <n v="0.0881"/>
        <n v="0.1439"/>
        <n v="0.031"/>
        <n v="0.1607"/>
        <n v="0.0625"/>
        <n v="0.0312"/>
        <n v="0.1266"/>
        <n v="0.0896"/>
        <n v="0.1441"/>
        <n v="0.0793"/>
        <n v="0.102"/>
        <n v="0.087"/>
        <n v="0.0714"/>
        <n v="0.1754"/>
        <n v="0.0769"/>
        <n v="0.0454"/>
        <n v="0.1275"/>
        <n v="0.1386"/>
        <n v="0.02"/>
        <n v="0.0457"/>
        <n v="0.0682"/>
        <n v="0.0851"/>
        <n v="0.0444"/>
        <n v="0.0553"/>
        <n v="0.0441"/>
        <n v="0.0722"/>
        <n v="0.0483"/>
        <n v="0.1127"/>
        <n v="0.197"/>
        <n v="0.1489"/>
        <n v="0.0571"/>
      </sharedItems>
    </cacheField>
    <cacheField name="客单件" numFmtId="0">
      <sharedItems containsSemiMixedTypes="0" containsString="0" containsNumber="1" minValue="0" maxValue="451.32" count="363">
        <n v="87.85"/>
        <n v="83.73"/>
        <n v="80.52"/>
        <n v="12.48"/>
        <n v="109.95"/>
        <n v="14.02"/>
        <n v="86.68"/>
        <n v="7.5"/>
        <n v="157.29"/>
        <n v="26.22"/>
        <n v="78.99"/>
        <n v="166.9"/>
        <n v="103.27"/>
        <n v="66.76"/>
        <n v="70.44"/>
        <n v="17.26"/>
        <n v="107.19"/>
        <n v="30.91"/>
        <n v="13.31"/>
        <n v="94.51"/>
        <n v="45.66"/>
        <n v="100.57"/>
        <n v="59.94"/>
        <n v="115.66"/>
        <n v="154.33"/>
        <n v="223.11"/>
        <n v="106.66"/>
        <n v="12.42"/>
        <n v="22.15"/>
        <n v="89.34"/>
        <n v="7.25"/>
        <n v="30.19"/>
        <n v="151.72"/>
        <n v="19.01"/>
        <n v="92.15"/>
        <n v="203.84"/>
        <n v="1.75"/>
        <n v="36.02"/>
        <n v="143.87"/>
        <n v="97.71"/>
        <n v="31.59"/>
        <n v="90.5"/>
        <n v="77.11"/>
        <n v="21.46"/>
        <n v="9.9"/>
        <n v="8.57"/>
        <n v="47.66"/>
        <n v="242.35"/>
        <n v="163.71"/>
        <n v="38.12"/>
        <n v="45.97"/>
        <n v="62.4"/>
        <n v="4.31"/>
        <n v="85.39"/>
        <n v="322.08"/>
        <n v="15.67"/>
        <n v="126.02"/>
        <n v="62.09"/>
        <n v="40.84"/>
        <n v="88.4"/>
        <n v="46.17"/>
        <n v="29.1"/>
        <n v="125.61"/>
        <n v="104.41"/>
        <n v="8.15"/>
        <n v="60.96"/>
        <n v="47.98"/>
        <n v="27.01"/>
        <n v="38.9"/>
        <n v="70.42"/>
        <n v="39.1"/>
        <n v="1.74"/>
        <n v="83.45"/>
        <n v="96.99"/>
        <n v="30.72"/>
        <n v="125.39"/>
        <n v="63.35"/>
        <n v="43.21"/>
        <n v="46.9"/>
        <n v="71.05"/>
        <n v="8.07"/>
        <n v="15.24"/>
        <n v="53.08"/>
        <n v="93.94"/>
        <n v="1.16"/>
        <n v="152.03"/>
        <n v="85.02"/>
        <n v="30.59"/>
        <n v="26.24"/>
        <n v="11.02"/>
        <n v="24.16"/>
        <n v="74.42"/>
        <n v="65.66"/>
        <n v="78.84"/>
        <n v="25.34"/>
        <n v="1.55"/>
        <n v="128.74"/>
        <n v="79.45"/>
        <n v="16.56"/>
        <n v="13.57"/>
        <n v="75.81"/>
        <n v="451.32"/>
        <n v="56.4"/>
        <n v="47.1"/>
        <n v="99.44"/>
        <n v="50.7"/>
        <n v="15.29"/>
        <n v="62.1"/>
        <n v="45.28"/>
        <n v="34.02"/>
        <n v="66.01"/>
        <n v="31.1"/>
        <n v="41.66"/>
        <n v="44.24"/>
        <n v="63.95"/>
        <n v="84.94"/>
        <n v="79.7"/>
        <n v="14.51"/>
        <n v="42.3"/>
        <n v="15.53"/>
        <n v="31.67"/>
        <n v="46.2"/>
        <n v="27.45"/>
        <n v="85.74"/>
        <n v="31.5"/>
        <n v="34.27"/>
        <n v="71.12"/>
        <n v="45.05"/>
        <n v="60.36"/>
        <n v="18.31"/>
        <n v="38.75"/>
        <n v="29.85"/>
        <n v="9.5"/>
        <n v="51.25"/>
        <n v="76.81"/>
        <n v="37.06"/>
        <n v="74.71"/>
        <n v="34.47"/>
        <n v="53.84"/>
        <n v="30.17"/>
        <n v="31.04"/>
        <n v="16.8"/>
        <n v="4.05"/>
        <n v="63.58"/>
        <n v="55.93"/>
        <n v="24.46"/>
        <n v="129.44"/>
        <n v="46.41"/>
        <n v="12.4"/>
        <n v="82.11"/>
        <n v="108.67"/>
        <n v="22.5"/>
        <n v="28.02"/>
        <n v="29.09"/>
        <n v="25.86"/>
        <n v="19.55"/>
        <n v="12.38"/>
        <n v="82.5"/>
        <n v="39.34"/>
        <n v="78.34"/>
        <n v="23.58"/>
        <n v="42.11"/>
        <n v="68.26"/>
        <n v="22.3"/>
        <n v="37.84"/>
        <n v="26.13"/>
        <n v="89.85"/>
        <n v="44.85"/>
        <n v="34.86"/>
        <n v="82.08"/>
        <n v="26.37"/>
        <n v="24.57"/>
        <n v="8.1"/>
        <n v="36.4"/>
        <n v="143.76"/>
        <n v="46.5"/>
        <n v="32.85"/>
        <n v="27.86"/>
        <n v="34.66"/>
        <n v="100.79"/>
        <n v="33.2"/>
        <n v="32.3"/>
        <n v="95.6"/>
        <n v="11.45"/>
        <n v="85.78"/>
        <n v="80.88"/>
        <n v="12.3"/>
        <n v="81.63"/>
        <n v="13.04"/>
        <n v="7.41"/>
        <n v="108.22"/>
        <n v="103.02"/>
        <n v="80.18"/>
        <n v="84.16"/>
        <n v="21.98"/>
        <n v="99.69"/>
        <n v="164.43"/>
        <n v="61.35"/>
        <n v="76.75"/>
        <n v="16.87"/>
        <n v="177.25"/>
        <n v="29.87"/>
        <n v="13.19"/>
        <n v="41.11"/>
        <n v="88.16"/>
        <n v="179.7"/>
        <n v="12.31"/>
        <n v="20.7"/>
        <n v="66.92"/>
        <n v="28.63"/>
        <n v="113"/>
        <n v="7.37"/>
        <n v="19.8"/>
        <n v="161.41"/>
        <n v="1.79"/>
        <n v="101.25"/>
        <n v="105.54"/>
        <n v="32.49"/>
        <n v="80.63"/>
        <n v="30.25"/>
        <n v="84.29"/>
        <n v="8.67"/>
        <n v="9.83"/>
        <n v="148.89"/>
        <n v="88.94"/>
        <n v="99.49"/>
        <n v="87.09"/>
        <n v="47.48"/>
        <n v="22.79"/>
        <n v="37.58"/>
        <n v="96.43"/>
        <n v="138.41"/>
        <n v="126.88"/>
        <n v="31.86"/>
        <n v="66.86"/>
        <n v="44.42"/>
        <n v="84.24"/>
        <n v="28.81"/>
        <n v="48.63"/>
        <n v="3.89"/>
        <n v="14.39"/>
        <n v="94.86"/>
        <n v="43.01"/>
        <n v="202.94"/>
        <n v="104.39"/>
        <n v="37.03"/>
        <n v="45.08"/>
        <n v="71.3"/>
        <n v="28.85"/>
        <n v="158.39"/>
        <n v="1.8"/>
        <n v="7.21"/>
        <n v="136.38"/>
        <n v="85.4"/>
        <n v="67.93"/>
        <n v="75.03"/>
        <n v="86.76"/>
        <n v="49.12"/>
        <n v="30.21"/>
        <n v="16.12"/>
        <n v="74.77"/>
        <n v="50.72"/>
        <n v="130.76"/>
        <n v="85.42"/>
        <n v="89.16"/>
        <n v="6.91"/>
        <n v="34.61"/>
        <n v="10.31"/>
        <n v="33.88"/>
        <n v="1.12"/>
        <n v="111.83"/>
        <n v="52.99"/>
        <n v="32.44"/>
        <n v="27.87"/>
        <n v="176.71"/>
        <n v="16.25"/>
        <n v="142.56"/>
        <n v="57.79"/>
        <n v="17.75"/>
        <n v="32.54"/>
        <n v="44.97"/>
        <n v="25.82"/>
        <n v="1.49"/>
        <n v="13.58"/>
        <n v="78.87"/>
        <n v="26.29"/>
        <n v="17.71"/>
        <n v="87.73"/>
        <n v="52.81"/>
        <n v="16.84"/>
        <n v="31.64"/>
        <n v="78.24"/>
        <n v="34.84"/>
        <n v="53.45"/>
        <n v="119.01"/>
        <n v="37.52"/>
        <n v="50.88"/>
        <n v="38.47"/>
        <n v="44.81"/>
        <n v="69.53"/>
        <n v="57.59"/>
        <n v="23.19"/>
        <n v="68.83"/>
        <n v="58.6"/>
        <n v="37.22"/>
        <n v="75.04"/>
        <n v="56.94"/>
        <n v="40.57"/>
        <n v="55.8"/>
        <n v="18.81"/>
        <n v="50.11"/>
        <n v="30.52"/>
        <n v="38.48"/>
        <n v="49.72"/>
        <n v="43.82"/>
        <n v="57.43"/>
        <n v="9.17"/>
        <n v="20.28"/>
        <n v="58.05"/>
        <n v="42.83"/>
        <n v="127.67"/>
        <n v="5.14"/>
        <n v="15.64"/>
        <n v="26.28"/>
        <n v="25.39"/>
        <n v="71.18"/>
        <n v="28.98"/>
        <n v="28.44"/>
        <n v="13.51"/>
        <n v="24.04"/>
        <n v="84.36"/>
        <n v="101.05"/>
        <n v="126.47"/>
        <n v="35.43"/>
        <n v="56.56"/>
        <n v="20.82"/>
        <n v="14.42"/>
        <n v="30.86"/>
        <n v="26.5"/>
        <n v="41.06"/>
        <n v="59.9"/>
        <n v="11.47"/>
        <n v="54.81"/>
        <n v="70.87"/>
        <n v="48.6"/>
        <n v="7.64"/>
        <n v="12.95"/>
        <n v="19.61"/>
        <n v="58.17"/>
        <n v="86.25"/>
        <n v="41.59"/>
        <n v="82.38"/>
        <n v="12.11"/>
        <n v="47.72"/>
        <n v="68.4"/>
        <n v="18.24"/>
        <n v="15.33"/>
        <n v="8.77"/>
        <n v="28.5"/>
        <n v="36"/>
        <n v="15"/>
        <n v="45.35"/>
        <n v="10.9"/>
      </sharedItems>
    </cacheField>
    <cacheField name="件单件" numFmtId="0">
      <sharedItems containsSemiMixedTypes="0" containsString="0" containsNumber="1" minValue="0" maxValue="152.2" count="361">
        <n v="49.59"/>
        <n v="50.05"/>
        <n v="38.56"/>
        <n v="9.84"/>
        <n v="69.39"/>
        <n v="11.56"/>
        <n v="49.3"/>
        <n v="6.73"/>
        <n v="54.85"/>
        <n v="13.25"/>
        <n v="37.27"/>
        <n v="49.78"/>
        <n v="43.88"/>
        <n v="33.93"/>
        <n v="39.19"/>
        <n v="15.39"/>
        <n v="56.2"/>
        <n v="17.27"/>
        <n v="10.88"/>
        <n v="47.26"/>
        <n v="27.54"/>
        <n v="60.99"/>
        <n v="36.81"/>
        <n v="71.35"/>
        <n v="140.96"/>
        <n v="52.5"/>
        <n v="73.33"/>
        <n v="11.02"/>
        <n v="16.76"/>
        <n v="53.15"/>
        <n v="5.96"/>
        <n v="19.98"/>
        <n v="43.95"/>
        <n v="11.73"/>
        <n v="44.95"/>
        <n v="151.08"/>
        <n v="1.65"/>
        <n v="18.45"/>
        <n v="108.84"/>
        <n v="86.25"/>
        <n v="16.75"/>
        <n v="48.9"/>
        <n v="52.09"/>
        <n v="15.54"/>
        <n v="8.65"/>
        <n v="6.78"/>
        <n v="33.53"/>
        <n v="121.18"/>
        <n v="133.69"/>
        <n v="15.02"/>
        <n v="26.63"/>
        <n v="34.61"/>
        <n v="2.74"/>
        <n v="31.66"/>
        <n v="126.31"/>
        <n v="8.04"/>
        <n v="114.76"/>
        <n v="22"/>
        <n v="24.63"/>
        <n v="63.01"/>
        <n v="31.12"/>
        <n v="20.54"/>
        <n v="60.73"/>
        <n v="84.83"/>
        <n v="4.45"/>
        <n v="19.16"/>
        <n v="39.36"/>
        <n v="16.33"/>
        <n v="19.6"/>
        <n v="43.14"/>
        <n v="27.05"/>
        <n v="1.48"/>
        <n v="44.56"/>
        <n v="86.01"/>
        <n v="18.71"/>
        <n v="107.04"/>
        <n v="56.83"/>
        <n v="23.17"/>
        <n v="28.64"/>
        <n v="56.09"/>
        <n v="5.03"/>
        <n v="9.81"/>
        <n v="22.63"/>
        <n v="76.63"/>
        <n v="1.1"/>
        <n v="144.03"/>
        <n v="34.88"/>
        <n v="10.04"/>
        <n v="20.03"/>
        <n v="5.16"/>
        <n v="14.07"/>
        <n v="48.15"/>
        <n v="42.98"/>
        <n v="51.96"/>
        <n v="13.28"/>
        <n v="1.35"/>
        <n v="68.39"/>
        <n v="38.98"/>
        <n v="8.61"/>
        <n v="9.83"/>
        <n v="40.43"/>
        <n v="17.19"/>
        <n v="16.26"/>
        <n v="30.34"/>
        <n v="65.02"/>
        <n v="27.43"/>
        <n v="10.07"/>
        <n v="35.29"/>
        <n v="26.21"/>
        <n v="28.13"/>
        <n v="11.62"/>
        <n v="22.01"/>
        <n v="24.01"/>
        <n v="32.92"/>
        <n v="39.08"/>
        <n v="59.09"/>
        <n v="50.18"/>
        <n v="6.68"/>
        <n v="28.51"/>
        <n v="8.57"/>
        <n v="15.25"/>
        <n v="35.33"/>
        <n v="13.89"/>
        <n v="39.81"/>
        <n v="13.33"/>
        <n v="13.01"/>
        <n v="41.48"/>
        <n v="43.09"/>
        <n v="33.3"/>
        <n v="14.21"/>
        <n v="29.07"/>
        <n v="23.13"/>
        <n v="7.91"/>
        <n v="36.3"/>
        <n v="29.65"/>
        <n v="42.03"/>
        <n v="16.37"/>
        <n v="49.69"/>
        <n v="20.11"/>
        <n v="17.74"/>
        <n v="8.4"/>
        <n v="42.48"/>
        <n v="3.75"/>
        <n v="31.79"/>
        <n v="43.5"/>
        <n v="19.57"/>
        <n v="129.44"/>
        <n v="20.62"/>
        <n v="10.52"/>
        <n v="65.69"/>
        <n v="32.6"/>
        <n v="18.53"/>
        <n v="15.41"/>
        <n v="5.39"/>
        <n v="17.78"/>
        <n v="18.25"/>
        <n v="8.51"/>
        <n v="30.94"/>
        <n v="10.26"/>
        <n v="58.75"/>
        <n v="19.29"/>
        <n v="26.32"/>
        <n v="51.2"/>
        <n v="12.54"/>
        <n v="37.84"/>
        <n v="26.13"/>
        <n v="59.9"/>
        <n v="29.9"/>
        <n v="29.05"/>
        <n v="16.42"/>
        <n v="26.37"/>
        <n v="24.57"/>
        <n v="6.62"/>
        <n v="36.4"/>
        <n v="47.92"/>
        <n v="27.9"/>
        <n v="11.44"/>
        <n v="26.28"/>
        <n v="31.2"/>
        <n v="18.57"/>
        <n v="17.33"/>
        <n v="100.79"/>
        <n v="24.9"/>
        <n v="19.38"/>
        <n v="23.9"/>
        <n v="11.45"/>
        <n v="48.41"/>
        <n v="39.47"/>
        <n v="11.36"/>
        <n v="6.65"/>
        <n v="71.45"/>
        <n v="42.28"/>
        <n v="34.78"/>
        <n v="50.62"/>
        <n v="13.37"/>
        <n v="44.09"/>
        <n v="55.75"/>
        <n v="33.73"/>
        <n v="37.69"/>
        <n v="15.22"/>
        <n v="43.33"/>
        <n v="17.38"/>
        <n v="10.91"/>
        <n v="27.49"/>
        <n v="48.09"/>
        <n v="50.79"/>
        <n v="10.99"/>
        <n v="16.8"/>
        <n v="37.11"/>
        <n v="20.2"/>
        <n v="72.39"/>
        <n v="5.71"/>
        <n v="11.76"/>
        <n v="142.34"/>
        <n v="1.7"/>
        <n v="61.15"/>
        <n v="74.19"/>
        <n v="16.63"/>
        <n v="52.41"/>
        <n v="18.07"/>
        <n v="53.7"/>
        <n v="6.77"/>
        <n v="8.67"/>
        <n v="50.45"/>
        <n v="48.92"/>
        <n v="87.26"/>
        <n v="48.2"/>
        <n v="33.29"/>
        <n v="17.01"/>
        <n v="15.15"/>
        <n v="19.41"/>
        <n v="109"/>
        <n v="62.05"/>
        <n v="26.55"/>
        <n v="35.34"/>
        <n v="24.8"/>
        <n v="64.22"/>
        <n v="16.49"/>
        <n v="20.89"/>
        <n v="2.82"/>
        <n v="8.14"/>
        <n v="86.85"/>
        <n v="27.51"/>
        <n v="152.2"/>
        <n v="74.94"/>
        <n v="31.46"/>
        <n v="43.67"/>
        <n v="20.61"/>
        <n v="145.55"/>
        <n v="1.51"/>
        <n v="4.49"/>
        <n v="132.69"/>
        <n v="45.55"/>
        <n v="57.29"/>
        <n v="34.25"/>
        <n v="83.43"/>
        <n v="39.66"/>
        <n v="19.37"/>
        <n v="9.9"/>
        <n v="52.72"/>
        <n v="13.45"/>
        <n v="23.11"/>
        <n v="116.75"/>
        <n v="38.64"/>
        <n v="45.85"/>
        <n v="5"/>
        <n v="23.6"/>
        <n v="13.77"/>
        <n v="5.08"/>
        <n v="20.42"/>
        <n v="1.08"/>
        <n v="26.34"/>
        <n v="107.36"/>
        <n v="10.35"/>
        <n v="25.95"/>
        <n v="117.81"/>
        <n v="8.56"/>
        <n v="120.05"/>
        <n v="40.25"/>
        <n v="10.13"/>
        <n v="28.74"/>
        <n v="31.94"/>
        <n v="10.12"/>
        <n v="1.42"/>
        <n v="9.62"/>
        <n v="51.88"/>
        <n v="13.83"/>
        <n v="6.58"/>
        <n v="70.19"/>
        <n v="23.87"/>
        <n v="10.34"/>
        <n v="59.46"/>
        <n v="16.08"/>
        <n v="34.36"/>
        <n v="64.92"/>
        <n v="36.53"/>
        <n v="35.59"/>
        <n v="26.72"/>
        <n v="44.04"/>
        <n v="35.2"/>
        <n v="13.61"/>
        <n v="39.97"/>
        <n v="42.43"/>
        <n v="52.2"/>
        <n v="33.22"/>
        <n v="29.41"/>
        <n v="36.56"/>
        <n v="43.28"/>
        <n v="23.66"/>
        <n v="28.86"/>
        <n v="16.89"/>
        <n v="23.06"/>
        <n v="39.16"/>
        <n v="8.11"/>
        <n v="15.1"/>
        <n v="43.54"/>
        <n v="20.72"/>
        <n v="127.67"/>
        <n v="4.16"/>
        <n v="8.44"/>
        <n v="19.47"/>
        <n v="19.53"/>
        <n v="49.82"/>
        <n v="23.46"/>
        <n v="17.91"/>
        <n v="8.2"/>
        <n v="5.55"/>
        <n v="42.18"/>
        <n v="50.52"/>
        <n v="63.23"/>
        <n v="32.21"/>
        <n v="37.71"/>
        <n v="11.1"/>
        <n v="10.05"/>
        <n v="25.72"/>
        <n v="11.72"/>
        <n v="26.5"/>
        <n v="17.6"/>
        <n v="29.95"/>
        <n v="6.75"/>
        <n v="43.85"/>
        <n v="10.23"/>
        <n v="3.82"/>
        <n v="10.66"/>
        <n v="17.65"/>
        <n v="14.54"/>
        <n v="34.5"/>
        <n v="20.8"/>
        <n v="82.38"/>
        <n v="11.24"/>
        <n v="23.86"/>
        <n v="17.32"/>
        <n v="68.4"/>
        <n v="18.24"/>
        <n v="11.15"/>
        <n v="6.71"/>
        <n v="28.5"/>
        <n v="27"/>
        <n v="8.75"/>
        <n v="45.35"/>
        <n v="9.69"/>
      </sharedItems>
    </cacheField>
    <cacheField name="sku " numFmtId="0">
      <sharedItems count="167">
        <s v="V2388"/>
        <s v="V4069-B"/>
        <s v="V2880-A"/>
        <s v="V4143"/>
        <s v="V4073-B"/>
        <s v="V2833"/>
        <s v="V2239-B"/>
        <s v="V0036A"/>
        <s v="V2286"/>
        <s v="V2239"/>
        <s v="V2603"/>
        <s v="V4508-A"/>
        <s v="V2882-A"/>
        <s v="V4069*2"/>
        <s v="VW3411"/>
        <s v="V2885A"/>
        <s v="V2833-A"/>
        <s v="V4669"/>
        <s v="V4407"/>
        <s v="V2212-A"/>
        <s v="V4073"/>
        <s v="V2219-B"/>
        <s v="VW1028*3"/>
        <s v="V2182-A"/>
        <s v="V4073-B*2"/>
        <s v="V2607"/>
        <s v="VW3410*10"/>
        <s v="V2241"/>
        <s v="V0123*5"/>
        <s v="V4600"/>
        <s v="V4020-2"/>
        <s v="V4069"/>
        <s v="V2239*4"/>
        <s v="VW1009*5"/>
        <s v="V4665"/>
        <s v="VS2056"/>
        <s v="立体美单包"/>
        <s v="V2889"/>
        <s v="V2166-A*2"/>
        <s v="V4079*4"/>
        <s v="V4629"/>
        <s v="V2256-C"/>
        <s v="V2397"/>
        <s v="V4666"/>
        <s v="VW2004"/>
        <s v="VW3410"/>
        <s v="V4143-A"/>
        <s v="VS4490-A"/>
        <s v="V2219-B*2"/>
        <s v="VW4002"/>
        <s v="V2239*2"/>
        <s v="VW3416"/>
        <s v="V0123"/>
        <s v="VW2004*3"/>
        <s v="VS4035-A"/>
        <s v="VW1027"/>
        <s v="V2388*2"/>
        <s v="V4688"/>
        <s v="VW2002B"/>
        <s v="V2166-A"/>
        <s v="V4020-2*5"/>
        <s v="V4079"/>
        <s v="V4689-A"/>
        <s v="V4688*4"/>
        <s v="V0012-4"/>
        <s v="V4068"/>
        <s v="V4457*2"/>
        <s v="V0036C"/>
        <s v="V4146"/>
        <s v="V4660"/>
        <s v="V4519"/>
        <s v="VW1009"/>
        <s v="V4081*2"/>
        <s v="V4073*3"/>
        <s v="V4457"/>
        <s v="V4069-B*2"/>
        <s v="V4407*4"/>
        <s v="VW1028*2"/>
        <s v="V2833A"/>
        <s v="V4146-A"/>
        <s v="V0036"/>
        <s v="VW1026"/>
        <s v="VW4001*3"/>
        <s v="VS2056-A"/>
        <s v="V4687单卷"/>
        <s v="V2182-A*2"/>
        <s v="V2605-B"/>
        <s v="V2182"/>
        <s v="V4657"/>
        <s v="VW1004"/>
        <s v="VW1028"/>
        <s v="V2241-A "/>
        <s v="V2223*5"/>
        <s v="V2885-A"/>
        <s v="V2885"/>
        <s v="VW3412"/>
        <s v="V4688-A"/>
        <s v="V2182*5"/>
        <s v="VW4001"/>
        <s v="V0140"/>
        <s v="V1166"/>
        <e v="#N/A"/>
        <s v="V2218"/>
        <s v="VW1025*4"/>
        <s v="V4146*3"/>
        <s v="V4020-2-B"/>
        <s v="VW1025"/>
        <s v="VW6203"/>
        <s v="V4686"/>
        <s v="V4407*2"/>
        <s v="VW3410*3"/>
        <s v="V4081"/>
        <s v="V0036*5"/>
        <s v="V2241*3"/>
        <s v="V4080-B"/>
        <s v="V2808-A"/>
        <s v="VW3204"/>
        <s v="V2885*2"/>
        <s v="V2219"/>
        <s v="V4143*3"/>
        <s v="V2239*3"/>
        <s v="V2256"/>
        <s v="VW3410A"/>
        <s v="V4407*3"/>
        <s v="V2182*4"/>
        <s v="V0012-4*3"/>
        <s v="V2287-A"/>
        <s v="V0012-4*5"/>
        <s v="V0138"/>
        <s v="VW3418A"/>
        <s v="V1167"/>
        <s v="VW3412A"/>
        <s v="V4079*2"/>
        <s v="V2223*2"/>
        <s v="V4657*2"/>
        <s v="VW3415"/>
        <s v="V4146*2"/>
        <s v="VW3418"/>
        <s v="V2241-B"/>
        <s v="百亿VW1009*15"/>
        <s v="V4068*6"/>
        <s v="VW2004*2"/>
        <s v="V2223"/>
        <s v="VS2418-A"/>
        <s v="V2223B"/>
        <s v="V2249"/>
        <s v="V0135D"/>
        <s v="V2182*2"/>
        <s v="VW3412*4"/>
        <s v="V2223*4"/>
        <s v="V4688*2"/>
        <s v="V2182*3"/>
        <s v="V2801-A"/>
        <s v="VW1030A"/>
        <s v="VW3410*3+VW3412*2"/>
        <s v="V0135D*3"/>
        <s v="V2885B"/>
        <s v="V2256*4"/>
        <s v="V2256*2"/>
        <s v="VW1027A"/>
        <s v="V2801"/>
        <s v="立体美单包*2"/>
        <s v="V2223*12"/>
        <s v="V4620"/>
        <s v="V2219*9"/>
        <s v="V4079*3"/>
        <s v="VW6205"/>
      </sharedItems>
    </cacheField>
    <cacheField name="品类" numFmtId="0">
      <sharedItems count="11">
        <s v="软抽"/>
        <s v="卷筒纸"/>
        <s v="无芯卷纸"/>
        <s v="手帕纸"/>
        <s v="湿厕纸"/>
        <s v="湿巾"/>
        <s v="厨房用纸"/>
        <s v="其他"/>
        <s v="棉柔巾"/>
        <e v="#N/A"/>
        <s v="盒抽"/>
      </sharedItems>
    </cacheField>
    <cacheField name="是否2店" numFmtId="0">
      <sharedItems count="1">
        <s v=""/>
      </sharedItems>
    </cacheField>
    <cacheField name="是否百亿补贴" numFmtId="0">
      <sharedItems count="2">
        <s v=""/>
        <s v="百亿补贴"/>
      </sharedItems>
    </cacheField>
    <cacheField name="是否整箱" numFmtId="0">
      <sharedItems containsNumber="1" containsInteger="1" containsMixedTypes="1" count="3">
        <s v="整箱"/>
        <n v="0"/>
        <s v=""/>
      </sharedItems>
    </cacheField>
    <cacheField name="是否立体美" numFmtId="0">
      <sharedItems count="3">
        <s v=""/>
        <s v="立体美抽纸"/>
        <s v="立体美卷纸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5633564815" refreshedBy="yr" recordCount="567">
  <cacheSource type="worksheet">
    <worksheetSource ref="A1:P568" sheet="22-24"/>
  </cacheSource>
  <cacheFields count="16">
    <cacheField name="月" numFmtId="0">
      <sharedItems count="1">
        <s v="11"/>
      </sharedItems>
    </cacheField>
    <cacheField name="日期" numFmtId="0">
      <sharedItems containsSemiMixedTypes="0" containsString="0" containsNumber="1" containsInteger="1" minValue="0" maxValue="20201124" count="3">
        <n v="20201122"/>
        <n v="20201123"/>
        <n v="20201124"/>
      </sharedItems>
    </cacheField>
    <cacheField name="id" numFmtId="176">
      <sharedItems containsSemiMixedTypes="0" containsString="0" containsNumber="1" containsInteger="1" minValue="0" maxValue="628767299363" count="210">
        <n v="537752882633"/>
        <n v="41141176393"/>
        <n v="39290708556"/>
        <n v="587516703876"/>
        <n v="587234267079"/>
        <n v="537824984434"/>
        <n v="589590595246"/>
        <n v="564587383224"/>
        <n v="17704561464"/>
        <n v="587015100676"/>
        <n v="554877274741"/>
        <n v="574308070162"/>
        <n v="527990951359"/>
        <n v="598898432532"/>
        <n v="574624025153"/>
        <n v="554765196730"/>
        <n v="584436823460"/>
        <n v="39788807046"/>
        <n v="15699771744"/>
        <n v="521804256985"/>
        <n v="37253526527"/>
        <n v="538263950177"/>
        <n v="40611478319"/>
        <n v="527733653043"/>
        <n v="15699803229"/>
        <n v="43988989706"/>
        <n v="573035985548"/>
        <n v="539325022308"/>
        <n v="520538406051"/>
        <n v="527733589105"/>
        <n v="539854510916"/>
        <n v="555332266949"/>
        <n v="569386315777"/>
        <n v="577037788975"/>
        <n v="579975467115"/>
        <n v="43893226461"/>
        <n v="528778018743"/>
        <n v="589377945837"/>
        <n v="39829692578"/>
        <n v="528033010612"/>
        <n v="555055329886"/>
        <n v="538312709167"/>
        <n v="593225443577"/>
        <n v="39800042951"/>
        <n v="573160835361"/>
        <n v="37254243740"/>
        <n v="563834177641"/>
        <n v="589851591771"/>
        <n v="602881179663"/>
        <n v="559325430280"/>
        <n v="527990679684"/>
        <n v="538354076404"/>
        <n v="538305797734"/>
        <n v="19539059607"/>
        <n v="592505020153"/>
        <n v="613513119392"/>
        <n v="599148365406"/>
        <n v="537827368358"/>
        <n v="17609832853"/>
        <n v="535688693680"/>
        <n v="521869636173"/>
        <n v="574520036128"/>
        <n v="563835009431"/>
        <n v="562674596108"/>
        <n v="538349196723"/>
        <n v="538307169296"/>
        <n v="581521081842"/>
        <n v="527990475963"/>
        <n v="18943200386"/>
        <n v="42759737847"/>
        <n v="17609936348"/>
        <n v="537537256568"/>
        <n v="574736366653"/>
        <n v="613902243729"/>
        <n v="525048016525"/>
        <n v="592501952315"/>
        <n v="583643847514"/>
        <n v="592049049728"/>
        <n v="17609664652"/>
        <n v="40596755110"/>
        <n v="559686121121"/>
        <n v="17609980146"/>
        <n v="572262680111"/>
        <n v="555904462655"/>
        <n v="587409020085"/>
        <n v="547190677216"/>
        <n v="577184412748"/>
        <n v="541918489832"/>
        <n v="527733221669"/>
        <n v="584257403229"/>
        <n v="587405880719"/>
        <n v="624157848041"/>
        <n v="568629665883"/>
        <n v="621584076904"/>
        <n v="556389065398"/>
        <n v="569909827792"/>
        <n v="593744734497"/>
        <n v="576130979060"/>
        <n v="564135111481"/>
        <n v="37253770022"/>
        <n v="568765915390"/>
        <n v="598970252794"/>
        <n v="592722485900"/>
        <n v="544053639760"/>
        <n v="596986065929"/>
        <n v="538927350752"/>
        <n v="526145930115"/>
        <n v="17609756261"/>
        <n v="570361375952"/>
        <n v="528064336529"/>
        <n v="587241915065"/>
        <n v="608292220953"/>
        <n v="523138079161"/>
        <n v="17609716325"/>
        <n v="604021319220"/>
        <n v="524754970729"/>
        <n v="528064232769"/>
        <n v="599279018544"/>
        <n v="622645559255"/>
        <n v="599139729217"/>
        <n v="566160365748"/>
        <n v="14816670119"/>
        <n v="528033190141"/>
        <n v="37318730769"/>
        <n v="548003777683"/>
        <n v="553066686610"/>
        <n v="593748866098"/>
        <n v="599521991415"/>
        <n v="527733177957"/>
        <n v="16175250812"/>
        <n v="538192543595"/>
        <n v="527678427514"/>
        <n v="599138477865"/>
        <n v="592889713507"/>
        <n v="588993275843"/>
        <n v="627413079207"/>
        <n v="525000115434"/>
        <n v="591439605080"/>
        <n v="527119411115"/>
        <n v="527719726342"/>
        <n v="585050518231"/>
        <n v="538267926200"/>
        <n v="601843460575"/>
        <n v="592878213305"/>
        <n v="589329976605"/>
        <n v="593809413272"/>
        <n v="554217085959"/>
        <n v="574838039203"/>
        <n v="599522087809"/>
        <n v="586951697361"/>
        <n v="528046969601"/>
        <n v="621693389532"/>
        <n v="611950399653"/>
        <n v="599335926023"/>
        <n v="601890751194"/>
        <n v="599335746549"/>
        <n v="601186603927"/>
        <n v="528032990563"/>
        <n v="562374577568"/>
        <n v="624636128578"/>
        <n v="17059283658"/>
        <n v="575961933882"/>
        <n v="528047181291"/>
        <n v="578894356956"/>
        <n v="610575643922"/>
        <n v="527183564590"/>
        <n v="598908900450"/>
        <n v="527990607768"/>
        <n v="611461391391"/>
        <n v="598909152271"/>
        <n v="599141001175"/>
        <n v="599458348066"/>
        <n v="601187015484"/>
        <n v="538314893621"/>
        <n v="603592215381"/>
        <n v="574735494600"/>
        <n v="601845064676"/>
        <n v="599522639719"/>
        <n v="599334886977"/>
        <n v="628767299363"/>
        <n v="576123419275"/>
        <n v="599334958011"/>
        <n v="601187279679"/>
        <n v="602081449138"/>
        <n v="601848536195"/>
        <n v="527733381602"/>
        <n v="600570993493"/>
        <n v="528033014551"/>
        <n v="601093025574"/>
        <n v="620399928751"/>
        <n v="621127983607"/>
        <n v="528064556251"/>
        <n v="599521259641"/>
        <n v="598909468408"/>
        <n v="613903175099"/>
        <n v="607031592886"/>
        <n v="556322528534"/>
        <n v="596368843930"/>
        <n v="618254773398"/>
        <n v="620626542639"/>
        <n v="528047125345"/>
        <n v="601093977199"/>
        <n v="571250855227"/>
        <n v="600560740965"/>
        <n v="569781213653"/>
        <n v="615652557727"/>
        <n v="627410507881"/>
        <n v="569438859623"/>
        <n v="624125029445"/>
        <n v="601293794901"/>
      </sharedItems>
    </cacheField>
    <cacheField name="商品名称" numFmtId="0">
      <sharedItems count="211">
        <s v="维达抽纸超韧3层M码120抽24包卫生餐巾纸巾抽纸家用实惠整箱装"/>
        <s v="维达卷纸蓝色经典4层140克27卷卷纸卫生纸巾卷纸家用实惠整箱装"/>
        <s v="维达卷纸蓝色经典4层200克27卷卷纸卫生纸巾卷纸家用实惠整箱装"/>
        <s v="维达棉韧立体美压花抽纸M码3层100抽20包卫生纸巾整箱家用实惠"/>
        <s v="维达无芯卷纸超韧4层78克10卷(中棒)卫生纸巾 厕纸手纸家用实惠装"/>
        <s v="维达手帕纸超韧4层8张18包卫生纸巾 自然无香面巾纸 新旧交替发货"/>
        <s v="维达棉韧立体美压花抽纸3层100抽6包卫生纸巾餐巾纸 新旧随机发货"/>
        <s v="维达抽纸超韧3层130抽24包卫生纸巾抽纸餐巾纸家用实惠整箱装"/>
        <s v="维达抽纸超韧3层130抽6包卫生纸巾面巾纸餐巾纸 新旧交替发货"/>
        <s v="【超定制】维达湿厕纸套装40片6包常规+10片4包便携私处清洁湿巾"/>
        <s v="维达棉韧立体美抽纸3层108抽24包纸巾抽纸整箱实惠装新旧交替发货"/>
        <s v="【加量不加价】维达细韧抽纸130抽24包(18+6)包整箱纸巾新旧交替"/>
        <s v="维达抽纸超韧3层130抽24包卫生纸巾面巾纸餐巾纸 新旧交替发货"/>
        <s v="【加量不加价】维达棉韧立体美抽纸100抽30包(24+6)包 新旧交替"/>
        <s v="维达卷纸蓝色经典4层140克20卷卫生纸巾有芯卷纸厕纸 新旧交替"/>
        <s v="维达棉韧立体美抽纸3层110抽8包卫生纸巾餐巾纸 新旧随机发货"/>
        <s v="维达卷纸棉韧4层12卷立体美压花有芯卷纸卫生纸巾厕纸实惠装"/>
        <s v="维达无芯卷纸超韧3层100克10卷(长棒)卫生纸巾厕纸 新旧包装交替"/>
        <s v="维达卷纸蓝色经典4层200克10卷卫生纸巾有芯卷纸厕纸 新旧交替"/>
        <s v="维达抽纸细韧3层140抽24包卫生纸巾餐巾纸抽纸家用实惠整箱装"/>
        <s v="维达厨房抽纸2层80抽3包厨房专用去油污卫生纸巾 新旧包装交替"/>
        <s v="维达蓝色经典有芯卷纸4层200克27卷整箱*2箱共54卷纸巾 新旧交替"/>
        <s v="维达抽纸超韧3层M码150抽24包卫生纸巾家用实惠整箱装新旧混发"/>
        <s v="维达手帕纸套装3层8张50包卫生纸巾 吾皇版本随机发货"/>
        <s v="维达卷纸蓝色经典4层140克10卷卫生纸巾有芯卷纸厕纸 新旧交替"/>
        <s v="维达厨房卷纸2层75节2卷厨房专用去油污卫生纸巾 新旧包装交替"/>
        <s v="维达洁肤杀菌湿巾套装80抽*3包卫生湿纸巾湿巾纸 新旧包装交替"/>
        <s v="【薇娅推荐】维达湿厕纸套装40片*10包 私处清洁湿巾 可冲入马桶"/>
        <s v="维达超韧抽纸3层150抽24包卫生纸巾餐巾纸家用实惠整箱装爆款S码"/>
        <s v="维达洁肤杀菌湿巾10片*5包 去菌湿巾卫生湿纸巾套装便携新旧交替"/>
        <s v="维达无芯卷纸超韧3层100克40卷卫生纸巾家用厕纸整箱实惠装卫生纸"/>
        <s v="维达婴儿棉韧抽纸3层100抽24包儿童纸巾卫生纸抽纸整箱家用实惠装"/>
        <s v="维达棉韧立体美压花抽纸M码3层100抽单包中幅纸巾体验价/非零售价"/>
        <s v="维达卷纸棉韧4层120克12卷立体美压花无芯卷纸卫生纸巾厕纸实惠装"/>
        <s v="维达抽纸超韧3层M码120抽8包卫生纸巾中规格面巾纸 新旧交替发货"/>
        <s v="维达湿厕纸40片1包 私处清洁湿巾湿纸巾 亲肤柔和 大人小孩皆可用"/>
        <s v="维达抽纸倍韧120抽30包面巾纸餐巾纸卫生纸巾装新旧交替发货"/>
        <s v="维达卷纸超韧4层78克30卷卫生纸巾卷纸家用实惠整箱装新旧交替"/>
        <s v="维达婴儿湿巾80抽1包 儿童宝宝手口可用卫生湿纸巾 新旧交替"/>
        <s v="维达卷纸卷筒纸手纸至有分量3层160克40卷卫生纸巾有芯卷纸纸品"/>
        <s v="维达卷纸棉韧4层128克27卷有芯卷纸卫生纸巾整箱装新旧交替发货"/>
        <s v="维达婴儿抽纸M码3层150抽/箱*2箱共36包中规格卫生纸巾 新旧交替"/>
        <s v="维达超韧抽纸加量不加价3层共30包整箱抽纸巾家用实惠整装箱"/>
        <s v="维达卷纸卷筒纸超韧4层180克10卷卫生纸巾有芯卷纸 新旧包装交替"/>
        <s v="维达卷纸棉韧4层130克12卷立体美压花有芯卷纸卫生纸巾厕纸实惠装"/>
        <s v="维达厨房专用清洁湿纸巾48片/包 厨房纸卫生湿巾 新旧包装交替"/>
        <s v="维达大规格商用擦手纸三折200抽*20包卫生抽纸家用实惠整箱装"/>
        <s v="维达吾皇湿厕纸40片5包+10片4包无酒精可用清洁湿巾便携"/>
        <s v="维达细韧抽纸3层24包卫生纸巾餐巾纸抽纸家用实惠整装箱"/>
        <s v="维达厨房卷纸2层75节*5提共10卷厨房专用卫生纸巾 新旧包装交替"/>
        <s v="维达抽纸超韧3层130抽12包卫生纸巾面巾纸餐巾纸 新旧交替发货"/>
        <s v="维达卷纸蓝色经典4层200克30卷卫生纸巾有芯卷纸厕纸新旧交替"/>
        <s v="维达抽纸超韧3层150抽48包整箱装卫生纸巾餐巾纸新旧交替发货"/>
        <s v="维达卷纸至有分量3层160克10卷卫生纸巾有芯卷纸 新旧包装交替"/>
        <s v="维达纯水湿巾80片 无香精 婴儿儿童手口可用抽取式湿纸巾湿巾纸"/>
        <s v="维达棉韧卷纸4层125克24卷立体美卷纸卫生纸巾家用实惠整箱装"/>
        <s v="维达卷纸棉韧4层100克30卷卫生纸巾卷纸厕纸手纸家用实惠整箱装"/>
        <s v="维达手帕纸超韧4层8张36包卫生纸巾 自然无香面巾纸新旧交替发货"/>
        <s v="维达手帕纸3层8张10包卫生纸巾 面巾纸 吾皇版本交替发货"/>
        <s v="维达卷纸卫生纸巾棉韧4层160克27卷立体美有芯卷纸家用实惠整箱装"/>
        <s v="维达卷纸超韧4层200克10卷卫生纸巾有芯卷纸厕纸 新旧包装交替"/>
        <s v="维达无芯卷纸超韧3层140克24卷(中棒)卫生纸巾厕纸 新旧包装交替"/>
        <s v="维达大规格商用擦手纸抹手纸200张/包*9包抽纸家用实惠整箱装"/>
        <s v="维达婴儿湿巾手口可用80抽*3包 儿童专用湿纸巾套装 新旧交替发货"/>
        <s v="维达超韧中规格抽纸150抽/包*2箱 共48包纸巾整箱面巾纸新旧交替"/>
        <s v="维达卷纸卷筒纸超韧4层180克40卷卫生纸巾有芯卷纸 新旧包装交替"/>
        <s v="维达婴儿柔湿巾80片/包 *3包 宝宝专用护肤卫生湿纸巾 新旧混发"/>
        <s v="维达无芯卷纸超韧3层100克40卷(长棒)卫生纸巾套装 新旧包装交替"/>
        <s v="维达手帕纸细韧4层7张12包卫生纸巾 新旧交替随机发货便携餐巾纸"/>
        <s v="维达婴儿宝宝婴幼儿抽纸M码3层150抽18包卫生纸巾家用实惠整箱装"/>
        <s v="维达洁肤杀菌湿巾湿纸巾10片1包 便携装卫生湿纸巾湿巾纸新旧交替"/>
        <s v="维达无芯卷纸超韧3层140克12卷中棒卫生纸巾厕纸新旧包装交替发货"/>
        <s v="维达洁肤杀菌湿巾套装80抽*2包卫生湿纸巾湿巾纸 新旧包装交替"/>
        <s v="维达超韧系列无芯短卷纸"/>
        <s v="维达卷纸蓝色经典3层160克10卷卫生纸巾有芯卷纸 纸品厕纸手纸"/>
        <s v="维达超迷你杀菌湿纸巾8片8包 便携儿童宝宝手口清洁护理卫生湿巾"/>
        <s v="维达卷纸至有分量3层180克20卷卫生纸巾厕纸手纸卷纸 新旧混发"/>
        <s v="维达厨房抽纸80抽12包厨房防油贴纸抽纸巾卫生纸家用实惠整箱装"/>
        <s v="维达手帕纸超韧4层8张12包卫生纸巾自然无香面巾纸便携小包餐巾纸"/>
        <s v="维达卷纸蓝色经典4层130克12卷卫生纸巾有芯卷纸厕纸新旧交替发货"/>
        <s v="维达商用大盘纸2层280米/卷*8大卷卷纸卫生纸巾家用实惠整箱装"/>
        <s v="维达儿童迷你杀菌湿巾8片3包便携装湿纸巾 婴儿可用 新旧包装交替"/>
        <s v="维达厨房专用清洁湿纸巾26片/包*3包 厨房纸卫生湿巾新旧包装交替"/>
        <s v="维达洁肤杀菌湿巾80抽1包温和无香卫生湿纸巾湿巾纸 新旧包装交替"/>
        <s v="维达蓝色经典有芯卷纸4层140克27卷整箱*2箱共54卷纸巾 新旧交替"/>
        <s v="维达湿厕纸40片/包*3包 私处清洁湿巾 温和不刺激 可扔入马桶"/>
        <s v="维达细韧抽纸3层S码120抽20包卫生纸巾餐巾纸抽纸家用实惠整箱装"/>
        <s v="维达厨房抽纸2层80抽3包/提*3提共9包厨房卫生纸巾 新旧包装交替"/>
        <s v="维达抽纸超韧3层M码150抽12包卫生纸巾 中规格面巾纸面纸餐巾纸"/>
        <s v="维达棉韧立体美压花抽纸3层110抽6包卫生纸巾  新旧随机发货纸抽"/>
        <s v="维达抽纸超韧3层M码120抽24包整箱装*2箱共48包中幅纸巾 新旧交替"/>
        <s v="维达蓝色经典有芯卫卷4层130g30卷卫生纸巾实惠卷纸整箱装"/>
        <s v="维达卷纸棉韧4层150克单卷压花卫生纸巾体验价/非零售价 有芯卷纸"/>
        <s v="【薇娅】维达棉韧小王子IP装 立体美压花抽纸110抽20包整箱装"/>
        <s v="维达棉韧卷纸卫生纸卷筒纸4层180克10卷立体美有芯卷纸新旧交替"/>
        <s v="维达婴儿棉柔巾100抽6包干湿两用可做湿纸巾洗脸巾新旧交替"/>
        <s v="维达棉韧压花立体美抽纸 3层12包 抽取式面纸巾 卫生纸巾面巾纸"/>
        <s v="维达棉韧4层150g10卷/140g12卷无芯卷纸卫生纸巾 新旧交替发货"/>
        <s v="维达商用卷纸3层180米/卷共8大卷公用卫生纸巾卷纸家用实惠整箱装"/>
        <s v="维达厨房专用清洁湿巾26片/包厨房纸去污卫生湿巾 新旧包装交替"/>
        <s v="维达便携装湿厕纸10片1包 私处清洁湿巾 干湿搭配 屁屁更干净"/>
        <s v="维达超韧Just1 颐和园IP国潮纸巾4层超迷你24包 手帕纸面巾手帕纸"/>
        <s v="维达 超迷你杀菌8片8包便携装卫生湿巾 吾皇版本 交替发货"/>
        <s v="包邮维达厨房卷纸2层75节8卷厨房防油贴纸卫生纸巾家用实惠整装箱"/>
        <s v="维达超迷你8片*8包*4共32包 便携装卫生湿巾湿纸巾新旧交替发货"/>
        <s v="包邮维达湿厕纸40片/包*5包加送超韧抽纸1包 温和 私处清洁湿巾"/>
        <s v="维达卷纸超韧4层180克27卷卫生纸巾卷纸家用实惠整箱装新旧交替"/>
        <s v="维达抽纸超韧3层M码150抽3包卫生纸巾 中规格面巾纸餐巾纸卫生纸"/>
        <s v="维达棉柔巾大规格XL码100抽*4包/提干湿两用湿水可做一次性洗脸巾"/>
        <s v="维达无芯卷纸超韧3层100克20卷(长棒)卫生纸巾套装 新旧包装交替"/>
        <s v="维达棉韧立体美压花抽纸3层110抽12包 卫生纸巾 新旧随机发货"/>
        <s v="维达超韧系列卫生纸140克*10+2卷/提"/>
        <s v="维达婴儿湿巾手口可用40抽儿童专用护肤卫生湿纸巾新旧交替发货"/>
        <s v="维达盒抽超韧3层L码130抽3盒装大规格餐巾纸 卫生抽纸新旧混发"/>
        <s v="维达蓝色经典卷筒纸卷纸卷筒卫生纸4层160克27卷整箱装 卫生纸巾"/>
        <s v="维达婴儿湿巾80片*3包+婴儿抽纸3层100抽4包家用实惠整箱新旧交替"/>
        <s v="维达抽纸超韧3层M码150抽15包卫生纸巾 中规格面巾纸餐巾纸面纸"/>
        <s v="维达颐和园联名 超韧Just1国潮抽纸4层18包整箱纸巾餐巾纸餐纸"/>
        <s v="维达超韧抽纸3层100抽15包S码卫生纸巾抽纸家用家庭实惠整箱装"/>
        <s v="维达抽取式面巾纸 130抽*6包/提"/>
        <s v="维达便携装湿厕纸套装10片/包*10包  私处清洁湿巾 新旧交替发货"/>
        <s v="维达抽纸超韧3层150抽3包面巾纸卫生纸巾餐巾纸 新旧交替发货"/>
        <s v="维达抽纸超韧3层120抽20包卫生纸巾面巾纸餐巾纸 新旧交替发货"/>
        <s v="维达抽纸倍韧2层180抽6包软包装面巾纸餐巾纸 卫生纸巾擦手纸品"/>
        <s v="维达手帕纸套装细韧4层7张/包共60小包 纸巾新旧交替随机发货"/>
        <s v="维达手帕纸套装细韧4层7张/包共36小包 纸巾新旧交替随机发货"/>
        <s v="维达棉韧压花立体美抽取面巾3层110抽10包 卫生抽纸纸巾餐巾纸"/>
        <s v="维达超韧系列卫生纸150克*12卷/提"/>
        <s v="维达手帕纸超韧4层8张60包套装卫生纸巾餐巾纸面纸自然无香面巾纸"/>
        <s v="维达卷纸至有分量3层180克10卷卫生纸巾厕纸有芯卷纸 新旧混发"/>
        <s v="维达卷纸卷筒纸手纸蓝色经典3层160克*60卷卫生纸巾有芯卷纸"/>
        <s v="维达无芯卷纸超韧3层100克30卷(长棒)卫生纸巾套装 新旧包装交替"/>
        <s v="维达超韧抽取式纸面巾纤巧装126抽*10包"/>
        <s v="维达吾皇IP女性专用湿厕纸巾20片*10包洁净升级私处清洁湿巾"/>
        <s v="维达无芯卷纸超韧4层78克10卷*3提共30卷卫生纸巾厕纸家用卫生纸"/>
        <s v="维达酒精卫生湿巾30片3包温和无香量贩装湿纸巾"/>
        <s v="维达抽纸细韧3层136抽6包雏菊淡香面巾纸卫生纸巾 新旧交替发货"/>
        <s v="维达吾皇IP 奶猫香超迷你4层5张24包 吸猫味手帕纸纸巾餐巾纸"/>
        <s v="维达抽纸超韧3层130抽18包卫生纸巾面巾纸餐巾纸 新旧交替发货"/>
        <s v="维达卷纸蓝色经典4层130克36卷卫生纸巾有芯卷纸厕纸新旧交替发货"/>
        <s v="维达便携装湿厕纸10片/包*4包 温和不刺激"/>
        <s v="维达卷纸至有分量3层180克30卷卫生纸巾厕纸有芯卷纸 新旧混发"/>
        <s v="维达4层超韧卷筒卫生纸115克*（10+2）卷/提"/>
        <s v="维达吾皇IP 女性专用湿厕纸巾卫生纸20片/包 私处可用 液体厕纸"/>
        <s v="维达吾皇定制版湿厕纸40片/包 无酒精 私处清洁湿巾湿纸巾湿厕纸"/>
        <s v="维达Luxury铂臻L码抽纸3层80抽18包抽纸商用家用家庭实惠整箱装"/>
        <s v="维达卷纸蓝色经典4层130克24卷卫生纸巾有芯卷纸厕纸新旧交替发货"/>
        <s v="维达婴儿湿巾手口可用80抽*2包 儿童专用湿纸巾套装 新旧包装交替"/>
        <s v="维达超韧系列纸面巾130抽*8包/提"/>
        <s v="维达立体美4层140克12卷/提*2提共24卷无芯卷纸卫生纸新旧交替"/>
        <s v="维达抽纸超韧3层120抽8包卫生纸巾面巾纸餐巾纸 新旧交替发货"/>
        <s v="维达棉韧系列三层抽取式纸面巾"/>
        <s v="【百亿补贴会场更划算】维达洁肤杀菌湿巾10片/包*15包便携装"/>
        <s v="维达抽取式厨房纸巾80抽*3包/提"/>
        <s v="维达颐和园厨房抽纸80抽8包厨房防油贴纸卫生纸巾家用实惠整箱装"/>
        <s v="维达擦手纸200张/包"/>
        <s v="维达蓝色经典卫生卷纸12卷/提"/>
        <s v="维达抽纸超韧3层M码150抽6包卫生纸巾 中规格面巾纸餐巾纸面纸"/>
        <s v="维达卷纸超韧4层130克30卷卫生纸巾卷纸家用实惠整箱装新旧交替"/>
        <s v="维达纯木本色抽纸3层110抽20包软抽纸面巾实惠整箱装"/>
        <s v="维达抽纸超韧3层120抽4包卫生纸巾面巾纸 新旧交替发货便携小包纸"/>
        <s v="维达湿厕纸40片*3包+10片便携装*2包 私处清洁湿巾  新旧交替"/>
        <s v="维达有芯卷纸至有分量3层160克10卷*2提共20卷卫生纸巾 新旧交替"/>
        <s v="维达印花手帕纸超韧4层5张72包Feel面巾纸糖果色印花新旧交替发货"/>
        <s v="维达超韧系列三层抽取式纸面巾"/>
        <s v="维达有芯卷纸至有分量3层160克10卷*3提共30卷卫生纸巾 新旧交替"/>
        <s v="维达细韧4层纸手帕 10+2包/条"/>
        <s v="维达抽纸超韧3层M码150抽9包卫生纸巾 中规格面巾纸餐巾纸面纸"/>
        <s v="维达RO纯水湿巾80片3包量贩装无香精 洁净安心抽取式湿纸巾湿巾纸"/>
        <s v="维达厨房湿巾 40片/包"/>
        <s v="维达180克蓝色经典卷纸3层 180克*10卷/提"/>
        <s v="维达儿童湿巾(迷你版)"/>
        <s v="维达超韧四层舒雅清香纸手帕 18包/组"/>
        <s v="维达抽纸超韧3层150抽27包面巾纸餐巾纸卫生纸巾 新旧交替发货"/>
        <s v="维达立体美无芯卷筒卫生纸"/>
        <s v="维达卷纸卷筒纸超韧4层180克20卷卫生纸巾有芯卷纸 新旧包装交替"/>
        <s v="维达蓝色经典卫生卷纸 20卷/提"/>
        <s v="维达超韧4层纸手帕(悦享装)"/>
        <s v="维达清新舒爽雏菊淡香天然洁肤湿巾10片/包"/>
        <s v="维达超韧抽纸3层110抽24包卫生纸巾抽取式纸巾实惠整箱装"/>
        <s v="维达印花手帕纸超韧4层5张24包Feel面巾纸糖果色印花新旧交替发货"/>
        <s v="维达立体美抽取式纸面巾 标准装8包   110抽/包"/>
        <s v="维达立体美四层无芯卷纸10+2卷/提"/>
        <s v="维达有份量V4081　180克/卷*10卷/提"/>
        <s v="维达立体美无芯卷纸 10卷/提"/>
        <s v="维达抽纸超韧3层150抽9包面巾纸餐巾纸卫生纸巾 新旧交替发货"/>
        <s v="维达立体美4层有芯卷筒卫生纸20卷提"/>
        <s v="维达吾皇湿厕纸40片5包+10片4包无酒精可用护理清洁湿巾便携"/>
        <s v="维达婴儿婴幼儿棉柔巾100抽6包干湿两用可做湿纸巾洗脸巾新旧交替"/>
        <s v="维达抽纸超韧3层120抽16包卫生纸巾面巾纸餐巾纸 新旧交替发货"/>
        <s v="维达蓝色经典100抽盒装面纸"/>
        <s v="维达超韧颐和园系列抽取式纸面巾"/>
        <s v="维达抽纸超韧3层s码130抽20包整箱装卫生纸巾"/>
        <s v="维达抽纸倍韧2层180抽/包共12包面巾纸餐巾纸面纸卫生纸巾纸品"/>
        <s v="维达立体美抽取式纸面巾 标准装 110抽*6包/提"/>
        <s v="维达湿巾量贩装10片*3包/提"/>
        <s v="维达立体美系列无芯卷纸2.04千克/提"/>
        <s v="维达棉韧立体美无芯卷纸标准装"/>
        <s v="维达棉韧立体美压花抽纸M码3层100抽3包中规格纸巾 新旧混发"/>
        <s v="维达超韧软抽 3层120抽10包 卫生纸巾 抽取式面巾纸餐巾纸巾"/>
        <s v="【百亿补贴】维达抽纸超韧3层M码120抽24包整箱装"/>
        <s v="维达抽纸超韧3层130抽24包整箱装卫生纸面巾纸餐巾纸"/>
        <s v="维达抽纸倍韧2层180抽/包共24包面巾纸餐巾纸面纸卫生纸巾纸品"/>
        <s v="维达卫生卷纸140克*10粒/提"/>
        <s v="维达抽纸棉韧立体美压花M码纸巾3层100抽2包"/>
        <s v="维达超韧无芯卷纸150克*12卷/提"/>
        <s v="维达立体美棉韧卫生纸巾4层150克2卷有芯卷纸"/>
        <s v="【喵九八】维达厨房干湿组合套装厨房抽纸80抽1包+厨房湿巾5片2包"/>
        <s v="维达小王子儿童卫生湿巾60片1包卫生纸巾"/>
        <s v="维达立体美棉韧卫生纸巾4层150克4卷有芯卷纸卫生纸家用实惠装"/>
        <s v="维达超韧3层2000g卫生纸  10卷/提"/>
      </sharedItems>
    </cacheField>
    <cacheField name="支付金额" numFmtId="0">
      <sharedItems containsSemiMixedTypes="0" containsString="0" containsNumber="1" minValue="0" maxValue="401066.23" count="564">
        <n v="350032.39"/>
        <n v="172169.17"/>
        <n v="100293.08"/>
        <n v="93648.02"/>
        <n v="91183.61"/>
        <n v="77710.55"/>
        <n v="76736.16"/>
        <n v="75663.14"/>
        <n v="57555.38"/>
        <n v="53568.36"/>
        <n v="45481.43"/>
        <n v="44915.98"/>
        <n v="44151.8"/>
        <n v="36784.27"/>
        <n v="35901.38"/>
        <n v="34729.43"/>
        <n v="32234.11"/>
        <n v="30485.38"/>
        <n v="29083.63"/>
        <n v="24471.27"/>
        <n v="22674.67"/>
        <n v="22364.36"/>
        <n v="22355.7"/>
        <n v="22123.73"/>
        <n v="21900.41"/>
        <n v="21287.81"/>
        <n v="20989.92"/>
        <n v="19991.83"/>
        <n v="19967.37"/>
        <n v="19545.29"/>
        <n v="17653.92"/>
        <n v="16472.6"/>
        <n v="15613.88"/>
        <n v="14164.14"/>
        <n v="13393.99"/>
        <n v="13374.14"/>
        <n v="13165.23"/>
        <n v="13159.95"/>
        <n v="12906.02"/>
        <n v="12134.49"/>
        <n v="11771.5"/>
        <n v="11729.1"/>
        <n v="11265.31"/>
        <n v="11007.78"/>
        <n v="10855.39"/>
        <n v="10675.34"/>
        <n v="9597.21"/>
        <n v="9497.98"/>
        <n v="9075.07"/>
        <n v="8765.67"/>
        <n v="8115.54"/>
        <n v="8034.79"/>
        <n v="7878.02"/>
        <n v="7302.23"/>
        <n v="7275.48"/>
        <n v="7273.82"/>
        <n v="7130.25"/>
        <n v="6662.23"/>
        <n v="6651.52"/>
        <n v="6585.39"/>
        <n v="6511.93"/>
        <n v="6464.41"/>
        <n v="6291.51"/>
        <n v="6225.34"/>
        <n v="6127.5"/>
        <n v="6086.89"/>
        <n v="5950.51"/>
        <n v="5754.4"/>
        <n v="5683.77"/>
        <n v="5648.8"/>
        <n v="5375.21"/>
        <n v="5261.79"/>
        <n v="5247.07"/>
        <n v="5117"/>
        <n v="4719.59"/>
        <n v="4279.04"/>
        <n v="4205.37"/>
        <n v="3995.62"/>
        <n v="3895.97"/>
        <n v="3789.21"/>
        <n v="3654.12"/>
        <n v="3613.16"/>
        <n v="3499.87"/>
        <n v="3371.36"/>
        <n v="3312.72"/>
        <n v="3070.21"/>
        <n v="2992.13"/>
        <n v="2939.8"/>
        <n v="2844.04"/>
        <n v="2786.42"/>
        <n v="2783.13"/>
        <n v="2767.97"/>
        <n v="2746.5"/>
        <n v="2743.81"/>
        <n v="2742.51"/>
        <n v="2710.85"/>
        <n v="2701.72"/>
        <n v="2631.98"/>
        <n v="2625.62"/>
        <n v="2469.37"/>
        <n v="2296.49"/>
        <n v="2139.21"/>
        <n v="2121.77"/>
        <n v="1977.42"/>
        <n v="1966.88"/>
        <n v="1955.41"/>
        <n v="1936.64"/>
        <n v="1930.31"/>
        <n v="1851.49"/>
        <n v="1651.14"/>
        <n v="1625.74"/>
        <n v="1596.69"/>
        <n v="1578.12"/>
        <n v="1555.48"/>
        <n v="1549.07"/>
        <n v="1537.8"/>
        <n v="1536.96"/>
        <n v="1533.45"/>
        <n v="1522.79"/>
        <n v="1481.78"/>
        <n v="1458.19"/>
        <n v="1447.09"/>
        <n v="1401.12"/>
        <n v="1391.98"/>
        <n v="1388.71"/>
        <n v="1385.27"/>
        <n v="1296.95"/>
        <n v="1288.91"/>
        <n v="1197.7"/>
        <n v="1163.84"/>
        <n v="1160.48"/>
        <n v="1154.71"/>
        <n v="1081.96"/>
        <n v="1032.91"/>
        <n v="952.44"/>
        <n v="946.2"/>
        <n v="926.33"/>
        <n v="900.63"/>
        <n v="865"/>
        <n v="855.26"/>
        <n v="764.53"/>
        <n v="677.42"/>
        <n v="641.21"/>
        <n v="627.91"/>
        <n v="615.3"/>
        <n v="495.95"/>
        <n v="487.73"/>
        <n v="485.08"/>
        <n v="450.72"/>
        <n v="446.68"/>
        <n v="437.6"/>
        <n v="436.58"/>
        <n v="427.74"/>
        <n v="423.88"/>
        <n v="409.37"/>
        <n v="380.26"/>
        <n v="379.84"/>
        <n v="361.17"/>
        <n v="337.01"/>
        <n v="336.9"/>
        <n v="325.56"/>
        <n v="317.92"/>
        <n v="306.96"/>
        <n v="288.05"/>
        <n v="279.71"/>
        <n v="259.91"/>
        <n v="250.91"/>
        <n v="239.25"/>
        <n v="229.6"/>
        <n v="214.01"/>
        <n v="206.69"/>
        <n v="203.16"/>
        <n v="188.14"/>
        <n v="171"/>
        <n v="169.03"/>
        <n v="168.7"/>
        <n v="156"/>
        <n v="150.42"/>
        <n v="148.96"/>
        <n v="145.98"/>
        <n v="129.5"/>
        <n v="127.5"/>
        <n v="126.73"/>
        <n v="124.29"/>
        <n v="120.7"/>
        <n v="119.16"/>
        <n v="118.5"/>
        <n v="401066.23"/>
        <n v="191199.67"/>
        <n v="104146.42"/>
        <n v="101869.57"/>
        <n v="99905.22"/>
        <n v="96724.05"/>
        <n v="89721.51"/>
        <n v="80002.44"/>
        <n v="76271.93"/>
        <n v="59860.23"/>
        <n v="59251.1"/>
        <n v="56477.51"/>
        <n v="51075.22"/>
        <n v="46916.35"/>
        <n v="41265.31"/>
        <n v="36044.19"/>
        <n v="32257.94"/>
        <n v="32008.52"/>
        <n v="31729.53"/>
        <n v="30828.09"/>
        <n v="27874.05"/>
        <n v="27187.82"/>
        <n v="24445.89"/>
        <n v="24000.77"/>
        <n v="22896.43"/>
        <n v="22032.73"/>
        <n v="22023.68"/>
        <n v="21615.8"/>
        <n v="21280.14"/>
        <n v="21021.37"/>
        <n v="20143.58"/>
        <n v="18395.66"/>
        <n v="17975.79"/>
        <n v="17674.86"/>
        <n v="17659.81"/>
        <n v="16898.96"/>
        <n v="16530.16"/>
        <n v="16451.7"/>
        <n v="15751.02"/>
        <n v="15475.45"/>
        <n v="14949.38"/>
        <n v="14365.66"/>
        <n v="12669.43"/>
        <n v="12636.92"/>
        <n v="12424.01"/>
        <n v="12272.27"/>
        <n v="12171.63"/>
        <n v="11211.05"/>
        <n v="11033.88"/>
        <n v="10520.87"/>
        <n v="9093.22"/>
        <n v="8942.61"/>
        <n v="8816.28"/>
        <n v="8271.14"/>
        <n v="8109.94"/>
        <n v="7850.76"/>
        <n v="7641.54"/>
        <n v="7583.39"/>
        <n v="7296.19"/>
        <n v="7157.65"/>
        <n v="7065.67"/>
        <n v="6855.37"/>
        <n v="6820.19"/>
        <n v="6658.4"/>
        <n v="6634.04"/>
        <n v="6631.01"/>
        <n v="6579.44"/>
        <n v="6496.58"/>
        <n v="6410.39"/>
        <n v="6344.04"/>
        <n v="6300.41"/>
        <n v="6092.79"/>
        <n v="5981.87"/>
        <n v="5901.92"/>
        <n v="5564.28"/>
        <n v="5540.37"/>
        <n v="5337.48"/>
        <n v="5259.06"/>
        <n v="5106.98"/>
        <n v="4639.15"/>
        <n v="4624.36"/>
        <n v="4549.74"/>
        <n v="3823.1"/>
        <n v="3722.23"/>
        <n v="3585.39"/>
        <n v="3473.52"/>
        <n v="3451.86"/>
        <n v="3444.82"/>
        <n v="3276.34"/>
        <n v="3272.66"/>
        <n v="3114.45"/>
        <n v="3097.02"/>
        <n v="3002.7"/>
        <n v="2984.39"/>
        <n v="2980.74"/>
        <n v="2813.26"/>
        <n v="2649.78"/>
        <n v="2596.78"/>
        <n v="2570.48"/>
        <n v="2442.41"/>
        <n v="2375.91"/>
        <n v="2348.67"/>
        <n v="2348.66"/>
        <n v="2301.03"/>
        <n v="2242.27"/>
        <n v="2072.83"/>
        <n v="2069.84"/>
        <n v="2017.45"/>
        <n v="1997.2"/>
        <n v="1990.93"/>
        <n v="1864.75"/>
        <n v="1857.13"/>
        <n v="1836.16"/>
        <n v="1829.51"/>
        <n v="1672.94"/>
        <n v="1643.06"/>
        <n v="1575.09"/>
        <n v="1555.19"/>
        <n v="1551.33"/>
        <n v="1403.9"/>
        <n v="1382.17"/>
        <n v="1328.25"/>
        <n v="1312.64"/>
        <n v="1243.06"/>
        <n v="1155.73"/>
        <n v="1152.99"/>
        <n v="1149.62"/>
        <n v="1140.72"/>
        <n v="1071.48"/>
        <n v="1050.93"/>
        <n v="1000.63"/>
        <n v="987.45"/>
        <n v="947.99"/>
        <n v="928.11"/>
        <n v="870.35"/>
        <n v="869.93"/>
        <n v="774.97"/>
        <n v="739.78"/>
        <n v="736.3"/>
        <n v="730.51"/>
        <n v="673.64"/>
        <n v="585.42"/>
        <n v="548.9"/>
        <n v="544.93"/>
        <n v="534.61"/>
        <n v="534.27"/>
        <n v="478.5"/>
        <n v="439.25"/>
        <n v="412.37"/>
        <n v="409.85"/>
        <n v="409.32"/>
        <n v="405.4"/>
        <n v="392.25"/>
        <n v="374"/>
        <n v="369.28"/>
        <n v="369.16"/>
        <n v="368.94"/>
        <n v="368.08"/>
        <n v="354.25"/>
        <n v="344.2"/>
        <n v="336.17"/>
        <n v="334.72"/>
        <n v="322.35"/>
        <n v="297.89"/>
        <n v="296.1"/>
        <n v="264.12"/>
        <n v="259.81"/>
        <n v="230.03"/>
        <n v="225.4"/>
        <n v="212.6"/>
        <n v="204.88"/>
        <n v="179.7"/>
        <n v="158.7"/>
        <n v="153.73"/>
        <n v="139.8"/>
        <n v="139.5"/>
        <n v="139.08"/>
        <n v="137.47"/>
        <n v="136.21"/>
        <n v="131.9"/>
        <n v="126.5"/>
        <n v="121.59"/>
        <n v="121.54"/>
        <n v="109.15"/>
        <n v="107.4"/>
        <n v="102.6"/>
        <n v="102"/>
        <n v="377948.06"/>
        <n v="172342.64"/>
        <n v="104129.54"/>
        <n v="103007.75"/>
        <n v="99437.9"/>
        <n v="85656.07"/>
        <n v="80630.9"/>
        <n v="75300.15"/>
        <n v="58171.32"/>
        <n v="56843.45"/>
        <n v="55341.85"/>
        <n v="48477.86"/>
        <n v="43307.99"/>
        <n v="42883.72"/>
        <n v="42371.64"/>
        <n v="34860.95"/>
        <n v="33387.78"/>
        <n v="33309.32"/>
        <n v="31017.96"/>
        <n v="30347.71"/>
        <n v="29517.93"/>
        <n v="28832.02"/>
        <n v="28826.04"/>
        <n v="27968.12"/>
        <n v="26715.82"/>
        <n v="22322.53"/>
        <n v="22032.03"/>
        <n v="20934.21"/>
        <n v="20094.78"/>
        <n v="20088.21"/>
        <n v="19701.83"/>
        <n v="18511.46"/>
        <n v="17668.48"/>
        <n v="17135.99"/>
        <n v="16221.89"/>
        <n v="15244.78"/>
        <n v="15223.27"/>
        <n v="14612.69"/>
        <n v="13723.54"/>
        <n v="12850.14"/>
        <n v="12535.14"/>
        <n v="12508.23"/>
        <n v="12457.43"/>
        <n v="12333.13"/>
        <n v="11977.53"/>
        <n v="11792.95"/>
        <n v="10996.84"/>
        <n v="9982.8"/>
        <n v="9715.1"/>
        <n v="9473.18"/>
        <n v="9311.94"/>
        <n v="9219.22"/>
        <n v="8318.47"/>
        <n v="8181.11"/>
        <n v="7824.96"/>
        <n v="7731.82"/>
        <n v="7315.37"/>
        <n v="7253.88"/>
        <n v="6968.77"/>
        <n v="6953.31"/>
        <n v="6706.74"/>
        <n v="6544.56"/>
        <n v="6502.03"/>
        <n v="6463.11"/>
        <n v="6185.93"/>
        <n v="6068.96"/>
        <n v="6007.81"/>
        <n v="5942.31"/>
        <n v="5843.69"/>
        <n v="5752.79"/>
        <n v="5725.47"/>
        <n v="5720.97"/>
        <n v="5645.33"/>
        <n v="5549.81"/>
        <n v="5351.11"/>
        <n v="5223.75"/>
        <n v="5215"/>
        <n v="4859.44"/>
        <n v="4811.96"/>
        <n v="4418.23"/>
        <n v="4330.05"/>
        <n v="4014.19"/>
        <n v="3876.82"/>
        <n v="3837.34"/>
        <n v="3756.89"/>
        <n v="3668.79"/>
        <n v="3522.82"/>
        <n v="3411.3"/>
        <n v="3346.58"/>
        <n v="3202.3"/>
        <n v="3138.38"/>
        <n v="3098.13"/>
        <n v="2779.3"/>
        <n v="2744.05"/>
        <n v="2637.65"/>
        <n v="2581.57"/>
        <n v="2479"/>
        <n v="2456.8"/>
        <n v="2415.59"/>
        <n v="2281.65"/>
        <n v="2263.04"/>
        <n v="2183.26"/>
        <n v="2065.16"/>
        <n v="2038.87"/>
        <n v="2034.29"/>
        <n v="1982.25"/>
        <n v="1979.75"/>
        <n v="1947.14"/>
        <n v="1933.48"/>
        <n v="1856.16"/>
        <n v="1782.68"/>
        <n v="1746.48"/>
        <n v="1665.68"/>
        <n v="1637.91"/>
        <n v="1619.41"/>
        <n v="1430.65"/>
        <n v="1424.8"/>
        <n v="1346.49"/>
        <n v="1298.62"/>
        <n v="1281.96"/>
        <n v="1271.19"/>
        <n v="1191.18"/>
        <n v="1158.49"/>
        <n v="1112.13"/>
        <n v="1080.98"/>
        <n v="1080.2"/>
        <n v="1075.58"/>
        <n v="1047.45"/>
        <n v="989.39"/>
        <n v="950.72"/>
        <n v="904.5"/>
        <n v="872.32"/>
        <n v="847.72"/>
        <n v="812.7"/>
        <n v="804.96"/>
        <n v="719.61"/>
        <n v="713.99"/>
        <n v="697.23"/>
        <n v="672.4"/>
        <n v="669.23"/>
        <n v="667.93"/>
        <n v="659.07"/>
        <n v="653.13"/>
        <n v="631.8"/>
        <n v="579.33"/>
        <n v="578.53"/>
        <n v="566.66"/>
        <n v="553.15"/>
        <n v="507.19"/>
        <n v="505.43"/>
        <n v="495.38"/>
        <n v="483.64"/>
        <n v="468.73"/>
        <n v="462.41"/>
        <n v="449.5"/>
        <n v="433.36"/>
        <n v="414.96"/>
        <n v="374.19"/>
        <n v="336.2"/>
        <n v="329.38"/>
        <n v="315.58"/>
        <n v="312"/>
        <n v="309.8"/>
        <n v="258.58"/>
        <n v="234.93"/>
        <n v="227.62"/>
        <n v="225.42"/>
        <n v="214.62"/>
        <n v="214.13"/>
        <n v="204.85"/>
        <n v="191.72"/>
        <n v="182.37"/>
        <n v="167.69"/>
        <n v="167.22"/>
        <n v="163.24"/>
        <n v="160.46"/>
        <n v="155.7"/>
        <n v="151.8"/>
        <n v="151.35"/>
        <n v="147.19"/>
        <n v="146.29"/>
        <n v="141.12"/>
        <n v="136.8"/>
        <n v="129.02"/>
        <n v="125.2"/>
        <n v="121.68"/>
        <n v="121.29"/>
        <n v="120.39"/>
        <n v="119.8"/>
        <n v="113.4"/>
      </sharedItems>
    </cacheField>
    <cacheField name="支付件数" numFmtId="0">
      <sharedItems containsSemiMixedTypes="0" containsString="0" containsNumber="1" containsInteger="1" minValue="0" maxValue="11714" count="340">
        <n v="7227"/>
        <n v="3430"/>
        <n v="1425"/>
        <n v="2379"/>
        <n v="9299"/>
        <n v="11714"/>
        <n v="6757"/>
        <n v="1504"/>
        <n v="4292"/>
        <n v="1448"/>
        <n v="1027"/>
        <n v="1234"/>
        <n v="1023"/>
        <n v="768"/>
        <n v="1057"/>
        <n v="2279"/>
        <n v="1840"/>
        <n v="2800"/>
        <n v="1050"/>
        <n v="507"/>
        <n v="2071"/>
        <n v="157"/>
        <n v="308"/>
        <n v="1317"/>
        <n v="1096"/>
        <n v="3742"/>
        <n v="564"/>
        <n v="273"/>
        <n v="321"/>
        <n v="1676"/>
        <n v="326"/>
        <n v="313"/>
        <n v="9621"/>
        <n v="849"/>
        <n v="716"/>
        <n v="2010"/>
        <n v="268"/>
        <n v="395"/>
        <n v="1505"/>
        <n v="141"/>
        <n v="242"/>
        <n v="107"/>
        <n v="198"/>
        <n v="528"/>
        <n v="632"/>
        <n v="711"/>
        <n v="63"/>
        <n v="272"/>
        <n v="170"/>
        <n v="283"/>
        <n v="304"/>
        <n v="92"/>
        <n v="59"/>
        <n v="353"/>
        <n v="888"/>
        <n v="142"/>
        <n v="161"/>
        <n v="401"/>
        <n v="2389"/>
        <n v="108"/>
        <n v="237"/>
        <n v="164"/>
        <n v="83"/>
        <n v="184"/>
        <n v="42"/>
        <n v="72"/>
        <n v="239"/>
        <n v="101"/>
        <n v="1250"/>
        <n v="88"/>
        <n v="3680"/>
        <n v="274"/>
        <n v="232"/>
        <n v="430"/>
        <n v="247"/>
        <n v="442"/>
        <n v="84"/>
        <n v="769"/>
        <n v="189"/>
        <n v="30"/>
        <n v="720"/>
        <n v="147"/>
        <n v="240"/>
        <n v="31"/>
        <n v="148"/>
        <n v="86"/>
        <n v="200"/>
        <n v="24"/>
        <n v="53"/>
        <n v="2489"/>
        <n v="51"/>
        <n v="106"/>
        <n v="69"/>
        <n v="98"/>
        <n v="130"/>
        <n v="22"/>
        <n v="282"/>
        <n v="1645"/>
        <n v="216"/>
        <n v="211"/>
        <n v="73"/>
        <n v="56"/>
        <n v="47"/>
        <n v="28"/>
        <n v="190"/>
        <n v="45"/>
        <n v="57"/>
        <n v="58"/>
        <n v="155"/>
        <n v="235"/>
        <n v="95"/>
        <n v="26"/>
        <n v="39"/>
        <n v="54"/>
        <n v="105"/>
        <n v="49"/>
        <n v="76"/>
        <n v="37"/>
        <n v="48"/>
        <n v="9"/>
        <n v="27"/>
        <n v="74"/>
        <n v="32"/>
        <n v="60"/>
        <n v="115"/>
        <n v="21"/>
        <n v="13"/>
        <n v="94"/>
        <n v="33"/>
        <n v="75"/>
        <n v="8"/>
        <n v="11"/>
        <n v="23"/>
        <n v="25"/>
        <n v="17"/>
        <n v="10"/>
        <n v="29"/>
        <n v="12"/>
        <n v="19"/>
        <n v="20"/>
        <n v="7"/>
        <n v="6"/>
        <n v="4"/>
        <n v="38"/>
        <n v="16"/>
        <n v="2"/>
        <n v="3"/>
        <n v="5"/>
        <n v="8294"/>
        <n v="3826"/>
        <n v="2643"/>
        <n v="1436"/>
        <n v="1998"/>
        <n v="1887"/>
        <n v="9134"/>
        <n v="7003"/>
        <n v="11396"/>
        <n v="5788"/>
        <n v="4407"/>
        <n v="1527"/>
        <n v="1420"/>
        <n v="1394"/>
        <n v="922"/>
        <n v="750"/>
        <n v="2072"/>
        <n v="703"/>
        <n v="1818"/>
        <n v="1106"/>
        <n v="196"/>
        <n v="1609"/>
        <n v="662"/>
        <n v="334"/>
        <n v="4023"/>
        <n v="356"/>
        <n v="301"/>
        <n v="1079"/>
        <n v="404"/>
        <n v="1897"/>
        <n v="342"/>
        <n v="10142"/>
        <n v="406"/>
        <n v="1503"/>
        <n v="317"/>
        <n v="972"/>
        <n v="276"/>
        <n v="316"/>
        <n v="449"/>
        <n v="2126"/>
        <n v="598"/>
        <n v="674"/>
        <n v="1421"/>
        <n v="252"/>
        <n v="91"/>
        <n v="707"/>
        <n v="478"/>
        <n v="256"/>
        <n v="451"/>
        <n v="582"/>
        <n v="96"/>
        <n v="305"/>
        <n v="124"/>
        <n v="245"/>
        <n v="62"/>
        <n v="2611"/>
        <n v="118"/>
        <n v="120"/>
        <n v="275"/>
        <n v="400"/>
        <n v="1458"/>
        <n v="183"/>
        <n v="813"/>
        <n v="166"/>
        <n v="146"/>
        <n v="135"/>
        <n v="314"/>
        <n v="3665"/>
        <n v="153"/>
        <n v="270"/>
        <n v="3543"/>
        <n v="111"/>
        <n v="409"/>
        <n v="464"/>
        <n v="760"/>
        <n v="174"/>
        <n v="151"/>
        <n v="212"/>
        <n v="634"/>
        <n v="79"/>
        <n v="127"/>
        <n v="61"/>
        <n v="192"/>
        <n v="188"/>
        <n v="90"/>
        <n v="2152"/>
        <n v="234"/>
        <n v="67"/>
        <n v="227"/>
        <n v="205"/>
        <n v="102"/>
        <n v="36"/>
        <n v="64"/>
        <n v="117"/>
        <n v="66"/>
        <n v="43"/>
        <n v="134"/>
        <n v="34"/>
        <n v="55"/>
        <n v="14"/>
        <n v="109"/>
        <n v="93"/>
        <n v="18"/>
        <n v="71"/>
        <n v="113"/>
        <n v="15"/>
        <n v="7869"/>
        <n v="3456"/>
        <n v="1509"/>
        <n v="2536"/>
        <n v="8762"/>
        <n v="7072"/>
        <n v="11236"/>
        <n v="1600"/>
        <n v="4248"/>
        <n v="1661"/>
        <n v="928"/>
        <n v="810"/>
        <n v="1158"/>
        <n v="721"/>
        <n v="3094"/>
        <n v="733"/>
        <n v="1117"/>
        <n v="1736"/>
        <n v="517"/>
        <n v="204"/>
        <n v="1846"/>
        <n v="1667"/>
        <n v="370"/>
        <n v="608"/>
        <n v="422"/>
        <n v="287"/>
        <n v="1005"/>
        <n v="1827"/>
        <n v="319"/>
        <n v="3069"/>
        <n v="1506"/>
        <n v="10750"/>
        <n v="187"/>
        <n v="912"/>
        <n v="333"/>
        <n v="2022"/>
        <n v="376"/>
        <n v="250"/>
        <n v="226"/>
        <n v="1361"/>
        <n v="472"/>
        <n v="80"/>
        <n v="638"/>
        <n v="70"/>
        <n v="345"/>
        <n v="186"/>
        <n v="2794"/>
        <n v="122"/>
        <n v="116"/>
        <n v="177"/>
        <n v="337"/>
        <n v="207"/>
        <n v="1428"/>
        <n v="248"/>
        <n v="41"/>
        <n v="704"/>
        <n v="725"/>
        <n v="4195"/>
        <n v="132"/>
        <n v="322"/>
        <n v="154"/>
        <n v="3716"/>
        <n v="175"/>
        <n v="197"/>
        <n v="195"/>
        <n v="325"/>
        <n v="185"/>
        <n v="670"/>
        <n v="160"/>
        <n v="68"/>
        <n v="112"/>
        <n v="2190"/>
        <n v="82"/>
        <n v="40"/>
        <n v="208"/>
        <n v="114"/>
        <n v="126"/>
        <n v="163"/>
        <n v="46"/>
        <n v="50"/>
        <n v="140"/>
        <n v="213"/>
        <n v="81"/>
        <n v="97"/>
        <n v="87"/>
        <n v="35"/>
      </sharedItems>
    </cacheField>
    <cacheField name="商品访客数" numFmtId="0">
      <sharedItems containsSemiMixedTypes="0" containsString="0" containsNumber="1" containsInteger="1" minValue="0" maxValue="44933" count="481">
        <n v="28960"/>
        <n v="14374"/>
        <n v="7871"/>
        <n v="9532"/>
        <n v="26211"/>
        <n v="27103"/>
        <n v="17496"/>
        <n v="6265"/>
        <n v="10564"/>
        <n v="4532"/>
        <n v="4625"/>
        <n v="5700"/>
        <n v="1021"/>
        <n v="7130"/>
        <n v="4445"/>
        <n v="6289"/>
        <n v="5517"/>
        <n v="6238"/>
        <n v="3091"/>
        <n v="2123"/>
        <n v="3922"/>
        <n v="1476"/>
        <n v="1734"/>
        <n v="4392"/>
        <n v="2545"/>
        <n v="6528"/>
        <n v="1387"/>
        <n v="1688"/>
        <n v="1844"/>
        <n v="3180"/>
        <n v="1671"/>
        <n v="1640"/>
        <n v="40501"/>
        <n v="2544"/>
        <n v="2056"/>
        <n v="3676"/>
        <n v="992"/>
        <n v="2788"/>
        <n v="2984"/>
        <n v="628"/>
        <n v="1276"/>
        <n v="452"/>
        <n v="1614"/>
        <n v="715"/>
        <n v="3090"/>
        <n v="1265"/>
        <n v="554"/>
        <n v="1087"/>
        <n v="1411"/>
        <n v="506"/>
        <n v="816"/>
        <n v="875"/>
        <n v="331"/>
        <n v="987"/>
        <n v="1652"/>
        <n v="1166"/>
        <n v="523"/>
        <n v="1141"/>
        <n v="6400"/>
        <n v="890"/>
        <n v="655"/>
        <n v="1030"/>
        <n v="548"/>
        <n v="414"/>
        <n v="342"/>
        <n v="259"/>
        <n v="762"/>
        <n v="493"/>
        <n v="3177"/>
        <n v="954"/>
        <n v="8598"/>
        <n v="1035"/>
        <n v="292"/>
        <n v="14"/>
        <n v="697"/>
        <n v="991"/>
        <n v="347"/>
        <n v="1756"/>
        <n v="885"/>
        <n v="166"/>
        <n v="1569"/>
        <n v="298"/>
        <n v="561"/>
        <n v="672"/>
        <n v="500"/>
        <n v="654"/>
        <n v="250"/>
        <n v="121"/>
        <n v="662"/>
        <n v="507"/>
        <n v="652"/>
        <n v="10985"/>
        <n v="1158"/>
        <n v="338"/>
        <n v="449"/>
        <n v="586"/>
        <n v="857"/>
        <n v="146"/>
        <n v="599"/>
        <n v="4617"/>
        <n v="1042"/>
        <n v="595"/>
        <n v="434"/>
        <n v="305"/>
        <n v="306"/>
        <n v="242"/>
        <n v="683"/>
        <n v="188"/>
        <n v="272"/>
        <n v="181"/>
        <n v="152"/>
        <n v="688"/>
        <n v="213"/>
        <n v="196"/>
        <n v="420"/>
        <n v="182"/>
        <n v="304"/>
        <n v="433"/>
        <n v="238"/>
        <n v="760"/>
        <n v="202"/>
        <n v="557"/>
        <n v="171"/>
        <n v="369"/>
        <n v="143"/>
        <n v="230"/>
        <n v="198"/>
        <n v="158"/>
        <n v="145"/>
        <n v="225"/>
        <n v="169"/>
        <n v="378"/>
        <n v="104"/>
        <n v="564"/>
        <n v="514"/>
        <n v="138"/>
        <n v="56"/>
        <n v="189"/>
        <n v="71"/>
        <n v="210"/>
        <n v="635"/>
        <n v="172"/>
        <n v="95"/>
        <n v="79"/>
        <n v="64"/>
        <n v="154"/>
        <n v="249"/>
        <n v="90"/>
        <n v="54"/>
        <n v="93"/>
        <n v="109"/>
        <n v="76"/>
        <n v="128"/>
        <n v="151"/>
        <n v="70"/>
        <n v="144"/>
        <n v="215"/>
        <n v="110"/>
        <n v="78"/>
        <n v="96"/>
        <n v="55"/>
        <n v="46"/>
        <n v="131"/>
        <n v="35"/>
        <n v="142"/>
        <n v="63"/>
        <n v="194"/>
        <n v="236"/>
        <n v="41"/>
        <n v="82"/>
        <n v="30"/>
        <n v="19"/>
        <n v="32"/>
        <n v="190"/>
        <n v="77"/>
        <n v="51"/>
        <n v="53"/>
        <n v="36"/>
        <n v="31370"/>
        <n v="15017"/>
        <n v="10174"/>
        <n v="8592"/>
        <n v="7602"/>
        <n v="6181"/>
        <n v="24941"/>
        <n v="17031"/>
        <n v="27221"/>
        <n v="13491"/>
        <n v="10881"/>
        <n v="6310"/>
        <n v="4559"/>
        <n v="4395"/>
        <n v="4119"/>
        <n v="6562"/>
        <n v="5519"/>
        <n v="2197"/>
        <n v="5377"/>
        <n v="3514"/>
        <n v="1495"/>
        <n v="4624"/>
        <n v="1660"/>
        <n v="1767"/>
        <n v="6248"/>
        <n v="1882"/>
        <n v="1775"/>
        <n v="2854"/>
        <n v="1700"/>
        <n v="3613"/>
        <n v="580"/>
        <n v="1694"/>
        <n v="43325"/>
        <n v="608"/>
        <n v="3133"/>
        <n v="660"/>
        <n v="1887"/>
        <n v="2858"/>
        <n v="2480"/>
        <n v="1116"/>
        <n v="2674"/>
        <n v="3755"/>
        <n v="977"/>
        <n v="1984"/>
        <n v="3043"/>
        <n v="1656"/>
        <n v="450"/>
        <n v="5937"/>
        <n v="466"/>
        <n v="685"/>
        <n v="1144"/>
        <n v="1115"/>
        <n v="939"/>
        <n v="862"/>
        <n v="934"/>
        <n v="463"/>
        <n v="232"/>
        <n v="6896"/>
        <n v="1086"/>
        <n v="541"/>
        <n v="531"/>
        <n v="788"/>
        <n v="3458"/>
        <n v="854"/>
        <n v="1605"/>
        <n v="1019"/>
        <n v="577"/>
        <n v="268"/>
        <n v="282"/>
        <n v="521"/>
        <n v="990"/>
        <n v="16677"/>
        <n v="277"/>
        <n v="481"/>
        <n v="736"/>
        <n v="9061"/>
        <n v="317"/>
        <n v="67"/>
        <n v="978"/>
        <n v="1742"/>
        <n v="764"/>
        <n v="476"/>
        <n v="244"/>
        <n v="714"/>
        <n v="645"/>
        <n v="1621"/>
        <n v="600"/>
        <n v="667"/>
        <n v="287"/>
        <n v="436"/>
        <n v="346"/>
        <n v="1177"/>
        <n v="593"/>
        <n v="653"/>
        <n v="424"/>
        <n v="350"/>
        <n v="5807"/>
        <n v="601"/>
        <n v="330"/>
        <n v="1099"/>
        <n v="159"/>
        <n v="869"/>
        <n v="211"/>
        <n v="318"/>
        <n v="224"/>
        <n v="696"/>
        <n v="332"/>
        <n v="286"/>
        <n v="553"/>
        <n v="191"/>
        <n v="200"/>
        <n v="161"/>
        <n v="227"/>
        <n v="323"/>
        <n v="373"/>
        <n v="274"/>
        <n v="141"/>
        <n v="629"/>
        <n v="114"/>
        <n v="65"/>
        <n v="219"/>
        <n v="246"/>
        <n v="275"/>
        <n v="100"/>
        <n v="206"/>
        <n v="60"/>
        <n v="130"/>
        <n v="228"/>
        <n v="186"/>
        <n v="102"/>
        <n v="538"/>
        <n v="94"/>
        <n v="99"/>
        <n v="72"/>
        <n v="89"/>
        <n v="120"/>
        <n v="26"/>
        <n v="101"/>
        <n v="310"/>
        <n v="27"/>
        <n v="117"/>
        <n v="496"/>
        <n v="229"/>
        <n v="192"/>
        <n v="222"/>
        <n v="91"/>
        <n v="98"/>
        <n v="173"/>
        <n v="8"/>
        <n v="74"/>
        <n v="83"/>
        <n v="112"/>
        <n v="50"/>
        <n v="29"/>
        <n v="49"/>
        <n v="178"/>
        <n v="28847"/>
        <n v="14408"/>
        <n v="7972"/>
        <n v="7207"/>
        <n v="9622"/>
        <n v="23896"/>
        <n v="16903"/>
        <n v="27408"/>
        <n v="6180"/>
        <n v="11081"/>
        <n v="4958"/>
        <n v="3967"/>
        <n v="3494"/>
        <n v="5893"/>
        <n v="4066"/>
        <n v="4248"/>
        <n v="6827"/>
        <n v="2373"/>
        <n v="3751"/>
        <n v="5726"/>
        <n v="2621"/>
        <n v="1439"/>
        <n v="5269"/>
        <n v="4847"/>
        <n v="1781"/>
        <n v="1458"/>
        <n v="1815"/>
        <n v="1633"/>
        <n v="3703"/>
        <n v="1878"/>
        <n v="5917"/>
        <n v="3092"/>
        <n v="44933"/>
        <n v="665"/>
        <n v="2671"/>
        <n v="1626"/>
        <n v="3859"/>
        <n v="1981"/>
        <n v="2784"/>
        <n v="474"/>
        <n v="1020"/>
        <n v="2037"/>
        <n v="2792"/>
        <n v="5947"/>
        <n v="1227"/>
        <n v="800"/>
        <n v="276"/>
        <n v="1080"/>
        <n v="503"/>
        <n v="393"/>
        <n v="289"/>
        <n v="7219"/>
        <n v="982"/>
        <n v="944"/>
        <n v="985"/>
        <n v="1034"/>
        <n v="302"/>
        <n v="1234"/>
        <n v="495"/>
        <n v="3591"/>
        <n v="782"/>
        <n v="604"/>
        <n v="1432"/>
        <n v="17461"/>
        <n v="919"/>
        <n v="395"/>
        <n v="539"/>
        <n v="937"/>
        <n v="473"/>
        <n v="9416"/>
        <n v="545"/>
        <n v="651"/>
        <n v="910"/>
        <n v="280"/>
        <n v="558"/>
        <n v="930"/>
        <n v="783"/>
        <n v="819"/>
        <n v="482"/>
        <n v="1837"/>
        <n v="489"/>
        <n v="307"/>
        <n v="695"/>
        <n v="907"/>
        <n v="639"/>
        <n v="175"/>
        <n v="257"/>
        <n v="1369"/>
        <n v="5599"/>
        <n v="585"/>
        <n v="221"/>
        <n v="633"/>
        <n v="235"/>
        <n v="984"/>
        <n v="273"/>
        <n v="1120"/>
        <n v="348"/>
        <n v="243"/>
        <n v="270"/>
        <n v="418"/>
        <n v="529"/>
        <n v="308"/>
        <n v="374"/>
        <n v="687"/>
        <n v="634"/>
        <n v="153"/>
        <n v="220"/>
        <n v="396"/>
        <n v="640"/>
        <n v="252"/>
        <n v="442"/>
        <n v="425"/>
        <n v="150"/>
        <n v="149"/>
        <n v="594"/>
        <n v="218"/>
        <n v="111"/>
        <n v="447"/>
        <n v="132"/>
        <n v="88"/>
        <n v="184"/>
        <n v="325"/>
        <n v="216"/>
        <n v="581"/>
        <n v="254"/>
        <n v="73"/>
        <n v="85"/>
        <n v="48"/>
        <n v="115"/>
        <n v="174"/>
        <n v="107"/>
        <n v="108"/>
        <n v="16"/>
        <n v="20"/>
        <n v="129"/>
        <n v="28"/>
        <n v="24"/>
        <n v="233"/>
        <n v="97"/>
        <n v="80"/>
        <n v="105"/>
        <n v="160"/>
        <n v="44"/>
        <n v="187"/>
        <n v="37"/>
        <n v="34"/>
        <n v="7"/>
      </sharedItems>
    </cacheField>
    <cacheField name="支付转化率" numFmtId="0">
      <sharedItems containsSemiMixedTypes="0" containsString="0" containsNumber="1" minValue="0" maxValue="0.5" count="483">
        <n v="0.1468"/>
        <n v="0.1547"/>
        <n v="0.1169"/>
        <n v="0.1245"/>
        <n v="0.2879"/>
        <n v="0.3924"/>
        <n v="0.3484"/>
        <n v="0.1392"/>
        <n v="0.2473"/>
        <n v="0.154"/>
        <n v="0.0986"/>
        <n v="0.1021"/>
        <n v="0.237"/>
        <n v="0.0495"/>
        <n v="0.1429"/>
        <n v="0.319"/>
        <n v="0.1998"/>
        <n v="0.3586"/>
        <n v="0.2135"/>
        <n v="0.1229"/>
        <n v="0.473"/>
        <n v="0.0915"/>
        <n v="0.1153"/>
        <n v="0.2523"/>
        <n v="0.2939"/>
        <n v="0.4335"/>
        <n v="0.2747"/>
        <n v="0.1191"/>
        <n v="0.1041"/>
        <n v="0.2947"/>
        <n v="0.1299"/>
        <n v="0.1293"/>
        <n v="0.2277"/>
        <n v="0.1824"/>
        <n v="0.213"/>
        <n v="0.4301"/>
        <n v="0.1502"/>
        <n v="0.1019"/>
        <n v="0.4457"/>
        <n v="0.2102"/>
        <n v="0.1074"/>
        <n v="0.1925"/>
        <n v="0.0539"/>
        <n v="0.235"/>
        <n v="0.1521"/>
        <n v="0.0848"/>
        <n v="0.1334"/>
        <n v="0.0532"/>
        <n v="0.3399"/>
        <n v="0.3076"/>
        <n v="0.0983"/>
        <n v="0.1662"/>
        <n v="0.228"/>
        <n v="0.2851"/>
        <n v="0.0515"/>
        <n v="0.2122"/>
        <n v="0.2156"/>
        <n v="0.2919"/>
        <n v="0.0584"/>
        <n v="0.1847"/>
        <n v="0.1359"/>
        <n v="0.1259"/>
        <n v="0.2126"/>
        <n v="0.0965"/>
        <n v="0.2239"/>
        <n v="0.1982"/>
        <n v="0.1765"/>
        <n v="0.271"/>
        <n v="0.0734"/>
        <n v="0.3648"/>
        <n v="0.1488"/>
        <n v="0.3664"/>
        <n v="0.0714"/>
        <n v="0.1291"/>
        <n v="0.2573"/>
        <n v="0.1283"/>
        <n v="0.1643"/>
        <n v="0.2813"/>
        <n v="0.1514"/>
        <n v="0.1145"/>
        <n v="0.2078"/>
        <n v="0.2685"/>
        <n v="0.2495"/>
        <n v="0.0432"/>
        <n v="0.196"/>
        <n v="0.0872"/>
        <n v="0.192"/>
        <n v="0.2066"/>
        <n v="0.0434"/>
        <n v="0.0583"/>
        <n v="0.2199"/>
        <n v="0.0345"/>
        <n v="0.1538"/>
        <n v="0.078"/>
        <n v="0.128"/>
        <n v="0.1097"/>
        <n v="0.1301"/>
        <n v="0.2321"/>
        <n v="0.3383"/>
        <n v="0.2218"/>
        <n v="0.1014"/>
        <n v="0.1049"/>
        <n v="0.1046"/>
        <n v="0.0744"/>
        <n v="0.1508"/>
        <n v="0.1383"/>
        <n v="0.1838"/>
        <n v="0.2044"/>
        <n v="0.2237"/>
        <n v="0.1686"/>
        <n v="0.1221"/>
        <n v="0.1071"/>
        <n v="0.0595"/>
        <n v="0.1264"/>
        <n v="0.0691"/>
        <n v="0.134"/>
        <n v="0.1344"/>
        <n v="0.1118"/>
        <n v="0.1337"/>
        <n v="0.1095"/>
        <n v="0.193"/>
        <n v="0.2304"/>
        <n v="0.1189"/>
        <n v="0.2"/>
        <n v="0.1515"/>
        <n v="0.1772"/>
        <n v="0.0552"/>
        <n v="0.0844"/>
        <n v="0.1953"/>
        <n v="0.1655"/>
        <n v="0.0635"/>
        <n v="0.1827"/>
        <n v="0.0833"/>
        <n v="0.1907"/>
        <n v="0.1087"/>
        <n v="0.1964"/>
        <n v="0.2487"/>
        <n v="0.0563"/>
        <n v="0.1937"/>
        <n v="0.1744"/>
        <n v="0.0526"/>
        <n v="0.1875"/>
        <n v="0.0974"/>
        <n v="0.0281"/>
        <n v="0.2333"/>
        <n v="0.1852"/>
        <n v="0.0968"/>
        <n v="0.1743"/>
        <n v="0.0921"/>
        <n v="0.0938"/>
        <n v="0.0993"/>
        <n v="0.0347"/>
        <n v="0.093"/>
        <n v="0.0909"/>
        <n v="0.0641"/>
        <n v="0.1146"/>
        <n v="0.1091"/>
        <n v="0.0652"/>
        <n v="0.1985"/>
        <n v="0.1714"/>
        <n v="0.0926"/>
        <n v="0.0775"/>
        <n v="0.1111"/>
        <n v="0.0466"/>
        <n v="0.0488"/>
        <n v="0.1"/>
        <n v="0.1053"/>
        <n v="0.0865"/>
        <n v="0.0368"/>
        <n v="0.0649"/>
        <n v="0.098"/>
        <n v="0.0755"/>
        <n v="0.0435"/>
        <n v="0.0556"/>
        <n v="0.1524"/>
        <n v="0.1306"/>
        <n v="0.106"/>
        <n v="0.1522"/>
        <n v="0.1176"/>
        <n v="0.2933"/>
        <n v="0.3644"/>
        <n v="0.3788"/>
        <n v="0.3892"/>
        <n v="0.2421"/>
        <n v="0.1201"/>
        <n v="0.1292"/>
        <n v="0.1622"/>
        <n v="0.0954"/>
        <n v="0.0527"/>
        <n v="0.3169"/>
        <n v="0.1529"/>
        <n v="0.1949"/>
        <n v="0.1841"/>
        <n v="0.1104"/>
        <n v="0.258"/>
        <n v="0.2578"/>
        <n v="0.1121"/>
        <n v="0.4494"/>
        <n v="0.1132"/>
        <n v="0.12"/>
        <n v="0.2537"/>
        <n v="0.1553"/>
        <n v="0.4589"/>
        <n v="0.1414"/>
        <n v="0.1263"/>
        <n v="0.2187"/>
        <n v="0.1842"/>
        <n v="0.2754"/>
        <n v="0.25"/>
        <n v="0.062"/>
        <n v="0.0472"/>
        <n v="0.1523"/>
        <n v="0.1156"/>
        <n v="0.2364"/>
        <n v="0.1976"/>
        <n v="0.4111"/>
        <n v="0.1489"/>
        <n v="0.096"/>
        <n v="0.176"/>
        <n v="0.1752"/>
        <n v="0.2233"/>
        <n v="0.0873"/>
        <n v="0.2865"/>
        <n v="0.0931"/>
        <n v="0.3456"/>
        <n v="0.1466"/>
        <n v="0.2828"/>
        <n v="0.0525"/>
        <n v="0.1312"/>
        <n v="0.194"/>
        <n v="0.198"/>
        <n v="0.2161"/>
        <n v="0.2808"/>
        <n v="0.0925"/>
        <n v="0.2791"/>
        <n v="0.1374"/>
        <n v="0.1612"/>
        <n v="0.1231"/>
        <n v="0.234"/>
        <n v="0.1439"/>
        <n v="0.1525"/>
        <n v="0.1889"/>
        <n v="0.2103"/>
        <n v="0.1155"/>
        <n v="0.1128"/>
        <n v="0.346"/>
        <n v="0.1956"/>
        <n v="0.3731"/>
        <n v="0.2638"/>
        <n v="0.2756"/>
        <n v="0.0327"/>
        <n v="0.2269"/>
        <n v="0.2996"/>
        <n v="0.2418"/>
        <n v="0.1373"/>
        <n v="0.0403"/>
        <n v="0.2056"/>
        <n v="0.1214"/>
        <n v="0.0297"/>
        <n v="0.2016"/>
        <n v="0.2681"/>
        <n v="0.0991"/>
        <n v="0.14"/>
        <n v="0.3565"/>
        <n v="0.223"/>
        <n v="0.1182"/>
        <n v="0.141"/>
        <n v="0.1546"/>
        <n v="0.2076"/>
        <n v="0.084"/>
        <n v="0.1469"/>
        <n v="0.0535"/>
        <n v="0.1116"/>
        <n v="0.0723"/>
        <n v="0.2063"/>
        <n v="0.038"/>
        <n v="0.0851"/>
        <n v="0.1139"/>
        <n v="0.1204"/>
        <n v="0.19"/>
        <n v="0.0559"/>
        <n v="0.1674"/>
        <n v="0.1022"/>
        <n v="0.1582"/>
        <n v="0.073"/>
        <n v="0.1702"/>
        <n v="0.124"/>
        <n v="0.1908"/>
        <n v="0.0769"/>
        <n v="0.137"/>
        <n v="0.0935"/>
        <n v="0.0654"/>
        <n v="0.18"/>
        <n v="0.1812"/>
        <n v="0.057"/>
        <n v="0.1077"/>
        <n v="0.2182"/>
        <n v="0.0877"/>
        <n v="0.0406"/>
        <n v="0.1471"/>
        <n v="0.2193"/>
        <n v="0.0745"/>
        <n v="0.0205"/>
        <n v="0.1806"/>
        <n v="0.1177"/>
        <n v="0.1461"/>
        <n v="0.1167"/>
        <n v="0.0513"/>
        <n v="0.1683"/>
        <n v="0.0193"/>
        <n v="0.0588"/>
        <n v="0.09"/>
        <n v="0.0323"/>
        <n v="0.0962"/>
        <n v="0.0786"/>
        <n v="0.0625"/>
        <n v="0.0676"/>
        <n v="0.033"/>
        <n v="0.0816"/>
        <n v="0.0173"/>
        <n v="0.5"/>
        <n v="0.1463"/>
        <n v="0.021"/>
        <n v="0.027"/>
        <n v="0.0674"/>
        <n v="0.0361"/>
        <n v="0.1161"/>
        <n v="0.1379"/>
        <n v="0.1035"/>
        <n v="0.0408"/>
        <n v="0.0899"/>
        <n v="0.0482"/>
        <n v="0.05"/>
        <n v="0.1575"/>
        <n v="0.1168"/>
        <n v="0.1635"/>
        <n v="0.1336"/>
        <n v="0.2926"/>
        <n v="0.3701"/>
        <n v="0.3682"/>
        <n v="0.1246"/>
        <n v="0.2361"/>
        <n v="0.1446"/>
        <n v="0.1239"/>
        <n v="0.123"/>
        <n v="0.3707"/>
        <n v="0.1462"/>
        <n v="0.1688"/>
        <n v="0.1811"/>
        <n v="0.0805"/>
        <n v="0.1154"/>
        <n v="0.2873"/>
        <n v="0.2608"/>
        <n v="0.1224"/>
        <n v="0.2524"/>
        <n v="0.1427"/>
        <n v="0.1255"/>
        <n v="0.2322"/>
        <n v="0.4423"/>
        <n v="0.4291"/>
        <n v="0.2273"/>
        <n v="0.2271"/>
        <n v="0.099"/>
        <n v="0.1348"/>
        <n v="0.4001"/>
        <n v="0.1979"/>
        <n v="0.0952"/>
        <n v="0.1431"/>
        <n v="0.055"/>
        <n v="0.4309"/>
        <n v="0.2088"/>
        <n v="0.1703"/>
        <n v="0.2343"/>
        <n v="0.1133"/>
        <n v="0.2845"/>
        <n v="0.145"/>
        <n v="0.28"/>
        <n v="0.0866"/>
        <n v="0.0593"/>
        <n v="0.0761"/>
        <n v="0.1364"/>
        <n v="0.2129"/>
        <n v="0.1987"/>
        <n v="0.1839"/>
        <n v="0.2909"/>
        <n v="0.2807"/>
        <n v="0.1918"/>
        <n v="0.2169"/>
        <n v="0.2842"/>
        <n v="0.2317"/>
        <n v="0.1716"/>
        <n v="0.1338"/>
        <n v="0.1067"/>
        <n v="0.1712"/>
        <n v="0.3494"/>
        <n v="0.1843"/>
        <n v="0.0308"/>
        <n v="0.2071"/>
        <n v="0.052"/>
        <n v="0.2312"/>
        <n v="0.1175"/>
        <n v="0.2983"/>
        <n v="0.1563"/>
        <n v="0.2801"/>
        <n v="0.2575"/>
        <n v="0.2188"/>
        <n v="0.1401"/>
        <n v="0.1114"/>
        <n v="0.1252"/>
        <n v="0.2918"/>
        <n v="0.1804"/>
        <n v="0.3728"/>
        <n v="0.1039"/>
        <n v="0.0479"/>
        <n v="0.2036"/>
        <n v="0.0505"/>
        <n v="0.1447"/>
        <n v="0.0234"/>
        <n v="0.2234"/>
        <n v="0.1232"/>
        <n v="0.1941"/>
        <n v="0.1178"/>
        <n v="0.1152"/>
        <n v="0.0667"/>
        <n v="0.2057"/>
        <n v="0.1928"/>
        <n v="0.1123"/>
        <n v="0.1048"/>
        <n v="0.1593"/>
        <n v="0.1556"/>
        <n v="0.0523"/>
        <n v="0.0682"/>
        <n v="0.0312"/>
        <n v="0.0913"/>
        <n v="0.0842"/>
        <n v="0.0996"/>
        <n v="0.1412"/>
        <n v="0.1745"/>
        <n v="0.1796"/>
        <n v="0.0875"/>
        <n v="0.1055"/>
        <n v="0.0636"/>
        <n v="0.1441"/>
        <n v="0.1342"/>
        <n v="0.1642"/>
        <n v="0.2121"/>
        <n v="0.0369"/>
        <n v="0.1426"/>
        <n v="0.1366"/>
        <n v="0.2037"/>
        <n v="0.1685"/>
        <n v="0.2857"/>
        <n v="0.2083"/>
        <n v="0.0354"/>
        <n v="0.1818"/>
        <n v="0.0692"/>
        <n v="0.1172"/>
        <n v="0.2235"/>
        <n v="0.1526"/>
        <n v="0.0208"/>
        <n v="0.0274"/>
        <n v="0.0977"/>
        <n v="0.0748"/>
        <n v="0.1574"/>
        <n v="0.0882"/>
        <n v="0.375"/>
        <n v="0.1085"/>
        <n v="0.0161"/>
        <n v="0.125"/>
        <n v="0.0471"/>
        <n v="0.2222"/>
        <n v="0.1096"/>
        <n v="0.1786"/>
        <n v="0.0442"/>
        <n v="0.025"/>
        <n v="0.0317"/>
        <n v="0.0571"/>
        <n v="0.0498"/>
        <n v="0.0454"/>
        <n v="0.107"/>
        <n v="0.1892"/>
        <n v="0.1081"/>
        <n v="0.037"/>
      </sharedItems>
    </cacheField>
    <cacheField name="客单件" numFmtId="0">
      <sharedItems containsSemiMixedTypes="0" containsString="0" containsNumber="1" minValue="0" maxValue="5117" count="553">
        <n v="82.32"/>
        <n v="77.45"/>
        <n v="109.01"/>
        <n v="78.89"/>
        <n v="12.08"/>
        <n v="7.31"/>
        <n v="12.59"/>
        <n v="86.77"/>
        <n v="22.03"/>
        <n v="76.75"/>
        <n v="99.74"/>
        <n v="77.18"/>
        <n v="182.45"/>
        <n v="104.2"/>
        <n v="56.54"/>
        <n v="17.31"/>
        <n v="29.25"/>
        <n v="13.63"/>
        <n v="44.07"/>
        <n v="93.76"/>
        <n v="12.22"/>
        <n v="165.66"/>
        <n v="111.78"/>
        <n v="19.97"/>
        <n v="29.28"/>
        <n v="7.52"/>
        <n v="55.09"/>
        <n v="99.46"/>
        <n v="104"/>
        <n v="20.86"/>
        <n v="81.35"/>
        <n v="77.7"/>
        <n v="1.69"/>
        <n v="30.53"/>
        <n v="30.58"/>
        <n v="8.46"/>
        <n v="88.36"/>
        <n v="46.34"/>
        <n v="9.7"/>
        <n v="91.93"/>
        <n v="85.92"/>
        <n v="134.82"/>
        <n v="129.49"/>
        <n v="65.52"/>
        <n v="23.1"/>
        <n v="37.07"/>
        <n v="204.2"/>
        <n v="65.5"/>
        <n v="121"/>
        <n v="50.96"/>
        <n v="32.33"/>
        <n v="93.43"/>
        <n v="143.24"/>
        <n v="32.45"/>
        <n v="15.45"/>
        <n v="121.23"/>
        <n v="64.24"/>
        <n v="27.08"/>
        <n v="3.56"/>
        <n v="126.64"/>
        <n v="53.82"/>
        <n v="46.17"/>
        <n v="91.18"/>
        <n v="70.74"/>
        <n v="185.68"/>
        <n v="104.95"/>
        <n v="39.41"/>
        <n v="66.14"/>
        <n v="6.6"/>
        <n v="80.7"/>
        <n v="1.71"/>
        <n v="34.17"/>
        <n v="49.04"/>
        <n v="5117"/>
        <n v="52.44"/>
        <n v="16.78"/>
        <n v="72.51"/>
        <n v="70.1"/>
        <n v="7.89"/>
        <n v="28.28"/>
        <n v="192.32"/>
        <n v="11.08"/>
        <n v="43.75"/>
        <n v="24.08"/>
        <n v="114.23"/>
        <n v="31.33"/>
        <n v="52.49"/>
        <n v="61.25"/>
        <n v="113.76"/>
        <n v="25.33"/>
        <n v="126.51"/>
        <n v="72.84"/>
        <n v="1.14"/>
        <n v="68.6"/>
        <n v="52.74"/>
        <n v="36.02"/>
        <n v="28"/>
        <n v="138.19"/>
        <n v="17.77"/>
        <n v="1.47"/>
        <n v="13.8"/>
        <n v="16.07"/>
        <n v="44.94"/>
        <n v="61.47"/>
        <n v="61.11"/>
        <n v="107.59"/>
        <n v="18.74"/>
        <n v="71.21"/>
        <n v="33.02"/>
        <n v="43.94"/>
        <n v="46.96"/>
        <n v="13.6"/>
        <n v="59.83"/>
        <n v="73.77"/>
        <n v="61.51"/>
        <n v="66.82"/>
        <n v="73.02"/>
        <n v="42.3"/>
        <n v="25.55"/>
        <n v="45.57"/>
        <n v="17.02"/>
        <n v="51.89"/>
        <n v="22.82"/>
        <n v="42.08"/>
        <n v="16.3"/>
        <n v="76.29"/>
        <n v="28.02"/>
        <n v="39.92"/>
        <n v="41.57"/>
        <n v="145.06"/>
        <n v="60.77"/>
        <n v="32.79"/>
        <n v="43.04"/>
        <n v="39.69"/>
        <n v="49.8"/>
        <n v="19.71"/>
        <n v="9.19"/>
        <n v="57.67"/>
        <n v="77.75"/>
        <n v="16.27"/>
        <n v="169.35"/>
        <n v="25.65"/>
        <n v="5.1"/>
        <n v="20.51"/>
        <n v="99.19"/>
        <n v="44.34"/>
        <n v="40.42"/>
        <n v="30.05"/>
        <n v="63.81"/>
        <n v="20.84"/>
        <n v="43.66"/>
        <n v="47.53"/>
        <n v="22.31"/>
        <n v="58.48"/>
        <n v="31.69"/>
        <n v="25.32"/>
        <n v="25.8"/>
        <n v="84.25"/>
        <n v="67.38"/>
        <n v="16.28"/>
        <n v="31.79"/>
        <n v="61.39"/>
        <n v="26.19"/>
        <n v="46.62"/>
        <n v="86.64"/>
        <n v="9.65"/>
        <n v="39.88"/>
        <n v="45.92"/>
        <n v="19.46"/>
        <n v="29.53"/>
        <n v="17.1"/>
        <n v="85.5"/>
        <n v="42.26"/>
        <n v="56.23"/>
        <n v="78"/>
        <n v="16.71"/>
        <n v="29.79"/>
        <n v="48.66"/>
        <n v="18.5"/>
        <n v="25.5"/>
        <n v="25.35"/>
        <n v="31.07"/>
        <n v="60.35"/>
        <n v="39.72"/>
        <n v="59.25"/>
        <n v="83.91"/>
        <n v="82.66"/>
        <n v="78.36"/>
        <n v="111.82"/>
        <n v="86.35"/>
        <n v="133.05"/>
        <n v="12.27"/>
        <n v="12.89"/>
        <n v="7.4"/>
        <n v="11.4"/>
        <n v="22.49"/>
        <n v="74.51"/>
        <n v="86.72"/>
        <n v="65.8"/>
        <n v="105"/>
        <n v="104.17"/>
        <n v="18.44"/>
        <n v="95.26"/>
        <n v="30.28"/>
        <n v="47.65"/>
        <n v="168.93"/>
        <n v="22.79"/>
        <n v="57.12"/>
        <n v="121.22"/>
        <n v="8.15"/>
        <n v="103.44"/>
        <n v="103.4"/>
        <n v="29.86"/>
        <n v="80.61"/>
        <n v="12.68"/>
        <n v="245.65"/>
        <n v="85.96"/>
        <n v="1.9"/>
        <n v="157.81"/>
        <n v="20.46"/>
        <n v="102.42"/>
        <n v="141.28"/>
        <n v="34.64"/>
        <n v="134.62"/>
        <n v="91.03"/>
        <n v="48.38"/>
        <n v="8.9"/>
        <n v="54.85"/>
        <n v="32.24"/>
        <n v="9.93"/>
        <n v="88.93"/>
        <n v="181.67"/>
        <n v="19.67"/>
        <n v="134.56"/>
        <n v="77.36"/>
        <n v="66.86"/>
        <n v="62.54"/>
        <n v="35.41"/>
        <n v="100.87"/>
        <n v="32.83"/>
        <n v="90.24"/>
        <n v="47.76"/>
        <n v="223.04"/>
        <n v="3.74"/>
        <n v="125.57"/>
        <n v="99.52"/>
        <n v="66.56"/>
        <n v="43.72"/>
        <n v="26.42"/>
        <n v="6.83"/>
        <n v="83.94"/>
        <n v="14.69"/>
        <n v="46.4"/>
        <n v="68.93"/>
        <n v="192.24"/>
        <n v="95.46"/>
        <n v="81.24"/>
        <n v="39.62"/>
        <n v="45.75"/>
        <n v="1.59"/>
        <n v="173.14"/>
        <n v="68.43"/>
        <n v="63.36"/>
        <n v="1.63"/>
        <n v="74.83"/>
        <n v="184.97"/>
        <n v="17.63"/>
        <n v="7.96"/>
        <n v="148.89"/>
        <n v="33.2"/>
        <n v="41.85"/>
        <n v="58.51"/>
        <n v="35.15"/>
        <n v="126.01"/>
        <n v="10.77"/>
        <n v="88.98"/>
        <n v="93.85"/>
        <n v="50.89"/>
        <n v="25.95"/>
        <n v="70.97"/>
        <n v="80.38"/>
        <n v="25.98"/>
        <n v="16.33"/>
        <n v="25.45"/>
        <n v="58.15"/>
        <n v="48.49"/>
        <n v="1.13"/>
        <n v="17.53"/>
        <n v="59"/>
        <n v="14.47"/>
        <n v="20.32"/>
        <n v="62.72"/>
        <n v="27.64"/>
        <n v="64.43"/>
        <n v="117.11"/>
        <n v="74.59"/>
        <n v="17.52"/>
        <n v="76.51"/>
        <n v="31.01"/>
        <n v="64.34"/>
        <n v="102.69"/>
        <n v="25"/>
        <n v="67.62"/>
        <n v="40.82"/>
        <n v="155.99"/>
        <n v="36.37"/>
        <n v="40.25"/>
        <n v="46.88"/>
        <n v="21.07"/>
        <n v="57.79"/>
        <n v="48.04"/>
        <n v="14.74"/>
        <n v="51.85"/>
        <n v="42.86"/>
        <n v="210.19"/>
        <n v="33.35"/>
        <n v="42.93"/>
        <n v="52.67"/>
        <n v="29.94"/>
        <n v="48.35"/>
        <n v="8.88"/>
        <n v="14.62"/>
        <n v="82.2"/>
        <n v="61.36"/>
        <n v="52.18"/>
        <n v="28.07"/>
        <n v="29.27"/>
        <n v="54.89"/>
        <n v="30.27"/>
        <n v="35.64"/>
        <n v="4.53"/>
        <n v="68.36"/>
        <n v="62.75"/>
        <n v="29.45"/>
        <n v="31.49"/>
        <n v="67.57"/>
        <n v="30.17"/>
        <n v="26.71"/>
        <n v="184.64"/>
        <n v="16.05"/>
        <n v="92.23"/>
        <n v="21.65"/>
        <n v="59.04"/>
        <n v="114.73"/>
        <n v="67.23"/>
        <n v="111.57"/>
        <n v="35.82"/>
        <n v="33.1"/>
        <n v="18.51"/>
        <n v="26.41"/>
        <n v="14.43"/>
        <n v="19.17"/>
        <n v="15.03"/>
        <n v="70.87"/>
        <n v="25.61"/>
        <n v="59.9"/>
        <n v="79.35"/>
        <n v="39"/>
        <n v="25.62"/>
        <n v="34.95"/>
        <n v="69.9"/>
        <n v="69.75"/>
        <n v="23.18"/>
        <n v="45.82"/>
        <n v="10.48"/>
        <n v="18.84"/>
        <n v="31.62"/>
        <n v="40.53"/>
        <n v="40.51"/>
        <n v="54.58"/>
        <n v="6.71"/>
        <n v="34"/>
        <n v="83.18"/>
        <n v="81.87"/>
        <n v="111.85"/>
        <n v="87.44"/>
        <n v="77.38"/>
        <n v="12.25"/>
        <n v="7.46"/>
        <n v="75.55"/>
        <n v="21.73"/>
        <n v="77.19"/>
        <n v="123.04"/>
        <n v="100.02"/>
        <n v="113.45"/>
        <n v="84.74"/>
        <n v="104.37"/>
        <n v="13.19"/>
        <n v="95.99"/>
        <n v="49"/>
        <n v="29.26"/>
        <n v="139.9"/>
        <n v="173.69"/>
        <n v="19.04"/>
        <n v="22.13"/>
        <n v="122.55"/>
        <n v="60.66"/>
        <n v="85.07"/>
        <n v="102.12"/>
        <n v="12.26"/>
        <n v="100.01"/>
        <n v="7.29"/>
        <n v="21.08"/>
        <n v="1.68"/>
        <n v="107.43"/>
        <n v="32.44"/>
        <n v="94.55"/>
        <n v="192.27"/>
        <n v="8.89"/>
        <n v="32.78"/>
        <n v="47.3"/>
        <n v="148.91"/>
        <n v="85.32"/>
        <n v="110.12"/>
        <n v="9.96"/>
        <n v="68.3"/>
        <n v="59.78"/>
        <n v="206.7"/>
        <n v="37.44"/>
        <n v="163.37"/>
        <n v="37.94"/>
        <n v="145.94"/>
        <n v="240.62"/>
        <n v="3.87"/>
        <n v="90.96"/>
        <n v="130.63"/>
        <n v="96.72"/>
        <n v="49.42"/>
        <n v="33.43"/>
        <n v="28.83"/>
        <n v="45.15"/>
        <n v="6.41"/>
        <n v="41.24"/>
        <n v="66.69"/>
        <n v="187.74"/>
        <n v="45.36"/>
        <n v="14.36"/>
        <n v="1.42"/>
        <n v="65.81"/>
        <n v="46.51"/>
        <n v="71.46"/>
        <n v="94.06"/>
        <n v="53.51"/>
        <n v="64.49"/>
        <n v="77.13"/>
        <n v="40.1"/>
        <n v="157.79"/>
        <n v="74.66"/>
        <n v="138.42"/>
        <n v="18.03"/>
        <n v="41.71"/>
        <n v="110.5"/>
        <n v="28.66"/>
        <n v="26.09"/>
        <n v="7.21"/>
        <n v="31.28"/>
        <n v="74.47"/>
        <n v="27.29"/>
        <n v="30.67"/>
        <n v="34.74"/>
        <n v="91.47"/>
        <n v="35.17"/>
        <n v="10.45"/>
        <n v="1.19"/>
        <n v="307.1"/>
        <n v="86.27"/>
        <n v="50.7"/>
        <n v="70.72"/>
        <n v="64.21"/>
        <n v="89.79"/>
        <n v="33.42"/>
        <n v="101.71"/>
        <n v="33.56"/>
        <n v="47.49"/>
        <n v="60.42"/>
        <n v="66.29"/>
        <n v="99.04"/>
        <n v="20.31"/>
        <n v="54.6"/>
        <n v="38.56"/>
        <n v="19.87"/>
        <n v="14.11"/>
        <n v="96.18"/>
        <n v="162.33"/>
        <n v="61.05"/>
        <n v="47.08"/>
        <n v="59.56"/>
        <n v="50.37"/>
        <n v="69.51"/>
        <n v="24.57"/>
        <n v="18"/>
        <n v="51.22"/>
        <n v="40.29"/>
        <n v="26.74"/>
        <n v="18.28"/>
        <n v="36.18"/>
        <n v="37.93"/>
        <n v="77.07"/>
        <n v="50.79"/>
        <n v="13.42"/>
        <n v="65.42"/>
        <n v="87.15"/>
        <n v="26.9"/>
        <n v="44.62"/>
        <n v="55.66"/>
        <n v="8.34"/>
        <n v="29.69"/>
        <n v="18.69"/>
        <n v="27.55"/>
        <n v="28.33"/>
        <n v="4.57"/>
        <n v="60.99"/>
        <n v="50.72"/>
        <n v="45.95"/>
        <n v="33.03"/>
        <n v="48.36"/>
        <n v="24.67"/>
        <n v="15.95"/>
        <n v="449.5"/>
        <n v="54.17"/>
        <n v="82.99"/>
        <n v="22.01"/>
        <n v="42.02"/>
        <n v="19.38"/>
        <n v="35.06"/>
        <n v="52"/>
        <n v="61.96"/>
        <n v="18.47"/>
        <n v="58.73"/>
        <n v="75.87"/>
        <n v="75.14"/>
        <n v="30.66"/>
        <n v="53.53"/>
        <n v="7.88"/>
        <n v="38.34"/>
        <n v="10.73"/>
        <n v="20.96"/>
        <n v="33.44"/>
        <n v="20.41"/>
        <n v="10.7"/>
        <n v="77.85"/>
        <n v="75.9"/>
        <n v="25.23"/>
        <n v="13.38"/>
        <n v="73.14"/>
        <n v="17.64"/>
        <n v="68.4"/>
        <n v="6.45"/>
        <n v="17.89"/>
        <n v="60.84"/>
        <n v="20.21"/>
        <n v="30.1"/>
        <n v="56.7"/>
      </sharedItems>
    </cacheField>
    <cacheField name="件单件" numFmtId="0">
      <sharedItems containsSemiMixedTypes="0" containsString="0" containsNumber="1" minValue="0" maxValue="154.95" count="534">
        <n v="48.43"/>
        <n v="50.2"/>
        <n v="70.38"/>
        <n v="39.36"/>
        <n v="9.81"/>
        <n v="6.63"/>
        <n v="11.36"/>
        <n v="50.31"/>
        <n v="13.41"/>
        <n v="36.99"/>
        <n v="44.29"/>
        <n v="36.4"/>
        <n v="43.16"/>
        <n v="47.9"/>
        <n v="33.97"/>
        <n v="15.24"/>
        <n v="17.52"/>
        <n v="10.89"/>
        <n v="27.7"/>
        <n v="48.27"/>
        <n v="10.95"/>
        <n v="142.45"/>
        <n v="72.58"/>
        <n v="16.8"/>
        <n v="19.98"/>
        <n v="5.69"/>
        <n v="37.22"/>
        <n v="73.23"/>
        <n v="62.2"/>
        <n v="11.66"/>
        <n v="54.15"/>
        <n v="52.63"/>
        <n v="1.62"/>
        <n v="16.68"/>
        <n v="18.71"/>
        <n v="6.65"/>
        <n v="49.12"/>
        <n v="33.32"/>
        <n v="8.58"/>
        <n v="86.06"/>
        <n v="48.64"/>
        <n v="109.62"/>
        <n v="56.9"/>
        <n v="20.85"/>
        <n v="17.18"/>
        <n v="15.01"/>
        <n v="152.34"/>
        <n v="34.92"/>
        <n v="53.38"/>
        <n v="30.97"/>
        <n v="26.7"/>
        <n v="87.33"/>
        <n v="133.53"/>
        <n v="20.69"/>
        <n v="8.19"/>
        <n v="51.22"/>
        <n v="16.61"/>
        <n v="2.78"/>
        <n v="60.98"/>
        <n v="27.48"/>
        <n v="39.42"/>
        <n v="75.8"/>
        <n v="33.83"/>
        <n v="145.89"/>
        <n v="84.54"/>
        <n v="24.9"/>
        <n v="56.97"/>
        <n v="4.55"/>
        <n v="64.19"/>
        <n v="1.46"/>
        <n v="19.2"/>
        <n v="22.62"/>
        <n v="11.9"/>
        <n v="19.11"/>
        <n v="9.68"/>
        <n v="45.71"/>
        <n v="47.57"/>
        <n v="5.07"/>
        <n v="20.05"/>
        <n v="121.8"/>
        <n v="5.02"/>
        <n v="23.81"/>
        <n v="14.05"/>
        <n v="106.86"/>
        <n v="20.74"/>
        <n v="34.79"/>
        <n v="40.83"/>
        <n v="32.32"/>
        <n v="13.93"/>
        <n v="115.96"/>
        <n v="52.23"/>
        <n v="1.1"/>
        <n v="53.8"/>
        <n v="25.87"/>
        <n v="39.29"/>
        <n v="27.57"/>
        <n v="20.25"/>
        <n v="119.35"/>
        <n v="8.76"/>
        <n v="1.4"/>
        <n v="9.9"/>
        <n v="10.06"/>
        <n v="27.09"/>
        <n v="35.12"/>
        <n v="41.6"/>
        <n v="69.17"/>
        <n v="10.16"/>
        <n v="41.14"/>
        <n v="28.97"/>
        <n v="28.03"/>
        <n v="10.3"/>
        <n v="6.72"/>
        <n v="16.37"/>
        <n v="59.58"/>
        <n v="36.61"/>
        <n v="39.41"/>
        <n v="51.12"/>
        <n v="28.2"/>
        <n v="14.11"/>
        <n v="29.76"/>
        <n v="8.51"/>
        <n v="46.7"/>
        <n v="13.78"/>
        <n v="23.94"/>
        <n v="14.14"/>
        <n v="22.36"/>
        <n v="16.96"/>
        <n v="32.37"/>
        <n v="24.25"/>
        <n v="128.94"/>
        <n v="42.77"/>
        <n v="14.62"/>
        <n v="38.26"/>
        <n v="35.28"/>
        <n v="29.57"/>
        <n v="15.44"/>
        <n v="7.83"/>
        <n v="41.19"/>
        <n v="65.79"/>
        <n v="8.13"/>
        <n v="75.27"/>
        <n v="19.43"/>
        <n v="4"/>
        <n v="8.2"/>
        <n v="61.99"/>
        <n v="44.34"/>
        <n v="21.09"/>
        <n v="18.03"/>
        <n v="49.63"/>
        <n v="17.5"/>
        <n v="25.68"/>
        <n v="34.11"/>
        <n v="6.56"/>
        <n v="19.99"/>
        <n v="18.06"/>
        <n v="48.14"/>
        <n v="56.15"/>
        <n v="10.17"/>
        <n v="26.49"/>
        <n v="43.85"/>
        <n v="26.19"/>
        <n v="34.96"/>
        <n v="64.98"/>
        <n v="6.6"/>
        <n v="26.58"/>
        <n v="28.7"/>
        <n v="17.83"/>
        <n v="29.53"/>
        <n v="3.83"/>
        <n v="11.76"/>
        <n v="85.5"/>
        <n v="16.9"/>
        <n v="56.23"/>
        <n v="78"/>
        <n v="12.54"/>
        <n v="2.92"/>
        <n v="48.66"/>
        <n v="16.19"/>
        <n v="25.5"/>
        <n v="9.75"/>
        <n v="17.76"/>
        <n v="15.09"/>
        <n v="23.83"/>
        <n v="59.25"/>
        <n v="48.36"/>
        <n v="49.97"/>
        <n v="39.4"/>
        <n v="70.94"/>
        <n v="50"/>
        <n v="51.26"/>
        <n v="9.82"/>
        <n v="11.42"/>
        <n v="6.69"/>
        <n v="10.34"/>
        <n v="13.44"/>
        <n v="35.97"/>
        <n v="33.66"/>
        <n v="44.76"/>
        <n v="48.06"/>
        <n v="15.57"/>
        <n v="45.53"/>
        <n v="17.45"/>
        <n v="27.87"/>
        <n v="142.21"/>
        <n v="36.93"/>
        <n v="71.86"/>
        <n v="61.89"/>
        <n v="73.17"/>
        <n v="20.03"/>
        <n v="52.67"/>
        <n v="11.08"/>
        <n v="154.95"/>
        <n v="53.79"/>
        <n v="1.77"/>
        <n v="43.53"/>
        <n v="11.75"/>
        <n v="86.22"/>
        <n v="52.15"/>
        <n v="16.93"/>
        <n v="57.07"/>
        <n v="48.97"/>
        <n v="33.29"/>
        <n v="6.76"/>
        <n v="21.19"/>
        <n v="18.75"/>
        <n v="8.74"/>
        <n v="48.7"/>
        <n v="133.75"/>
        <n v="15.86"/>
        <n v="109.25"/>
        <n v="22.01"/>
        <n v="35.52"/>
        <n v="19.83"/>
        <n v="15.15"/>
        <n v="86.16"/>
        <n v="26.59"/>
        <n v="63.31"/>
        <n v="31.19"/>
        <n v="122.31"/>
        <n v="2.79"/>
        <n v="60.66"/>
        <n v="75.17"/>
        <n v="57.13"/>
        <n v="24.8"/>
        <n v="16.65"/>
        <n v="36.24"/>
        <n v="8.09"/>
        <n v="39.14"/>
        <n v="43.91"/>
        <n v="119.7"/>
        <n v="82.9"/>
        <n v="45.13"/>
        <n v="19.05"/>
        <n v="27.97"/>
        <n v="1.52"/>
        <n v="145.8"/>
        <n v="34.89"/>
        <n v="19.48"/>
        <n v="1.44"/>
        <n v="41.79"/>
        <n v="11.31"/>
        <n v="5.03"/>
        <n v="116.32"/>
        <n v="20.61"/>
        <n v="23"/>
        <n v="16.28"/>
        <n v="27.78"/>
        <n v="109.21"/>
        <n v="5.16"/>
        <n v="52.49"/>
        <n v="23.64"/>
        <n v="13.82"/>
        <n v="48.86"/>
        <n v="52.1"/>
        <n v="13.8"/>
        <n v="8.54"/>
        <n v="13.67"/>
        <n v="27.14"/>
        <n v="26.11"/>
        <n v="1.09"/>
        <n v="10.04"/>
        <n v="34.34"/>
        <n v="9.88"/>
        <n v="10.11"/>
        <n v="24.07"/>
        <n v="19.78"/>
        <n v="40.76"/>
        <n v="68.65"/>
        <n v="39.68"/>
        <n v="6.73"/>
        <n v="51"/>
        <n v="28.59"/>
        <n v="34.85"/>
        <n v="60.85"/>
        <n v="13.46"/>
        <n v="42.03"/>
        <n v="23.5"/>
        <n v="127.63"/>
        <n v="32.14"/>
        <n v="35.9"/>
        <n v="27.93"/>
        <n v="16.36"/>
        <n v="41.28"/>
        <n v="36.03"/>
        <n v="33.55"/>
        <n v="75.07"/>
        <n v="30.32"/>
        <n v="29.04"/>
        <n v="43.09"/>
        <n v="18.94"/>
        <n v="30.01"/>
        <n v="7.98"/>
        <n v="8.33"/>
        <n v="41.1"/>
        <n v="10.37"/>
        <n v="40.58"/>
        <n v="5.96"/>
        <n v="17.74"/>
        <n v="49.9"/>
        <n v="22.71"/>
        <n v="28.14"/>
        <n v="3.79"/>
        <n v="43.5"/>
        <n v="29.28"/>
        <n v="25.77"/>
        <n v="16.39"/>
        <n v="21.54"/>
        <n v="67.57"/>
        <n v="18.7"/>
        <n v="30.77"/>
        <n v="40.99"/>
        <n v="16.73"/>
        <n v="32.2"/>
        <n v="67.23"/>
        <n v="83.68"/>
        <n v="18.96"/>
        <n v="24.82"/>
        <n v="16.45"/>
        <n v="13.21"/>
        <n v="10.39"/>
        <n v="17.69"/>
        <n v="11.86"/>
        <n v="53.15"/>
        <n v="11.38"/>
        <n v="59.9"/>
        <n v="52.9"/>
        <n v="39"/>
        <n v="25.62"/>
        <n v="23.3"/>
        <n v="69.9"/>
        <n v="27.9"/>
        <n v="17.39"/>
        <n v="7.17"/>
        <n v="10.99"/>
        <n v="8.43"/>
        <n v="40.53"/>
        <n v="30.39"/>
        <n v="27.29"/>
        <n v="4.3"/>
        <n v="25.65"/>
        <n v="12.75"/>
        <n v="48.03"/>
        <n v="49.87"/>
        <n v="69.01"/>
        <n v="49.74"/>
        <n v="39.21"/>
        <n v="9.78"/>
        <n v="11.4"/>
        <n v="6.7"/>
        <n v="36.36"/>
        <n v="13.38"/>
        <n v="52.24"/>
        <n v="53.47"/>
        <n v="46.21"/>
        <n v="36.59"/>
        <n v="48.35"/>
        <n v="10.79"/>
        <n v="45.44"/>
        <n v="27.77"/>
        <n v="17.48"/>
        <n v="57.09"/>
        <n v="141.33"/>
        <n v="15.62"/>
        <n v="16.78"/>
        <n v="72.2"/>
        <n v="36.71"/>
        <n v="52.21"/>
        <n v="72.94"/>
        <n v="11"/>
        <n v="61.76"/>
        <n v="6.03"/>
        <n v="11.73"/>
        <n v="1.59"/>
        <n v="86.75"/>
        <n v="16.72"/>
        <n v="45.72"/>
        <n v="153.82"/>
        <n v="6.79"/>
        <n v="19.07"/>
        <n v="33.34"/>
        <n v="108.77"/>
        <n v="49.83"/>
        <n v="54.57"/>
        <n v="8.8"/>
        <n v="15.52"/>
        <n v="34.26"/>
        <n v="21.15"/>
        <n v="121.44"/>
        <n v="14.85"/>
        <n v="133.03"/>
        <n v="26.72"/>
        <n v="44.72"/>
        <n v="122.11"/>
        <n v="2.8"/>
        <n v="85.91"/>
        <n v="59.96"/>
        <n v="62.53"/>
        <n v="39.37"/>
        <n v="20.63"/>
        <n v="84.9"/>
        <n v="16.57"/>
        <n v="31.41"/>
        <n v="4.53"/>
        <n v="24.94"/>
        <n v="34.88"/>
        <n v="146.53"/>
        <n v="8.44"/>
        <n v="8.06"/>
        <n v="1.37"/>
        <n v="43.37"/>
        <n v="17.77"/>
        <n v="76.02"/>
        <n v="34.75"/>
        <n v="56.78"/>
        <n v="45.42"/>
        <n v="27.5"/>
        <n v="116.27"/>
        <n v="21.98"/>
        <n v="108.49"/>
        <n v="19.68"/>
        <n v="11.56"/>
        <n v="13.76"/>
        <n v="5.09"/>
        <n v="20.92"/>
        <n v="47.09"/>
        <n v="13.35"/>
        <n v="28.36"/>
        <n v="39.2"/>
        <n v="23.55"/>
        <n v="1.13"/>
        <n v="29.96"/>
        <n v="40.26"/>
        <n v="27.49"/>
        <n v="53.88"/>
        <n v="38.99"/>
        <n v="51.63"/>
        <n v="29.98"/>
        <n v="50.86"/>
        <n v="9.53"/>
        <n v="29.11"/>
        <n v="26.67"/>
        <n v="29.3"/>
        <n v="68.56"/>
        <n v="13.86"/>
        <n v="10.22"/>
        <n v="35.61"/>
        <n v="32.39"/>
        <n v="32.84"/>
        <n v="129.86"/>
        <n v="41.35"/>
        <n v="27.63"/>
        <n v="42.91"/>
        <n v="15.89"/>
        <n v="38.41"/>
        <n v="24.36"/>
        <n v="23.56"/>
        <n v="16.11"/>
        <n v="22.06"/>
        <n v="30.08"/>
        <n v="65.21"/>
        <n v="40.63"/>
        <n v="8.3"/>
        <n v="65.42"/>
        <n v="17"/>
        <n v="63.38"/>
        <n v="17.24"/>
        <n v="6.14"/>
        <n v="33.4"/>
        <n v="7.58"/>
        <n v="15.93"/>
        <n v="8.9"/>
        <n v="8.52"/>
        <n v="17.53"/>
        <n v="17.71"/>
        <n v="3.92"/>
        <n v="20.29"/>
        <n v="16.85"/>
        <n v="17.08"/>
        <n v="43.97"/>
        <n v="20.38"/>
        <n v="10.28"/>
        <n v="89.9"/>
        <n v="30.95"/>
        <n v="41.5"/>
        <n v="20.79"/>
        <n v="28.02"/>
        <n v="13.18"/>
        <n v="24.28"/>
        <n v="22.13"/>
        <n v="10.77"/>
        <n v="26.1"/>
        <n v="56.91"/>
        <n v="12.62"/>
        <n v="42.83"/>
        <n v="5.85"/>
        <n v="23.96"/>
        <n v="5.53"/>
        <n v="16.77"/>
        <n v="23.89"/>
        <n v="14.84"/>
        <n v="4.46"/>
        <n v="51.9"/>
        <n v="75.9"/>
        <n v="25.23"/>
        <n v="11.32"/>
        <n v="48.76"/>
        <n v="9.41"/>
        <n v="68.4"/>
        <n v="3.69"/>
        <n v="12.52"/>
        <n v="13.52"/>
        <n v="9.33"/>
        <n v="24.08"/>
        <n v="37.8"/>
      </sharedItems>
    </cacheField>
    <cacheField name="sku " numFmtId="0">
      <sharedItems count="172">
        <s v="V2388"/>
        <s v="V4069-B"/>
        <s v="V4073-B"/>
        <s v="V2880-A"/>
        <s v="V4143"/>
        <s v="V0036A"/>
        <s v="V2833"/>
        <s v="V2239-B"/>
        <s v="V2239"/>
        <s v="VW3411"/>
        <s v="V2882-A"/>
        <s v="V2603"/>
        <s v="V2239*4"/>
        <s v="V2833-A"/>
        <s v="V4069*2"/>
        <s v="V2885A"/>
        <s v="V4669"/>
        <s v="V4407"/>
        <s v="V4073"/>
        <s v="V2212-A"/>
        <s v="V2241"/>
        <s v="V4073-B*2"/>
        <s v="V2182-A"/>
        <s v="V0123*5"/>
        <s v="V4069"/>
        <s v="V4020-2"/>
        <s v="VW1028*3"/>
        <s v="VW3410*10"/>
        <s v="V2219-B"/>
        <s v="VW1009*5"/>
        <s v="V4600"/>
        <s v="V2397"/>
        <s v="立体美单包"/>
        <s v="V4629"/>
        <s v="V2889"/>
        <s v="VW3410"/>
        <s v="V2256-C"/>
        <s v="V4143-A"/>
        <s v="VW2004"/>
        <s v="V4079*4"/>
        <s v="V4665"/>
        <s v="V2166-A*2"/>
        <s v="V2286"/>
        <s v="V4688"/>
        <s v="V4666"/>
        <s v="VW4002"/>
        <s v="VS2056"/>
        <s v="VW3416"/>
        <s v="V2607"/>
        <s v="V4020-2*5"/>
        <s v="V2239*2"/>
        <s v="V4073*3"/>
        <s v="V2219-B*2"/>
        <s v="V4079"/>
        <s v="VW1027"/>
        <s v="V4508-A"/>
        <s v="V4660"/>
        <s v="V0036C"/>
        <s v="V0123"/>
        <s v="V4689-A"/>
        <s v="V4519"/>
        <s v="V4457*2"/>
        <s v="VS2056-A"/>
        <s v="VW2004*3"/>
        <s v="V2182-A*2"/>
        <s v="V4688*4"/>
        <s v="VW2002B"/>
        <s v="V4407*4"/>
        <s v="V0012-4"/>
        <s v="V2166-A"/>
        <s v="VW1009"/>
        <s v="V4457"/>
        <s v="VW1028*2"/>
        <e v="#N/A"/>
        <s v="V4068"/>
        <s v="VW1026"/>
        <s v="V4081*2"/>
        <s v="V2241-A "/>
        <s v="V0036"/>
        <s v="V4146"/>
        <s v="VS4035-A"/>
        <s v="VW1004"/>
        <s v="VW4001*3"/>
        <s v="VW1028"/>
        <s v="V4069-B*2"/>
        <s v="VW3410*3"/>
        <s v="V2605-B"/>
        <s v="V2241*3"/>
        <s v="V2182*4"/>
        <s v="V2885"/>
        <s v="V2388*2"/>
        <s v="V4146-A"/>
        <s v="V4687单卷"/>
        <s v="V2885-A"/>
        <s v="V4686"/>
        <s v="V1166"/>
        <s v="V2833A"/>
        <s v="V4657"/>
        <s v="VS4490-A"/>
        <s v="VW4001"/>
        <s v="VW3412"/>
        <s v="V0140"/>
        <s v="VW1025"/>
        <s v="V4020-2-B"/>
        <s v="VW1025*4"/>
        <s v="VW3410A"/>
        <s v="V4688-A"/>
        <s v="V2182"/>
        <s v="V1167"/>
        <s v="V4407*2"/>
        <s v="V2885*2"/>
        <s v="VW3204"/>
        <s v="V2218"/>
        <s v="V4080-B"/>
        <s v="VW6203"/>
        <s v="V2182*5"/>
        <s v="V2808-A"/>
        <s v="V2287-A"/>
        <s v="VW3412A"/>
        <s v="V2219"/>
        <s v="V2223*5"/>
        <s v="V2256"/>
        <s v="V0012-4*5"/>
        <s v="V0012-4*3"/>
        <s v="V2885B"/>
        <s v="V0036*5"/>
        <s v="V4081"/>
        <s v="V4068*6"/>
        <s v="V4407*3"/>
        <s v="VW3418A"/>
        <s v="V4143*3"/>
        <s v="VW1030A"/>
        <s v="V2249"/>
        <s v="V0138"/>
        <s v="V2239*3"/>
        <s v="V4146*3"/>
        <s v="VW3412*4"/>
        <s v="V4081*3"/>
        <s v="VW3418"/>
        <s v="VW3415"/>
        <s v="VS2418-A"/>
        <s v="V4146*2"/>
        <s v="VW2004*2"/>
        <s v="V4657*2"/>
        <s v="V2223*2"/>
        <s v="百亿VW1009*15"/>
        <s v="V2241-B"/>
        <s v="V2182*2"/>
        <s v="V4620"/>
        <s v="V2801-A"/>
        <s v="V2223"/>
        <s v="VW3410*3+VW3412*2"/>
        <s v="V4079*2"/>
        <s v="V0135D*3"/>
        <s v="V4079*3"/>
        <s v="V2182*3"/>
        <s v="VW1027A"/>
        <s v="V2219*9"/>
        <s v="V4688*2"/>
        <s v="V2286-B"/>
        <s v="V0135D"/>
        <s v="V2219*3"/>
        <s v="V2223*4"/>
        <s v="V2256*2"/>
        <s v="V2880"/>
        <s v="V2223B"/>
        <s v="V2256*4"/>
        <s v="立体美单包*2"/>
        <s v="V4687单卷*2"/>
        <s v="VW6205"/>
        <s v="VW1007"/>
        <s v="V4687单卷*4"/>
      </sharedItems>
    </cacheField>
    <cacheField name="品类" numFmtId="0">
      <sharedItems count="11">
        <s v="软抽"/>
        <s v="卷筒纸"/>
        <s v="无芯卷纸"/>
        <s v="手帕纸"/>
        <s v="湿厕纸"/>
        <s v="厨房用纸"/>
        <s v="湿巾"/>
        <s v="其他"/>
        <e v="#N/A"/>
        <s v="棉柔巾"/>
        <s v="盒抽"/>
      </sharedItems>
    </cacheField>
    <cacheField name="是否2店" numFmtId="0">
      <sharedItems count="1">
        <s v=""/>
      </sharedItems>
    </cacheField>
    <cacheField name="是否百亿补贴" numFmtId="0">
      <sharedItems count="2">
        <s v=""/>
        <s v="百亿补贴"/>
      </sharedItems>
    </cacheField>
    <cacheField name="是否整箱" numFmtId="0">
      <sharedItems containsNumber="1" containsInteger="1" containsMixedTypes="1" count="3">
        <s v="整箱"/>
        <n v="0"/>
        <s v=""/>
      </sharedItems>
    </cacheField>
    <cacheField name="是否立体美" numFmtId="0">
      <sharedItems count="3">
        <s v=""/>
        <s v="立体美抽纸"/>
        <s v="立体美卷纸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5682523148" refreshedBy="yr" recordCount="377">
  <cacheSource type="worksheet">
    <worksheetSource ref="A1:P378" sheet="25-26"/>
  </cacheSource>
  <cacheFields count="16">
    <cacheField name="月" numFmtId="0">
      <sharedItems count="1">
        <s v="11"/>
      </sharedItems>
    </cacheField>
    <cacheField name="日期" numFmtId="0">
      <sharedItems containsSemiMixedTypes="0" containsString="0" containsNumber="1" containsInteger="1" minValue="0" maxValue="20201126" count="2">
        <n v="20201125"/>
        <n v="20201126"/>
      </sharedItems>
    </cacheField>
    <cacheField name="id" numFmtId="176">
      <sharedItems containsSemiMixedTypes="0" containsString="0" containsNumber="1" containsInteger="1" minValue="0" maxValue="631613927568" count="201">
        <n v="537752882633"/>
        <n v="41141176393"/>
        <n v="39290708556"/>
        <n v="587234267079"/>
        <n v="587516703876"/>
        <n v="537824984434"/>
        <n v="564587383224"/>
        <n v="589590595246"/>
        <n v="17704561464"/>
        <n v="574308070162"/>
        <n v="555332266949"/>
        <n v="593225443577"/>
        <n v="554877274741"/>
        <n v="574624025153"/>
        <n v="587015100676"/>
        <n v="39788807046"/>
        <n v="584436823460"/>
        <n v="554765196730"/>
        <n v="521804256985"/>
        <n v="15699771744"/>
        <n v="613513119392"/>
        <n v="527733653043"/>
        <n v="598898432532"/>
        <n v="40611478319"/>
        <n v="538263950177"/>
        <n v="539854510916"/>
        <n v="520538406051"/>
        <n v="37253526527"/>
        <n v="43988989706"/>
        <n v="527733589105"/>
        <n v="573035985548"/>
        <n v="15699803229"/>
        <n v="569386315777"/>
        <n v="563834177641"/>
        <n v="589377945837"/>
        <n v="539325022308"/>
        <n v="43893226461"/>
        <n v="579975467115"/>
        <n v="577037788975"/>
        <n v="528033010612"/>
        <n v="528778018743"/>
        <n v="39829692578"/>
        <n v="538312709167"/>
        <n v="555055329886"/>
        <n v="602881179663"/>
        <n v="37254243740"/>
        <n v="559325430280"/>
        <n v="535688693680"/>
        <n v="538305797734"/>
        <n v="39800042951"/>
        <n v="589851591771"/>
        <n v="527990951359"/>
        <n v="573160835361"/>
        <n v="564135111481"/>
        <n v="19539059607"/>
        <n v="538354076404"/>
        <n v="559686121121"/>
        <n v="42759737847"/>
        <n v="17609832853"/>
        <n v="577184412748"/>
        <n v="562674596108"/>
        <n v="18943200386"/>
        <n v="581521081842"/>
        <n v="592505020153"/>
        <n v="528033190141"/>
        <n v="527990679684"/>
        <n v="583643847514"/>
        <n v="537827368358"/>
        <n v="538349196723"/>
        <n v="40596755110"/>
        <n v="17609936348"/>
        <n v="563835009431"/>
        <n v="538307169296"/>
        <n v="537537256568"/>
        <n v="528064196860"/>
        <n v="574520036128"/>
        <n v="568629665883"/>
        <n v="521869636173"/>
        <n v="587409020085"/>
        <n v="599148365406"/>
        <n v="525048016525"/>
        <n v="592049049728"/>
        <n v="584257403229"/>
        <n v="17609664652"/>
        <n v="16175250812"/>
        <n v="17609716325"/>
        <n v="587405880719"/>
        <n v="574736366653"/>
        <n v="576130979060"/>
        <n v="592722485900"/>
        <n v="527990475963"/>
        <n v="555904462655"/>
        <n v="592501952315"/>
        <n v="17609980146"/>
        <n v="601848376488"/>
        <n v="556389065398"/>
        <n v="547190677216"/>
        <n v="544053639760"/>
        <n v="588993275843"/>
        <n v="568765915390"/>
        <n v="593744734497"/>
        <n v="598970252794"/>
        <n v="527733177957"/>
        <n v="572262680111"/>
        <n v="569909827792"/>
        <n v="599522087809"/>
        <n v="624157848041"/>
        <n v="37253770022"/>
        <n v="528064232769"/>
        <n v="17609756261"/>
        <n v="538192543595"/>
        <n v="621584076904"/>
        <n v="604021319220"/>
        <n v="587241915065"/>
        <n v="541918489832"/>
        <n v="527678427514"/>
        <n v="596986065929"/>
        <n v="14816670119"/>
        <n v="524754970729"/>
        <n v="528064336529"/>
        <n v="599139729217"/>
        <n v="523138079161"/>
        <n v="592889713507"/>
        <n v="548003777683"/>
        <n v="553066686610"/>
        <n v="599279018544"/>
        <n v="525000115434"/>
        <n v="37318730769"/>
        <n v="566160365748"/>
        <n v="526145930115"/>
        <n v="599521991415"/>
        <n v="585050518231"/>
        <n v="570361375952"/>
        <n v="538927350752"/>
        <n v="586951697361"/>
        <n v="622645559255"/>
        <n v="599138477865"/>
        <n v="591439605080"/>
        <n v="602081449138"/>
        <n v="611950399653"/>
        <n v="574838039203"/>
        <n v="527119411115"/>
        <n v="593748866098"/>
        <n v="589329976605"/>
        <n v="575961933882"/>
        <n v="527733221669"/>
        <n v="528047181291"/>
        <n v="599522639719"/>
        <n v="599335926023"/>
        <n v="528046969601"/>
        <n v="17059283658"/>
        <n v="627413079207"/>
        <n v="592878213305"/>
        <n v="527719726342"/>
        <n v="631613927568"/>
        <n v="601186603927"/>
        <n v="574735494600"/>
        <n v="562374577568"/>
        <n v="598909152271"/>
        <n v="599335746549"/>
        <n v="554217085959"/>
        <n v="624636128578"/>
        <n v="528032990563"/>
        <n v="527183564590"/>
        <n v="598908900450"/>
        <n v="571250855227"/>
        <n v="611461391391"/>
        <n v="610575643922"/>
        <n v="576123419275"/>
        <n v="593584016163"/>
        <n v="601890751194"/>
        <n v="599141001175"/>
        <n v="615936403695"/>
        <n v="569781213653"/>
        <n v="599521259641"/>
        <n v="601187015484"/>
        <n v="600570993493"/>
        <n v="627410507881"/>
        <n v="624125029445"/>
        <n v="569438859623"/>
        <n v="598909468408"/>
        <n v="538314893621"/>
        <n v="556322528534"/>
        <n v="528047125345"/>
        <n v="538267926200"/>
        <n v="600795005584"/>
        <n v="607031592886"/>
        <n v="527990607768"/>
        <n v="528033014551"/>
        <n v="624645448592"/>
        <n v="578894356956"/>
        <n v="528064556251"/>
        <n v="601843460575"/>
        <n v="601093977199"/>
        <n v="596368843930"/>
        <n v="599458348066"/>
        <n v="631567282296"/>
        <n v="621127983607"/>
        <n v="527733381602"/>
        <n v="574118879871"/>
        <n v="623767599160"/>
      </sharedItems>
    </cacheField>
    <cacheField name="商品名称" numFmtId="0">
      <sharedItems count="200">
        <s v="维达抽纸超韧3层M码120抽24包卫生餐巾纸巾抽纸家用实惠整箱装"/>
        <s v="维达卷纸蓝色经典4层140克27卷卷纸卫生纸巾卷纸家用实惠整箱装"/>
        <s v="维达卷纸蓝色经典4层200克27卷卷纸卫生纸巾卷纸家用实惠整箱装"/>
        <s v="维达无芯卷纸超韧4层78克10卷(中棒)卫生纸巾 厕纸手纸家用实惠装"/>
        <s v="维达棉韧立体美压花抽纸M码3层100抽20包卫生纸巾整箱家用实惠"/>
        <s v="维达手帕纸超韧4层8张18包卫生纸巾 自然无香面巾纸 新旧交替发货"/>
        <s v="维达抽纸超韧3层130抽24包卫生纸巾抽纸餐巾纸家用实惠整箱装"/>
        <s v="维达棉韧立体美压花抽纸3层100抽6包卫生纸巾餐巾纸 新旧随机发货"/>
        <s v="维达抽纸超韧3层130抽6包卫生纸巾面巾纸餐巾纸 新旧交替发货"/>
        <s v="【加量不加价】维达细韧抽纸130抽24包(18+6)包整箱纸巾新旧交替"/>
        <s v="维达婴儿棉韧抽纸3层100抽24包儿童纸巾卫生纸抽纸整箱家用实惠装"/>
        <s v="维达超韧抽纸加量不加价3层共30包整箱抽纸巾家用实惠整装箱"/>
        <s v="维达棉韧立体美抽纸3层108抽24包纸巾抽纸整箱实惠装新旧交替发货"/>
        <s v="维达卷纸蓝色经典4层140克20卷卫生纸巾有芯卷纸厕纸 新旧交替"/>
        <s v="【超定制】维达湿厕纸套装40片6包常规+10片4包便携私处清洁湿巾"/>
        <s v="维达无芯卷纸超韧3层100克10卷(长棒)卫生纸巾厕纸 新旧包装交替"/>
        <s v="维达卷纸棉韧4层12卷立体美压花有芯卷纸卫生纸巾厕纸实惠装"/>
        <s v="维达棉韧立体美抽纸3层110抽8包卫生纸巾餐巾纸 新旧随机发货"/>
        <s v="维达抽纸细韧3层140抽24包卫生纸巾餐巾纸抽纸家用实惠整箱装"/>
        <s v="维达卷纸蓝色经典4层200克10卷卫生纸巾有芯卷纸厕纸 新旧交替"/>
        <s v="维达棉韧卷纸4层125克24卷整箱装立体美压花有芯卷纸卫生纸巾"/>
        <s v="维达手帕纸套装3层8张50包卫生纸巾 吾皇版本随机发货"/>
        <s v="【加量不加价】维达棉韧立体美抽纸100抽30包(24+6)包 新旧交替"/>
        <s v="维达抽纸超韧3层M码150抽24包卫生纸巾家用实惠整箱装新旧混发"/>
        <s v="维达蓝色经典有芯卷纸4层200克27卷整箱*2箱共54卷纸巾 新旧交替"/>
        <s v="维达无芯卷纸超韧3层100克40卷卫生纸巾家用厕纸整箱实惠装卫生纸"/>
        <s v="维达超韧抽纸3层150抽24包卫生纸巾餐巾纸家用实惠整箱装爆款S码"/>
        <s v="维达厨房抽纸2层80抽3包厨房专用去油污卫生纸巾 新旧包装交替"/>
        <s v="维达厨房卷纸2层75节2卷厨房专用去油污卫生纸巾 新旧包装交替"/>
        <s v="维达洁肤杀菌湿巾10片*5包 去菌湿巾卫生湿纸巾套装便携新旧交替"/>
        <s v="维达洁肤杀菌湿巾套装80抽*3包卫生湿纸巾湿巾纸 新旧包装交替"/>
        <s v="维达卷纸蓝色经典4层140克10卷卫生纸巾有芯卷纸厕纸 新旧交替"/>
        <s v="维达棉韧立体美压花抽纸M码3层100抽单包中幅纸巾体验价/非零售价"/>
        <s v="维达大规格商用擦手纸三折200抽*20包卫生抽纸家用实惠整箱装"/>
        <s v="维达卷纸超韧4层78克30卷卫生纸巾卷纸家用实惠整箱装新旧交替"/>
        <s v="【薇娅推荐】维达湿厕纸套装40片*10包 私处清洁湿巾 可冲入马桶"/>
        <s v="维达湿厕纸40片1包 私处清洁湿巾湿纸巾 亲肤柔和 大人小孩皆可用"/>
        <s v="维达抽纸超韧3层M码120抽8包卫生纸巾中规格面巾纸 新旧交替发货"/>
        <s v="维达卷纸棉韧4层120克12卷立体美压花无芯卷纸卫生纸巾厕纸实惠装"/>
        <s v="维达卷纸卷筒纸手纸至有分量3层160克40卷卫生纸巾有芯卷纸纸品"/>
        <s v="维达抽纸倍韧120抽30包面巾纸餐巾纸卫生纸巾装新旧交替发货"/>
        <s v="维达婴儿湿巾80抽1包 儿童宝宝手口可用卫生湿纸巾 新旧交替"/>
        <s v="维达婴儿抽纸M码3层150抽/箱*2箱共36包中规格卫生纸巾 新旧交替"/>
        <s v="维达卷纸棉韧4层128克27卷有芯卷纸卫生纸巾整箱装新旧交替发货"/>
        <s v="维达细韧抽纸3层24包卫生纸巾餐巾纸抽纸家用实惠整装箱"/>
        <s v="维达厨房专用清洁湿纸巾48片/包 厨房纸卫生湿巾 新旧包装交替"/>
        <s v="维达厨房卷纸2层75节*5提共10卷厨房专用卫生纸巾 新旧包装交替"/>
        <s v="维达卷纸卫生纸巾棉韧4层160克27卷立体美有芯卷纸家用实惠整箱装"/>
        <s v="维达抽纸超韧3层150抽48包整箱装卫生纸巾餐巾纸新旧交替发货"/>
        <s v="维达卷纸卷筒纸超韧4层180克10卷卫生纸巾有芯卷纸 新旧包装交替"/>
        <s v="维达吾皇湿厕纸40片5包+10片4包无酒精可用护理清洁湿巾便携"/>
        <s v="维达抽纸超韧3层130抽24包卫生纸巾面巾纸餐巾纸 新旧交替发货"/>
        <s v="维达卷纸棉韧4层130克12卷立体美压花有芯卷纸卫生纸巾厕纸实惠装"/>
        <s v="维达商用卷纸3层180米/卷共8大卷公用卫生纸巾卷纸家用实惠整箱装"/>
        <s v="维达卷纸至有分量3层160克10卷卫生纸巾有芯卷纸 新旧包装交替"/>
        <s v="维达卷纸蓝色经典4层200克30卷卫生纸巾有芯卷纸厕纸新旧交替"/>
        <s v="维达商用大盘纸2层280米/卷*8大卷卷纸卫生纸巾家用实惠整箱装"/>
        <s v="维达婴儿宝宝婴幼儿抽纸M码3层150抽18包卫生纸巾家用实惠整箱装"/>
        <s v="维达手帕纸3层8张10包卫生纸巾 面巾纸 吾皇版本交替发货"/>
        <s v="维达细韧抽纸3层S码120抽20包卫生纸巾餐巾纸抽纸家用实惠整箱装"/>
        <s v="维达婴儿湿巾手口可用80抽*3包 儿童专用湿纸巾套装 新旧交替发货"/>
        <s v="维达手帕纸细韧4层7张12包卫生纸巾 新旧交替随机发货便携餐巾纸"/>
        <s v="维达婴儿柔湿巾80片/包 *3包 宝宝专用护肤卫生湿纸巾 新旧混发"/>
        <s v="维达纯水湿巾80片 无香精 婴儿儿童手口可用抽取式湿纸巾湿巾纸"/>
        <s v="维达抽纸超韧3层120抽20包卫生纸巾面巾纸餐巾纸 新旧交替发货"/>
        <s v="维达抽纸超韧3层130抽12包卫生纸巾面巾纸餐巾纸 新旧交替发货"/>
        <s v="维达卷纸至有分量3层180克20卷卫生纸巾厕纸手纸卷纸 新旧混发"/>
        <s v="维达手帕纸超韧4层8张36包卫生纸巾 自然无香面巾纸新旧交替发货"/>
        <s v="维达超韧中规格抽纸150抽/包*2箱 共48包纸巾整箱面巾纸新旧交替"/>
        <s v="维达卷纸蓝色经典4层130克12卷卫生纸巾有芯卷纸厕纸新旧交替发货"/>
        <s v="维达洁肤杀菌湿巾湿纸巾10片1包 便携装卫生湿纸巾湿巾纸新旧交替"/>
        <s v="维达大规格商用擦手纸抹手纸200张/包*9包抽纸家用实惠整箱装"/>
        <s v="维达卷纸卷筒纸超韧4层180克40卷卫生纸巾有芯卷纸 新旧包装交替"/>
        <s v="维达无芯卷纸超韧3层140克12卷中棒卫生纸巾厕纸新旧包装交替发货"/>
        <s v="维达抽纸倍韧2层180抽30包软包装面巾纸餐巾纸 卫生纸巾纸品"/>
        <s v="维达无芯卷纸超韧3层140克24卷(中棒)卫生纸巾厕纸 新旧包装交替"/>
        <s v="维达卷纸棉韧4层150克单卷压花卫生纸巾体验价/非零售价 有芯卷纸"/>
        <s v="维达卷纸超韧4层200克10卷卫生纸巾有芯卷纸厕纸 新旧包装交替"/>
        <s v="维达蓝色经典有芯卷纸4层140克27卷整箱*2箱共54卷纸巾 新旧交替"/>
        <s v="维达卷纸棉韧4层100克30卷卫生纸巾卷纸厕纸手纸家用实惠整箱装"/>
        <s v="维达卷纸蓝色经典3层160克10卷卫生纸巾有芯卷纸 纸品厕纸手纸"/>
        <s v="维达厨房抽纸80抽12包厨房防油贴纸抽纸巾卫生纸家用实惠整箱装"/>
        <s v="维达棉韧立体美压花抽纸3层110抽6包卫生纸巾  新旧随机发货纸抽"/>
        <s v="维达手帕纸超韧4层8张12包卫生纸巾自然无香面巾纸便携小包餐巾纸"/>
        <s v="维达卷纸至有分量3层180克10卷卫生纸巾厕纸有芯卷纸 新旧混发"/>
        <s v="维达盒抽超韧3层L码130抽3盒装大规格餐巾纸 卫生抽纸新旧混发"/>
        <s v="维达抽纸超韧3层M码120抽24包整箱装*2箱共48包中幅纸巾 新旧交替"/>
        <s v="维达洁肤杀菌湿巾套装80抽*2包卫生湿纸巾湿巾纸 新旧包装交替"/>
        <s v="维达棉韧4层150g10卷/140g12卷无芯卷纸卫生纸巾 新旧交替发货"/>
        <s v="维达 超迷你杀菌8片8包便携装卫生湿巾 吾皇版本 交替发货"/>
        <s v="维达无芯卷纸超韧3层100克40卷(长棒)卫生纸巾套装 新旧包装交替"/>
        <s v="维达洁肤杀菌湿巾80抽1包温和无香卫生湿纸巾湿巾纸 新旧包装交替"/>
        <s v="维达超迷你杀菌湿纸巾8片8包 便携儿童宝宝手口清洁护理卫生湿巾"/>
        <s v="维达儿童迷你杀菌湿巾8片3包便携装湿纸巾 婴儿可用 新旧包装交替"/>
        <s v="维达棉韧系列三层抽取式面巾纸 100抽*12包/提"/>
        <s v="维达棉韧卷纸卫生纸卷筒纸4层180克10卷立体美有芯卷纸新旧交替"/>
        <s v="维达湿厕纸40片/包*3包 私处清洁湿巾 温和不刺激 可扔入马桶"/>
        <s v="包邮维达厨房卷纸2层75节8卷厨房防油贴纸卫生纸巾家用实惠整装箱"/>
        <s v="维达无芯卷纸超韧4层78克10卷*3提共30卷卫生纸巾厕纸家用卫生纸"/>
        <s v="维达便携装湿厕纸10片1包 私处清洁湿巾 干湿搭配 屁屁更干净"/>
        <s v="维达棉韧压花立体美抽纸 3层12包 抽取式面纸巾 卫生纸巾面巾纸"/>
        <s v="维达超韧Just1 颐和园IP国潮纸巾4层超迷你24包 手帕纸面巾手帕纸"/>
        <s v="维达手帕纸超韧4层8张60包套装卫生纸巾餐巾纸面纸自然无香面巾纸"/>
        <s v="维达厨房专用清洁湿纸巾26片/包*3包 厨房纸卫生湿巾新旧包装交替"/>
        <s v="维达婴儿婴幼儿棉柔巾100抽6包干湿两用可做湿纸巾洗脸巾新旧交替"/>
        <s v="维达超韧系列纸面巾130抽*8包/提"/>
        <s v="维达蓝色经典有芯卫卷4层130g30卷卫生纸巾实惠卷纸整箱装"/>
        <s v="维达厨房专用清洁湿巾26片/包厨房纸去污卫生湿巾 新旧包装交替"/>
        <s v="维达抽纸超韧3层M码150抽15包卫生纸巾 中规格面巾纸餐巾纸面纸"/>
        <s v="维达抽纸超韧3层M码150抽3包卫生纸巾 中规格面巾纸餐巾纸卫生纸"/>
        <s v="维达卷纸卷筒纸手纸蓝色经典3层160克*60卷卫生纸巾有芯卷纸"/>
        <s v="【薇娅】维达棉韧小王子IP装 立体美压花抽纸110抽20包整箱装"/>
        <s v="维达蓝色经典卷筒纸卷纸卷筒卫生纸4层160克27卷整箱装 卫生纸巾"/>
        <s v="维达棉韧立体美压花抽纸3层110抽12包 卫生纸巾 新旧随机发货"/>
        <s v="维达厨房抽纸2层80抽3包/提*3提共9包厨房卫生纸巾 新旧包装交替"/>
        <s v="维达无芯卷纸超韧3层100克30卷(长棒)卫生纸巾套装 新旧包装交替"/>
        <s v="维达超迷你8片*8包*4共32包 便携装卫生湿巾湿纸巾新旧交替发货"/>
        <s v="维达抽纸超韧3层150抽3包面巾纸卫生纸巾餐巾纸 新旧交替发货"/>
        <s v="维达婴儿湿巾80片*3包+婴儿抽纸3层100抽4包家用实惠整箱新旧交替"/>
        <s v="维达无芯卷纸超韧3层100克20卷(长棒)卫生纸巾套装 新旧包装交替"/>
        <s v="维达抽取式面巾纸 130抽*6包/提"/>
        <s v="维达婴儿湿巾手口可用40抽儿童专用护肤卫生湿纸巾新旧交替发货"/>
        <s v="维达吾皇IP女性专用湿厕纸巾20片*10包洁净升级私处清洁湿巾"/>
        <s v="维达手帕纸套装细韧4层7张/包共60小包 纸巾新旧交替随机发货"/>
        <s v="维达手帕纸套装细韧4层7张/包共36小包 纸巾新旧交替随机发货"/>
        <s v="维达颐和园联名 超韧Just1国潮抽纸4层18包整箱纸巾餐巾纸餐纸"/>
        <s v="维达抽纸细韧3层136抽6包雏菊淡香面巾纸卫生纸巾 新旧交替发货"/>
        <s v="维达抽纸倍韧2层180抽6包软包装面巾纸餐巾纸 卫生纸巾擦手纸品"/>
        <s v="维达便携装湿厕纸套装10片/包*10包  私处清洁湿巾 新旧交替发货"/>
        <s v="维达卷纸超韧4层180克27卷卫生纸巾卷纸家用实惠整箱装新旧交替"/>
        <s v="维达超韧系列卫生纸150克*12卷/提"/>
        <s v="维达便携装湿厕纸10片/包*4包 温和不刺激"/>
        <s v="维达棉柔巾大规格XL码100抽*4包/提干湿两用湿水可做一次性洗脸巾"/>
        <s v="包邮维达湿厕纸40片/包*5包加送超韧抽纸1包 温和 私处清洁湿巾"/>
        <s v="维达立体美4层140克12卷/提*2提共24卷无芯卷纸卫生纸新旧交替"/>
        <s v="维达超韧抽纸3层100抽15包S码卫生纸巾抽纸家用家庭实惠整箱装"/>
        <s v="维达超韧抽取式纸面巾纤巧装126抽*10包"/>
        <s v="维达吾皇IP 奶猫香超迷你4层5张24包 吸猫味手帕纸纸巾餐巾纸"/>
        <s v="维达有份量V4081　180克/卷*10卷/提"/>
        <s v="【百亿补贴会场更划算】维达洁肤杀菌湿巾10片/包*15包便携装"/>
        <s v="维达婴儿湿巾手口可用80抽*2包 儿童专用湿纸巾套装 新旧包装交替"/>
        <s v="维达抽纸超韧3层130抽18包卫生纸巾面巾纸餐巾纸 新旧交替发货"/>
        <s v="维达棉韧压花立体美抽取面巾3层110抽10包 卫生抽纸纸巾餐巾纸"/>
        <s v="维达吾皇定制版湿厕纸40片/包 无酒精 私处清洁湿巾湿纸巾湿厕纸"/>
        <s v="维达湿厕纸40片*3包+10片便携装*2包 私处清洁湿巾  新旧交替"/>
        <s v="维达抽纸超韧3层M码150抽12包卫生纸巾 中规格面巾纸面纸餐巾纸"/>
        <s v="维达有芯卷纸至有分量3层160克10卷*2提共20卷卫生纸巾 新旧交替"/>
        <s v="维达超韧4层纸手帕(悦享装)"/>
        <s v="维达抽取式厨房纸巾80抽*3包/提"/>
        <s v="维达抽纸超韧3层120抽8包卫生纸巾面巾纸餐巾纸 新旧交替发货"/>
        <s v="维达抽纸超韧3层120抽4包卫生纸巾面巾纸 新旧交替发货便携小包纸"/>
        <s v="维达酒精卫生湿巾30片3包温和无香量贩装湿纸巾"/>
        <s v="维达吾皇IP 女性专用湿厕纸巾卫生纸20片/包 私处可用 液体厕纸"/>
        <s v="维达卷纸蓝色经典4层130克36卷卫生纸巾有芯卷纸厕纸新旧交替发货"/>
        <s v="维达棉韧立体美压花4层无芯卷纸"/>
        <s v="维达蓝色经典卫生卷纸12卷/提"/>
        <s v="维达卷纸卷筒纸超韧4层180克20卷卫生纸巾有芯卷纸 新旧包装交替"/>
        <s v="维达卷纸超韧4层130克30卷卫生纸巾卷纸家用实惠整箱装新旧交替"/>
        <s v="维达厨房湿巾 40片/包"/>
        <s v="维达擦手纸200张/包"/>
        <s v="维达卷纸蓝色经典4层130克24卷卫生纸巾有芯卷纸厕纸新旧交替发货"/>
        <s v="维达纯木本色抽纸3层110抽20包软抽纸面巾实惠整箱装"/>
        <s v="维达抽纸超韧3层M码150抽6包卫生纸巾 中规格面巾纸餐巾纸面纸"/>
        <s v="维达有芯卷纸至有分量3层160克10卷*3提共30卷卫生纸巾 新旧交替"/>
        <s v="维达细韧4层纸手帕 10+2包/条"/>
        <s v="维达抽纸棉韧立体美压花M码纸巾3层100抽2包"/>
        <s v="维达RO纯水湿巾80片3包量贩装无香精 洁净安心抽取式湿纸巾湿巾纸"/>
        <s v="维达超韧系列三层抽取式纸面巾"/>
        <s v="维达印花手帕纸超韧4层5张24包Feel面巾纸糖果色印花新旧交替发货"/>
        <s v="维达Luxury铂臻立体美压花有芯卷纸3层120克24卷家用实惠整箱装"/>
        <s v="维达颐和园厨房抽纸80抽8包厨房防油贴纸卫生纸巾家用实惠整箱装"/>
        <s v="维达180克蓝色经典卷纸3层 180克*10卷/提"/>
        <s v="【百亿补贴】维达加量细韧抽纸130抽18+6包共24包"/>
        <s v="维达立体美棉韧卫生纸巾4层150克2卷有芯卷纸"/>
        <s v="维达立体美抽取式纸面巾 标准装 110抽*6包/提"/>
        <s v="维达超韧四层舒雅清香纸手帕 18包/组"/>
        <s v="维达立体美4层有芯卷筒卫生纸20卷提"/>
        <s v="维达小王子儿童卫生湿巾60片1包卫生纸巾"/>
        <s v="维达立体美棉韧卫生纸巾4层150克4卷有芯卷纸卫生纸家用实惠装"/>
        <s v="维达湿巾量贩装10片*3包/提"/>
        <s v="维达抽纸超韧3层150抽27包面巾纸餐巾纸卫生纸巾 新旧交替发货"/>
        <s v="维达棉韧立体美压花抽纸M码3层100抽3包中规格纸巾 新旧混发"/>
        <s v="维达抽纸倍韧2层180抽/包共24包面巾纸餐巾纸面纸卫生纸巾纸品"/>
        <s v="维达卷纸至有分量3层180克30卷卫生纸巾厕纸有芯卷纸 新旧混发"/>
        <s v="维达抽取式纸面巾 130抽*3包/提"/>
        <s v="维达棉韧立体美无芯卷纸标准装"/>
        <s v="维达抽纸超韧3层M码150抽9包卫生纸巾 中规格面巾纸餐巾纸面纸"/>
        <s v="维达抽纸超韧3层120抽16包卫生纸巾面巾纸餐巾纸 新旧交替发货"/>
        <s v="维达纯木本色抽纸3层110抽6包软抽纸面巾纸巾家用实惠抽纸"/>
        <s v="维达印花手帕纸超韧4层5张72包Feel面巾纸糖果色印花新旧交替发货"/>
        <s v="维达抽纸倍韧2层180抽/包共12包面巾纸餐巾纸面纸卫生纸巾纸品"/>
        <s v="维达4层超韧卷筒卫生纸115克*（10+2）卷/提"/>
        <s v="维达卫生卷纸140克*10粒/提"/>
        <s v="维达超韧软抽 3层120抽10包 卫生纸巾 抽取式面巾纸餐巾纸巾"/>
        <s v="维达儿童湿巾(迷你版)"/>
        <s v="维达超韧4层便捷装纸面巾20抽*10包"/>
        <s v="维达抽纸超韧3层s码130抽20包整箱装卫生纸巾"/>
        <s v="维达抽纸超韧3层150抽9包面巾纸餐巾纸卫生纸巾 新旧交替发货"/>
        <s v="维达便携装湿厕纸清爽水润擦拭10片/包*2包"/>
        <s v="维达棉韧小王子IP装 立体美压花抽纸110抽20包卫生纸巾整箱装"/>
      </sharedItems>
    </cacheField>
    <cacheField name="支付金额" numFmtId="0">
      <sharedItems containsSemiMixedTypes="0" containsString="0" containsNumber="1" minValue="0" maxValue="355942.1" count="376">
        <n v="355942.1"/>
        <n v="154626.2"/>
        <n v="98021.81"/>
        <n v="87419.13"/>
        <n v="85726.63"/>
        <n v="82828.27"/>
        <n v="81577.51"/>
        <n v="81483.46"/>
        <n v="55304.85"/>
        <n v="53714.42"/>
        <n v="49796.46"/>
        <n v="48093.22"/>
        <n v="46131.01"/>
        <n v="41212.18"/>
        <n v="39932.32"/>
        <n v="33312.85"/>
        <n v="30408.29"/>
        <n v="27892.75"/>
        <n v="26822.76"/>
        <n v="26439.02"/>
        <n v="26403.68"/>
        <n v="26032.38"/>
        <n v="25780.61"/>
        <n v="24918.47"/>
        <n v="22980.09"/>
        <n v="22548.39"/>
        <n v="22511.11"/>
        <n v="22012.55"/>
        <n v="19431.74"/>
        <n v="19279.11"/>
        <n v="18983.24"/>
        <n v="18273.23"/>
        <n v="16523.25"/>
        <n v="16479.78"/>
        <n v="15752.19"/>
        <n v="15597.89"/>
        <n v="15322.82"/>
        <n v="14698"/>
        <n v="13697.13"/>
        <n v="13357.6"/>
        <n v="12167.01"/>
        <n v="12024.34"/>
        <n v="11665.47"/>
        <n v="11198.43"/>
        <n v="10367.75"/>
        <n v="9985.44"/>
        <n v="9929.07"/>
        <n v="9902.21"/>
        <n v="9762.6"/>
        <n v="9448.64"/>
        <n v="8830.38"/>
        <n v="8689.62"/>
        <n v="8616.15"/>
        <n v="8431.69"/>
        <n v="7908.98"/>
        <n v="7773.2"/>
        <n v="7767.75"/>
        <n v="7617.47"/>
        <n v="7378.73"/>
        <n v="6625.72"/>
        <n v="6623.05"/>
        <n v="6503.03"/>
        <n v="6199"/>
        <n v="6148.49"/>
        <n v="6138.69"/>
        <n v="6127.57"/>
        <n v="6078.96"/>
        <n v="6018.66"/>
        <n v="5985.65"/>
        <n v="5843.33"/>
        <n v="5776.03"/>
        <n v="5745.12"/>
        <n v="5702.49"/>
        <n v="5648.38"/>
        <n v="5589.55"/>
        <n v="5536.73"/>
        <n v="5394.38"/>
        <n v="5071.74"/>
        <n v="4893.39"/>
        <n v="4623.47"/>
        <n v="4387.52"/>
        <n v="4061.19"/>
        <n v="3985.49"/>
        <n v="3908.11"/>
        <n v="3714.92"/>
        <n v="3701.75"/>
        <n v="3496.17"/>
        <n v="3422.3"/>
        <n v="3316.9"/>
        <n v="3297.62"/>
        <n v="3249.47"/>
        <n v="3191.47"/>
        <n v="3163.33"/>
        <n v="2828.51"/>
        <n v="2766.41"/>
        <n v="2696.33"/>
        <n v="2669.68"/>
        <n v="2641.3"/>
        <n v="2634.24"/>
        <n v="2591.34"/>
        <n v="2582.82"/>
        <n v="2574.95"/>
        <n v="2545.8"/>
        <n v="2532.99"/>
        <n v="2397.12"/>
        <n v="2335.42"/>
        <n v="2299.5"/>
        <n v="2168.8"/>
        <n v="2165.13"/>
        <n v="2154.52"/>
        <n v="2104.2"/>
        <n v="2019.34"/>
        <n v="1829.37"/>
        <n v="1825.82"/>
        <n v="1784.28"/>
        <n v="1762.32"/>
        <n v="1750.11"/>
        <n v="1707.64"/>
        <n v="1688.07"/>
        <n v="1630.25"/>
        <n v="1627.43"/>
        <n v="1615.87"/>
        <n v="1495.28"/>
        <n v="1425.58"/>
        <n v="1395.08"/>
        <n v="1291.56"/>
        <n v="1205.24"/>
        <n v="1137.54"/>
        <n v="1065.94"/>
        <n v="1059.51"/>
        <n v="968.99"/>
        <n v="902.83"/>
        <n v="898.61"/>
        <n v="830.35"/>
        <n v="826.71"/>
        <n v="783.8"/>
        <n v="737.06"/>
        <n v="724.77"/>
        <n v="698.17"/>
        <n v="691.95"/>
        <n v="690.36"/>
        <n v="669.56"/>
        <n v="606.32"/>
        <n v="594.8"/>
        <n v="581.2"/>
        <n v="549.29"/>
        <n v="540.48"/>
        <n v="528.8"/>
        <n v="528.18"/>
        <n v="502.69"/>
        <n v="479.31"/>
        <n v="447.39"/>
        <n v="435.21"/>
        <n v="389.14"/>
        <n v="375.94"/>
        <n v="373.54"/>
        <n v="364.84"/>
        <n v="363.93"/>
        <n v="342.96"/>
        <n v="332.13"/>
        <n v="300.14"/>
        <n v="280.91"/>
        <n v="274.19"/>
        <n v="269.81"/>
        <n v="267.34"/>
        <n v="260.93"/>
        <n v="239.6"/>
        <n v="224.13"/>
        <n v="211.49"/>
        <n v="209.7"/>
        <n v="207.21"/>
        <n v="199.77"/>
        <n v="198"/>
        <n v="188.86"/>
        <n v="188.48"/>
        <n v="188.39"/>
        <n v="186.12"/>
        <n v="179.78"/>
        <n v="179.7"/>
        <n v="170.9"/>
        <n v="170.82"/>
        <n v="162.88"/>
        <n v="159.17"/>
        <n v="152.72"/>
        <n v="151.82"/>
        <n v="151.29"/>
        <n v="144.42"/>
        <n v="133.64"/>
        <n v="328036.05"/>
        <n v="153785.96"/>
        <n v="107404"/>
        <n v="90625.28"/>
        <n v="86368.33"/>
        <n v="82791.55"/>
        <n v="74153.8"/>
        <n v="69948.88"/>
        <n v="50690.19"/>
        <n v="47550.02"/>
        <n v="43504.51"/>
        <n v="42444.87"/>
        <n v="32415.14"/>
        <n v="31242.16"/>
        <n v="29757.16"/>
        <n v="29040.74"/>
        <n v="28966.2"/>
        <n v="28922.89"/>
        <n v="27204.26"/>
        <n v="26625.86"/>
        <n v="24943.54"/>
        <n v="24780.17"/>
        <n v="22271.9"/>
        <n v="22225.69"/>
        <n v="21632.85"/>
        <n v="21562.49"/>
        <n v="20754.04"/>
        <n v="19753.09"/>
        <n v="19052.15"/>
        <n v="18397.95"/>
        <n v="17617.17"/>
        <n v="17332.21"/>
        <n v="17124.51"/>
        <n v="16804.24"/>
        <n v="14952.05"/>
        <n v="14867.44"/>
        <n v="14861.69"/>
        <n v="14093.04"/>
        <n v="14087.52"/>
        <n v="13194.2"/>
        <n v="12769.9"/>
        <n v="12086.03"/>
        <n v="11925.98"/>
        <n v="11395.56"/>
        <n v="10572.25"/>
        <n v="9881.39"/>
        <n v="9547.22"/>
        <n v="9375.05"/>
        <n v="9042.81"/>
        <n v="8266.29"/>
        <n v="7700.62"/>
        <n v="7358.06"/>
        <n v="7278.31"/>
        <n v="7181.77"/>
        <n v="7087.51"/>
        <n v="7062.62"/>
        <n v="6987.01"/>
        <n v="6767.05"/>
        <n v="6754.01"/>
        <n v="6454.64"/>
        <n v="6266.73"/>
        <n v="6148.96"/>
        <n v="6010.74"/>
        <n v="5924.1"/>
        <n v="5838.89"/>
        <n v="5708.63"/>
        <n v="5702.41"/>
        <n v="5615.75"/>
        <n v="5509.4"/>
        <n v="5295.34"/>
        <n v="5000.95"/>
        <n v="4927.43"/>
        <n v="4793.97"/>
        <n v="4722.63"/>
        <n v="4618.11"/>
        <n v="4541.92"/>
        <n v="4335.69"/>
        <n v="4038.15"/>
        <n v="4016.61"/>
        <n v="3883.03"/>
        <n v="3659"/>
        <n v="3595.07"/>
        <n v="3476.17"/>
        <n v="3469.97"/>
        <n v="3391.71"/>
        <n v="3188.58"/>
        <n v="3026.03"/>
        <n v="3014.63"/>
        <n v="2984.53"/>
        <n v="2833.22"/>
        <n v="2785.84"/>
        <n v="2778.34"/>
        <n v="2764.54"/>
        <n v="2730.4"/>
        <n v="2722.21"/>
        <n v="2610.39"/>
        <n v="2599.94"/>
        <n v="2583.55"/>
        <n v="2546.33"/>
        <n v="2532.95"/>
        <n v="2526.46"/>
        <n v="2493.93"/>
        <n v="2460.67"/>
        <n v="2427.19"/>
        <n v="2415.81"/>
        <n v="2328.78"/>
        <n v="2322.69"/>
        <n v="2291.45"/>
        <n v="2264.8"/>
        <n v="2148.99"/>
        <n v="2134.93"/>
        <n v="2109.09"/>
        <n v="1951.72"/>
        <n v="1772.07"/>
        <n v="1743.52"/>
        <n v="1729.56"/>
        <n v="1711.87"/>
        <n v="1613.31"/>
        <n v="1506.54"/>
        <n v="1498.8"/>
        <n v="1485.67"/>
        <n v="1478.55"/>
        <n v="1449"/>
        <n v="1333.7"/>
        <n v="1298.9"/>
        <n v="1284.01"/>
        <n v="1279"/>
        <n v="1218.85"/>
        <n v="1167.93"/>
        <n v="1142.09"/>
        <n v="1139.21"/>
        <n v="988.31"/>
        <n v="912.82"/>
        <n v="888.47"/>
        <n v="828.29"/>
        <n v="817.6"/>
        <n v="809.16"/>
        <n v="804.4"/>
        <n v="761.91"/>
        <n v="697.72"/>
        <n v="693.62"/>
        <n v="683.98"/>
        <n v="598.87"/>
        <n v="587.53"/>
        <n v="577.78"/>
        <n v="541.94"/>
        <n v="541.28"/>
        <n v="528.5"/>
        <n v="496.45"/>
        <n v="464.84"/>
        <n v="418.46"/>
        <n v="417.45"/>
        <n v="403.16"/>
        <n v="369.18"/>
        <n v="361.69"/>
        <n v="354.01"/>
        <n v="351.6"/>
        <n v="347.6"/>
        <n v="346.3"/>
        <n v="342"/>
        <n v="333.54"/>
        <n v="325.39"/>
        <n v="320.45"/>
        <n v="287.52"/>
        <n v="277.44"/>
        <n v="262.24"/>
        <n v="261"/>
        <n v="244.6"/>
        <n v="234.28"/>
        <n v="231.49"/>
        <n v="209.97"/>
        <n v="208.46"/>
        <n v="204.21"/>
        <n v="192.81"/>
        <n v="168.16"/>
        <n v="165.36"/>
        <n v="145.78"/>
        <n v="142.93"/>
        <n v="135.6"/>
        <n v="127.75"/>
        <n v="124.01"/>
        <n v="123.24"/>
        <n v="112"/>
        <n v="104.65"/>
        <n v="99.86"/>
        <n v="99.8"/>
        <n v="99"/>
        <n v="98.55"/>
      </sharedItems>
    </cacheField>
    <cacheField name="支付件数" numFmtId="0">
      <sharedItems containsSemiMixedTypes="0" containsString="0" containsNumber="1" containsInteger="1" minValue="0" maxValue="14367" count="247">
        <n v="7310"/>
        <n v="3069"/>
        <n v="1390"/>
        <n v="9061"/>
        <n v="2156"/>
        <n v="13038"/>
        <n v="1621"/>
        <n v="7165"/>
        <n v="4127"/>
        <n v="1494"/>
        <n v="942"/>
        <n v="860"/>
        <n v="1033"/>
        <n v="1227"/>
        <n v="1040"/>
        <n v="3127"/>
        <n v="1745"/>
        <n v="1804"/>
        <n v="556"/>
        <n v="949"/>
        <n v="513"/>
        <n v="1628"/>
        <n v="497"/>
        <n v="349"/>
        <n v="161"/>
        <n v="458"/>
        <n v="368"/>
        <n v="2040"/>
        <n v="3190"/>
        <n v="1664"/>
        <n v="507"/>
        <n v="917"/>
        <n v="14367"/>
        <n v="106"/>
        <n v="489"/>
        <n v="211"/>
        <n v="2246"/>
        <n v="778"/>
        <n v="807"/>
        <n v="152"/>
        <n v="249"/>
        <n v="1410"/>
        <n v="107"/>
        <n v="235"/>
        <n v="197"/>
        <n v="668"/>
        <n v="334"/>
        <n v="165"/>
        <n v="73"/>
        <n v="426"/>
        <n v="253"/>
        <n v="189"/>
        <n v="421"/>
        <n v="70"/>
        <n v="385"/>
        <n v="90"/>
        <n v="64"/>
        <n v="123"/>
        <n v="2653"/>
        <n v="194"/>
        <n v="203"/>
        <n v="1429"/>
        <n v="789"/>
        <n v="144"/>
        <n v="226"/>
        <n v="132"/>
        <n v="364"/>
        <n v="41"/>
        <n v="297"/>
        <n v="4039"/>
        <n v="78"/>
        <n v="68"/>
        <n v="296"/>
        <n v="100"/>
        <n v="142"/>
        <n v="5816"/>
        <n v="186"/>
        <n v="45"/>
        <n v="103"/>
        <n v="220"/>
        <n v="86"/>
        <n v="298"/>
        <n v="779"/>
        <n v="173"/>
        <n v="228"/>
        <n v="30"/>
        <n v="149"/>
        <n v="170"/>
        <n v="351"/>
        <n v="60"/>
        <n v="230"/>
        <n v="315"/>
        <n v="555"/>
        <n v="128"/>
        <n v="99"/>
        <n v="85"/>
        <n v="2050"/>
        <n v="88"/>
        <n v="336"/>
        <n v="110"/>
        <n v="57"/>
        <n v="130"/>
        <n v="43"/>
        <n v="254"/>
        <n v="55"/>
        <n v="217"/>
        <n v="16"/>
        <n v="40"/>
        <n v="29"/>
        <n v="66"/>
        <n v="46"/>
        <n v="53"/>
        <n v="193"/>
        <n v="49"/>
        <n v="245"/>
        <n v="36"/>
        <n v="59"/>
        <n v="98"/>
        <n v="25"/>
        <n v="15"/>
        <n v="50"/>
        <n v="116"/>
        <n v="22"/>
        <n v="20"/>
        <n v="17"/>
        <n v="27"/>
        <n v="35"/>
        <n v="95"/>
        <n v="39"/>
        <n v="34"/>
        <n v="24"/>
        <n v="13"/>
        <n v="62"/>
        <n v="48"/>
        <n v="47"/>
        <n v="117"/>
        <n v="6"/>
        <n v="32"/>
        <n v="19"/>
        <n v="7"/>
        <n v="21"/>
        <n v="42"/>
        <n v="5"/>
        <n v="4"/>
        <n v="8"/>
        <n v="3"/>
        <n v="2"/>
        <n v="12"/>
        <n v="18"/>
        <n v="6737"/>
        <n v="3065"/>
        <n v="2906"/>
        <n v="1800"/>
        <n v="1229"/>
        <n v="8591"/>
        <n v="11285"/>
        <n v="6110"/>
        <n v="1523"/>
        <n v="3552"/>
        <n v="1204"/>
        <n v="945"/>
        <n v="851"/>
        <n v="665"/>
        <n v="2769"/>
        <n v="1054"/>
        <n v="568"/>
        <n v="508"/>
        <n v="1790"/>
        <n v="1606"/>
        <n v="1415"/>
        <n v="155"/>
        <n v="308"/>
        <n v="1110"/>
        <n v="1221"/>
        <n v="377"/>
        <n v="512"/>
        <n v="1687"/>
        <n v="2894"/>
        <n v="112"/>
        <n v="342"/>
        <n v="12266"/>
        <n v="328"/>
        <n v="201"/>
        <n v="1638"/>
        <n v="283"/>
        <n v="420"/>
        <n v="751"/>
        <n v="138"/>
        <n v="1727"/>
        <n v="104"/>
        <n v="240"/>
        <n v="158"/>
        <n v="642"/>
        <n v="76"/>
        <n v="363"/>
        <n v="207"/>
        <n v="352"/>
        <n v="233"/>
        <n v="427"/>
        <n v="309"/>
        <n v="79"/>
        <n v="234"/>
        <n v="2255"/>
        <n v="1370"/>
        <n v="121"/>
        <n v="238"/>
        <n v="4057"/>
        <n v="759"/>
        <n v="164"/>
        <n v="204"/>
        <n v="109"/>
        <n v="4946"/>
        <n v="120"/>
        <n v="219"/>
        <n v="89"/>
        <n v="141"/>
        <n v="127"/>
        <n v="704"/>
        <n v="182"/>
        <n v="409"/>
        <n v="102"/>
        <n v="136"/>
        <n v="71"/>
        <n v="277"/>
        <n v="108"/>
        <n v="125"/>
        <n v="503"/>
        <n v="1875"/>
        <n v="84"/>
        <n v="269"/>
        <n v="275"/>
        <n v="77"/>
        <n v="52"/>
        <n v="105"/>
        <n v="10"/>
        <n v="54"/>
        <n v="187"/>
        <n v="154"/>
        <n v="114"/>
        <n v="61"/>
        <n v="101"/>
        <n v="23"/>
        <n v="135"/>
        <n v="11"/>
        <n v="140"/>
        <n v="9"/>
        <n v="1"/>
      </sharedItems>
    </cacheField>
    <cacheField name="商品访客数" numFmtId="0">
      <sharedItems containsSemiMixedTypes="0" containsString="0" containsNumber="1" containsInteger="1" minValue="0" maxValue="49603" count="338">
        <n v="31278"/>
        <n v="13494"/>
        <n v="8127"/>
        <n v="24046"/>
        <n v="10609"/>
        <n v="29490"/>
        <n v="6628"/>
        <n v="16480"/>
        <n v="9892"/>
        <n v="5492"/>
        <n v="3380"/>
        <n v="2781"/>
        <n v="4486"/>
        <n v="4238"/>
        <n v="4046"/>
        <n v="7057"/>
        <n v="5371"/>
        <n v="2351"/>
        <n v="3849"/>
        <n v="2657"/>
        <n v="4676"/>
        <n v="5739"/>
        <n v="1723"/>
        <n v="1203"/>
        <n v="1761"/>
        <n v="1944"/>
        <n v="3861"/>
        <n v="6271"/>
        <n v="2942"/>
        <n v="1277"/>
        <n v="2375"/>
        <n v="48173"/>
        <n v="568"/>
        <n v="3098"/>
        <n v="1556"/>
        <n v="1888"/>
        <n v="2660"/>
        <n v="547"/>
        <n v="950"/>
        <n v="2785"/>
        <n v="498"/>
        <n v="1867"/>
        <n v="1510"/>
        <n v="1111"/>
        <n v="574"/>
        <n v="929"/>
        <n v="470"/>
        <n v="937"/>
        <n v="1078"/>
        <n v="297"/>
        <n v="2715"/>
        <n v="252"/>
        <n v="1030"/>
        <n v="831"/>
        <n v="965"/>
        <n v="6732"/>
        <n v="1285"/>
        <n v="386"/>
        <n v="3232"/>
        <n v="714"/>
        <n v="1427"/>
        <n v="363"/>
        <n v="737"/>
        <n v="455"/>
        <n v="1107"/>
        <n v="241"/>
        <n v="797"/>
        <n v="9583"/>
        <n v="295"/>
        <n v="979"/>
        <n v="41"/>
        <n v="962"/>
        <n v="17886"/>
        <n v="666"/>
        <n v="448"/>
        <n v="430"/>
        <n v="1019"/>
        <n v="289"/>
        <n v="678"/>
        <n v="1754"/>
        <n v="203"/>
        <n v="247"/>
        <n v="710"/>
        <n v="257"/>
        <n v="1255"/>
        <n v="406"/>
        <n v="490"/>
        <n v="870"/>
        <n v="1836"/>
        <n v="787"/>
        <n v="351"/>
        <n v="458"/>
        <n v="543"/>
        <n v="426"/>
        <n v="5281"/>
        <n v="654"/>
        <n v="1359"/>
        <n v="287"/>
        <n v="322"/>
        <n v="613"/>
        <n v="294"/>
        <n v="503"/>
        <n v="593"/>
        <n v="197"/>
        <n v="674"/>
        <n v="106"/>
        <n v="1050"/>
        <n v="223"/>
        <n v="190"/>
        <n v="225"/>
        <n v="201"/>
        <n v="335"/>
        <n v="488"/>
        <n v="765"/>
        <n v="358"/>
        <n v="501"/>
        <n v="616"/>
        <n v="182"/>
        <n v="191"/>
        <n v="371"/>
        <n v="213"/>
        <n v="670"/>
        <n v="366"/>
        <n v="194"/>
        <n v="216"/>
        <n v="207"/>
        <n v="214"/>
        <n v="167"/>
        <n v="249"/>
        <n v="244"/>
        <n v="250"/>
        <n v="189"/>
        <n v="504"/>
        <n v="104"/>
        <n v="78"/>
        <n v="61"/>
        <n v="97"/>
        <n v="181"/>
        <n v="108"/>
        <n v="100"/>
        <n v="151"/>
        <n v="258"/>
        <n v="173"/>
        <n v="128"/>
        <n v="255"/>
        <n v="89"/>
        <n v="531"/>
        <n v="49"/>
        <n v="142"/>
        <n v="206"/>
        <n v="39"/>
        <n v="67"/>
        <n v="119"/>
        <n v="129"/>
        <n v="58"/>
        <n v="68"/>
        <n v="55"/>
        <n v="40"/>
        <n v="278"/>
        <n v="137"/>
        <n v="62"/>
        <n v="27"/>
        <n v="355"/>
        <n v="92"/>
        <n v="88"/>
        <n v="118"/>
        <n v="176"/>
        <n v="253"/>
        <n v="45"/>
        <n v="33"/>
        <n v="82"/>
        <n v="53"/>
        <n v="31"/>
        <n v="90"/>
        <n v="127"/>
        <n v="54"/>
        <n v="24"/>
        <n v="26891"/>
        <n v="12845"/>
        <n v="10760"/>
        <n v="6398"/>
        <n v="7213"/>
        <n v="22807"/>
        <n v="29500"/>
        <n v="14156"/>
        <n v="3934"/>
        <n v="9734"/>
        <n v="4916"/>
        <n v="4183"/>
        <n v="3747"/>
        <n v="2508"/>
        <n v="6102"/>
        <n v="3742"/>
        <n v="2812"/>
        <n v="4791"/>
        <n v="2471"/>
        <n v="4332"/>
        <n v="4517"/>
        <n v="4810"/>
        <n v="1151"/>
        <n v="1567"/>
        <n v="2314"/>
        <n v="1753"/>
        <n v="1850"/>
        <n v="2166"/>
        <n v="1221"/>
        <n v="3247"/>
        <n v="5635"/>
        <n v="560"/>
        <n v="2596"/>
        <n v="49603"/>
        <n v="1922"/>
        <n v="1415"/>
        <n v="2724"/>
        <n v="1077"/>
        <n v="2968"/>
        <n v="2527"/>
        <n v="573"/>
        <n v="3297"/>
        <n v="535"/>
        <n v="301"/>
        <n v="985"/>
        <n v="1002"/>
        <n v="235"/>
        <n v="781"/>
        <n v="480"/>
        <n v="2215"/>
        <n v="1003"/>
        <n v="379"/>
        <n v="1020"/>
        <n v="28"/>
        <n v="952"/>
        <n v="875"/>
        <n v="768"/>
        <n v="515"/>
        <n v="5939"/>
        <n v="1434"/>
        <n v="3013"/>
        <n v="411"/>
        <n v="612"/>
        <n v="9964"/>
        <n v="251"/>
        <n v="1540"/>
        <n v="1008"/>
        <n v="632"/>
        <n v="271"/>
        <n v="648"/>
        <n v="450"/>
        <n v="478"/>
        <n v="17450"/>
        <n v="724"/>
        <n v="339"/>
        <n v="653"/>
        <n v="416"/>
        <n v="242"/>
        <n v="564"/>
        <n v="499"/>
        <n v="482"/>
        <n v="1804"/>
        <n v="230"/>
        <n v="794"/>
        <n v="1136"/>
        <n v="313"/>
        <n v="507"/>
        <n v="756"/>
        <n v="606"/>
        <n v="272"/>
        <n v="217"/>
        <n v="677"/>
        <n v="453"/>
        <n v="1624"/>
        <n v="5130"/>
        <n v="245"/>
        <n v="463"/>
        <n v="346"/>
        <n v="1102"/>
        <n v="605"/>
        <n v="256"/>
        <n v="578"/>
        <n v="576"/>
        <n v="589"/>
        <n v="466"/>
        <n v="1017"/>
        <n v="147"/>
        <n v="369"/>
        <n v="124"/>
        <n v="751"/>
        <n v="266"/>
        <n v="572"/>
        <n v="442"/>
        <n v="186"/>
        <n v="775"/>
        <n v="377"/>
        <n v="343"/>
        <n v="432"/>
        <n v="162"/>
        <n v="239"/>
        <n v="570"/>
        <n v="281"/>
        <n v="261"/>
        <n v="210"/>
        <n v="328"/>
        <n v="228"/>
        <n v="516"/>
        <n v="149"/>
        <n v="148"/>
        <n v="279"/>
        <n v="160"/>
        <n v="91"/>
        <n v="140"/>
        <n v="76"/>
        <n v="131"/>
        <n v="557"/>
        <n v="152"/>
        <n v="63"/>
        <n v="226"/>
        <n v="57"/>
        <n v="38"/>
        <n v="114"/>
        <n v="138"/>
        <n v="72"/>
        <n v="146"/>
        <n v="87"/>
        <n v="84"/>
        <n v="86"/>
        <n v="75"/>
        <n v="94"/>
        <n v="23"/>
        <n v="36"/>
        <n v="74"/>
        <n v="37"/>
        <n v="150"/>
        <n v="43"/>
        <n v="4"/>
        <n v="13"/>
        <n v="77"/>
        <n v="427"/>
        <n v="385"/>
      </sharedItems>
    </cacheField>
    <cacheField name="支付转化率" numFmtId="0">
      <sharedItems containsSemiMixedTypes="0" containsString="0" containsNumber="1" minValue="0" maxValue="0.75" count="346">
        <n v="0.1311"/>
        <n v="0.1346"/>
        <n v="0.1015"/>
        <n v="0.2961"/>
        <n v="0.1027"/>
        <n v="0.386"/>
        <n v="0.1394"/>
        <n v="0.3873"/>
        <n v="0.2444"/>
        <n v="0.1171"/>
        <n v="0.1305"/>
        <n v="0.1039"/>
        <n v="0.0999"/>
        <n v="0.1437"/>
        <n v="0.1352"/>
        <n v="0.3866"/>
        <n v="0.1804"/>
        <n v="0.2986"/>
        <n v="0.1204"/>
        <n v="0.1541"/>
        <n v="0.0802"/>
        <n v="0.2464"/>
        <n v="0.0444"/>
        <n v="0.1161"/>
        <n v="0.1114"/>
        <n v="0.1351"/>
        <n v="0.1075"/>
        <n v="0.483"/>
        <n v="0.4457"/>
        <n v="0.2475"/>
        <n v="0.2537"/>
        <n v="0.24"/>
        <n v="0.2856"/>
        <n v="0.1074"/>
        <n v="0.0962"/>
        <n v="0.4413"/>
        <n v="0.2315"/>
        <n v="0.1583"/>
        <n v="0.2139"/>
        <n v="0.1389"/>
        <n v="0.4237"/>
        <n v="0.1667"/>
        <n v="0.0745"/>
        <n v="0.055"/>
        <n v="0.234"/>
        <n v="0.2648"/>
        <n v="0.0818"/>
        <n v="0.1298"/>
        <n v="0.1878"/>
        <n v="0.1187"/>
        <n v="0.1684"/>
        <n v="0.1105"/>
        <n v="0.1706"/>
        <n v="0.2262"/>
        <n v="0.0854"/>
        <n v="0.1508"/>
        <n v="0.0777"/>
        <n v="0.2897"/>
        <n v="0.0957"/>
        <n v="0.2513"/>
        <n v="0.2812"/>
        <n v="0.1905"/>
        <n v="0.2894"/>
        <n v="0.2176"/>
        <n v="0.251"/>
        <n v="0.1055"/>
        <n v="0.2032"/>
        <n v="0.1203"/>
        <n v="0.3577"/>
        <n v="0.1028"/>
        <n v="0.2034"/>
        <n v="0.1471"/>
        <n v="0.0244"/>
        <n v="0.1091"/>
        <n v="0.3166"/>
        <n v="0.1997"/>
        <n v="0.0603"/>
        <n v="0.1651"/>
        <n v="0.0971"/>
        <n v="0.1938"/>
        <n v="0.149"/>
        <n v="0.289"/>
        <n v="0.1773"/>
        <n v="0.2146"/>
        <n v="0.0268"/>
        <n v="0.2724"/>
        <n v="0.1068"/>
        <n v="0.2334"/>
        <n v="0.1182"/>
        <n v="0.2776"/>
        <n v="0.2276"/>
        <n v="0.1432"/>
        <n v="0.1474"/>
        <n v="0.1624"/>
        <n v="0.1987"/>
        <n v="0.1013"/>
        <n v="0.1526"/>
        <n v="0.3729"/>
        <n v="0.1101"/>
        <n v="0.153"/>
        <n v="0.2265"/>
        <n v="0.1584"/>
        <n v="0.0424"/>
        <n v="0.1769"/>
        <n v="0.0636"/>
        <n v="0.2007"/>
        <n v="0.1066"/>
        <n v="0.135"/>
        <n v="0.1226"/>
        <n v="0.0238"/>
        <n v="0.0852"/>
        <n v="0.1737"/>
        <n v="0.12"/>
        <n v="0.1293"/>
        <n v="0.0925"/>
        <n v="0.1475"/>
        <n v="0.034"/>
        <n v="0.1257"/>
        <n v="0.1617"/>
        <n v="0.1688"/>
        <n v="0.1374"/>
        <n v="0.1832"/>
        <n v="0.2129"/>
        <n v="0.0704"/>
        <n v="0.0985"/>
        <n v="0.1392"/>
        <n v="0.0509"/>
        <n v="0.1739"/>
        <n v="0.2523"/>
        <n v="0.0778"/>
        <n v="0.0522"/>
        <n v="0.0451"/>
        <n v="0.092"/>
        <n v="0.127"/>
        <n v="0.2019"/>
        <n v="0.0513"/>
        <n v="0.1967"/>
        <n v="0.1237"/>
        <n v="0.2033"/>
        <n v="0.15"/>
        <n v="0.0397"/>
        <n v="0.185"/>
        <n v="0.1797"/>
        <n v="0.1294"/>
        <n v="0.1124"/>
        <n v="0.1959"/>
        <n v="0.102"/>
        <n v="0.1901"/>
        <n v="0.0825"/>
        <n v="0.1538"/>
        <n v="0.0597"/>
        <n v="0.1092"/>
        <n v="0.124"/>
        <n v="0.0862"/>
        <n v="0.0441"/>
        <n v="0.2"/>
        <n v="0.1"/>
        <n v="0.1806"/>
        <n v="0.1367"/>
        <n v="0.0292"/>
        <n v="0.0806"/>
        <n v="0.0556"/>
        <n v="0.1111"/>
        <n v="0.0113"/>
        <n v="0.0544"/>
        <n v="0.0114"/>
        <n v="0.1949"/>
        <n v="0.0454"/>
        <n v="0.0474"/>
        <n v="0.1035"/>
        <n v="0.1556"/>
        <n v="0.0909"/>
        <n v="0.0976"/>
        <n v="0.1132"/>
        <n v="0.0645"/>
        <n v="0.0157"/>
        <n v="0.037"/>
        <n v="0.0694"/>
        <n v="0.0164"/>
        <n v="0.1399"/>
        <n v="0.1431"/>
        <n v="0.1129"/>
        <n v="0.1604"/>
        <n v="0.1034"/>
        <n v="0.2773"/>
        <n v="0.3348"/>
        <n v="0.3815"/>
        <n v="0.1711"/>
        <n v="0.2247"/>
        <n v="0.1052"/>
        <n v="0.1023"/>
        <n v="0.1198"/>
        <n v="0.1336"/>
        <n v="0.3838"/>
        <n v="0.1638"/>
        <n v="0.0583"/>
        <n v="0.0516"/>
        <n v="0.2241"/>
        <n v="0.2951"/>
        <n v="0.1802"/>
        <n v="0.1069"/>
        <n v="0.1162"/>
        <n v="0.2424"/>
        <n v="0.2384"/>
        <n v="0.1081"/>
        <n v="0.0642"/>
        <n v="0.2441"/>
        <n v="0.4684"/>
        <n v="0.4421"/>
        <n v="0.1375"/>
        <n v="0.1202"/>
        <n v="0.2616"/>
        <n v="0.236"/>
        <n v="0.0983"/>
        <n v="0.1011"/>
        <n v="0.4222"/>
        <n v="0.1523"/>
        <n v="0.0667"/>
        <n v="0.163"/>
        <n v="0.1745"/>
        <n v="0.431"/>
        <n v="0.1607"/>
        <n v="0.1761"/>
        <n v="0.1025"/>
        <n v="0.2335"/>
        <n v="0.0832"/>
        <n v="0.1021"/>
        <n v="0.1151"/>
        <n v="0.1097"/>
        <n v="0.2638"/>
        <n v="0.2049"/>
        <n v="0.25"/>
        <n v="0.1964"/>
        <n v="0.176"/>
        <n v="0.0677"/>
        <n v="0.2272"/>
        <n v="0.2819"/>
        <n v="0.0328"/>
        <n v="0.2861"/>
        <n v="0.1582"/>
        <n v="0.2255"/>
        <n v="0.3527"/>
        <n v="0.1195"/>
        <n v="0.2636"/>
        <n v="0.2136"/>
        <n v="0.1919"/>
        <n v="0.0463"/>
        <n v="0.1044"/>
        <n v="0.2767"/>
        <n v="0.1146"/>
        <n v="0.2065"/>
        <n v="0.0965"/>
        <n v="0.2149"/>
        <n v="0.2004"/>
        <n v="0.0521"/>
        <n v="0.11"/>
        <n v="0.2589"/>
        <n v="0.1335"/>
        <n v="0.1602"/>
        <n v="0.2173"/>
        <n v="0.2088"/>
        <n v="0.403"/>
        <n v="0.0552"/>
        <n v="0.2328"/>
        <n v="0.1551"/>
        <n v="0.136"/>
        <n v="0.2237"/>
        <n v="0.1751"/>
        <n v="0.1678"/>
        <n v="0.1521"/>
        <n v="0.1646"/>
        <n v="0.3466"/>
        <n v="0.1673"/>
        <n v="0.2376"/>
        <n v="0.1416"/>
        <n v="0.0907"/>
        <n v="0.1438"/>
        <n v="0.0781"/>
        <n v="0.2284"/>
        <n v="0.2292"/>
        <n v="0.1087"/>
        <n v="0.0644"/>
        <n v="0.0266"/>
        <n v="0.1497"/>
        <n v="0.1897"/>
        <n v="0.1452"/>
        <n v="0.032"/>
        <n v="0.0639"/>
        <n v="0.1742"/>
        <n v="0.1505"/>
        <n v="0.1041"/>
        <n v="0.1045"/>
        <n v="0.1724"/>
        <n v="0.2099"/>
        <n v="0.0578"/>
        <n v="0.0741"/>
        <n v="0.2037"/>
        <n v="0.0669"/>
        <n v="0.1932"/>
        <n v="0.2383"/>
        <n v="0.1418"/>
        <n v="0.0619"/>
        <n v="0.0986"/>
        <n v="0.1158"/>
        <n v="0.1009"/>
        <n v="0.1705"/>
        <n v="0.0476"/>
        <n v="0.1837"/>
        <n v="0.0671"/>
        <n v="0.1419"/>
        <n v="0.1818"/>
        <n v="0.1685"/>
        <n v="0.1099"/>
        <n v="0.1071"/>
        <n v="0.079"/>
        <n v="0.0458"/>
        <n v="0.2316"/>
        <n v="0.1908"/>
        <n v="0.1639"/>
        <n v="0.1327"/>
        <n v="0.1579"/>
        <n v="0.2368"/>
        <n v="0.1053"/>
        <n v="0.1377"/>
        <n v="0.075"/>
        <n v="0.1528"/>
        <n v="0.0753"/>
        <n v="0.0175"/>
        <n v="0.1149"/>
        <n v="0.0714"/>
        <n v="0.0526"/>
        <n v="0.093"/>
        <n v="0.04"/>
        <n v="0.2174"/>
        <n v="0.0943"/>
        <n v="0.0833"/>
        <n v="0.0811"/>
        <n v="0.1067"/>
        <n v="0.1628"/>
        <n v="0.0899"/>
        <n v="0.75"/>
        <n v="0.2308"/>
        <n v="0.1948"/>
        <n v="0.0047"/>
        <n v="0.0026"/>
        <n v="0.0329"/>
      </sharedItems>
    </cacheField>
    <cacheField name="客单件" numFmtId="0">
      <sharedItems containsSemiMixedTypes="0" containsString="0" containsNumber="1" minValue="0" maxValue="5589.55" count="369">
        <n v="86.82"/>
        <n v="85.15"/>
        <n v="118.81"/>
        <n v="12.28"/>
        <n v="78.65"/>
        <n v="7.28"/>
        <n v="88.29"/>
        <n v="12.77"/>
        <n v="22.87"/>
        <n v="83.54"/>
        <n v="112.92"/>
        <n v="166.41"/>
        <n v="102.97"/>
        <n v="67.67"/>
        <n v="73"/>
        <n v="12.21"/>
        <n v="31.38"/>
        <n v="17.39"/>
        <n v="94.78"/>
        <n v="44.59"/>
        <n v="123.96"/>
        <n v="22.6"/>
        <n v="101.1"/>
        <n v="124.59"/>
        <n v="171.49"/>
        <n v="94.74"/>
        <n v="107.71"/>
        <n v="11.8"/>
        <n v="6.95"/>
        <n v="26.48"/>
        <n v="58.59"/>
        <n v="32.06"/>
        <n v="1.2"/>
        <n v="270.16"/>
        <n v="52.86"/>
        <n v="98.72"/>
        <n v="8.99"/>
        <n v="33.63"/>
        <n v="32.53"/>
        <n v="114.17"/>
        <n v="92.17"/>
        <n v="10.19"/>
        <n v="140.55"/>
        <n v="80.56"/>
        <n v="124.91"/>
        <n v="38.41"/>
        <n v="65.32"/>
        <n v="130.29"/>
        <n v="160.04"/>
        <n v="53.69"/>
        <n v="68.99"/>
        <n v="173.79"/>
        <n v="28.72"/>
        <n v="196.09"/>
        <n v="33.94"/>
        <n v="109.48"/>
        <n v="204.41"/>
        <n v="101.57"/>
        <n v="3.78"/>
        <n v="53.87"/>
        <n v="68.28"/>
        <n v="7.15"/>
        <n v="45.58"/>
        <n v="14.89"/>
        <n v="77.7"/>
        <n v="33.12"/>
        <n v="126.64"/>
        <n v="26.75"/>
        <n v="206.4"/>
        <n v="42.97"/>
        <n v="1.68"/>
        <n v="97.37"/>
        <n v="95.04"/>
        <n v="39.22"/>
        <n v="5589.55"/>
        <n v="52.73"/>
        <n v="0.95"/>
        <n v="38.13"/>
        <n v="181.24"/>
        <n v="65.12"/>
        <n v="44.32"/>
        <n v="72.52"/>
        <n v="39.46"/>
        <n v="7.71"/>
        <n v="103.19"/>
        <n v="69.84"/>
        <n v="184.01"/>
        <n v="48.89"/>
        <n v="24.75"/>
        <n v="24.61"/>
        <n v="67.7"/>
        <n v="23.47"/>
        <n v="15.98"/>
        <n v="10.75"/>
        <n v="23.85"/>
        <n v="47.3"/>
        <n v="29.34"/>
        <n v="48.02"/>
        <n v="40.53"/>
        <n v="1.32"/>
        <n v="35.87"/>
        <n v="12.38"/>
        <n v="39.17"/>
        <n v="49.67"/>
        <n v="92.2"/>
        <n v="44.91"/>
        <n v="71.86"/>
        <n v="18.23"/>
        <n v="103.1"/>
        <n v="23.68"/>
        <n v="161.86"/>
        <n v="80.77"/>
        <n v="96.28"/>
        <n v="55.33"/>
        <n v="66.08"/>
        <n v="67.78"/>
        <n v="56.46"/>
        <n v="23.72"/>
        <n v="64.93"/>
        <n v="36.23"/>
        <n v="20.09"/>
        <n v="15.54"/>
        <n v="59.81"/>
        <n v="40.73"/>
        <n v="17.66"/>
        <n v="86.1"/>
        <n v="18.26"/>
        <n v="29.17"/>
        <n v="39.48"/>
        <n v="96.32"/>
        <n v="26.92"/>
        <n v="16.72"/>
        <n v="69.12"/>
        <n v="63.87"/>
        <n v="75.16"/>
        <n v="34.08"/>
        <n v="30.71"/>
        <n v="8.43"/>
        <n v="33.25"/>
        <n v="172.99"/>
        <n v="57.53"/>
        <n v="55.8"/>
        <n v="30.32"/>
        <n v="16.08"/>
        <n v="32.29"/>
        <n v="36.62"/>
        <n v="90.08"/>
        <n v="10.58"/>
        <n v="16.51"/>
        <n v="21.86"/>
        <n v="14.52"/>
        <n v="44.74"/>
        <n v="4.18"/>
        <n v="77.83"/>
        <n v="13.92"/>
        <n v="21.97"/>
        <n v="60.81"/>
        <n v="90.98"/>
        <n v="26.38"/>
        <n v="20.76"/>
        <n v="60.03"/>
        <n v="93.64"/>
        <n v="24.93"/>
        <n v="67.45"/>
        <n v="6.85"/>
        <n v="6.87"/>
        <n v="59.9"/>
        <n v="44.83"/>
        <n v="15.11"/>
        <n v="69.9"/>
        <n v="51.8"/>
        <n v="39.95"/>
        <n v="198"/>
        <n v="8.21"/>
        <n v="23.56"/>
        <n v="15.7"/>
        <n v="31.02"/>
        <n v="25.68"/>
        <n v="21.36"/>
        <n v="28.47"/>
        <n v="81.44"/>
        <n v="17.69"/>
        <n v="76.36"/>
        <n v="75.91"/>
        <n v="12.61"/>
        <n v="144.42"/>
        <n v="33.41"/>
        <n v="87.2"/>
        <n v="83.67"/>
        <n v="88.4"/>
        <n v="88.33"/>
        <n v="115.78"/>
        <n v="13.09"/>
        <n v="7.51"/>
        <n v="12.95"/>
        <n v="75.32"/>
        <n v="21.74"/>
        <n v="84.15"/>
        <n v="99.17"/>
        <n v="72.19"/>
        <n v="93.26"/>
        <n v="12.71"/>
        <n v="47.37"/>
        <n v="176.62"/>
        <n v="117.1"/>
        <n v="104.63"/>
        <n v="27.42"/>
        <n v="18.71"/>
        <n v="28.58"/>
        <n v="181.07"/>
        <n v="122.12"/>
        <n v="38.56"/>
        <n v="51.58"/>
        <n v="103.77"/>
        <n v="142.11"/>
        <n v="63.93"/>
        <n v="12.1"/>
        <n v="7.07"/>
        <n v="225.09"/>
        <n v="91.57"/>
        <n v="1.28"/>
        <n v="78.66"/>
        <n v="103.93"/>
        <n v="12.25"/>
        <n v="85.9"/>
        <n v="66.64"/>
        <n v="30.99"/>
        <n v="120.86"/>
        <n v="8.39"/>
        <n v="132.51"/>
        <n v="199.48"/>
        <n v="97.84"/>
        <n v="40.8"/>
        <n v="228.66"/>
        <n v="139.12"/>
        <n v="168.7"/>
        <n v="30.2"/>
        <n v="66.89"/>
        <n v="72.78"/>
        <n v="34.36"/>
        <n v="1012.5"/>
        <n v="37.77"/>
        <n v="45.37"/>
        <n v="130.14"/>
        <n v="57.73"/>
        <n v="3.86"/>
        <n v="133.33"/>
        <n v="7.13"/>
        <n v="92.47"/>
        <n v="42.93"/>
        <n v="1.66"/>
        <n v="190.29"/>
        <n v="14.05"/>
        <n v="52.98"/>
        <n v="40.81"/>
        <n v="101.83"/>
        <n v="166.7"/>
        <n v="104.84"/>
        <n v="102"/>
        <n v="0.98"/>
        <n v="55.64"/>
        <n v="64.88"/>
        <n v="68.82"/>
        <n v="69.62"/>
        <n v="77.24"/>
        <n v="140.73"/>
        <n v="67.83"/>
        <n v="7.44"/>
        <n v="150.87"/>
        <n v="32"/>
        <n v="17.52"/>
        <n v="44.5"/>
        <n v="48.62"/>
        <n v="36.85"/>
        <n v="101.19"/>
        <n v="15.83"/>
        <n v="29.56"/>
        <n v="74.72"/>
        <n v="41.37"/>
        <n v="71.64"/>
        <n v="55.54"/>
        <n v="34.21"/>
        <n v="10.46"/>
        <n v="48.04"/>
        <n v="1.42"/>
        <n v="61.62"/>
        <n v="22.67"/>
        <n v="50.22"/>
        <n v="24.27"/>
        <n v="27.77"/>
        <n v="116.44"/>
        <n v="17.6"/>
        <n v="17.36"/>
        <n v="35.39"/>
        <n v="71.63"/>
        <n v="79.07"/>
        <n v="95.87"/>
        <n v="27.88"/>
        <n v="98.45"/>
        <n v="72.65"/>
        <n v="101.74"/>
        <n v="25.55"/>
        <n v="20.95"/>
        <n v="53.8"/>
        <n v="83.27"/>
        <n v="18.34"/>
        <n v="22.75"/>
        <n v="20.12"/>
        <n v="133.37"/>
        <n v="40.59"/>
        <n v="38.91"/>
        <n v="79.94"/>
        <n v="14.51"/>
        <n v="68.7"/>
        <n v="22.39"/>
        <n v="26.49"/>
        <n v="26.71"/>
        <n v="70.22"/>
        <n v="63.46"/>
        <n v="21.8"/>
        <n v="35.55"/>
        <n v="9.2"/>
        <n v="67.03"/>
        <n v="84.66"/>
        <n v="69.77"/>
        <n v="33.03"/>
        <n v="68.4"/>
        <n v="12.74"/>
        <n v="24.48"/>
        <n v="57.78"/>
        <n v="36.13"/>
        <n v="90.21"/>
        <n v="88.08"/>
        <n v="3.85"/>
        <n v="16.03"/>
        <n v="41.85"/>
        <n v="139.15"/>
        <n v="13.44"/>
        <n v="30.77"/>
        <n v="40.19"/>
        <n v="39.33"/>
        <n v="29.3"/>
        <n v="173.8"/>
        <n v="114"/>
        <n v="29.58"/>
        <n v="29.13"/>
        <n v="143.76"/>
        <n v="27.74"/>
        <n v="43.5"/>
        <n v="61.15"/>
        <n v="29.29"/>
        <n v="77.16"/>
        <n v="23.33"/>
        <n v="69.49"/>
        <n v="40.84"/>
        <n v="56.05"/>
        <n v="18.37"/>
        <n v="24.3"/>
        <n v="23.82"/>
        <n v="45.2"/>
        <n v="7.98"/>
        <n v="17.72"/>
        <n v="15.4"/>
        <n v="37.33"/>
        <n v="34.88"/>
        <n v="6.66"/>
        <n v="49.9"/>
        <n v="99"/>
        <n v="14.08"/>
      </sharedItems>
    </cacheField>
    <cacheField name="件单件" numFmtId="0">
      <sharedItems containsSemiMixedTypes="0" containsString="0" containsNumber="1" minValue="0" maxValue="155.47" count="367">
        <n v="48.69"/>
        <n v="50.38"/>
        <n v="70.52"/>
        <n v="9.65"/>
        <n v="39.76"/>
        <n v="6.35"/>
        <n v="50.33"/>
        <n v="11.37"/>
        <n v="13.4"/>
        <n v="35.95"/>
        <n v="52.86"/>
        <n v="55.92"/>
        <n v="44.66"/>
        <n v="33.59"/>
        <n v="38.4"/>
        <n v="10.65"/>
        <n v="17.43"/>
        <n v="15.46"/>
        <n v="48.24"/>
        <n v="27.86"/>
        <n v="51.47"/>
        <n v="15.99"/>
        <n v="51.87"/>
        <n v="71.4"/>
        <n v="142.73"/>
        <n v="49.23"/>
        <n v="61.17"/>
        <n v="10.79"/>
        <n v="6.09"/>
        <n v="11.59"/>
        <n v="37.44"/>
        <n v="19.93"/>
        <n v="1.15"/>
        <n v="155.47"/>
        <n v="32.21"/>
        <n v="73.92"/>
        <n v="6.82"/>
        <n v="18.89"/>
        <n v="16.97"/>
        <n v="87.88"/>
        <n v="48.86"/>
        <n v="8.53"/>
        <n v="109.02"/>
        <n v="47.65"/>
        <n v="52.63"/>
        <n v="14.95"/>
        <n v="29.73"/>
        <n v="60.01"/>
        <n v="133.73"/>
        <n v="22.18"/>
        <n v="34.9"/>
        <n v="45.98"/>
        <n v="20.47"/>
        <n v="120.45"/>
        <n v="20.54"/>
        <n v="86.37"/>
        <n v="121.37"/>
        <n v="61.93"/>
        <n v="2.78"/>
        <n v="34.15"/>
        <n v="32.63"/>
        <n v="4.55"/>
        <n v="24.5"/>
        <n v="7.79"/>
        <n v="42.63"/>
        <n v="27.11"/>
        <n v="46.05"/>
        <n v="16.53"/>
        <n v="145.99"/>
        <n v="19.67"/>
        <n v="1.43"/>
        <n v="73.66"/>
        <n v="83.86"/>
        <n v="19.08"/>
        <n v="55.9"/>
        <n v="38.99"/>
        <n v="0.93"/>
        <n v="27.27"/>
        <n v="108.74"/>
        <n v="44.89"/>
        <n v="19.94"/>
        <n v="47.22"/>
        <n v="13.37"/>
        <n v="5.02"/>
        <n v="21.47"/>
        <n v="16.24"/>
        <n v="116.54"/>
        <n v="22.97"/>
        <n v="19.51"/>
        <n v="9.39"/>
        <n v="54.16"/>
        <n v="13.88"/>
        <n v="10.04"/>
        <n v="5.1"/>
        <n v="18.2"/>
        <n v="26.18"/>
        <n v="20.86"/>
        <n v="26.68"/>
        <n v="30.99"/>
        <n v="1.26"/>
        <n v="29.35"/>
        <n v="7.66"/>
        <n v="29.95"/>
        <n v="23.03"/>
        <n v="42.05"/>
        <n v="17.96"/>
        <n v="53.48"/>
        <n v="8.54"/>
        <n v="39.37"/>
        <n v="9.93"/>
        <n v="131.51"/>
        <n v="50.48"/>
        <n v="63.08"/>
        <n v="27.66"/>
        <n v="38.79"/>
        <n v="38.31"/>
        <n v="33.02"/>
        <n v="8.85"/>
        <n v="34.45"/>
        <n v="27.17"/>
        <n v="16.44"/>
        <n v="6.6"/>
        <n v="41.54"/>
        <n v="24.16"/>
        <n v="14.24"/>
        <n v="51.66"/>
        <n v="14.18"/>
        <n v="13.23"/>
        <n v="29.61"/>
        <n v="70.63"/>
        <n v="19.38"/>
        <n v="7.78"/>
        <n v="40.85"/>
        <n v="41.52"/>
        <n v="48.63"/>
        <n v="29.03"/>
        <n v="21.06"/>
        <n v="7.63"/>
        <n v="17.9"/>
        <n v="43.25"/>
        <n v="20.3"/>
        <n v="41.85"/>
        <n v="22.46"/>
        <n v="8.5"/>
        <n v="24.22"/>
        <n v="34.33"/>
        <n v="41.58"/>
        <n v="11"/>
        <n v="17.33"/>
        <n v="10.2"/>
        <n v="29.83"/>
        <n v="3.72"/>
        <n v="64.86"/>
        <n v="11.75"/>
        <n v="19.66"/>
        <n v="52.12"/>
        <n v="51.99"/>
        <n v="16.33"/>
        <n v="7.91"/>
        <n v="42.88"/>
        <n v="56.18"/>
        <n v="18.28"/>
        <n v="67.45"/>
        <n v="5.35"/>
        <n v="4.58"/>
        <n v="44.83"/>
        <n v="7.83"/>
        <n v="69.9"/>
        <n v="29.6"/>
        <n v="33.3"/>
        <n v="99"/>
        <n v="4.39"/>
        <n v="15.71"/>
        <n v="10.47"/>
        <n v="26.59"/>
        <n v="11.99"/>
        <n v="59.9"/>
        <n v="8.99"/>
        <n v="10.05"/>
        <n v="81.44"/>
        <n v="9.95"/>
        <n v="50.91"/>
        <n v="75.91"/>
        <n v="10.09"/>
        <n v="24.07"/>
        <n v="26.73"/>
        <n v="50.17"/>
        <n v="36.96"/>
        <n v="50.35"/>
        <n v="70.28"/>
        <n v="9.64"/>
        <n v="6.57"/>
        <n v="11.45"/>
        <n v="33.28"/>
        <n v="13.39"/>
        <n v="36.13"/>
        <n v="44.92"/>
        <n v="38.09"/>
        <n v="46.98"/>
        <n v="10.75"/>
        <n v="27.55"/>
        <n v="57.13"/>
        <n v="50.92"/>
        <n v="53.55"/>
        <n v="14.87"/>
        <n v="15.53"/>
        <n v="17.51"/>
        <n v="143.69"/>
        <n v="72.16"/>
        <n v="19.49"/>
        <n v="17.66"/>
        <n v="61.77"/>
        <n v="52.4"/>
        <n v="37.21"/>
        <n v="10.91"/>
        <n v="154.75"/>
        <n v="50.07"/>
        <n v="11.25"/>
        <n v="1.22"/>
        <n v="45.33"/>
        <n v="73.94"/>
        <n v="8.6"/>
        <n v="49.78"/>
        <n v="31.41"/>
        <n v="17"/>
        <n v="87.58"/>
        <n v="6.91"/>
        <n v="109.57"/>
        <n v="44.05"/>
        <n v="62.54"/>
        <n v="123.36"/>
        <n v="60.69"/>
        <n v="133.33"/>
        <n v="21.21"/>
        <n v="35.55"/>
        <n v="29.71"/>
        <n v="20.4"/>
        <n v="30.42"/>
        <n v="16.54"/>
        <n v="22.61"/>
        <n v="85.66"/>
        <n v="28.86"/>
        <n v="2.86"/>
        <n v="53.56"/>
        <n v="4.49"/>
        <n v="49.68"/>
        <n v="24.89"/>
        <n v="1.44"/>
        <n v="121.46"/>
        <n v="7.51"/>
        <n v="34.24"/>
        <n v="27.01"/>
        <n v="85.41"/>
        <n v="116.3"/>
        <n v="45.21"/>
        <n v="74.91"/>
        <n v="0.95"/>
        <n v="38.48"/>
        <n v="45.42"/>
        <n v="19.8"/>
        <n v="45.37"/>
        <n v="20.81"/>
        <n v="27.54"/>
        <n v="107.62"/>
        <n v="28.31"/>
        <n v="4.94"/>
        <n v="144.58"/>
        <n v="18.64"/>
        <n v="7.8"/>
        <n v="29.67"/>
        <n v="22.17"/>
        <n v="23.32"/>
        <n v="39.9"/>
        <n v="10.06"/>
        <n v="13.62"/>
        <n v="46.08"/>
        <n v="25.28"/>
        <n v="25.59"/>
        <n v="20.8"/>
        <n v="5.14"/>
        <n v="25.72"/>
        <n v="1.35"/>
        <n v="16.3"/>
        <n v="13.2"/>
        <n v="29.29"/>
        <n v="19.42"/>
        <n v="19.02"/>
        <n v="68.49"/>
        <n v="8.63"/>
        <n v="8.33"/>
        <n v="29.41"/>
        <n v="52.41"/>
        <n v="52.07"/>
        <n v="39.79"/>
        <n v="19.92"/>
        <n v="17.2"/>
        <n v="33.53"/>
        <n v="43.24"/>
        <n v="10.07"/>
        <n v="8.36"/>
        <n v="28.97"/>
        <n v="35.69"/>
        <n v="14.15"/>
        <n v="16.43"/>
        <n v="14.07"/>
        <n v="133.37"/>
        <n v="28.24"/>
        <n v="23.78"/>
        <n v="60.9"/>
        <n v="6.52"/>
        <n v="32.44"/>
        <n v="7.42"/>
        <n v="9.99"/>
        <n v="17.97"/>
        <n v="41.49"/>
        <n v="42.31"/>
        <n v="13.58"/>
        <n v="30.28"/>
        <n v="8.01"/>
        <n v="50.27"/>
        <n v="63.49"/>
        <n v="41.04"/>
        <n v="19.82"/>
        <n v="29.74"/>
        <n v="4.44"/>
        <n v="14.33"/>
        <n v="38.52"/>
        <n v="22.58"/>
        <n v="49.21"/>
        <n v="44.04"/>
        <n v="3.55"/>
        <n v="8.45"/>
        <n v="20.92"/>
        <n v="69.58"/>
        <n v="8.76"/>
        <n v="17.58"/>
        <n v="30.14"/>
        <n v="12.21"/>
        <n v="8.37"/>
        <n v="57.93"/>
        <n v="12.83"/>
        <n v="85.5"/>
        <n v="19.62"/>
        <n v="20.34"/>
        <n v="17.8"/>
        <n v="47.92"/>
        <n v="25.22"/>
        <n v="5.46"/>
        <n v="43.5"/>
        <n v="34.94"/>
        <n v="26.03"/>
        <n v="33.07"/>
        <n v="23.33"/>
        <n v="25.53"/>
        <n v="42.04"/>
        <n v="9.19"/>
        <n v="24.3"/>
        <n v="20.42"/>
        <n v="33.9"/>
        <n v="5.11"/>
        <n v="12.4"/>
        <n v="11.2"/>
        <n v="37.33"/>
        <n v="26.16"/>
        <n v="4.16"/>
        <n v="49.9"/>
        <n v="12.32"/>
      </sharedItems>
    </cacheField>
    <cacheField name="sku " numFmtId="0">
      <sharedItems count="174">
        <s v="V2388"/>
        <s v="V4069-B"/>
        <s v="V4073-B"/>
        <s v="V4143"/>
        <s v="V2880-A"/>
        <s v="V0036A"/>
        <s v="V2239-B"/>
        <s v="V2833"/>
        <s v="V2239"/>
        <s v="V2603"/>
        <s v="V2397"/>
        <s v="V2286"/>
        <s v="V2882-A"/>
        <s v="V4069*2"/>
        <s v="VW3411"/>
        <s v="V4407"/>
        <s v="V4669"/>
        <s v="V2885A"/>
        <s v="V2212-A"/>
        <s v="V4073"/>
        <s v="V4508-A"/>
        <s v="V0123*5"/>
        <s v="V2833-A"/>
        <s v="V2182-A"/>
        <s v="V4073-B*2"/>
        <s v="V4600"/>
        <s v="V2219-B"/>
        <s v="V2241"/>
        <s v="V4020-2"/>
        <s v="VW1009*5"/>
        <s v="VW1028*3"/>
        <s v="V4069"/>
        <s v="立体美单包"/>
        <s v="VS2056"/>
        <s v="V4143-A"/>
        <s v="VW3410*10"/>
        <s v="VW3410"/>
        <s v="V2889"/>
        <s v="V4629"/>
        <s v="V4079*4"/>
        <s v="V2256-C"/>
        <s v="VW2004"/>
        <s v="V2166-A*2"/>
        <s v="V4665"/>
        <s v="V2607"/>
        <s v="VW4002"/>
        <s v="V4020-2*5"/>
        <s v="V4689-A"/>
        <s v="V2219-B*2"/>
        <s v="V4688"/>
        <s v="VW3416"/>
        <s v="V2239*4"/>
        <s v="V4666"/>
        <s v="VS4490-A"/>
        <s v="V4079"/>
        <s v="V4073*3"/>
        <s v="VS4035-A"/>
        <s v="V2166-A"/>
        <s v="V0123"/>
        <s v="V2605-B"/>
        <s v="VW2004*3"/>
        <s v="V0012-4"/>
        <s v="VW2002B"/>
        <s v="VW1027"/>
        <s v="V2223*5"/>
        <s v="V2239*2"/>
        <s v="V4081*2"/>
        <s v="V0036C"/>
        <s v="V2182-A*2"/>
        <s v="V4146"/>
        <s v="VW1009"/>
        <s v="VS2056-A"/>
        <s v="V4688*4"/>
        <s v="V4457"/>
        <s v="V2256*5"/>
        <s v="V4457*2"/>
        <s v="V4687单卷"/>
        <s v="V4519"/>
        <s v="V4069-B*2"/>
        <s v="V4660"/>
        <s v="V4068"/>
        <s v="V2241-A "/>
        <s v="V2885"/>
        <s v="V0036"/>
        <s v="V4081"/>
        <s v="V2218"/>
        <s v="V2388*2"/>
        <s v="VW1028*2"/>
        <s v="V4657"/>
        <s v="VW1025"/>
        <s v="V4407*4"/>
        <s v="VW1028"/>
        <s v="VW1026"/>
        <s v="VW1004"/>
        <e v="#N/A"/>
        <s v="V4686"/>
        <s v="VW3410*3"/>
        <s v="V4020-2-B"/>
        <s v="V4143*3"/>
        <s v="VW3412"/>
        <s v="V2833A"/>
        <s v="V0140"/>
        <s v="V0036*5"/>
        <s v="VW4001*3"/>
        <s v="V1166"/>
        <s v="V4146-A"/>
        <s v="VW4001"/>
        <s v="V2182*5"/>
        <s v="V2182"/>
        <s v="V4068*6"/>
        <s v="V2885-A"/>
        <s v="V4080-B"/>
        <s v="V2885*2"/>
        <s v="V2241*3"/>
        <s v="V4407*3"/>
        <s v="VW1025*4"/>
        <s v="V2219"/>
        <s v="VW6203"/>
        <s v="V4407*2"/>
        <s v="VW3204"/>
        <s v="VW3418A"/>
        <s v="V0012-4*5"/>
        <s v="V0012-4*3"/>
        <s v="V2808-A"/>
        <s v="V2249"/>
        <s v="V2256"/>
        <s v="VW3412A"/>
        <s v="V4688-A"/>
        <s v="VW3412*4"/>
        <s v="V1167"/>
        <s v="VW3410A"/>
        <s v="V4657*2"/>
        <s v="V2287-A"/>
        <s v="V0138"/>
        <s v="百亿VW1009*15"/>
        <s v="VW2004*2"/>
        <s v="V2239*3"/>
        <s v="V2885B"/>
        <s v="VW3415"/>
        <s v="VW3410*3+VW3412*2"/>
        <s v="V2182*4"/>
        <s v="V4079*2"/>
        <s v="V2223*2"/>
        <s v="V2223"/>
        <s v="VW1030A"/>
        <s v="VW3418"/>
        <s v="V4146*3"/>
        <s v="V4688*2"/>
        <s v="V4620"/>
        <s v="V4146*2"/>
        <s v="V2801-A"/>
        <s v="V2182*2"/>
        <s v="V4079*3"/>
        <s v="立体美单包*2"/>
        <s v="VW1027A"/>
        <s v="V0135D"/>
        <s v="VS4638-A"/>
        <s v="V2241-B"/>
        <s v="V4687单卷*2"/>
        <s v="VW1007"/>
        <s v="V4687单卷*4"/>
        <s v="V2219*9"/>
        <s v="V2880"/>
        <s v="V2256*4"/>
        <s v="V4081*3"/>
        <s v="V2182*3"/>
        <s v="V2223*4"/>
        <s v="V2801"/>
        <s v="V0135D*3"/>
        <s v="V2256*2"/>
        <s v="V2223B"/>
        <s v="V2219*3"/>
        <s v="VW3412*2"/>
        <s v="V2885-A组套"/>
      </sharedItems>
    </cacheField>
    <cacheField name="品类" numFmtId="0">
      <sharedItems count="11">
        <s v="软抽"/>
        <s v="卷筒纸"/>
        <s v="无芯卷纸"/>
        <s v="手帕纸"/>
        <s v="湿厕纸"/>
        <s v="厨房用纸"/>
        <s v="湿巾"/>
        <s v="其他"/>
        <s v="盒抽"/>
        <e v="#N/A"/>
        <s v="棉柔巾"/>
      </sharedItems>
    </cacheField>
    <cacheField name="是否2店" numFmtId="0">
      <sharedItems count="1">
        <s v=""/>
      </sharedItems>
    </cacheField>
    <cacheField name="是否百亿补贴" numFmtId="0">
      <sharedItems count="2">
        <s v=""/>
        <s v="百亿补贴"/>
      </sharedItems>
    </cacheField>
    <cacheField name="是否整箱" numFmtId="0">
      <sharedItems containsNumber="1" containsInteger="1" containsMixedTypes="1" count="3">
        <s v="整箱"/>
        <n v="0"/>
        <s v=""/>
      </sharedItems>
    </cacheField>
    <cacheField name="是否立体美" numFmtId="0">
      <sharedItems count="3">
        <s v=""/>
        <s v="立体美抽纸"/>
        <s v="立体美卷纸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8.9326736111" refreshedBy="yr" recordCount="197">
  <cacheSource type="worksheet">
    <worksheetSource ref="A1:G198" sheet="Sheet10"/>
  </cacheSource>
  <cacheFields count="7">
    <cacheField name="商品id" numFmtId="176">
      <sharedItems containsSemiMixedTypes="0" containsString="0" containsNumber="1" containsInteger="1" minValue="0" maxValue="628767299363" count="78">
        <n v="537752882633"/>
        <n v="574308070162"/>
        <n v="598898432532"/>
        <n v="564587383224"/>
        <n v="41141176393"/>
        <n v="39290708556"/>
        <n v="554877274741"/>
        <n v="587015100676"/>
        <n v="42759737847"/>
        <n v="539325022308"/>
        <n v="569909827792"/>
        <n v="587516703876"/>
        <n v="555055329886"/>
        <n v="555332266949"/>
        <n v="593225443577"/>
        <n v="528778018743"/>
        <n v="526145930115"/>
        <n v="535688693680"/>
        <n v="563835009431"/>
        <n v="592049049728"/>
        <n v="527990951359"/>
        <n v="563834177641"/>
        <n v="564135111481"/>
        <n v="599279018544"/>
        <n v="613513119392"/>
        <n v="589851591771"/>
        <n v="593809413272"/>
        <n v="601890751194"/>
        <n v="602881179663"/>
        <n v="521804256985"/>
        <n v="539854510916"/>
        <n v="40611478319"/>
        <n v="592889713507"/>
        <n v="538927350752"/>
        <n v="599148365406"/>
        <n v="524754970729"/>
        <n v="562374577568"/>
        <n v="559686121121"/>
        <n v="573035985548"/>
        <n v="587405880719"/>
        <n v="538314893621"/>
        <n v="527678427514"/>
        <n v="528047181291"/>
        <n v="528064196860"/>
        <n v="528033190141"/>
        <n v="554217085959"/>
        <n v="527719726342"/>
        <n v="587409020085"/>
        <n v="538312709167"/>
        <n v="538349196723"/>
        <n v="538354076404"/>
        <n v="574520036128"/>
        <n v="583643847514"/>
        <n v="538307169296"/>
        <n v="538266122146"/>
        <n v="583164476133"/>
        <n v="527990475963"/>
        <n v="528064232769"/>
        <n v="538192543595"/>
        <n v="528033010612"/>
        <n v="527119411115"/>
        <n v="528047125345"/>
        <n v="527183564590"/>
        <n v="541918489832"/>
        <n v="538305797734"/>
        <n v="538263950177"/>
        <n v="621584076904"/>
        <n v="520538406051"/>
        <n v="577184412748"/>
        <n v="604021319220"/>
        <n v="589377945837"/>
        <n v="562674596108"/>
        <n v="596986065929"/>
        <n v="622645559255"/>
        <n v="624636128578"/>
        <n v="544053639760"/>
        <n v="624157848041"/>
        <n v="628767299363"/>
      </sharedItems>
    </cacheField>
    <cacheField name="sku" numFmtId="0">
      <sharedItems count="77">
        <s v="V2388"/>
        <s v="V2603"/>
        <s v="V2833-A"/>
        <s v="V2239整箱"/>
        <s v="V4069整箱"/>
        <s v="V4073整箱"/>
        <s v="V2882-A"/>
        <s v="VW3411"/>
        <s v="V2166整箱"/>
        <s v="V2880-A"/>
        <s v="V4665"/>
        <s v="V2212-A"/>
        <s v="V4600"/>
        <s v="V2182整箱"/>
        <s v="VW3410*10"/>
        <s v="V2397"/>
        <s v="V2286"/>
        <s v="V2256整箱"/>
        <s v="V4688整箱"/>
        <s v="V4689整箱"/>
        <s v="VS2056-A"/>
        <s v="V2241-A"/>
        <s v="V2239*4"/>
        <s v="VS2056"/>
        <s v="VS4490-A"/>
        <s v="V2808-A"/>
        <s v="V4508-A"/>
        <s v="V1166"/>
        <s v="VW3416"/>
        <s v="VS2418-A"/>
        <s v="V2241-B"/>
        <s v="V2607"/>
        <s v="VW3418A"/>
        <s v="VW3410A"/>
        <s v="V4660"/>
        <s v="VW6203"/>
        <s v="V4620"/>
        <s v="VS4035-A"/>
        <s v="VW1028*3"/>
        <s v="V2388*2"/>
        <s v="V2219*9"/>
        <s v="V4407*3"/>
        <s v="V4079*2"/>
        <s v="V2256*5"/>
        <s v="V2223*5"/>
        <s v="V4146*2"/>
        <s v="V4146*3"/>
        <s v="V4069整箱*2"/>
        <s v="V2166整箱*2"/>
        <s v="V2182整箱*2"/>
        <s v="V4073*3"/>
        <s v="V4457*2"/>
        <s v="V4081*2"/>
        <s v="V4688*4"/>
        <s v="V2223*12"/>
        <s v="V4407*4"/>
        <s v="V2182*5"/>
        <s v="V4068*6"/>
        <s v="V4079*4"/>
        <s v="V2239*3"/>
        <s v="V2256*4"/>
        <s v="V4079*3"/>
        <s v="V2241*3"/>
        <s v="V2219整箱*2"/>
        <s v="V4073整箱*2"/>
        <s v="V2885-A"/>
        <s v="V2801-A"/>
        <s v="V2219整箱"/>
        <s v="V2605-B"/>
        <s v="V4080-B"/>
        <s v="V4143-A"/>
        <s v="VW2004*3"/>
        <s v="VW1025*4"/>
        <s v="V2287-A"/>
        <s v="V4020-2-B"/>
        <s v="V4146-A"/>
        <s v="V2286-B"/>
      </sharedItems>
    </cacheField>
    <cacheField name="销售额" numFmtId="0">
      <sharedItems containsSemiMixedTypes="0" containsString="0" containsNumber="1" minValue="0" maxValue="5507373.86" count="191">
        <n v="5507373.86"/>
        <n v="2303133.45"/>
        <n v="4373943.89"/>
        <n v="80175.67"/>
        <n v="374093.15"/>
        <n v="165649.35"/>
        <n v="97707.77"/>
        <n v="31606.01"/>
        <n v="95711.88"/>
        <n v="29489.16"/>
        <n v="22405.02"/>
        <n v="15137.25"/>
        <n v="8668.11"/>
        <n v="120195.56"/>
        <n v="33743.68"/>
        <n v="14727.42"/>
        <n v="19155.8"/>
        <n v="8757.79"/>
        <n v="63680.81"/>
        <n v="2018.15"/>
        <n v="26286.94"/>
        <n v="3932.57"/>
        <n v="3428.72"/>
        <n v="4081.26"/>
        <n v="18624.85"/>
        <n v="5753.67"/>
        <n v="1678.45"/>
        <n v="13552.83"/>
        <n v="15302.36"/>
        <n v="0"/>
        <n v="838.54"/>
        <n v="11578.95"/>
        <n v="15593.02"/>
        <n v="19600.45"/>
        <n v="103205.69"/>
        <n v="872.76"/>
        <n v="2368.88"/>
        <n v="6026.45"/>
        <n v="1160.91"/>
        <n v="4756.77"/>
        <n v="17810.51"/>
        <n v="2287.02"/>
        <n v="2316.2"/>
        <n v="792.27"/>
        <n v="6782.67"/>
        <n v="333.92"/>
        <n v="707.45"/>
        <n v="3990.78"/>
        <n v="10937.33"/>
        <n v="3489.8"/>
        <n v="6700.41"/>
        <n v="9797.74"/>
        <n v="7355.43"/>
        <n v="6760.96"/>
        <n v="534"/>
        <n v="5392.54"/>
        <n v="1885.85"/>
        <n v="2171.16"/>
        <n v="13900.82"/>
        <n v="1120.38"/>
        <n v="250.69"/>
        <n v="342"/>
        <n v="953.36"/>
        <n v="12832.05"/>
        <n v="23488.86"/>
        <n v="7295.14"/>
        <n v="184234.44"/>
        <n v="322411.51"/>
        <n v="220230.93"/>
        <n v="46306.79"/>
        <n v="89912.86"/>
        <n v="79204.92"/>
        <n v="52625.67"/>
        <n v="256885.68"/>
        <n v="32449.08"/>
        <n v="40630.16"/>
        <n v="40712.21"/>
        <n v="121687.69"/>
        <n v="16706.67"/>
        <n v="30714.48"/>
        <n v="14065.53"/>
        <n v="9985.94"/>
        <n v="9612.06"/>
        <n v="3325.98"/>
        <n v="35726.46"/>
        <n v="39765.99"/>
        <n v="10648.62"/>
        <n v="36424.26"/>
        <n v="5450.73"/>
        <n v="34541.38"/>
        <n v="4767.81"/>
        <n v="8202.85"/>
        <n v="45911.92"/>
        <n v="17579.47"/>
        <n v="4806.17"/>
        <n v="10548.96"/>
        <n v="1736.52"/>
        <n v="7623.27"/>
        <n v="19331.77"/>
        <n v="10813.09"/>
        <n v="3863.23"/>
        <n v="26914.36"/>
        <n v="44656.47"/>
        <n v="13897.41"/>
        <n v="4704.66"/>
        <n v="834.67"/>
        <n v="223.5"/>
        <n v="9840.52"/>
        <n v="5570.26"/>
        <n v="25457.89"/>
        <n v="14583.99"/>
        <n v="15446.5"/>
        <n v="22269.46"/>
        <n v="24038.09"/>
        <n v="16940.61"/>
        <n v="14030.52"/>
        <n v="3028.6"/>
        <n v="2438.88"/>
        <n v="30794.84"/>
        <n v="1522.93"/>
        <n v="239.6"/>
        <n v="4149.4"/>
        <n v="27264.51"/>
        <n v="52489.73"/>
        <n v="970966.56"/>
        <n v="2388277.16"/>
        <n v="1551835.02"/>
        <n v="203122.45"/>
        <n v="455662.47"/>
        <n v="252761.42"/>
        <n v="135387.05"/>
        <n v="1306560.34"/>
        <n v="293569.32"/>
        <n v="134729.02"/>
        <n v="95977.39"/>
        <n v="232695.44"/>
        <n v="50619.72"/>
        <n v="71607.5"/>
        <n v="33757.64"/>
        <n v="23779.69"/>
        <n v="14679.62"/>
        <n v="158980.84"/>
        <n v="289972.05"/>
        <n v="84318.41"/>
        <n v="21435"/>
        <n v="88853.12"/>
        <n v="19864.25"/>
        <n v="21957.36"/>
        <n v="12037.51"/>
        <n v="24218.64"/>
        <n v="879116.05"/>
        <n v="6844.76"/>
        <n v="41796.08"/>
        <n v="7725.81"/>
        <n v="1380.68"/>
        <n v="19449.27"/>
        <n v="2737.58"/>
        <n v="48350.96"/>
        <n v="22155.69"/>
        <n v="10407.55"/>
        <n v="73930.42"/>
        <n v="4887.62"/>
        <n v="79046.37"/>
        <n v="103182.56"/>
        <n v="12592.04"/>
        <n v="743027.01"/>
        <n v="2912.2"/>
        <n v="93815.05"/>
        <n v="5266.91"/>
        <n v="62181.22"/>
        <n v="75986.24"/>
        <n v="458.1"/>
        <n v="17267.57"/>
        <n v="21020.84"/>
        <n v="27460.05"/>
        <n v="3035.21"/>
        <n v="21645.78"/>
        <n v="11483.94"/>
        <n v="50337.68"/>
        <n v="27596.7"/>
        <n v="94499.69"/>
        <n v="22323.5"/>
        <n v="31234.52"/>
        <n v="52126.86"/>
        <n v="3156.81"/>
        <n v="14165.29"/>
        <n v="119322.87"/>
        <n v="1130.18"/>
        <n v="652.83"/>
        <n v="7803.59"/>
        <n v="756.48"/>
      </sharedItems>
    </cacheField>
    <cacheField name="销量" numFmtId="0">
      <sharedItems containsSemiMixedTypes="0" containsString="0" containsNumber="1" containsInteger="1" minValue="0" maxValue="144347" count="178">
        <n v="144347"/>
        <n v="61575"/>
        <n v="89384"/>
        <n v="1547"/>
        <n v="7820"/>
        <n v="3397"/>
        <n v="1427"/>
        <n v="657"/>
        <n v="2663"/>
        <n v="784"/>
        <n v="344"/>
        <n v="206"/>
        <n v="297"/>
        <n v="3317"/>
        <n v="689"/>
        <n v="310"/>
        <n v="424"/>
        <n v="198"/>
        <n v="1368"/>
        <n v="29"/>
        <n v="352"/>
        <n v="53"/>
        <n v="73"/>
        <n v="90"/>
        <n v="121"/>
        <n v="48"/>
        <n v="38"/>
        <n v="254"/>
        <n v="437"/>
        <n v="0"/>
        <n v="26"/>
        <n v="220"/>
        <n v="328"/>
        <n v="399"/>
        <n v="1399"/>
        <n v="22"/>
        <n v="56"/>
        <n v="142"/>
        <n v="33"/>
        <n v="39"/>
        <n v="480"/>
        <n v="20"/>
        <n v="65"/>
        <n v="19"/>
        <n v="163"/>
        <n v="8"/>
        <n v="12"/>
        <n v="37"/>
        <n v="101"/>
        <n v="24"/>
        <n v="79"/>
        <n v="258"/>
        <n v="184"/>
        <n v="82"/>
        <n v="5"/>
        <n v="111"/>
        <n v="47"/>
        <n v="17"/>
        <n v="161"/>
        <n v="27"/>
        <n v="97"/>
        <n v="167"/>
        <n v="140"/>
        <n v="3573"/>
        <n v="6570"/>
        <n v="3233"/>
        <n v="966"/>
        <n v="1560"/>
        <n v="2152"/>
        <n v="832"/>
        <n v="7077"/>
        <n v="727"/>
        <n v="850"/>
        <n v="825"/>
        <n v="1625"/>
        <n v="574"/>
        <n v="199"/>
        <n v="117"/>
        <n v="83"/>
        <n v="279"/>
        <n v="54"/>
        <n v="489"/>
        <n v="856"/>
        <n v="248"/>
        <n v="722"/>
        <n v="459"/>
        <n v="64"/>
        <n v="174"/>
        <n v="1063"/>
        <n v="333"/>
        <n v="243"/>
        <n v="148"/>
        <n v="596"/>
        <n v="359"/>
        <n v="125"/>
        <n v="774"/>
        <n v="1265"/>
        <n v="259"/>
        <n v="41"/>
        <n v="10"/>
        <n v="4"/>
        <n v="222"/>
        <n v="52"/>
        <n v="233"/>
        <n v="100"/>
        <n v="181"/>
        <n v="584"/>
        <n v="645"/>
        <n v="202"/>
        <n v="283"/>
        <n v="75"/>
        <n v="355"/>
        <n v="40"/>
        <n v="116"/>
        <n v="205"/>
        <n v="372"/>
        <n v="23899"/>
        <n v="64716"/>
        <n v="29559"/>
        <n v="5044"/>
        <n v="10111"/>
        <n v="7642"/>
        <n v="2809"/>
        <n v="40207"/>
        <n v="5445"/>
        <n v="3372"/>
        <n v="2290"/>
        <n v="5793"/>
        <n v="2316"/>
        <n v="512"/>
        <n v="304"/>
        <n v="213"/>
        <n v="600"/>
        <n v="4020"/>
        <n v="5633"/>
        <n v="2043"/>
        <n v="1719"/>
        <n v="296"/>
        <n v="526"/>
        <n v="260"/>
        <n v="713"/>
        <n v="17561"/>
        <n v="1097"/>
        <n v="246"/>
        <n v="30"/>
        <n v="432"/>
        <n v="72"/>
        <n v="1668"/>
        <n v="725"/>
        <n v="402"/>
        <n v="2455"/>
        <n v="147"/>
        <n v="2260"/>
        <n v="3484"/>
        <n v="263"/>
        <n v="16690"/>
        <n v="76"/>
        <n v="663"/>
        <n v="86"/>
        <n v="2064"/>
        <n v="1052"/>
        <n v="9"/>
        <n v="505"/>
        <n v="145"/>
        <n v="207"/>
        <n v="503"/>
        <n v="107"/>
        <n v="454"/>
        <n v="326"/>
        <n v="2797"/>
        <n v="543"/>
        <n v="377"/>
        <n v="1182"/>
        <n v="84"/>
        <n v="1622"/>
        <n v="28"/>
        <n v="14"/>
        <n v="68"/>
      </sharedItems>
    </cacheField>
    <cacheField name="流量" numFmtId="0">
      <sharedItems containsSemiMixedTypes="0" containsString="0" containsNumber="1" containsInteger="1" minValue="0" maxValue="212461" count="188">
        <n v="212461"/>
        <n v="68705"/>
        <n v="100970"/>
        <n v="7123"/>
        <n v="30251"/>
        <n v="12940"/>
        <n v="7973"/>
        <n v="3468"/>
        <n v="7901"/>
        <n v="2997"/>
        <n v="1443"/>
        <n v="1240"/>
        <n v="716"/>
        <n v="11340"/>
        <n v="5051"/>
        <n v="1352"/>
        <n v="2056"/>
        <n v="1293"/>
        <n v="6274"/>
        <n v="387"/>
        <n v="2005"/>
        <n v="308"/>
        <n v="274"/>
        <n v="138"/>
        <n v="525"/>
        <n v="217"/>
        <n v="268"/>
        <n v="1259"/>
        <n v="1320"/>
        <n v="0"/>
        <n v="211"/>
        <n v="1821"/>
        <n v="1609"/>
        <n v="1701"/>
        <n v="4492"/>
        <n v="122"/>
        <n v="285"/>
        <n v="508"/>
        <n v="447"/>
        <n v="230"/>
        <n v="1166"/>
        <n v="576"/>
        <n v="237"/>
        <n v="155"/>
        <n v="409"/>
        <n v="53"/>
        <n v="39"/>
        <n v="520"/>
        <n v="586"/>
        <n v="394"/>
        <n v="755"/>
        <n v="884"/>
        <n v="559"/>
        <n v="385"/>
        <n v="72"/>
        <n v="362"/>
        <n v="124"/>
        <n v="137"/>
        <n v="592"/>
        <n v="55"/>
        <n v="128"/>
        <n v="45"/>
        <n v="160"/>
        <n v="659"/>
        <n v="1327"/>
        <n v="2302"/>
        <n v="19147"/>
        <n v="34403"/>
        <n v="20605"/>
        <n v="6875"/>
        <n v="7050"/>
        <n v="7727"/>
        <n v="3710"/>
        <n v="26507"/>
        <n v="3008"/>
        <n v="3604"/>
        <n v="4071"/>
        <n v="8802"/>
        <n v="1539"/>
        <n v="1237"/>
        <n v="396"/>
        <n v="420"/>
        <n v="1658"/>
        <n v="340"/>
        <n v="3143"/>
        <n v="4102"/>
        <n v="2022"/>
        <n v="3293"/>
        <n v="848"/>
        <n v="3684"/>
        <n v="630"/>
        <n v="1338"/>
        <n v="1030"/>
        <n v="2773"/>
        <n v="570"/>
        <n v="1068"/>
        <n v="967"/>
        <n v="3529"/>
        <n v="3623"/>
        <n v="622"/>
        <n v="692"/>
        <n v="3362"/>
        <n v="2950"/>
        <n v="2392"/>
        <n v="780"/>
        <n v="135"/>
        <n v="54"/>
        <n v="880"/>
        <n v="1214"/>
        <n v="1436"/>
        <n v="751"/>
        <n v="1752"/>
        <n v="2378"/>
        <n v="1384"/>
        <n v="917"/>
        <n v="940"/>
        <n v="269"/>
        <n v="1452"/>
        <n v="139"/>
        <n v="193"/>
        <n v="428"/>
        <n v="1391"/>
        <n v="3608"/>
        <n v="41105"/>
        <n v="90770"/>
        <n v="45058"/>
        <n v="13265"/>
        <n v="16243"/>
        <n v="12834"/>
        <n v="5970"/>
        <n v="70116"/>
        <n v="16972"/>
        <n v="6784"/>
        <n v="7368"/>
        <n v="9483"/>
        <n v="2237"/>
        <n v="1467"/>
        <n v="612"/>
        <n v="558"/>
        <n v="2188"/>
        <n v="9222"/>
        <n v="12663"/>
        <n v="4417"/>
        <n v="1548"/>
        <n v="6043"/>
        <n v="1127"/>
        <n v="3363"/>
        <n v="485"/>
        <n v="1142"/>
        <n v="20991"/>
        <n v="953"/>
        <n v="1728"/>
        <n v="2224"/>
        <n v="166"/>
        <n v="5096"/>
        <n v="6116"/>
        <n v="986"/>
        <n v="970"/>
        <n v="4305"/>
        <n v="361"/>
        <n v="4279"/>
        <n v="4533"/>
        <n v="1926"/>
        <n v="30818"/>
        <n v="324"/>
        <n v="6239"/>
        <n v="594"/>
        <n v="9145"/>
        <n v="4104"/>
        <n v="206"/>
        <n v="890"/>
        <n v="1988"/>
        <n v="2043"/>
        <n v="162"/>
        <n v="2030"/>
        <n v="2964"/>
        <n v="2028"/>
        <n v="4031"/>
        <n v="4028"/>
        <n v="1402"/>
        <n v="1163"/>
        <n v="2329"/>
        <n v="548"/>
        <n v="3499"/>
        <n v="182"/>
        <n v="381"/>
        <n v="1653"/>
        <n v="192"/>
      </sharedItems>
    </cacheField>
    <cacheField name="转化率" numFmtId="10">
      <sharedItems containsSemiMixedTypes="0" containsString="0" containsNumber="1" minValue="0" maxValue="0.5557" count="184">
        <n v="0.2328"/>
        <n v="0.25"/>
        <n v="0.2259"/>
        <n v="0.1314"/>
        <n v="0.1471"/>
        <n v="0.1569"/>
        <n v="0.1094"/>
        <n v="0.0949"/>
        <n v="0.1548"/>
        <n v="0.1325"/>
        <n v="0.1338"/>
        <n v="0.1161"/>
        <n v="0.1788"/>
        <n v="0.126"/>
        <n v="0.0665"/>
        <n v="0.1287"/>
        <n v="0.1046"/>
        <n v="0.0588"/>
        <n v="0.1304"/>
        <n v="0.0517"/>
        <n v="0.0958"/>
        <n v="0.1136"/>
        <n v="0.1679"/>
        <n v="0.1884"/>
        <n v="0.1505"/>
        <n v="0.1521"/>
        <n v="0.0709"/>
        <n v="0.0969"/>
        <n v="0.2046"/>
        <n v="0"/>
        <n v="0.0616"/>
        <n v="0.0577"/>
        <n v="0.1038"/>
        <n v="0.1276"/>
        <n v="0.1229"/>
        <n v="0.1298"/>
        <n v="0.1693"/>
        <n v="0.0403"/>
        <n v="0.0913"/>
        <n v="0.2796"/>
        <n v="0.0295"/>
        <n v="0.1392"/>
        <n v="0.0903"/>
        <n v="0.2054"/>
        <n v="0.0943"/>
        <n v="0.1026"/>
        <n v="0.1451"/>
        <n v="0.0558"/>
        <n v="0.0768"/>
        <n v="0.1821"/>
        <n v="0.1378"/>
        <n v="0.1896"/>
        <n v="0.0556"/>
        <n v="0.1685"/>
        <n v="0.129"/>
        <n v="0.0803"/>
        <n v="0.2365"/>
        <n v="0.3454"/>
        <n v="0.0234"/>
        <n v="0.0889"/>
        <n v="0.1"/>
        <n v="0.1275"/>
        <n v="0.1062"/>
        <n v="0.0413"/>
        <n v="0.2334"/>
        <n v="0.2413"/>
        <n v="0.1955"/>
        <n v="0.1428"/>
        <n v="0.2372"/>
        <n v="0.2651"/>
        <n v="0.2455"/>
        <n v="0.2321"/>
        <n v="0.2445"/>
        <n v="0.236"/>
        <n v="0.2278"/>
        <n v="0.1811"/>
        <n v="0.3177"/>
        <n v="0.2189"/>
        <n v="0.3561"/>
        <n v="0.2619"/>
        <n v="0.2213"/>
        <n v="0.2038"/>
        <n v="0.2254"/>
        <n v="0.219"/>
        <n v="0.0961"/>
        <n v="0.2871"/>
        <n v="0.1198"/>
        <n v="0.1368"/>
        <n v="0.1419"/>
        <n v="0.2257"/>
        <n v="0.5194"/>
        <n v="0.228"/>
        <n v="0.2925"/>
        <n v="0.0615"/>
        <n v="0.0554"/>
        <n v="0.2059"/>
        <n v="0.5013"/>
        <n v="0.2003"/>
        <n v="0.2847"/>
        <n v="0.5557"/>
        <n v="0.0989"/>
        <n v="0.0978"/>
        <n v="0.1382"/>
        <n v="0.0185"/>
        <n v="0.3599"/>
        <n v="0.0745"/>
        <n v="0.2745"/>
        <n v="0.2022"/>
        <n v="0.1665"/>
        <n v="0.3009"/>
        <n v="0.3565"/>
        <n v="0.3704"/>
        <n v="0.3635"/>
        <n v="0.301"/>
        <n v="0.1206"/>
        <n v="0.3924"/>
        <n v="0.3298"/>
        <n v="0.0207"/>
        <n v="0.2939"/>
        <n v="0.2389"/>
        <n v="0.1766"/>
        <n v="0.2107"/>
        <n v="0.2748"/>
        <n v="0.2592"/>
        <n v="0.1346"/>
        <n v="0.2396"/>
        <n v="0.1982"/>
        <n v="0.1899"/>
        <n v="0.1295"/>
        <n v="0.1934"/>
        <n v="0.1234"/>
        <n v="0.2299"/>
        <n v="0.291"/>
        <n v="0.225"/>
        <n v="0.2533"/>
        <n v="0.2043"/>
        <n v="0.1303"/>
        <n v="0.1709"/>
        <n v="0.0996"/>
        <n v="0.1922"/>
        <n v="0.1137"/>
        <n v="0.1223"/>
        <n v="0.1668"/>
        <n v="0.0907"/>
        <n v="0.1938"/>
        <n v="0.2014"/>
        <n v="0.1876"/>
        <n v="0.107"/>
        <n v="0.3056"/>
        <n v="0.0513"/>
        <n v="0.0843"/>
        <n v="0.044"/>
        <n v="0.2086"/>
        <n v="0.1205"/>
        <n v="0.288"/>
        <n v="0.1711"/>
        <n v="0.2497"/>
        <n v="0.1939"/>
        <n v="0.268"/>
        <n v="0.2296"/>
        <n v="0.0758"/>
        <n v="0.1128"/>
        <n v="0.1358"/>
        <n v="0.0922"/>
        <n v="0.0993"/>
        <n v="0.1044"/>
        <n v="0.034"/>
        <n v="0.2787"/>
        <n v="0.0594"/>
        <n v="0.0783"/>
        <n v="0.0988"/>
        <n v="0.1645"/>
        <n v="0.031"/>
        <n v="0.146"/>
        <n v="0.0598"/>
        <n v="0.2741"/>
        <n v="0.1719"/>
        <n v="0.2717"/>
        <n v="0.2194"/>
        <n v="0.0886"/>
        <n v="0.2629"/>
        <n v="0.0184"/>
        <n v="0.0321"/>
        <n v="0.0417"/>
      </sharedItems>
    </cacheField>
    <cacheField name="客单价" numFmtId="0">
      <sharedItems containsSemiMixedTypes="0" containsString="0" containsNumber="1" minValue="0" maxValue="235.76" count="190">
        <n v="111.36"/>
        <n v="134.07"/>
        <n v="191.79"/>
        <n v="85.66"/>
        <n v="84.05"/>
        <n v="81.6"/>
        <n v="112.05"/>
        <n v="96.07"/>
        <n v="78.26"/>
        <n v="74.28"/>
        <n v="116.09"/>
        <n v="105.12"/>
        <n v="67.72"/>
        <n v="84.11"/>
        <n v="100.43"/>
        <n v="84.64"/>
        <n v="89.1"/>
        <n v="115.23"/>
        <n v="77.85"/>
        <n v="100.91"/>
        <n v="136.91"/>
        <n v="112.36"/>
        <n v="74.54"/>
        <n v="156.97"/>
        <n v="235.76"/>
        <n v="174.35"/>
        <n v="88.34"/>
        <n v="111.09"/>
        <n v="56.68"/>
        <n v="0"/>
        <n v="64.5"/>
        <n v="110.28"/>
        <n v="93.37"/>
        <n v="90.32"/>
        <n v="156.14"/>
        <n v="58.18"/>
        <n v="64.02"/>
        <n v="70.08"/>
        <n v="226.51"/>
        <n v="54.63"/>
        <n v="134.53"/>
        <n v="70.19"/>
        <n v="56.59"/>
        <n v="80.75"/>
        <n v="66.78"/>
        <n v="176.86"/>
        <n v="133.03"/>
        <n v="128.67"/>
        <n v="158.63"/>
        <n v="115.52"/>
        <n v="60.86"/>
        <n v="95.53"/>
        <n v="92.62"/>
        <n v="133.5"/>
        <n v="88.4"/>
        <n v="117.87"/>
        <n v="197.38"/>
        <n v="99.29"/>
        <n v="58.97"/>
        <n v="83.56"/>
        <n v="85.5"/>
        <n v="59.59"/>
        <n v="152.76"/>
        <n v="166.59"/>
        <n v="76.79"/>
        <n v="83.83"/>
        <n v="81.465"/>
        <n v="110.495"/>
        <n v="94.505"/>
        <n v="107.67"/>
        <n v="77.975"/>
        <n v="115.86"/>
        <n v="84.44"/>
        <n v="88.455"/>
        <n v="95.715"/>
        <n v="88.75"/>
        <n v="150.37"/>
        <n v="68.585"/>
        <n v="209.985"/>
        <n v="183.69"/>
        <n v="160.795"/>
        <n v="53.27"/>
        <n v="94.285"/>
        <n v="101.435"/>
        <n v="88.6"/>
        <n v="109.395"/>
        <n v="76.585"/>
        <n v="112.74"/>
        <n v="137.2"/>
        <n v="111.23"/>
        <n v="71.76"/>
        <n v="169.905"/>
        <n v="115.49"/>
        <n v="72.64"/>
        <n v="67.585"/>
        <n v="57.86"/>
        <n v="77.91"/>
        <n v="54.055"/>
        <n v="69.76"/>
        <n v="55.67"/>
        <n v="56.355"/>
        <n v="54.655"/>
        <n v="114.86"/>
        <n v="134.03"/>
        <n v="93.905"/>
        <n v="223.5"/>
        <n v="62.61"/>
        <n v="123.52"/>
        <n v="130.445"/>
        <n v="187.665"/>
        <n v="106.065"/>
        <n v="62.385"/>
        <n v="98.285"/>
        <n v="99.09"/>
        <n v="84.52"/>
        <n v="68.22"/>
        <n v="159.855"/>
        <n v="108.11"/>
        <n v="65.14"/>
        <n v="59.9"/>
        <n v="66.165"/>
        <n v="163.525"/>
        <n v="165.975"/>
        <n v="112.08"/>
        <n v="95.73"/>
        <n v="132.89"/>
        <n v="113.79"/>
        <n v="117.11"/>
        <n v="86.47"/>
        <n v="114.44"/>
        <n v="98.1"/>
        <n v="133.62"/>
        <n v="102.69"/>
        <n v="105.59"/>
        <n v="106.74"/>
        <n v="77.76"/>
        <n v="216.99"/>
        <n v="217.79"/>
        <n v="208.59"/>
        <n v="51.51"/>
        <n v="100.88"/>
        <n v="229.95"/>
        <n v="99.31"/>
        <n v="121.79"/>
        <n v="120.23"/>
        <n v="105.66"/>
        <n v="71.99"/>
        <n v="128.06"/>
        <n v="105.3"/>
        <n v="223.24"/>
        <n v="67.11"/>
        <n v="79.16"/>
        <n v="67.77"/>
        <n v="98.62"/>
        <n v="86.83"/>
        <n v="94.4"/>
        <n v="65.61"/>
        <n v="78.01"/>
        <n v="62.7"/>
        <n v="68.77"/>
        <n v="69.82"/>
        <n v="68.92"/>
        <n v="99.12"/>
        <n v="86.25"/>
        <n v="213.82"/>
        <n v="66.19"/>
        <n v="163.16"/>
        <n v="89.27"/>
        <n v="65.11"/>
        <n v="109.33"/>
        <n v="65.44"/>
        <n v="69.63"/>
        <n v="178.14"/>
        <n v="171.63"/>
        <n v="189.7"/>
        <n v="64.81"/>
        <n v="124.83"/>
        <n v="170.06"/>
        <n v="114.51"/>
        <n v="85.6"/>
        <n v="92.63"/>
        <n v="98.84"/>
        <n v="102.01"/>
        <n v="98.65"/>
        <n v="144.54"/>
        <n v="129.7"/>
        <n v="62.79"/>
        <n v="93.26"/>
        <n v="147.24"/>
        <n v="94.56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99.6900462963" refreshedBy="yr" recordCount="152">
  <cacheSource type="worksheet">
    <worksheetSource ref="A1:H153" sheet="Sheet7"/>
  </cacheSource>
  <cacheFields count="8">
    <cacheField name="id" numFmtId="176">
      <sharedItems containsSemiMixedTypes="0" containsString="0" containsNumber="1" containsInteger="1" minValue="0" maxValue="632083172612" count="80">
        <n v="564587383224"/>
        <n v="574308070162"/>
        <n v="537752882633"/>
        <n v="39290708556"/>
        <n v="520538406051"/>
        <n v="587015100676"/>
        <n v="42759737847"/>
        <n v="587516703876"/>
        <n v="40611478319"/>
        <n v="598898432532"/>
        <n v="555055329886"/>
        <n v="521804256985"/>
        <n v="539854510916"/>
        <n v="559325430280"/>
        <n v="569909827792"/>
        <n v="563834177641"/>
        <n v="564135111481"/>
        <n v="559686121121"/>
        <n v="555332266949"/>
        <n v="593225443577"/>
        <n v="528778018743"/>
        <n v="526145930115"/>
        <n v="535688693680"/>
        <n v="563835009431"/>
        <n v="592049049728"/>
        <n v="527990951359"/>
        <n v="599279018544"/>
        <n v="613513119392"/>
        <n v="593809413272"/>
        <n v="538927350752"/>
        <n v="599148365406"/>
        <n v="524754970729"/>
        <n v="562374577568"/>
        <n v="621584076904"/>
        <n v="624636128578"/>
        <n v="589377945837"/>
        <n v="562674596108"/>
        <n v="596986065929"/>
        <n v="589851591771"/>
        <n v="592889713507"/>
        <n v="573035985548"/>
        <n v="628767299363"/>
        <n v="577184412748"/>
        <n v="574520036128"/>
        <n v="602881179663"/>
        <n v="528047181291"/>
        <n v="601890751194"/>
        <n v="604021319220"/>
        <n v="539325022308"/>
        <n v="538263950177"/>
        <n v="541918489832"/>
        <n v="538349196723"/>
        <n v="538305797734"/>
        <n v="538266122146"/>
        <n v="528033190141"/>
        <n v="554217085959"/>
        <n v="527719726342"/>
        <n v="587409020085"/>
        <n v="538312709167"/>
        <n v="538354076404"/>
        <n v="583643847514"/>
        <n v="538307169296"/>
        <n v="527990475963"/>
        <n v="528064232769"/>
        <n v="528033010612"/>
        <n v="527119411115"/>
        <n v="527183564590"/>
        <n v="527678427514"/>
        <n v="632083172612"/>
        <n v="587405880719"/>
        <n v="538314893621"/>
        <n v="538192543595"/>
        <n v="41141176393"/>
        <n v="554877274741"/>
        <n v="624157848041"/>
        <n v="525048016525"/>
        <n v="611461391391"/>
        <n v="583164476133"/>
        <n v="586951697361"/>
        <n v="574735494600"/>
      </sharedItems>
    </cacheField>
    <cacheField name="25号品牌团12.21号0点-12.25号24点" numFmtId="0">
      <sharedItems count="80">
        <s v="V2239整箱"/>
        <s v="V2603"/>
        <s v="V2388"/>
        <s v="V4073整箱"/>
        <s v="V2219整箱"/>
        <s v="VW3411"/>
        <s v="V2166整箱"/>
        <s v="V2880-A"/>
        <s v="V2182整箱"/>
        <s v="V2833-A"/>
        <s v="V4665"/>
        <s v="V2212-A"/>
        <s v="V4600"/>
        <s v="V4020-2*5"/>
        <s v="V1166"/>
        <s v="VS2056"/>
        <s v="VS4490-A"/>
        <s v="VS4035-A"/>
        <s v="V2397"/>
        <s v="V2286"/>
        <s v="V2256整箱"/>
        <s v="V4688整箱"/>
        <s v="V4689整箱"/>
        <s v="VS2056-A"/>
        <s v="V2241-A"/>
        <s v="V2239*4"/>
        <s v="V2808-A"/>
        <s v="V4508-A"/>
        <s v="VS2418-A"/>
        <s v="VW3410A"/>
        <s v="V4660"/>
        <s v="VW6203"/>
        <s v="V4620"/>
        <s v="V2885-A"/>
        <s v="V2801-A"/>
        <s v="V4143-A"/>
        <s v="VW2004*3"/>
        <s v="VW1025*4"/>
        <s v="VW3416"/>
        <s v="VW3418A"/>
        <s v="VW1028*3"/>
        <s v="V2286-B"/>
        <s v="V2605-B"/>
        <s v="V4457*2"/>
        <s v="V2607"/>
        <s v="V4079*2"/>
        <s v="V2241-B"/>
        <s v="V4080-B"/>
        <s v="VW3410*10"/>
        <s v="V4073整箱*2"/>
        <s v="V2241*3"/>
        <s v="V2182整箱*2"/>
        <s v="V2219整箱*2"/>
        <s v="V2223*12"/>
        <s v="V2223*5"/>
        <s v="V4146*2"/>
        <s v="V4146*3"/>
        <s v="V4069整箱*2"/>
        <s v="V2166整箱*2"/>
        <s v="V4073*3"/>
        <s v="V4081*2"/>
        <s v="V4688*4"/>
        <s v="V4407*4"/>
        <s v="V2182*5"/>
        <s v="V4079*4"/>
        <s v="V2239*3"/>
        <s v="V4079*3"/>
        <s v="V4407*3"/>
        <s v="V4020-2-B*2"/>
        <s v="V2388*2"/>
        <s v="V2219*9"/>
        <s v="V4068*6"/>
        <s v="V4069整箱"/>
        <s v="V2882-A"/>
        <s v="V4146-A"/>
        <s v="V4068"/>
        <s v="VW1027A"/>
        <s v="V4519*2"/>
        <s v="V4657*2"/>
        <s v="V4688*2"/>
      </sharedItems>
    </cacheField>
    <cacheField name="销售额" numFmtId="0">
      <sharedItems containsSemiMixedTypes="0" containsString="0" containsNumber="1" minValue="0" maxValue="1856625.3" count="149">
        <n v="140139.01"/>
        <n v="189393.69"/>
        <n v="341133.71"/>
        <n v="153417.47"/>
        <n v="60227.95"/>
        <n v="51676.23"/>
        <n v="13964.9"/>
        <n v="114776.37"/>
        <n v="31295.7"/>
        <n v="27353.61"/>
        <n v="21636.79"/>
        <n v="2520.52"/>
        <n v="10615.28"/>
        <n v="7948.93"/>
        <n v="8402.88"/>
        <n v="12699.6"/>
        <n v="11242.71"/>
        <n v="6034.13"/>
        <n v="15824.36"/>
        <n v="8763.45"/>
        <n v="14711.04"/>
        <n v="3813.22"/>
        <n v="4447.42"/>
        <n v="4722.89"/>
        <n v="3094.29"/>
        <n v="2739.21"/>
        <n v="4290.66"/>
        <n v="29718.86"/>
        <n v="0"/>
        <n v="1912.57"/>
        <n v="4944"/>
        <n v="1696.87"/>
        <n v="169.74"/>
        <n v="5399.3"/>
        <n v="394.89"/>
        <n v="10985.97"/>
        <n v="4236.25"/>
        <n v="2431.14"/>
        <n v="10020.93"/>
        <n v="796.62"/>
        <n v="23009.78"/>
        <n v="591.5"/>
        <n v="16147.29"/>
        <n v="17548.61"/>
        <n v="1097.17"/>
        <n v="475.78"/>
        <n v="428.11"/>
        <n v="2427.97"/>
        <n v="27647.68"/>
        <n v="29489.69"/>
        <n v="4445.36"/>
        <n v="5128.99"/>
        <n v="7578.6"/>
        <n v="776.02"/>
        <n v="4913.69"/>
        <n v="1199.97"/>
        <n v="5058.12"/>
        <n v="9260.03"/>
        <n v="8552.32"/>
        <n v="11625.88"/>
        <n v="8340.59"/>
        <n v="10676.06"/>
        <n v="130.08"/>
        <n v="19502.51"/>
        <n v="422.67"/>
        <n v="999.21"/>
        <n v="2522.52"/>
        <n v="541.19"/>
        <n v="6508.57"/>
        <n v="5237.59"/>
        <n v="735622.4"/>
        <n v="931384.03"/>
        <n v="1856625.3"/>
        <n v="1022386.49"/>
        <n v="612539.18"/>
        <n v="303446.59"/>
        <n v="225855.87"/>
        <n v="212986.24"/>
        <n v="46071.31"/>
        <n v="709665.77"/>
        <n v="204435.37"/>
        <n v="102757.65"/>
        <n v="214873.11"/>
        <n v="9921.67"/>
        <n v="66815.47"/>
        <n v="36920.45"/>
        <n v="36857.01"/>
        <n v="66953.27"/>
        <n v="36457.35"/>
        <n v="20575.96"/>
        <n v="94278.31"/>
        <n v="914731.01"/>
        <n v="60810.33"/>
        <n v="15557.9"/>
        <n v="24415.81"/>
        <n v="24707.54"/>
        <n v="19839.76"/>
        <n v="78907.74"/>
        <n v="16130.84"/>
        <n v="517543.96"/>
        <n v="9047.02"/>
        <n v="20636.36"/>
        <n v="7417.78"/>
        <n v="197.6"/>
        <n v="28736.45"/>
        <n v="950.65"/>
        <n v="55014.21"/>
        <n v="22518.57"/>
        <n v="10092.1"/>
        <n v="296239.54"/>
        <n v="4149.93"/>
        <n v="100210.89"/>
        <n v="1169.61"/>
        <n v="73930.88"/>
        <n v="96020.72"/>
        <n v="366942.21"/>
        <n v="2552.5"/>
        <n v="1938.15"/>
        <n v="8236.62"/>
        <n v="106160.09"/>
        <n v="254576.42"/>
        <n v="15485.26"/>
        <n v="63264.7"/>
        <n v="20831.87"/>
        <n v="976.49"/>
        <n v="3262.91"/>
        <n v="38993.58"/>
        <n v="34135"/>
        <n v="29615.97"/>
        <n v="30308.54"/>
        <n v="31969.52"/>
        <n v="54252.04"/>
        <n v="1067.98"/>
        <n v="98545.56"/>
        <n v="2237.06"/>
        <n v="3636.75"/>
        <n v="12614.31"/>
        <n v="4020.94"/>
        <n v="55414.08"/>
        <n v="3265.71"/>
        <n v="25007.1"/>
        <n v="1756.39"/>
        <n v="46785.36"/>
        <n v="972.92"/>
        <n v="1418.11"/>
        <n v="10939.6"/>
        <n v="3027.46"/>
        <n v="4166.02"/>
        <n v="742.6"/>
      </sharedItems>
    </cacheField>
    <cacheField name="销量" numFmtId="0">
      <sharedItems containsSemiMixedTypes="0" containsString="0" containsNumber="1" containsInteger="1" minValue="0" maxValue="38085" count="134">
        <n v="2841"/>
        <n v="4383"/>
        <n v="6938"/>
        <n v="2383"/>
        <n v="976"/>
        <n v="1553"/>
        <n v="253"/>
        <n v="3082"/>
        <n v="483"/>
        <n v="504"/>
        <n v="527"/>
        <n v="51"/>
        <n v="214"/>
        <n v="272"/>
        <n v="360"/>
        <n v="88"/>
        <n v="95"/>
        <n v="53"/>
        <n v="324"/>
        <n v="194"/>
        <n v="309"/>
        <n v="59"/>
        <n v="64"/>
        <n v="66"/>
        <n v="72"/>
        <n v="56"/>
        <n v="111"/>
        <n v="602"/>
        <n v="0"/>
        <n v="47"/>
        <n v="113"/>
        <n v="52"/>
        <n v="4"/>
        <n v="97"/>
        <n v="8"/>
        <n v="340"/>
        <n v="131"/>
        <n v="86"/>
        <n v="313"/>
        <n v="21"/>
        <n v="619"/>
        <n v="12"/>
        <n v="528"/>
        <n v="487"/>
        <n v="22"/>
        <n v="11"/>
        <n v="13"/>
        <n v="41"/>
        <n v="398"/>
        <n v="209"/>
        <n v="36"/>
        <n v="57"/>
        <n v="108"/>
        <n v="83"/>
        <n v="99"/>
        <n v="273"/>
        <n v="98"/>
        <n v="3"/>
        <n v="244"/>
        <n v="10"/>
        <n v="16"/>
        <n v="69"/>
        <n v="15246"/>
        <n v="26728"/>
        <n v="38085"/>
        <n v="21612"/>
        <n v="9329"/>
        <n v="7458"/>
        <n v="3975"/>
        <n v="5988"/>
        <n v="833"/>
        <n v="19302"/>
        <n v="3233"/>
        <n v="1932"/>
        <n v="4687"/>
        <n v="185"/>
        <n v="1437"/>
        <n v="1226"/>
        <n v="1569"/>
        <n v="457"/>
        <n v="318"/>
        <n v="179"/>
        <n v="1890"/>
        <n v="17349"/>
        <n v="1301"/>
        <n v="245"/>
        <n v="346"/>
        <n v="341"/>
        <n v="446"/>
        <n v="1755"/>
        <n v="413"/>
        <n v="10863"/>
        <n v="222"/>
        <n v="480"/>
        <n v="218"/>
        <n v="519"/>
        <n v="18"/>
        <n v="1690"/>
        <n v="697"/>
        <n v="328"/>
        <n v="6813"/>
        <n v="114"/>
        <n v="2688"/>
        <n v="24"/>
        <n v="2452"/>
        <n v="2678"/>
        <n v="7297"/>
        <n v="62"/>
        <n v="140"/>
        <n v="1492"/>
        <n v="1908"/>
        <n v="385"/>
        <n v="481"/>
        <n v="468"/>
        <n v="23"/>
        <n v="396"/>
        <n v="297"/>
        <n v="342"/>
        <n v="687"/>
        <n v="378"/>
        <n v="1088"/>
        <n v="27"/>
        <n v="1210"/>
        <n v="55"/>
        <n v="61"/>
        <n v="347"/>
        <n v="94"/>
        <n v="546"/>
        <n v="1296"/>
        <n v="67"/>
        <n v="414"/>
        <n v="85"/>
        <n v="84"/>
        <n v="15"/>
      </sharedItems>
    </cacheField>
    <cacheField name="流量" numFmtId="0">
      <sharedItems containsSemiMixedTypes="0" containsString="0" containsNumber="1" containsInteger="1" minValue="0" maxValue="141640" count="144">
        <n v="7623"/>
        <n v="10737"/>
        <n v="23772"/>
        <n v="8568"/>
        <n v="4055"/>
        <n v="3846"/>
        <n v="1533"/>
        <n v="10263"/>
        <n v="2167"/>
        <n v="4095"/>
        <n v="2428"/>
        <n v="513"/>
        <n v="1069"/>
        <n v="451"/>
        <n v="537"/>
        <n v="445"/>
        <n v="227"/>
        <n v="202"/>
        <n v="1898"/>
        <n v="1177"/>
        <n v="1032"/>
        <n v="256"/>
        <n v="706"/>
        <n v="257"/>
        <n v="811"/>
        <n v="146"/>
        <n v="416"/>
        <n v="3861"/>
        <n v="0"/>
        <n v="295"/>
        <n v="331"/>
        <n v="27"/>
        <n v="1289"/>
        <n v="50"/>
        <n v="1633"/>
        <n v="245"/>
        <n v="614"/>
        <n v="860"/>
        <n v="92"/>
        <n v="1628"/>
        <n v="108"/>
        <n v="1709"/>
        <n v="1074"/>
        <n v="1076"/>
        <n v="66"/>
        <n v="100"/>
        <n v="191"/>
        <n v="2118"/>
        <n v="1345"/>
        <n v="285"/>
        <n v="275"/>
        <n v="362"/>
        <n v="34"/>
        <n v="360"/>
        <n v="37"/>
        <n v="583"/>
        <n v="539"/>
        <n v="681"/>
        <n v="508"/>
        <n v="308"/>
        <n v="49"/>
        <n v="629"/>
        <n v="69"/>
        <n v="115"/>
        <n v="185"/>
        <n v="374"/>
        <n v="328"/>
        <n v="39531"/>
        <n v="66823"/>
        <n v="141640"/>
        <n v="63210"/>
        <n v="35669"/>
        <n v="18611"/>
        <n v="14040"/>
        <n v="15650"/>
        <n v="6075"/>
        <n v="57301"/>
        <n v="11342"/>
        <n v="18185"/>
        <n v="14432"/>
        <n v="3256"/>
        <n v="5035"/>
        <n v="1970"/>
        <n v="3486"/>
        <n v="1992"/>
        <n v="967"/>
        <n v="842"/>
        <n v="7730"/>
        <n v="33139"/>
        <n v="4083"/>
        <n v="1420"/>
        <n v="2800"/>
        <n v="1479"/>
        <n v="1531"/>
        <n v="1942"/>
        <n v="16695"/>
        <n v="1225"/>
        <n v="1394"/>
        <n v="2081"/>
        <n v="48"/>
        <n v="9519"/>
        <n v="174"/>
        <n v="8252"/>
        <n v="1159"/>
        <n v="1111"/>
        <n v="11313"/>
        <n v="487"/>
        <n v="5799"/>
        <n v="460"/>
        <n v="8793"/>
        <n v="5997"/>
        <n v="15510"/>
        <n v="318"/>
        <n v="841"/>
        <n v="857"/>
        <n v="8758"/>
        <n v="9101"/>
        <n v="1178"/>
        <n v="3000"/>
        <n v="1432"/>
        <n v="168"/>
        <n v="147"/>
        <n v="4360"/>
        <n v="2473"/>
        <n v="3710"/>
        <n v="2061"/>
        <n v="1434"/>
        <n v="2291"/>
        <n v="164"/>
        <n v="3262"/>
        <n v="351"/>
        <n v="566"/>
        <n v="1084"/>
        <n v="127"/>
        <n v="4527"/>
        <n v="955"/>
        <n v="3886"/>
        <n v="403"/>
        <n v="1482"/>
        <n v="94"/>
        <n v="1203"/>
        <n v="478"/>
        <n v="1200"/>
        <n v="130"/>
      </sharedItems>
    </cacheField>
    <cacheField name="转化率" numFmtId="0">
      <sharedItems containsNumber="1" containsMixedTypes="1" count="149">
        <n v="0.207923389741572"/>
        <n v="0.160100586756077"/>
        <n v="0.158800269224298"/>
        <n v="0.156746031746032"/>
        <n v="0.127990135635018"/>
        <n v="0.162766510660426"/>
        <n v="0.0893672537508154"/>
        <n v="0.14264834843613"/>
        <n v="0.115828334102446"/>
        <n v="0.0568986568986569"/>
        <n v="0.0947281713344316"/>
        <n v="0.0545808966861598"/>
        <n v="0.109448082319925"/>
        <n v="0.263858093126386"/>
        <n v="0.208566108007449"/>
        <n v="0.141573033707865"/>
        <n v="0.20704845814978"/>
        <n v="0.153465346534653"/>
        <n v="0.0979978925184405"/>
        <n v="0.0586236193712829"/>
        <n v="0.161821705426357"/>
        <n v="0.13671875"/>
        <n v="0.0594900849858357"/>
        <n v="0.182879377431907"/>
        <n v="0.0542540073982737"/>
        <n v="0.171232876712329"/>
        <n v="0.127403846153846"/>
        <n v="0.0455840455840456"/>
        <n v="0"/>
        <n v="0.140969162995595"/>
        <n v="0.254237288135593"/>
        <n v="0.0785498489425982"/>
        <n v="0.0740740740740741"/>
        <n v="0.0395655546935609"/>
        <n v="0.1"/>
        <n v="0.0985915492957746"/>
        <n v="0.248979591836735"/>
        <n v="0.0700325732899023"/>
        <n v="0.152325581395349"/>
        <n v="0.141304347826087"/>
        <n v="0.208845208845209"/>
        <n v="0.0648148148148148"/>
        <n v="0.139262726740784"/>
        <n v="0.252327746741155"/>
        <n v="0.0130111524163569"/>
        <n v="0.136363636363636"/>
        <n v="0.07"/>
        <n v="0.130890052356021"/>
        <n v="0.125590179414542"/>
        <n v="0.136059479553903"/>
        <n v="0.245614035087719"/>
        <n v="0.109090909090909"/>
        <n v="0.129834254143646"/>
        <n v="0.176470588235294"/>
        <n v="0.225"/>
        <n v="0.243243243243243"/>
        <n v="0.0634648370497427"/>
        <n v="0.103896103896104"/>
        <n v="0.124816446402349"/>
        <n v="0.22244094488189"/>
        <n v="0.243506493506494"/>
        <n v="0.290465631929047"/>
        <n v="0.0408163265306122"/>
        <n v="0.259141494435612"/>
        <n v="0.101449275362319"/>
        <n v="0.104347826086957"/>
        <n v="0.178378378378378"/>
        <n v="0.235294117647059"/>
        <n v="0.109625668449198"/>
        <n v="0.0975609756097561"/>
        <n v="0.203460575244745"/>
        <n v="0.191880041303144"/>
        <n v="0.140609997175939"/>
        <n v="0.191931656383484"/>
        <n v="0.149261263281841"/>
        <n v="0.153081510934394"/>
        <n v="0.15448717948718"/>
        <n v="0.17667731629393"/>
        <n v="0.077037037037037"/>
        <n v="0.150590740126699"/>
        <n v="0.141509433962264"/>
        <n v="0.0515809733296673"/>
        <n v="0.117516629711752"/>
        <n v="0.0371621621621622"/>
        <n v="0.141012909632572"/>
        <n v="0.277157360406091"/>
        <n v="0.142857142857143"/>
        <n v="0.15210843373494"/>
        <n v="0.184074457083764"/>
        <n v="0.142517814726841"/>
        <n v="0.145148771021992"/>
        <n v="0.119013850749872"/>
        <n v="0.165809453832966"/>
        <n v="0.0971830985915493"/>
        <n v="0.0803571428571429"/>
        <n v="0.181203515889114"/>
        <n v="0.175702155453952"/>
        <n v="0.322676579925651"/>
        <n v="0.0859938208032956"/>
        <n v="0.145492662473795"/>
        <e v="#DIV/0!"/>
        <n v="0.125714285714286"/>
        <n v="0.233859397417504"/>
        <n v="0.0605478135511773"/>
        <n v="0.0416666666666667"/>
        <n v="0.029940119760479"/>
        <n v="0.0747126436781609"/>
        <n v="0.0950072709646146"/>
        <n v="0.267471958584987"/>
        <n v="0.162016201620162"/>
        <n v="0.173782374259701"/>
        <n v="0.143737166324435"/>
        <n v="0.263493705811347"/>
        <n v="0.041304347826087"/>
        <n v="0.124530876833845"/>
        <n v="0.230948807737202"/>
        <n v="0.101096067053514"/>
        <n v="0.122641509433962"/>
        <n v="0.0416171224732461"/>
        <n v="0.110851808634772"/>
        <n v="0.119433660653117"/>
        <n v="0.191517415668608"/>
        <n v="0.210526315789474"/>
        <n v="0.141666666666667"/>
        <n v="0.231843575418994"/>
        <n v="0.0952380952380952"/>
        <n v="0.210884353741497"/>
        <n v="0.0811926605504587"/>
        <n v="0.112414071977355"/>
        <n v="0.08544474393531"/>
        <n v="0.187772925764192"/>
        <n v="0.230822873082287"/>
        <n v="0.274989087734614"/>
        <n v="0.0731707317073171"/>
        <n v="0.255977927651747"/>
        <n v="0.102564102564103"/>
        <n v="0.0671378091872792"/>
        <n v="0.166974169741697"/>
        <n v="0.228346456692913"/>
        <n v="0.107797658493484"/>
        <n v="0.0408376963350785"/>
        <n v="0.16237776634071"/>
        <n v="0.0669975186104218"/>
        <n v="0.217948717948718"/>
        <n v="0.0851063829787234"/>
        <n v="0.0977011494252874"/>
        <n v="0.0631753948462178"/>
        <n v="0.0690376569037657"/>
        <n v="0.0608333333333333"/>
      </sharedItems>
    </cacheField>
    <cacheField name="客单价" numFmtId="0">
      <sharedItems containsNumber="1" containsMixedTypes="1" count="150">
        <n v="88.4157791798107"/>
        <n v="110.176666666667"/>
        <n v="90.3665456953642"/>
        <n v="114.234899478779"/>
        <n v="116.046146435453"/>
        <n v="82.5498881789138"/>
        <n v="101.933576642336"/>
        <n v="78.3991598360656"/>
        <n v="124.68406374502"/>
        <n v="117.397467811159"/>
        <n v="94.073"/>
        <n v="90.0185714285714"/>
        <n v="90.7288888888889"/>
        <n v="66.797731092437"/>
        <n v="75.0257142857143"/>
        <n v="201.580952380952"/>
        <n v="239.206595744681"/>
        <n v="194.64935483871"/>
        <n v="85.0772043010753"/>
        <n v="127.00652173913"/>
        <n v="88.0900598802395"/>
        <n v="108.949142857143"/>
        <n v="105.890952380952"/>
        <n v="100.487021276596"/>
        <n v="70.3247727272727"/>
        <n v="109.5684"/>
        <n v="80.9558490566038"/>
        <n v="168.857159090909"/>
        <n v="0"/>
        <n v="59.7678125"/>
        <n v="65.92"/>
        <n v="65.2642307692308"/>
        <n v="84.87"/>
        <n v="105.86862745098"/>
        <n v="78.978"/>
        <n v="68.2358385093168"/>
        <n v="69.4467213114754"/>
        <n v="56.5381395348837"/>
        <n v="76.4956488549618"/>
        <n v="61.2784615384615"/>
        <n v="67.6758235294118"/>
        <n v="84.5"/>
        <n v="67.845756302521"/>
        <n v="64.7550184501845"/>
        <n v="78.3692857142857"/>
        <n v="52.8644444444444"/>
        <n v="61.1585714285714"/>
        <n v="97.1188"/>
        <n v="103.938646616541"/>
        <n v="161.145846994536"/>
        <n v="63.5051428571429"/>
        <n v="170.966333333333"/>
        <n v="161.246808510638"/>
        <n v="129.336666666667"/>
        <n v="60.6628395061728"/>
        <n v="133.33"/>
        <n v="136.705945945946"/>
        <n v="165.357678571429"/>
        <n v="100.615529411765"/>
        <n v="102.88389380531"/>
        <n v="111.207866666667"/>
        <n v="81.4966412213741"/>
        <n v="65.04"/>
        <n v="119.647300613497"/>
        <n v="60.3814285714286"/>
        <n v="83.2675"/>
        <n v="76.44"/>
        <n v="67.64875"/>
        <n v="158.745609756098"/>
        <n v="163.6746875"/>
        <n v="91.4611960711177"/>
        <n v="72.6395281547341"/>
        <n v="93.2228007632055"/>
        <n v="84.2718834487306"/>
        <n v="115.052438016529"/>
        <n v="106.50985959986"/>
        <n v="104.129031811895"/>
        <n v="77.0293815551537"/>
        <n v="98.4429700854701"/>
        <n v="82.2419480820489"/>
        <n v="127.374062305296"/>
        <n v="109.54973347548"/>
        <n v="126.694050707547"/>
        <n v="81.9972727272727"/>
        <n v="94.1062957746479"/>
        <n v="67.6198717948718"/>
        <n v="74.0100602409639"/>
        <n v="220.967887788779"/>
        <n v="204.816573033708"/>
        <n v="171.466333333333"/>
        <n v="84.0270142602496"/>
        <n v="231.929769269777"/>
        <n v="89.823234859675"/>
        <n v="112.738405797101"/>
        <n v="108.514711111111"/>
        <n v="92.1923134328358"/>
        <n v="73.7537546468401"/>
        <n v="181.815069124424"/>
        <n v="96.5918562874252"/>
        <n v="213.068736105393"/>
        <e v="#DIV/0!"/>
        <n v="58.7468831168831"/>
        <n v="63.301717791411"/>
        <n v="58.8712698412698"/>
        <n v="98.8"/>
        <n v="100.829649122807"/>
        <n v="73.1269230769231"/>
        <n v="70.1711862244898"/>
        <n v="72.6405483870968"/>
        <n v="56.0672222222222"/>
        <n v="150.681353001017"/>
        <n v="59.2847142857143"/>
        <n v="65.5830431937173"/>
        <n v="61.5584210526316"/>
        <n v="67.5167853881279"/>
        <n v="69.3290397111913"/>
        <n v="234.019266581633"/>
        <n v="65.4487179487179"/>
        <n v="55.3757142857143"/>
        <n v="86.7012631578947"/>
        <n v="101.491481835564"/>
        <n v="146.056465863454"/>
        <n v="62.440564516129"/>
        <n v="148.858117647059"/>
        <n v="62.7465963855422"/>
        <n v="61.030625"/>
        <n v="105.255161290323"/>
        <n v="110.151355932203"/>
        <n v="122.787769784173"/>
        <n v="93.4257728706625"/>
        <n v="78.3166408268734"/>
        <n v="96.5846525679758"/>
        <n v="86.1143492063492"/>
        <n v="88.9983333333333"/>
        <n v="118.018634730539"/>
        <n v="62.1405555555556"/>
        <n v="95.7039473684211"/>
        <n v="69.692320441989"/>
        <n v="138.653103448276"/>
        <n v="113.553442622951"/>
        <n v="83.7361538461538"/>
        <n v="39.6309033280507"/>
        <n v="65.0514814814815"/>
        <n v="144.846315789474"/>
        <n v="121.615"/>
        <n v="83.4182352941176"/>
        <n v="143.942105263158"/>
        <n v="91.7412121212121"/>
        <n v="57.0687671232877"/>
        <n v="57.1230769230769"/>
      </sharedItems>
    </cacheField>
    <cacheField name="成交人数" numFmtId="0">
      <sharedItems containsSemiMixedTypes="0" containsString="0" containsNumber="1" containsInteger="1" minValue="0" maxValue="19916" count="128">
        <n v="1585"/>
        <n v="1719"/>
        <n v="3775"/>
        <n v="1343"/>
        <n v="519"/>
        <n v="626"/>
        <n v="137"/>
        <n v="1464"/>
        <n v="251"/>
        <n v="233"/>
        <n v="230"/>
        <n v="28"/>
        <n v="117"/>
        <n v="119"/>
        <n v="112"/>
        <n v="63"/>
        <n v="47"/>
        <n v="31"/>
        <n v="186"/>
        <n v="69"/>
        <n v="167"/>
        <n v="35"/>
        <n v="42"/>
        <n v="44"/>
        <n v="25"/>
        <n v="53"/>
        <n v="176"/>
        <n v="0"/>
        <n v="32"/>
        <n v="75"/>
        <n v="26"/>
        <n v="2"/>
        <n v="51"/>
        <n v="5"/>
        <n v="161"/>
        <n v="61"/>
        <n v="43"/>
        <n v="131"/>
        <n v="13"/>
        <n v="340"/>
        <n v="7"/>
        <n v="238"/>
        <n v="271"/>
        <n v="14"/>
        <n v="9"/>
        <n v="266"/>
        <n v="183"/>
        <n v="70"/>
        <n v="30"/>
        <n v="6"/>
        <n v="81"/>
        <n v="37"/>
        <n v="56"/>
        <n v="85"/>
        <n v="113"/>
        <n v="163"/>
        <n v="12"/>
        <n v="33"/>
        <n v="8"/>
        <n v="41"/>
        <n v="8043"/>
        <n v="12822"/>
        <n v="19916"/>
        <n v="12132"/>
        <n v="5324"/>
        <n v="2849"/>
        <n v="2169"/>
        <n v="2765"/>
        <n v="468"/>
        <n v="8629"/>
        <n v="1605"/>
        <n v="938"/>
        <n v="1696"/>
        <n v="121"/>
        <n v="710"/>
        <n v="546"/>
        <n v="498"/>
        <n v="303"/>
        <n v="178"/>
        <n v="120"/>
        <n v="1122"/>
        <n v="3944"/>
        <n v="677"/>
        <n v="138"/>
        <n v="225"/>
        <n v="268"/>
        <n v="269"/>
        <n v="434"/>
        <n v="2429"/>
        <n v="154"/>
        <n v="326"/>
        <n v="126"/>
        <n v="285"/>
        <n v="784"/>
        <n v="310"/>
        <n v="180"/>
        <n v="1966"/>
        <n v="1528"/>
        <n v="19"/>
        <n v="1095"/>
        <n v="1385"/>
        <n v="1568"/>
        <n v="39"/>
        <n v="95"/>
        <n v="1046"/>
        <n v="1743"/>
        <n v="248"/>
        <n v="425"/>
        <n v="332"/>
        <n v="16"/>
        <n v="354"/>
        <n v="278"/>
        <n v="317"/>
        <n v="387"/>
        <n v="331"/>
        <n v="630"/>
        <n v="835"/>
        <n v="36"/>
        <n v="38"/>
        <n v="181"/>
        <n v="29"/>
        <n v="488"/>
        <n v="631"/>
        <n v="27"/>
        <n v="323"/>
        <n v="17"/>
        <n v="76"/>
        <n v="73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99.708275463" refreshedBy="yr" recordCount="152">
  <cacheSource type="worksheet">
    <worksheetSource ref="A1:H153" sheet="Sheet14"/>
  </cacheSource>
  <cacheFields count="8">
    <cacheField name="id" numFmtId="176">
      <sharedItems containsSemiMixedTypes="0" containsString="0" containsNumber="1" containsInteger="1" minValue="0" maxValue="632083172612" count="80">
        <n v="564587383224"/>
        <n v="574308070162"/>
        <n v="537752882633"/>
        <n v="39290708556"/>
        <n v="520538406051"/>
        <n v="587015100676"/>
        <n v="42759737847"/>
        <n v="587516703876"/>
        <n v="40611478319"/>
        <n v="598898432532"/>
        <n v="555055329886"/>
        <n v="521804256985"/>
        <n v="539854510916"/>
        <n v="559325430280"/>
        <n v="569909827792"/>
        <n v="563834177641"/>
        <n v="564135111481"/>
        <n v="559686121121"/>
        <n v="555332266949"/>
        <n v="593225443577"/>
        <n v="528778018743"/>
        <n v="526145930115"/>
        <n v="535688693680"/>
        <n v="563835009431"/>
        <n v="592049049728"/>
        <n v="527990951359"/>
        <n v="599279018544"/>
        <n v="613513119392"/>
        <n v="593809413272"/>
        <n v="538927350752"/>
        <n v="599148365406"/>
        <n v="524754970729"/>
        <n v="562374577568"/>
        <n v="621584076904"/>
        <n v="624636128578"/>
        <n v="589377945837"/>
        <n v="562674596108"/>
        <n v="596986065929"/>
        <n v="589851591771"/>
        <n v="592889713507"/>
        <n v="573035985548"/>
        <n v="628767299363"/>
        <n v="577184412748"/>
        <n v="574520036128"/>
        <n v="602881179663"/>
        <n v="528047181291"/>
        <n v="601890751194"/>
        <n v="604021319220"/>
        <n v="539325022308"/>
        <n v="538263950177"/>
        <n v="541918489832"/>
        <n v="538349196723"/>
        <n v="538305797734"/>
        <n v="538266122146"/>
        <n v="528033190141"/>
        <n v="554217085959"/>
        <n v="527719726342"/>
        <n v="587409020085"/>
        <n v="538312709167"/>
        <n v="538354076404"/>
        <n v="583643847514"/>
        <n v="538307169296"/>
        <n v="527990475963"/>
        <n v="528064232769"/>
        <n v="528033010612"/>
        <n v="527119411115"/>
        <n v="527183564590"/>
        <n v="527678427514"/>
        <n v="632083172612"/>
        <n v="587405880719"/>
        <n v="538314893621"/>
        <n v="538192543595"/>
        <n v="41141176393"/>
        <n v="554877274741"/>
        <n v="624157848041"/>
        <n v="525048016525"/>
        <n v="611461391391"/>
        <n v="583164476133"/>
        <n v="586951697361"/>
        <n v="574735494600"/>
      </sharedItems>
    </cacheField>
    <cacheField name="25号品牌团12.21号0点-12.25号24点" numFmtId="0">
      <sharedItems count="80">
        <s v="V2239整箱"/>
        <s v="V2603"/>
        <s v="V2388"/>
        <s v="V4073整箱"/>
        <s v="V2219整箱"/>
        <s v="VW3411"/>
        <s v="V2166整箱"/>
        <s v="V2880-A"/>
        <s v="V2182整箱"/>
        <s v="V2833-A"/>
        <s v="V4665"/>
        <s v="V2212-A"/>
        <s v="V4600"/>
        <s v="V4020-2*5"/>
        <s v="V1166"/>
        <s v="VS2056"/>
        <s v="VS4490-A"/>
        <s v="VS4035-A"/>
        <s v="V2397"/>
        <s v="V2286"/>
        <s v="V2256整箱"/>
        <s v="V4688整箱"/>
        <s v="V4689整箱"/>
        <s v="VS2056-A"/>
        <s v="V2241-A"/>
        <s v="V2239*4"/>
        <s v="V2808-A"/>
        <s v="V4508-A"/>
        <s v="VS2418-A"/>
        <s v="VW3410A"/>
        <s v="V4660"/>
        <s v="VW6203"/>
        <s v="V4620"/>
        <s v="V2885-A"/>
        <s v="V2801-A"/>
        <s v="V4143-A"/>
        <s v="VW2004*3"/>
        <s v="VW1025*4"/>
        <s v="VW3416"/>
        <s v="VW3418A"/>
        <s v="VW1028*3"/>
        <s v="V2286-B"/>
        <s v="V2605-B"/>
        <s v="V4457*2"/>
        <s v="V2607"/>
        <s v="V4079*2"/>
        <s v="V2241-B"/>
        <s v="V4080-B"/>
        <s v="VW3410*10"/>
        <s v="V4073整箱*2"/>
        <s v="V2241*3"/>
        <s v="V2182整箱*2"/>
        <s v="V2219整箱*2"/>
        <s v="V2223*12"/>
        <s v="V2223*5"/>
        <s v="V4146*2"/>
        <s v="V4146*3"/>
        <s v="V4069整箱*2"/>
        <s v="V2166整箱*2"/>
        <s v="V4073*3"/>
        <s v="V4081*2"/>
        <s v="V4688*4"/>
        <s v="V4407*4"/>
        <s v="V2182*5"/>
        <s v="V4079*4"/>
        <s v="V2239*3"/>
        <s v="V4079*3"/>
        <s v="V4407*3"/>
        <s v="V4020-2-B*2"/>
        <s v="V2388*2"/>
        <s v="V2219*9"/>
        <s v="V4068*6"/>
        <s v="V4069整箱"/>
        <s v="V2882-A"/>
        <s v="V4146-A"/>
        <s v="V4068"/>
        <s v="VW1027A"/>
        <s v="V4519*2"/>
        <s v="V4657*2"/>
        <s v="V4688*2"/>
      </sharedItems>
    </cacheField>
    <cacheField name="销售额" numFmtId="0">
      <sharedItems containsSemiMixedTypes="0" containsString="0" containsNumber="1" minValue="0" maxValue="912259.49" count="137">
        <n v="155041.56"/>
        <n v="43324.38"/>
        <n v="183910.52"/>
        <n v="113762.39"/>
        <n v="32132.33"/>
        <n v="18029.73"/>
        <n v="22194.24"/>
        <n v="52926.7"/>
        <n v="32993.36"/>
        <n v="40146.28"/>
        <n v="26859"/>
        <n v="29768.34"/>
        <n v="24465.42"/>
        <n v="6844.55"/>
        <n v="3249.52"/>
        <n v="15296.68"/>
        <n v="9346.76"/>
        <n v="9116.48"/>
        <n v="33270.97"/>
        <n v="8208.57"/>
        <n v="32614.17"/>
        <n v="4700.7"/>
        <n v="8670.2"/>
        <n v="7801.88"/>
        <n v="3345.74"/>
        <n v="5712.52"/>
        <n v="4301.5"/>
        <n v="0"/>
        <n v="1346.28"/>
        <n v="1314.21"/>
        <n v="8047.06"/>
        <n v="3639.63"/>
        <n v="5434.66"/>
        <n v="11846.22"/>
        <n v="5784.96"/>
        <n v="1265.13"/>
        <n v="2246.68"/>
        <n v="1029.2"/>
        <n v="17156.67"/>
        <n v="19021.02"/>
        <n v="10579.48"/>
        <n v="2951.26"/>
        <n v="277.91"/>
        <n v="14816.93"/>
        <n v="52118.91"/>
        <n v="1350.29"/>
        <n v="8936.63"/>
        <n v="26411.52"/>
        <n v="4316.23"/>
        <n v="126.12"/>
        <n v="723.85"/>
        <n v="665.02"/>
        <n v="3376.32"/>
        <n v="23415.96"/>
        <n v="9105.35"/>
        <n v="11985.54"/>
        <n v="2817.57"/>
        <n v="9522.95"/>
        <n v="2509.79"/>
        <n v="6635.26"/>
        <n v="5027.84"/>
        <n v="893.05"/>
        <n v="2250.68"/>
        <n v="5597.12"/>
        <n v="4586.38"/>
        <n v="7679.82"/>
        <n v="621426.58"/>
        <n v="199972.4"/>
        <n v="912259.49"/>
        <n v="862499.38"/>
        <n v="403580.56"/>
        <n v="122386.04"/>
        <n v="120909.05"/>
        <n v="99724.16"/>
        <n v="72635.65"/>
        <n v="155541.49"/>
        <n v="116547.14"/>
        <n v="139201.45"/>
        <n v="123451.84"/>
        <n v="83369.88"/>
        <n v="85437.86"/>
        <n v="16763.8"/>
        <n v="10393.7"/>
        <n v="48855.15"/>
        <n v="21665.44"/>
        <n v="18293.93"/>
        <n v="146373.58"/>
        <n v="32832.86"/>
        <n v="129482.43"/>
        <n v="18990.57"/>
        <n v="23590.91"/>
        <n v="19508.45"/>
        <n v="15993.74"/>
        <n v="21796.94"/>
        <n v="12769.65"/>
        <n v="2818.48"/>
        <n v="2636.83"/>
        <n v="32332.6"/>
        <n v="7446.79"/>
        <n v="12010"/>
        <n v="46494.54"/>
        <n v="21723.91"/>
        <n v="6035.54"/>
        <n v="8659.71"/>
        <n v="5423.66"/>
        <n v="80675.34"/>
        <n v="41945.57"/>
        <n v="33214.86"/>
        <n v="2894.08"/>
        <n v="1228.22"/>
        <n v="40956.73"/>
        <n v="252604.6"/>
        <n v="4105.33"/>
        <n v="47114.38"/>
        <n v="1194.74"/>
        <n v="5835.55"/>
        <n v="2554.56"/>
        <n v="16949.25"/>
        <n v="105857"/>
        <n v="54834.76"/>
        <n v="21531.4"/>
        <n v="20159.99"/>
        <n v="36414.68"/>
        <n v="6498.43"/>
        <n v="18554.84"/>
        <n v="6791.96"/>
        <n v="7117.94"/>
        <n v="7498.62"/>
        <n v="33246.05"/>
        <n v="6579.85"/>
        <n v="94763.69"/>
        <n v="7127.84"/>
        <n v="9047.05"/>
        <n v="121130.46"/>
        <n v="2199.06"/>
        <n v="957.93"/>
        <n v="2472.25"/>
      </sharedItems>
    </cacheField>
    <cacheField name="销量" numFmtId="0">
      <sharedItems containsSemiMixedTypes="0" containsString="0" containsNumber="1" containsInteger="1" minValue="0" maxValue="16361" count="127">
        <n v="2864"/>
        <n v="980"/>
        <n v="3371"/>
        <n v="1546"/>
        <n v="510"/>
        <n v="404"/>
        <n v="352"/>
        <n v="1211"/>
        <n v="450"/>
        <n v="638"/>
        <n v="530"/>
        <n v="574"/>
        <n v="460"/>
        <n v="200"/>
        <n v="65"/>
        <n v="109"/>
        <n v="81"/>
        <n v="78"/>
        <n v="615"/>
        <n v="141"/>
        <n v="603"/>
        <n v="72"/>
        <n v="125"/>
        <n v="104"/>
        <n v="70"/>
        <n v="99"/>
        <n v="0"/>
        <n v="22"/>
        <n v="30"/>
        <n v="193"/>
        <n v="106"/>
        <n v="368"/>
        <n v="166"/>
        <n v="37"/>
        <n v="55"/>
        <n v="27"/>
        <n v="485"/>
        <n v="511"/>
        <n v="284"/>
        <n v="63"/>
        <n v="4"/>
        <n v="204"/>
        <n v="373"/>
        <n v="36"/>
        <n v="61"/>
        <n v="202"/>
        <n v="50"/>
        <n v="3"/>
        <n v="18"/>
        <n v="11"/>
        <n v="32"/>
        <n v="192"/>
        <n v="108"/>
        <n v="272"/>
        <n v="174"/>
        <n v="79"/>
        <n v="114"/>
        <n v="15"/>
        <n v="57"/>
        <n v="49"/>
        <n v="62"/>
        <n v="71"/>
        <n v="11187"/>
        <n v="4425"/>
        <n v="16361"/>
        <n v="16337"/>
        <n v="5362"/>
        <n v="2194"/>
        <n v="1874"/>
        <n v="2186"/>
        <n v="1083"/>
        <n v="3427"/>
        <n v="1537"/>
        <n v="2098"/>
        <n v="2395"/>
        <n v="1526"/>
        <n v="1528"/>
        <n v="490"/>
        <n v="206"/>
        <n v="337"/>
        <n v="179"/>
        <n v="153"/>
        <n v="2614"/>
        <n v="540"/>
        <n v="2337"/>
        <n v="275"/>
        <n v="322"/>
        <n v="256"/>
        <n v="328"/>
        <n v="371"/>
        <n v="229"/>
        <n v="45"/>
        <n v="58"/>
        <n v="757"/>
        <n v="196"/>
        <n v="232"/>
        <n v="1421"/>
        <n v="584"/>
        <n v="173"/>
        <n v="140"/>
        <n v="2225"/>
        <n v="1082"/>
        <n v="853"/>
        <n v="543"/>
        <n v="1806"/>
        <n v="105"/>
        <n v="326"/>
        <n v="132"/>
        <n v="42"/>
        <n v="161"/>
        <n v="864"/>
        <n v="644"/>
        <n v="478"/>
        <n v="208"/>
        <n v="642"/>
        <n v="138"/>
        <n v="215"/>
        <n v="154"/>
        <n v="185"/>
        <n v="290"/>
        <n v="295"/>
        <n v="721"/>
        <n v="75"/>
        <n v="122"/>
        <n v="1094"/>
        <n v="34"/>
        <n v="43"/>
      </sharedItems>
    </cacheField>
    <cacheField name="流量" numFmtId="0">
      <sharedItems containsSemiMixedTypes="0" containsString="0" containsNumber="1" containsInteger="1" minValue="0" maxValue="99716" count="135">
        <n v="13423"/>
        <n v="10679"/>
        <n v="32311"/>
        <n v="9649"/>
        <n v="4417"/>
        <n v="3655"/>
        <n v="2307"/>
        <n v="7924"/>
        <n v="2431"/>
        <n v="6834"/>
        <n v="4557"/>
        <n v="2822"/>
        <n v="2124"/>
        <n v="434"/>
        <n v="472"/>
        <n v="482"/>
        <n v="341"/>
        <n v="290"/>
        <n v="5506"/>
        <n v="2323"/>
        <n v="2412"/>
        <n v="474"/>
        <n v="672"/>
        <n v="586"/>
        <n v="648"/>
        <n v="315"/>
        <n v="2153"/>
        <n v="0"/>
        <n v="1642"/>
        <n v="213"/>
        <n v="2754"/>
        <n v="647"/>
        <n v="625"/>
        <n v="3594"/>
        <n v="988"/>
        <n v="458"/>
        <n v="394"/>
        <n v="483"/>
        <n v="1528"/>
        <n v="3361"/>
        <n v="1385"/>
        <n v="74"/>
        <n v="66"/>
        <n v="1012"/>
        <n v="2625"/>
        <n v="433"/>
        <n v="1374"/>
        <n v="80"/>
        <n v="35"/>
        <n v="127"/>
        <n v="94"/>
        <n v="539"/>
        <n v="1622"/>
        <n v="1010"/>
        <n v="660"/>
        <n v="297"/>
        <n v="929"/>
        <n v="109"/>
        <n v="720"/>
        <n v="95"/>
        <n v="163"/>
        <n v="234"/>
        <n v="962"/>
        <n v="425"/>
        <n v="1028"/>
        <n v="49281"/>
        <n v="26516"/>
        <n v="99716"/>
        <n v="65896"/>
        <n v="31777"/>
        <n v="14365"/>
        <n v="13533"/>
        <n v="16042"/>
        <n v="7988"/>
        <n v="27356"/>
        <n v="8801"/>
        <n v="20318"/>
        <n v="18936"/>
        <n v="8842"/>
        <n v="9441"/>
        <n v="1573"/>
        <n v="6228"/>
        <n v="1821"/>
        <n v="1029"/>
        <n v="820"/>
        <n v="21065"/>
        <n v="6331"/>
        <n v="10584"/>
        <n v="1848"/>
        <n v="2286"/>
        <n v="1730"/>
        <n v="2354"/>
        <n v="868"/>
        <n v="6527"/>
        <n v="6358"/>
        <n v="780"/>
        <n v="9584"/>
        <n v="2507"/>
        <n v="1268"/>
        <n v="13047"/>
        <n v="3371"/>
        <n v="1448"/>
        <n v="1353"/>
        <n v="2279"/>
        <n v="6013"/>
        <n v="10629"/>
        <n v="4320"/>
        <n v="248"/>
        <n v="261"/>
        <n v="3293"/>
        <n v="12066"/>
        <n v="760"/>
        <n v="2022"/>
        <n v="229"/>
        <n v="479"/>
        <n v="1907"/>
        <n v="5626"/>
        <n v="4104"/>
        <n v="2166"/>
        <n v="1106"/>
        <n v="3315"/>
        <n v="377"/>
        <n v="2711"/>
        <n v="263"/>
        <n v="514"/>
        <n v="873"/>
        <n v="3034"/>
        <n v="2388"/>
        <n v="4961"/>
        <n v="197"/>
        <n v="1531"/>
        <n v="5305"/>
        <n v="665"/>
        <n v="733"/>
        <n v="755"/>
      </sharedItems>
    </cacheField>
    <cacheField name="转化率" numFmtId="0">
      <sharedItems containsString="0" containsBlank="1" containsNumber="1" minValue="0" maxValue="0.238219895287958" count="67">
        <n v="0.139387618267153"/>
        <n v="0.0624590317445454"/>
        <n v="0.0705332549286621"/>
        <n v="0.116074204580786"/>
        <n v="0.0749377405478832"/>
        <n v="0.0735978112175103"/>
        <n v="0.111400086692674"/>
        <n v="0.0923775870772337"/>
        <n v="0.125462772521596"/>
        <n v="0.0633596722270998"/>
        <n v="0.0781215712091288"/>
        <n v="0.110914245216159"/>
        <n v="0.139830508474576"/>
        <n v="0.19815668202765"/>
        <n v="0.0783898305084746"/>
        <n v="0.147302904564315"/>
        <n v="0.146627565982405"/>
        <n v="0.162068965517241"/>
        <n v="0.0780966218670541"/>
        <n v="0.0387430047352561"/>
        <n v="0.148009950248756"/>
        <n v="0.10337552742616"/>
        <n v="0.135416666666667"/>
        <n v="0.119453924914676"/>
        <n v="0.0771604938271605"/>
        <n v="0.215873015873016"/>
        <n v="0.0264746864839758"/>
        <n v="0"/>
        <n v="0.01278928136419"/>
        <n v="0.112676056338028"/>
        <n v="0.0591866376180102"/>
        <n v="0.0942812982998454"/>
        <n v="0.1312"/>
        <n v="0.0854201446855871"/>
        <n v="0.115384615384615"/>
        <n v="0.0676855895196507"/>
        <n v="0.121827411167513"/>
        <n v="0.05175983436853"/>
        <n v="0.238219895287958"/>
        <n v="0.0862838440940196"/>
        <n v="0.100361010830325"/>
        <n v="0.121621621621622"/>
        <n v="0.0606060606060606"/>
        <n v="0.155138339920949"/>
        <n v="0.131047619047619"/>
        <n v="0.140845070422535"/>
        <n v="0.117782909930716"/>
        <n v="0.133187772925764"/>
        <n v="0.2125"/>
        <n v="0.0857142857142857"/>
        <n v="0.110236220472441"/>
        <n v="0.106382978723404"/>
        <n v="0.0500927643784787"/>
        <n v="0.114056720098644"/>
        <n v="0.1"/>
        <n v="0.193939393939394"/>
        <n v="0.0875420875420876"/>
        <n v="0.133476856835307"/>
        <n v="0.211009174311927"/>
        <n v="0.0694444444444445"/>
        <n v="0.231578947368421"/>
        <n v="0.0429447852760736"/>
        <n v="0.162393162393162"/>
        <n v="0.0478170478170478"/>
        <n v="0.117647058823529"/>
        <n v="0.0603112840466926"/>
        <m/>
      </sharedItems>
    </cacheField>
    <cacheField name="客单价" numFmtId="0">
      <sharedItems containsString="0" containsBlank="1" containsNumber="1" minValue="0" maxValue="327.917777777778" count="67">
        <n v="82.8656119722074"/>
        <n v="64.9540929535232"/>
        <n v="80.6979025888548"/>
        <n v="101.5735625"/>
        <n v="97.0765256797583"/>
        <n v="67.0250185873606"/>
        <n v="86.3589105058366"/>
        <n v="72.3042349726776"/>
        <n v="108.174950819672"/>
        <n v="92.7165819861432"/>
        <n v="75.4466292134832"/>
        <n v="95.106517571885"/>
        <n v="82.3751515151515"/>
        <n v="79.5877906976744"/>
        <n v="87.8248648648649"/>
        <n v="215.446197183099"/>
        <n v="186.9352"/>
        <n v="193.967659574468"/>
        <n v="77.3743488372093"/>
        <n v="91.2063333333333"/>
        <n v="91.356218487395"/>
        <n v="95.9326530612245"/>
        <n v="95.2769230769231"/>
        <n v="111.455428571429"/>
        <n v="66.9148"/>
        <n v="84.0076470588235"/>
        <n v="75.4649122807018"/>
        <n v="0"/>
        <n v="64.1085714285714"/>
        <n v="54.75875"/>
        <n v="49.3684662576687"/>
        <n v="59.6660655737705"/>
        <n v="66.2763414634146"/>
        <n v="38.5870358306189"/>
        <n v="50.7452631578947"/>
        <n v="40.8106451612903"/>
        <n v="46.8058333333333"/>
        <n v="41.168"/>
        <n v="47.1337087912088"/>
        <n v="65.589724137931"/>
        <n v="76.1113669064748"/>
        <n v="327.917777777778"/>
        <n v="69.4775"/>
        <n v="94.3753503184713"/>
        <n v="151.508459302326"/>
        <n v="45.0096666666667"/>
        <n v="175.228039215686"/>
        <n v="144.325245901639"/>
        <n v="253.895882352941"/>
        <n v="42.04"/>
        <n v="51.7035714285714"/>
        <n v="66.502"/>
        <n v="125.048888888889"/>
        <n v="126.572756756757"/>
        <n v="90.1519801980198"/>
        <n v="93.63703125"/>
        <n v="108.368076923077"/>
        <n v="76.7979838709677"/>
        <n v="109.121304347826"/>
        <n v="132.7052"/>
        <n v="228.538181818182"/>
        <n v="127.578571428571"/>
        <n v="59.2284210526316"/>
        <n v="121.67652173913"/>
        <n v="91.7276"/>
        <n v="123.868064516129"/>
        <m/>
      </sharedItems>
    </cacheField>
    <cacheField name="成交人数" numFmtId="0">
      <sharedItems containsSemiMixedTypes="0" containsString="0" containsNumber="1" containsInteger="1" minValue="0" maxValue="11347" count="121">
        <n v="1871"/>
        <n v="667"/>
        <n v="2279"/>
        <n v="1120"/>
        <n v="331"/>
        <n v="269"/>
        <n v="257"/>
        <n v="732"/>
        <n v="305"/>
        <n v="433"/>
        <n v="356"/>
        <n v="313"/>
        <n v="297"/>
        <n v="86"/>
        <n v="37"/>
        <n v="71"/>
        <n v="50"/>
        <n v="47"/>
        <n v="430"/>
        <n v="90"/>
        <n v="357"/>
        <n v="49"/>
        <n v="91"/>
        <n v="70"/>
        <n v="68"/>
        <n v="57"/>
        <n v="0"/>
        <n v="21"/>
        <n v="24"/>
        <n v="163"/>
        <n v="61"/>
        <n v="82"/>
        <n v="307"/>
        <n v="114"/>
        <n v="31"/>
        <n v="48"/>
        <n v="25"/>
        <n v="364"/>
        <n v="290"/>
        <n v="139"/>
        <n v="9"/>
        <n v="4"/>
        <n v="157"/>
        <n v="344"/>
        <n v="30"/>
        <n v="51"/>
        <n v="183"/>
        <n v="17"/>
        <n v="3"/>
        <n v="14"/>
        <n v="10"/>
        <n v="27"/>
        <n v="185"/>
        <n v="101"/>
        <n v="128"/>
        <n v="26"/>
        <n v="124"/>
        <n v="23"/>
        <n v="22"/>
        <n v="7"/>
        <n v="38"/>
        <n v="46"/>
        <n v="62"/>
        <n v="7574"/>
        <n v="3039"/>
        <n v="11347"/>
        <n v="11290"/>
        <n v="4147"/>
        <n v="1457"/>
        <n v="1289"/>
        <n v="1505"/>
        <n v="926"/>
        <n v="2315"/>
        <n v="1096"/>
        <n v="1644"/>
        <n v="1759"/>
        <n v="1071"/>
        <n v="1126"/>
        <n v="409"/>
        <n v="130"/>
        <n v="276"/>
        <n v="112"/>
        <n v="104"/>
        <n v="2011"/>
        <n v="391"/>
        <n v="1600"/>
        <n v="213"/>
        <n v="272"/>
        <n v="232"/>
        <n v="251"/>
        <n v="184"/>
        <n v="43"/>
        <n v="655"/>
        <n v="194"/>
        <n v="1162"/>
        <n v="399"/>
        <n v="144"/>
        <n v="182"/>
        <n v="125"/>
        <n v="1678"/>
        <n v="814"/>
        <n v="586"/>
        <n v="52"/>
        <n v="468"/>
        <n v="1696"/>
        <n v="279"/>
        <n v="58"/>
        <n v="32"/>
        <n v="137"/>
        <n v="521"/>
        <n v="336"/>
        <n v="152"/>
        <n v="81"/>
        <n v="72"/>
        <n v="150"/>
        <n v="239"/>
        <n v="627"/>
        <n v="34"/>
        <n v="525"/>
        <n v="33"/>
        <n v="15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99.7114583333" refreshedBy="yr" recordCount="152">
  <cacheSource type="worksheet">
    <worksheetSource ref="A1:H153" sheet="Sheet17"/>
  </cacheSource>
  <cacheFields count="8">
    <cacheField name="id" numFmtId="176">
      <sharedItems containsSemiMixedTypes="0" containsString="0" containsNumber="1" containsInteger="1" minValue="0" maxValue="632083172612" count="80">
        <n v="564587383224"/>
        <n v="574308070162"/>
        <n v="537752882633"/>
        <n v="39290708556"/>
        <n v="520538406051"/>
        <n v="587015100676"/>
        <n v="42759737847"/>
        <n v="587516703876"/>
        <n v="40611478319"/>
        <n v="598898432532"/>
        <n v="555055329886"/>
        <n v="521804256985"/>
        <n v="539854510916"/>
        <n v="559325430280"/>
        <n v="569909827792"/>
        <n v="563834177641"/>
        <n v="564135111481"/>
        <n v="559686121121"/>
        <n v="555332266949"/>
        <n v="593225443577"/>
        <n v="528778018743"/>
        <n v="526145930115"/>
        <n v="535688693680"/>
        <n v="563835009431"/>
        <n v="592049049728"/>
        <n v="527990951359"/>
        <n v="599279018544"/>
        <n v="613513119392"/>
        <n v="593809413272"/>
        <n v="538927350752"/>
        <n v="599148365406"/>
        <n v="524754970729"/>
        <n v="562374577568"/>
        <n v="621584076904"/>
        <n v="624636128578"/>
        <n v="589377945837"/>
        <n v="562674596108"/>
        <n v="596986065929"/>
        <n v="589851591771"/>
        <n v="592889713507"/>
        <n v="573035985548"/>
        <n v="628767299363"/>
        <n v="577184412748"/>
        <n v="574520036128"/>
        <n v="602881179663"/>
        <n v="528047181291"/>
        <n v="601890751194"/>
        <n v="604021319220"/>
        <n v="539325022308"/>
        <n v="538263950177"/>
        <n v="541918489832"/>
        <n v="538349196723"/>
        <n v="538305797734"/>
        <n v="538266122146"/>
        <n v="528033190141"/>
        <n v="554217085959"/>
        <n v="527719726342"/>
        <n v="587409020085"/>
        <n v="538312709167"/>
        <n v="538354076404"/>
        <n v="583643847514"/>
        <n v="538307169296"/>
        <n v="527990475963"/>
        <n v="528064232769"/>
        <n v="528033010612"/>
        <n v="527119411115"/>
        <n v="527183564590"/>
        <n v="527678427514"/>
        <n v="632083172612"/>
        <n v="587405880719"/>
        <n v="538314893621"/>
        <n v="538192543595"/>
        <n v="41141176393"/>
        <n v="554877274741"/>
        <n v="624157848041"/>
        <n v="525048016525"/>
        <n v="611461391391"/>
        <n v="583164476133"/>
        <n v="586951697361"/>
        <n v="574735494600"/>
      </sharedItems>
    </cacheField>
    <cacheField name="25号品牌团12.21号0点-12.25号24点" numFmtId="0">
      <sharedItems count="80">
        <s v="V2239整箱"/>
        <s v="V2603"/>
        <s v="V2388"/>
        <s v="V4073整箱"/>
        <s v="V2219整箱"/>
        <s v="VW3411"/>
        <s v="V2166整箱"/>
        <s v="V2880-A"/>
        <s v="V2182整箱"/>
        <s v="V2833-A"/>
        <s v="V4665"/>
        <s v="V2212-A"/>
        <s v="V4600"/>
        <s v="V4020-2*5"/>
        <s v="V1166"/>
        <s v="VS2056"/>
        <s v="VS4490-A"/>
        <s v="VS4035-A"/>
        <s v="V2397"/>
        <s v="V2286"/>
        <s v="V2256整箱"/>
        <s v="V4688整箱"/>
        <s v="V4689整箱"/>
        <s v="VS2056-A"/>
        <s v="V2241-A"/>
        <s v="V2239*4"/>
        <s v="V2808-A"/>
        <s v="V4508-A"/>
        <s v="VS2418-A"/>
        <s v="VW3410A"/>
        <s v="V4660"/>
        <s v="VW6203"/>
        <s v="V4620"/>
        <s v="V2885-A"/>
        <s v="V2801-A"/>
        <s v="V4143-A"/>
        <s v="VW2004*3"/>
        <s v="VW1025*4"/>
        <s v="VW3416"/>
        <s v="VW3418A"/>
        <s v="VW1028*3"/>
        <s v="V2286-B"/>
        <s v="V2605-B"/>
        <s v="V4457*2"/>
        <s v="V2607"/>
        <s v="V4079*2"/>
        <s v="V2241-B"/>
        <s v="V4080-B"/>
        <s v="VW3410*10"/>
        <s v="V4073整箱*2"/>
        <s v="V2241*3"/>
        <s v="V2182整箱*2"/>
        <s v="V2219整箱*2"/>
        <s v="V2223*12"/>
        <s v="V2223*5"/>
        <s v="V4146*2"/>
        <s v="V4146*3"/>
        <s v="V4069整箱*2"/>
        <s v="V2166整箱*2"/>
        <s v="V4073*3"/>
        <s v="V4081*2"/>
        <s v="V4688*4"/>
        <s v="V4407*4"/>
        <s v="V2182*5"/>
        <s v="V4079*4"/>
        <s v="V2239*3"/>
        <s v="V4079*3"/>
        <s v="V4407*3"/>
        <s v="V4020-2-B*2"/>
        <s v="V2388*2"/>
        <s v="V2219*9"/>
        <s v="V4068*6"/>
        <s v="V4069整箱"/>
        <s v="V2882-A"/>
        <s v="V4146-A"/>
        <s v="V4068"/>
        <s v="VW1027A"/>
        <s v="V4519*2"/>
        <s v="V4657*2"/>
        <s v="V4688*2"/>
      </sharedItems>
    </cacheField>
    <cacheField name="销售额" numFmtId="0">
      <sharedItems containsSemiMixedTypes="0" containsString="0" containsNumber="1" minValue="0" maxValue="912259.49" count="137">
        <n v="155041.56"/>
        <n v="43324.38"/>
        <n v="183910.52"/>
        <n v="113762.39"/>
        <n v="32132.33"/>
        <n v="18029.73"/>
        <n v="22194.24"/>
        <n v="52926.7"/>
        <n v="32993.36"/>
        <n v="40146.28"/>
        <n v="26859"/>
        <n v="29768.34"/>
        <n v="24465.42"/>
        <n v="6844.55"/>
        <n v="3249.52"/>
        <n v="15296.68"/>
        <n v="9346.76"/>
        <n v="9116.48"/>
        <n v="33270.97"/>
        <n v="8208.57"/>
        <n v="32614.17"/>
        <n v="4700.7"/>
        <n v="8670.2"/>
        <n v="7801.88"/>
        <n v="3345.74"/>
        <n v="5712.52"/>
        <n v="4301.5"/>
        <n v="0"/>
        <n v="1346.28"/>
        <n v="1314.21"/>
        <n v="8047.06"/>
        <n v="3639.63"/>
        <n v="5434.66"/>
        <n v="11846.22"/>
        <n v="5784.96"/>
        <n v="1265.13"/>
        <n v="2246.68"/>
        <n v="1029.2"/>
        <n v="17156.67"/>
        <n v="19021.02"/>
        <n v="10579.48"/>
        <n v="2951.26"/>
        <n v="277.91"/>
        <n v="14816.93"/>
        <n v="52118.91"/>
        <n v="1350.29"/>
        <n v="8936.63"/>
        <n v="26411.52"/>
        <n v="4316.23"/>
        <n v="126.12"/>
        <n v="723.85"/>
        <n v="665.02"/>
        <n v="3376.32"/>
        <n v="23415.96"/>
        <n v="9105.35"/>
        <n v="11985.54"/>
        <n v="2817.57"/>
        <n v="9522.95"/>
        <n v="2509.79"/>
        <n v="6635.26"/>
        <n v="5027.84"/>
        <n v="893.05"/>
        <n v="2250.68"/>
        <n v="5597.12"/>
        <n v="4586.38"/>
        <n v="7679.82"/>
        <n v="621426.58"/>
        <n v="199972.4"/>
        <n v="912259.49"/>
        <n v="862499.38"/>
        <n v="403580.56"/>
        <n v="122386.04"/>
        <n v="120909.05"/>
        <n v="99724.16"/>
        <n v="72635.65"/>
        <n v="155541.49"/>
        <n v="116547.14"/>
        <n v="139201.45"/>
        <n v="123451.84"/>
        <n v="83369.88"/>
        <n v="85437.86"/>
        <n v="16763.8"/>
        <n v="10393.7"/>
        <n v="48855.15"/>
        <n v="21665.44"/>
        <n v="18293.93"/>
        <n v="146373.58"/>
        <n v="32832.86"/>
        <n v="129482.43"/>
        <n v="18990.57"/>
        <n v="23590.91"/>
        <n v="19508.45"/>
        <n v="15993.74"/>
        <n v="21796.94"/>
        <n v="12769.65"/>
        <n v="2818.48"/>
        <n v="2636.83"/>
        <n v="32332.6"/>
        <n v="7446.79"/>
        <n v="12010"/>
        <n v="46494.54"/>
        <n v="21723.91"/>
        <n v="6035.54"/>
        <n v="8659.71"/>
        <n v="5423.66"/>
        <n v="80675.34"/>
        <n v="41945.57"/>
        <n v="33214.86"/>
        <n v="2894.08"/>
        <n v="1228.22"/>
        <n v="40956.73"/>
        <n v="252604.6"/>
        <n v="4105.33"/>
        <n v="47114.38"/>
        <n v="1194.74"/>
        <n v="5835.55"/>
        <n v="2554.56"/>
        <n v="16949.25"/>
        <n v="105857"/>
        <n v="54834.76"/>
        <n v="21531.4"/>
        <n v="20159.99"/>
        <n v="36414.68"/>
        <n v="6498.43"/>
        <n v="18554.84"/>
        <n v="6791.96"/>
        <n v="7117.94"/>
        <n v="7498.62"/>
        <n v="33246.05"/>
        <n v="6579.85"/>
        <n v="94763.69"/>
        <n v="7127.84"/>
        <n v="9047.05"/>
        <n v="121130.46"/>
        <n v="2199.06"/>
        <n v="957.93"/>
        <n v="2472.25"/>
      </sharedItems>
    </cacheField>
    <cacheField name="销量" numFmtId="0">
      <sharedItems containsSemiMixedTypes="0" containsString="0" containsNumber="1" containsInteger="1" minValue="0" maxValue="16361" count="127">
        <n v="2864"/>
        <n v="980"/>
        <n v="3371"/>
        <n v="1546"/>
        <n v="510"/>
        <n v="404"/>
        <n v="352"/>
        <n v="1211"/>
        <n v="450"/>
        <n v="638"/>
        <n v="530"/>
        <n v="574"/>
        <n v="460"/>
        <n v="200"/>
        <n v="65"/>
        <n v="109"/>
        <n v="81"/>
        <n v="78"/>
        <n v="615"/>
        <n v="141"/>
        <n v="603"/>
        <n v="72"/>
        <n v="125"/>
        <n v="104"/>
        <n v="70"/>
        <n v="99"/>
        <n v="0"/>
        <n v="22"/>
        <n v="30"/>
        <n v="193"/>
        <n v="106"/>
        <n v="368"/>
        <n v="166"/>
        <n v="37"/>
        <n v="55"/>
        <n v="27"/>
        <n v="485"/>
        <n v="511"/>
        <n v="284"/>
        <n v="63"/>
        <n v="4"/>
        <n v="204"/>
        <n v="373"/>
        <n v="36"/>
        <n v="61"/>
        <n v="202"/>
        <n v="50"/>
        <n v="3"/>
        <n v="18"/>
        <n v="11"/>
        <n v="32"/>
        <n v="192"/>
        <n v="108"/>
        <n v="272"/>
        <n v="174"/>
        <n v="79"/>
        <n v="114"/>
        <n v="15"/>
        <n v="57"/>
        <n v="49"/>
        <n v="62"/>
        <n v="71"/>
        <n v="11187"/>
        <n v="4425"/>
        <n v="16361"/>
        <n v="16337"/>
        <n v="5362"/>
        <n v="2194"/>
        <n v="1874"/>
        <n v="2186"/>
        <n v="1083"/>
        <n v="3427"/>
        <n v="1537"/>
        <n v="2098"/>
        <n v="2395"/>
        <n v="1526"/>
        <n v="1528"/>
        <n v="490"/>
        <n v="206"/>
        <n v="337"/>
        <n v="179"/>
        <n v="153"/>
        <n v="2614"/>
        <n v="540"/>
        <n v="2337"/>
        <n v="275"/>
        <n v="322"/>
        <n v="256"/>
        <n v="328"/>
        <n v="371"/>
        <n v="229"/>
        <n v="45"/>
        <n v="58"/>
        <n v="757"/>
        <n v="196"/>
        <n v="232"/>
        <n v="1421"/>
        <n v="584"/>
        <n v="173"/>
        <n v="140"/>
        <n v="2225"/>
        <n v="1082"/>
        <n v="853"/>
        <n v="543"/>
        <n v="1806"/>
        <n v="105"/>
        <n v="326"/>
        <n v="132"/>
        <n v="42"/>
        <n v="161"/>
        <n v="864"/>
        <n v="644"/>
        <n v="478"/>
        <n v="208"/>
        <n v="642"/>
        <n v="138"/>
        <n v="215"/>
        <n v="154"/>
        <n v="185"/>
        <n v="290"/>
        <n v="295"/>
        <n v="721"/>
        <n v="75"/>
        <n v="122"/>
        <n v="1094"/>
        <n v="34"/>
        <n v="43"/>
      </sharedItems>
    </cacheField>
    <cacheField name="流量" numFmtId="0">
      <sharedItems containsSemiMixedTypes="0" containsString="0" containsNumber="1" containsInteger="1" minValue="0" maxValue="99716" count="135">
        <n v="13423"/>
        <n v="10679"/>
        <n v="32311"/>
        <n v="9649"/>
        <n v="4417"/>
        <n v="3655"/>
        <n v="2307"/>
        <n v="7924"/>
        <n v="2431"/>
        <n v="6834"/>
        <n v="4557"/>
        <n v="2822"/>
        <n v="2124"/>
        <n v="434"/>
        <n v="472"/>
        <n v="482"/>
        <n v="341"/>
        <n v="290"/>
        <n v="5506"/>
        <n v="2323"/>
        <n v="2412"/>
        <n v="474"/>
        <n v="672"/>
        <n v="586"/>
        <n v="648"/>
        <n v="315"/>
        <n v="2153"/>
        <n v="0"/>
        <n v="1642"/>
        <n v="213"/>
        <n v="2754"/>
        <n v="647"/>
        <n v="625"/>
        <n v="3594"/>
        <n v="988"/>
        <n v="458"/>
        <n v="394"/>
        <n v="483"/>
        <n v="1528"/>
        <n v="3361"/>
        <n v="1385"/>
        <n v="74"/>
        <n v="66"/>
        <n v="1012"/>
        <n v="2625"/>
        <n v="433"/>
        <n v="1374"/>
        <n v="80"/>
        <n v="35"/>
        <n v="127"/>
        <n v="94"/>
        <n v="539"/>
        <n v="1622"/>
        <n v="1010"/>
        <n v="660"/>
        <n v="297"/>
        <n v="929"/>
        <n v="109"/>
        <n v="720"/>
        <n v="95"/>
        <n v="163"/>
        <n v="234"/>
        <n v="962"/>
        <n v="425"/>
        <n v="1028"/>
        <n v="49281"/>
        <n v="26516"/>
        <n v="99716"/>
        <n v="65896"/>
        <n v="31777"/>
        <n v="14365"/>
        <n v="13533"/>
        <n v="16042"/>
        <n v="7988"/>
        <n v="27356"/>
        <n v="8801"/>
        <n v="20318"/>
        <n v="18936"/>
        <n v="8842"/>
        <n v="9441"/>
        <n v="1573"/>
        <n v="6228"/>
        <n v="1821"/>
        <n v="1029"/>
        <n v="820"/>
        <n v="21065"/>
        <n v="6331"/>
        <n v="10584"/>
        <n v="1848"/>
        <n v="2286"/>
        <n v="1730"/>
        <n v="2354"/>
        <n v="868"/>
        <n v="6527"/>
        <n v="6358"/>
        <n v="780"/>
        <n v="9584"/>
        <n v="2507"/>
        <n v="1268"/>
        <n v="13047"/>
        <n v="3371"/>
        <n v="1448"/>
        <n v="1353"/>
        <n v="2279"/>
        <n v="6013"/>
        <n v="10629"/>
        <n v="4320"/>
        <n v="248"/>
        <n v="261"/>
        <n v="3293"/>
        <n v="12066"/>
        <n v="760"/>
        <n v="2022"/>
        <n v="229"/>
        <n v="479"/>
        <n v="1907"/>
        <n v="5626"/>
        <n v="4104"/>
        <n v="2166"/>
        <n v="1106"/>
        <n v="3315"/>
        <n v="377"/>
        <n v="2711"/>
        <n v="263"/>
        <n v="514"/>
        <n v="873"/>
        <n v="3034"/>
        <n v="2388"/>
        <n v="4961"/>
        <n v="197"/>
        <n v="1531"/>
        <n v="5305"/>
        <n v="665"/>
        <n v="733"/>
        <n v="755"/>
      </sharedItems>
    </cacheField>
    <cacheField name="转化率" numFmtId="0">
      <sharedItems containsString="0" containsBlank="1" containsNumber="1" minValue="0" maxValue="0.238219895287958" count="67">
        <n v="0.139387618267153"/>
        <n v="0.0624590317445454"/>
        <n v="0.0705332549286621"/>
        <n v="0.116074204580786"/>
        <n v="0.0749377405478832"/>
        <n v="0.0735978112175103"/>
        <n v="0.111400086692674"/>
        <n v="0.0923775870772337"/>
        <n v="0.125462772521596"/>
        <n v="0.0633596722270998"/>
        <n v="0.0781215712091288"/>
        <n v="0.110914245216159"/>
        <n v="0.139830508474576"/>
        <n v="0.19815668202765"/>
        <n v="0.0783898305084746"/>
        <n v="0.147302904564315"/>
        <n v="0.146627565982405"/>
        <n v="0.162068965517241"/>
        <n v="0.0780966218670541"/>
        <n v="0.0387430047352561"/>
        <n v="0.148009950248756"/>
        <n v="0.10337552742616"/>
        <n v="0.135416666666667"/>
        <n v="0.119453924914676"/>
        <n v="0.0771604938271605"/>
        <n v="0.215873015873016"/>
        <n v="0.0264746864839758"/>
        <n v="0"/>
        <n v="0.01278928136419"/>
        <n v="0.112676056338028"/>
        <n v="0.0591866376180102"/>
        <n v="0.0942812982998454"/>
        <n v="0.1312"/>
        <n v="0.0854201446855871"/>
        <n v="0.115384615384615"/>
        <n v="0.0676855895196507"/>
        <n v="0.121827411167513"/>
        <n v="0.05175983436853"/>
        <n v="0.238219895287958"/>
        <n v="0.0862838440940196"/>
        <n v="0.100361010830325"/>
        <n v="0.121621621621622"/>
        <n v="0.0606060606060606"/>
        <n v="0.155138339920949"/>
        <n v="0.131047619047619"/>
        <n v="0.140845070422535"/>
        <n v="0.117782909930716"/>
        <n v="0.133187772925764"/>
        <n v="0.2125"/>
        <n v="0.0857142857142857"/>
        <n v="0.110236220472441"/>
        <n v="0.106382978723404"/>
        <n v="0.0500927643784787"/>
        <n v="0.114056720098644"/>
        <n v="0.1"/>
        <n v="0.193939393939394"/>
        <n v="0.0875420875420876"/>
        <n v="0.133476856835307"/>
        <n v="0.211009174311927"/>
        <n v="0.0694444444444445"/>
        <n v="0.231578947368421"/>
        <n v="0.0429447852760736"/>
        <n v="0.162393162393162"/>
        <n v="0.0478170478170478"/>
        <n v="0.117647058823529"/>
        <n v="0.0603112840466926"/>
        <m/>
      </sharedItems>
    </cacheField>
    <cacheField name="客单价" numFmtId="0">
      <sharedItems containsString="0" containsBlank="1" containsNumber="1" minValue="0" maxValue="327.917777777778" count="67">
        <n v="82.8656119722074"/>
        <n v="64.9540929535232"/>
        <n v="80.6979025888548"/>
        <n v="101.5735625"/>
        <n v="97.0765256797583"/>
        <n v="67.0250185873606"/>
        <n v="86.3589105058366"/>
        <n v="72.3042349726776"/>
        <n v="108.174950819672"/>
        <n v="92.7165819861432"/>
        <n v="75.4466292134832"/>
        <n v="95.106517571885"/>
        <n v="82.3751515151515"/>
        <n v="79.5877906976744"/>
        <n v="87.8248648648649"/>
        <n v="215.446197183099"/>
        <n v="186.9352"/>
        <n v="193.967659574468"/>
        <n v="77.3743488372093"/>
        <n v="91.2063333333333"/>
        <n v="91.356218487395"/>
        <n v="95.9326530612245"/>
        <n v="95.2769230769231"/>
        <n v="111.455428571429"/>
        <n v="66.9148"/>
        <n v="84.0076470588235"/>
        <n v="75.4649122807018"/>
        <n v="0"/>
        <n v="64.1085714285714"/>
        <n v="54.75875"/>
        <n v="49.3684662576687"/>
        <n v="59.6660655737705"/>
        <n v="66.2763414634146"/>
        <n v="38.5870358306189"/>
        <n v="50.7452631578947"/>
        <n v="40.8106451612903"/>
        <n v="46.8058333333333"/>
        <n v="41.168"/>
        <n v="47.1337087912088"/>
        <n v="65.589724137931"/>
        <n v="76.1113669064748"/>
        <n v="327.917777777778"/>
        <n v="69.4775"/>
        <n v="94.3753503184713"/>
        <n v="151.508459302326"/>
        <n v="45.0096666666667"/>
        <n v="175.228039215686"/>
        <n v="144.325245901639"/>
        <n v="253.895882352941"/>
        <n v="42.04"/>
        <n v="51.7035714285714"/>
        <n v="66.502"/>
        <n v="125.048888888889"/>
        <n v="126.572756756757"/>
        <n v="90.1519801980198"/>
        <n v="93.63703125"/>
        <n v="108.368076923077"/>
        <n v="76.7979838709677"/>
        <n v="109.121304347826"/>
        <n v="132.7052"/>
        <n v="228.538181818182"/>
        <n v="127.578571428571"/>
        <n v="59.2284210526316"/>
        <n v="121.67652173913"/>
        <n v="91.7276"/>
        <n v="123.868064516129"/>
        <m/>
      </sharedItems>
    </cacheField>
    <cacheField name="成交人数" numFmtId="0">
      <sharedItems containsSemiMixedTypes="0" containsString="0" containsNumber="1" containsInteger="1" minValue="0" maxValue="11347" count="121">
        <n v="1871"/>
        <n v="667"/>
        <n v="2279"/>
        <n v="1120"/>
        <n v="331"/>
        <n v="269"/>
        <n v="257"/>
        <n v="732"/>
        <n v="305"/>
        <n v="433"/>
        <n v="356"/>
        <n v="313"/>
        <n v="297"/>
        <n v="86"/>
        <n v="37"/>
        <n v="71"/>
        <n v="50"/>
        <n v="47"/>
        <n v="430"/>
        <n v="90"/>
        <n v="357"/>
        <n v="49"/>
        <n v="91"/>
        <n v="70"/>
        <n v="68"/>
        <n v="57"/>
        <n v="0"/>
        <n v="21"/>
        <n v="24"/>
        <n v="163"/>
        <n v="61"/>
        <n v="82"/>
        <n v="307"/>
        <n v="114"/>
        <n v="31"/>
        <n v="48"/>
        <n v="25"/>
        <n v="364"/>
        <n v="290"/>
        <n v="139"/>
        <n v="9"/>
        <n v="4"/>
        <n v="157"/>
        <n v="344"/>
        <n v="30"/>
        <n v="51"/>
        <n v="183"/>
        <n v="17"/>
        <n v="3"/>
        <n v="14"/>
        <n v="10"/>
        <n v="27"/>
        <n v="185"/>
        <n v="101"/>
        <n v="128"/>
        <n v="26"/>
        <n v="124"/>
        <n v="23"/>
        <n v="22"/>
        <n v="7"/>
        <n v="38"/>
        <n v="46"/>
        <n v="62"/>
        <n v="7574"/>
        <n v="3039"/>
        <n v="11347"/>
        <n v="11290"/>
        <n v="4147"/>
        <n v="1457"/>
        <n v="1289"/>
        <n v="1505"/>
        <n v="926"/>
        <n v="2315"/>
        <n v="1096"/>
        <n v="1644"/>
        <n v="1759"/>
        <n v="1071"/>
        <n v="1126"/>
        <n v="409"/>
        <n v="130"/>
        <n v="276"/>
        <n v="112"/>
        <n v="104"/>
        <n v="2011"/>
        <n v="391"/>
        <n v="1600"/>
        <n v="213"/>
        <n v="272"/>
        <n v="232"/>
        <n v="251"/>
        <n v="184"/>
        <n v="43"/>
        <n v="655"/>
        <n v="194"/>
        <n v="1162"/>
        <n v="399"/>
        <n v="144"/>
        <n v="182"/>
        <n v="125"/>
        <n v="1678"/>
        <n v="814"/>
        <n v="586"/>
        <n v="52"/>
        <n v="468"/>
        <n v="1696"/>
        <n v="279"/>
        <n v="58"/>
        <n v="32"/>
        <n v="137"/>
        <n v="521"/>
        <n v="336"/>
        <n v="152"/>
        <n v="81"/>
        <n v="72"/>
        <n v="150"/>
        <n v="239"/>
        <n v="627"/>
        <n v="34"/>
        <n v="525"/>
        <n v="33"/>
        <n v="1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0"/>
</file>

<file path=xl/pivotCache/pivotCacheRecords2.xml><?xml version="1.0" encoding="utf-8"?>
<pivotCacheRecords xmlns="http://schemas.openxmlformats.org/spreadsheetml/2006/main" xmlns:r="http://schemas.openxmlformats.org/officeDocument/2006/relationships" count="0"/>
</file>

<file path=xl/pivotCache/pivotCacheRecords3.xml><?xml version="1.0" encoding="utf-8"?>
<pivotCacheRecords xmlns="http://schemas.openxmlformats.org/spreadsheetml/2006/main" xmlns:r="http://schemas.openxmlformats.org/officeDocument/2006/relationships" count="0"/>
</file>

<file path=xl/pivotCache/pivotCacheRecords4.xml><?xml version="1.0" encoding="utf-8"?>
<pivotCacheRecords xmlns="http://schemas.openxmlformats.org/spreadsheetml/2006/main" xmlns:r="http://schemas.openxmlformats.org/officeDocument/2006/relationships" count="0"/>
</file>

<file path=xl/pivotCache/pivotCacheRecords5.xml><?xml version="1.0" encoding="utf-8"?>
<pivotCacheRecords xmlns="http://schemas.openxmlformats.org/spreadsheetml/2006/main" xmlns:r="http://schemas.openxmlformats.org/officeDocument/2006/relationships" count="0"/>
</file>

<file path=xl/pivotCache/pivotCacheRecords6.xml><?xml version="1.0" encoding="utf-8"?>
<pivotCacheRecords xmlns="http://schemas.openxmlformats.org/spreadsheetml/2006/main" xmlns:r="http://schemas.openxmlformats.org/officeDocument/2006/relationships" count="0"/>
</file>

<file path=xl/pivotCache/pivotCacheRecords7.xml><?xml version="1.0" encoding="utf-8"?>
<pivotCacheRecords xmlns="http://schemas.openxmlformats.org/spreadsheetml/2006/main" xmlns:r="http://schemas.openxmlformats.org/officeDocument/2006/relationships" count="0"/>
</file>

<file path=xl/pivotCache/pivotCacheRecords8.xml><?xml version="1.0" encoding="utf-8"?>
<pivotCacheRecords xmlns="http://schemas.openxmlformats.org/spreadsheetml/2006/main" xmlns:r="http://schemas.openxmlformats.org/officeDocument/2006/relationships" count="0"/>
</file>

<file path=xl/pivotCache/pivotCacheRecords9.xml><?xml version="1.0" encoding="utf-8"?>
<pivotCacheRecords xmlns="http://schemas.openxmlformats.org/spreadsheetml/2006/main" xmlns:r="http://schemas.openxmlformats.org/officeDocument/2006/relationships" count="0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Y217" firstHeaderRow="1" firstDataRow="3" firstDataCol="1"/>
  <pivotFields count="12">
    <pivotField compact="0" showAll="0">
      <items count="2">
        <item x="0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axis="axisRow" compact="0" numFmtId="176" showAll="0">
      <items count="212">
        <item x="137"/>
        <item x="7"/>
        <item x="11"/>
        <item x="82"/>
        <item x="96"/>
        <item x="99"/>
        <item x="109"/>
        <item x="117"/>
        <item x="54"/>
        <item x="47"/>
        <item x="148"/>
        <item x="116"/>
        <item x="10"/>
        <item x="86"/>
        <item x="28"/>
        <item x="42"/>
        <item x="94"/>
        <item x="73"/>
        <item x="19"/>
        <item x="3"/>
        <item x="38"/>
        <item x="29"/>
        <item x="60"/>
        <item x="31"/>
        <item x="21"/>
        <item x="1"/>
        <item x="110"/>
        <item x="145"/>
        <item x="22"/>
        <item x="74"/>
        <item x="34"/>
        <item x="20"/>
        <item x="30"/>
        <item x="63"/>
        <item x="150"/>
        <item x="95"/>
        <item x="14"/>
        <item x="68"/>
        <item x="167"/>
        <item x="85"/>
        <item x="152"/>
        <item x="195"/>
        <item x="130"/>
        <item x="106"/>
        <item x="128"/>
        <item x="118"/>
        <item x="158"/>
        <item x="138"/>
        <item x="193"/>
        <item x="57"/>
        <item x="24"/>
        <item x="55"/>
        <item x="171"/>
        <item x="56"/>
        <item x="80"/>
        <item x="168"/>
        <item x="112"/>
        <item x="200"/>
        <item x="163"/>
        <item x="133"/>
        <item x="122"/>
        <item x="165"/>
        <item x="164"/>
        <item x="134"/>
        <item x="70"/>
        <item x="155"/>
        <item x="13"/>
        <item x="40"/>
        <item x="41"/>
        <item x="0"/>
        <item x="76"/>
        <item x="35"/>
        <item x="156"/>
        <item x="59"/>
        <item x="9"/>
        <item x="146"/>
        <item x="58"/>
        <item x="157"/>
        <item x="79"/>
        <item x="33"/>
        <item x="98"/>
        <item x="36"/>
        <item x="92"/>
        <item x="64"/>
        <item x="48"/>
        <item x="142"/>
        <item x="37"/>
        <item x="23"/>
        <item x="88"/>
        <item x="141"/>
        <item x="71"/>
        <item x="147"/>
        <item x="65"/>
        <item x="52"/>
        <item x="107"/>
        <item x="151"/>
        <item x="8"/>
        <item x="18"/>
        <item x="15"/>
        <item x="12"/>
        <item x="111"/>
        <item x="89"/>
        <item x="185"/>
        <item x="105"/>
        <item x="75"/>
        <item x="129"/>
        <item x="115"/>
        <item x="67"/>
        <item x="50"/>
        <item x="90"/>
        <item x="72"/>
        <item x="2"/>
        <item x="131"/>
        <item x="136"/>
        <item x="53"/>
        <item x="125"/>
        <item x="27"/>
        <item x="207"/>
        <item x="100"/>
        <item x="139"/>
        <item x="144"/>
        <item x="93"/>
        <item x="26"/>
        <item x="78"/>
        <item x="4"/>
        <item x="44"/>
        <item x="175"/>
        <item x="184"/>
        <item x="153"/>
        <item x="198"/>
        <item x="161"/>
        <item x="154"/>
        <item x="127"/>
        <item x="123"/>
        <item x="187"/>
        <item x="51"/>
        <item x="62"/>
        <item x="108"/>
        <item x="166"/>
        <item x="162"/>
        <item x="46"/>
        <item x="61"/>
        <item x="170"/>
        <item x="202"/>
        <item x="178"/>
        <item x="49"/>
        <item x="121"/>
        <item x="32"/>
        <item x="203"/>
        <item x="183"/>
        <item x="25"/>
        <item x="5"/>
        <item x="159"/>
        <item x="84"/>
        <item x="113"/>
        <item x="17"/>
        <item x="182"/>
        <item x="69"/>
        <item x="77"/>
        <item x="43"/>
        <item x="16"/>
        <item x="81"/>
        <item x="102"/>
        <item x="97"/>
        <item x="143"/>
        <item x="119"/>
        <item x="83"/>
        <item x="103"/>
        <item x="120"/>
        <item x="132"/>
        <item x="140"/>
        <item x="124"/>
        <item x="91"/>
        <item x="39"/>
        <item x="210"/>
        <item x="135"/>
        <item x="104"/>
        <item x="149"/>
        <item x="114"/>
        <item x="126"/>
        <item x="6"/>
        <item x="179"/>
        <item x="199"/>
        <item x="197"/>
        <item x="45"/>
        <item x="169"/>
        <item x="160"/>
        <item x="173"/>
        <item x="66"/>
        <item x="190"/>
        <item x="87"/>
        <item x="186"/>
        <item x="172"/>
        <item x="196"/>
        <item x="208"/>
        <item x="101"/>
        <item x="194"/>
        <item x="206"/>
        <item x="201"/>
        <item x="176"/>
        <item x="191"/>
        <item x="209"/>
        <item x="188"/>
        <item x="204"/>
        <item x="189"/>
        <item x="181"/>
        <item x="174"/>
        <item x="205"/>
        <item x="192"/>
        <item x="177"/>
        <item x="180"/>
        <item t="default"/>
      </items>
    </pivotField>
    <pivotField compact="0" showAll="0"/>
    <pivotField dataField="1" compact="0" showAll="0">
      <items count="599">
        <item x="398"/>
        <item x="397"/>
        <item x="597"/>
        <item x="596"/>
        <item x="396"/>
        <item x="395"/>
        <item x="394"/>
        <item x="595"/>
        <item x="594"/>
        <item x="199"/>
        <item x="593"/>
        <item x="393"/>
        <item x="592"/>
        <item x="392"/>
        <item x="198"/>
        <item x="591"/>
        <item x="391"/>
        <item x="197"/>
        <item x="590"/>
        <item x="589"/>
        <item x="196"/>
        <item x="588"/>
        <item x="587"/>
        <item x="390"/>
        <item x="586"/>
        <item x="585"/>
        <item x="584"/>
        <item x="195"/>
        <item x="389"/>
        <item x="388"/>
        <item x="387"/>
        <item x="194"/>
        <item x="193"/>
        <item x="192"/>
        <item x="583"/>
        <item x="582"/>
        <item x="191"/>
        <item x="386"/>
        <item x="581"/>
        <item x="385"/>
        <item x="190"/>
        <item x="580"/>
        <item x="384"/>
        <item x="189"/>
        <item x="579"/>
        <item x="578"/>
        <item x="188"/>
        <item x="187"/>
        <item x="577"/>
        <item x="383"/>
        <item x="186"/>
        <item x="185"/>
        <item x="184"/>
        <item x="183"/>
        <item x="382"/>
        <item x="381"/>
        <item x="380"/>
        <item x="379"/>
        <item x="378"/>
        <item x="182"/>
        <item x="181"/>
        <item x="377"/>
        <item x="376"/>
        <item x="576"/>
        <item x="180"/>
        <item x="375"/>
        <item x="575"/>
        <item x="574"/>
        <item x="179"/>
        <item x="178"/>
        <item x="573"/>
        <item x="177"/>
        <item x="572"/>
        <item x="374"/>
        <item x="373"/>
        <item x="571"/>
        <item x="570"/>
        <item x="176"/>
        <item x="372"/>
        <item x="371"/>
        <item x="175"/>
        <item x="174"/>
        <item x="569"/>
        <item x="173"/>
        <item x="370"/>
        <item x="172"/>
        <item x="568"/>
        <item x="567"/>
        <item x="171"/>
        <item x="369"/>
        <item x="566"/>
        <item x="170"/>
        <item x="169"/>
        <item x="168"/>
        <item x="167"/>
        <item x="368"/>
        <item x="565"/>
        <item x="367"/>
        <item x="366"/>
        <item x="166"/>
        <item x="365"/>
        <item x="165"/>
        <item x="164"/>
        <item x="364"/>
        <item x="564"/>
        <item x="163"/>
        <item x="162"/>
        <item x="563"/>
        <item x="363"/>
        <item x="362"/>
        <item x="361"/>
        <item x="562"/>
        <item x="161"/>
        <item x="561"/>
        <item x="360"/>
        <item x="160"/>
        <item x="560"/>
        <item x="359"/>
        <item x="358"/>
        <item x="559"/>
        <item x="357"/>
        <item x="558"/>
        <item x="557"/>
        <item x="356"/>
        <item x="556"/>
        <item x="159"/>
        <item x="555"/>
        <item x="355"/>
        <item x="554"/>
        <item x="354"/>
        <item x="553"/>
        <item x="158"/>
        <item x="157"/>
        <item x="156"/>
        <item x="353"/>
        <item x="155"/>
        <item x="154"/>
        <item x="352"/>
        <item x="153"/>
        <item x="351"/>
        <item x="552"/>
        <item x="350"/>
        <item x="551"/>
        <item x="349"/>
        <item x="152"/>
        <item x="550"/>
        <item x="151"/>
        <item x="348"/>
        <item x="549"/>
        <item x="548"/>
        <item x="150"/>
        <item x="149"/>
        <item x="148"/>
        <item x="147"/>
        <item x="547"/>
        <item x="146"/>
        <item x="546"/>
        <item x="347"/>
        <item x="346"/>
        <item x="345"/>
        <item x="344"/>
        <item x="343"/>
        <item x="545"/>
        <item x="145"/>
        <item x="544"/>
        <item x="543"/>
        <item x="342"/>
        <item x="542"/>
        <item x="144"/>
        <item x="541"/>
        <item x="143"/>
        <item x="540"/>
        <item x="539"/>
        <item x="538"/>
        <item x="537"/>
        <item x="341"/>
        <item x="536"/>
        <item x="142"/>
        <item x="141"/>
        <item x="535"/>
        <item x="340"/>
        <item x="534"/>
        <item x="140"/>
        <item x="533"/>
        <item x="139"/>
        <item x="339"/>
        <item x="338"/>
        <item x="337"/>
        <item x="336"/>
        <item x="532"/>
        <item x="531"/>
        <item x="335"/>
        <item x="530"/>
        <item x="138"/>
        <item x="334"/>
        <item x="333"/>
        <item x="332"/>
        <item x="529"/>
        <item x="528"/>
        <item x="331"/>
        <item x="137"/>
        <item x="136"/>
        <item x="527"/>
        <item x="526"/>
        <item x="135"/>
        <item x="525"/>
        <item x="524"/>
        <item x="523"/>
        <item x="330"/>
        <item x="134"/>
        <item x="522"/>
        <item x="329"/>
        <item x="328"/>
        <item x="133"/>
        <item x="521"/>
        <item x="327"/>
        <item x="132"/>
        <item x="326"/>
        <item x="325"/>
        <item x="324"/>
        <item x="131"/>
        <item x="520"/>
        <item x="519"/>
        <item x="130"/>
        <item x="323"/>
        <item x="322"/>
        <item x="518"/>
        <item x="517"/>
        <item x="129"/>
        <item x="321"/>
        <item x="128"/>
        <item x="127"/>
        <item x="516"/>
        <item x="320"/>
        <item x="515"/>
        <item x="514"/>
        <item x="319"/>
        <item x="318"/>
        <item x="317"/>
        <item x="513"/>
        <item x="512"/>
        <item x="126"/>
        <item x="316"/>
        <item x="125"/>
        <item x="315"/>
        <item x="511"/>
        <item x="314"/>
        <item x="124"/>
        <item x="510"/>
        <item x="313"/>
        <item x="312"/>
        <item x="123"/>
        <item x="311"/>
        <item x="509"/>
        <item x="122"/>
        <item x="310"/>
        <item x="309"/>
        <item x="508"/>
        <item x="308"/>
        <item x="121"/>
        <item x="507"/>
        <item x="120"/>
        <item x="307"/>
        <item x="119"/>
        <item x="118"/>
        <item x="506"/>
        <item x="117"/>
        <item x="505"/>
        <item x="116"/>
        <item x="504"/>
        <item x="503"/>
        <item x="502"/>
        <item x="306"/>
        <item x="115"/>
        <item x="114"/>
        <item x="501"/>
        <item x="500"/>
        <item x="113"/>
        <item x="499"/>
        <item x="112"/>
        <item x="111"/>
        <item x="305"/>
        <item x="110"/>
        <item x="498"/>
        <item x="304"/>
        <item x="109"/>
        <item x="303"/>
        <item x="302"/>
        <item x="497"/>
        <item x="301"/>
        <item x="496"/>
        <item x="108"/>
        <item x="107"/>
        <item x="106"/>
        <item x="495"/>
        <item x="300"/>
        <item x="105"/>
        <item x="104"/>
        <item x="103"/>
        <item x="299"/>
        <item x="298"/>
        <item x="297"/>
        <item x="102"/>
        <item x="296"/>
        <item x="101"/>
        <item x="100"/>
        <item x="494"/>
        <item x="493"/>
        <item x="295"/>
        <item x="294"/>
        <item x="99"/>
        <item x="98"/>
        <item x="97"/>
        <item x="293"/>
        <item x="492"/>
        <item x="96"/>
        <item x="95"/>
        <item x="94"/>
        <item x="491"/>
        <item x="490"/>
        <item x="489"/>
        <item x="93"/>
        <item x="292"/>
        <item x="291"/>
        <item x="488"/>
        <item x="92"/>
        <item x="487"/>
        <item x="290"/>
        <item x="289"/>
        <item x="91"/>
        <item x="90"/>
        <item x="89"/>
        <item x="88"/>
        <item x="87"/>
        <item x="288"/>
        <item x="287"/>
        <item x="86"/>
        <item x="286"/>
        <item x="85"/>
        <item x="486"/>
        <item x="485"/>
        <item x="484"/>
        <item x="483"/>
        <item x="285"/>
        <item x="284"/>
        <item x="283"/>
        <item x="84"/>
        <item x="482"/>
        <item x="83"/>
        <item x="282"/>
        <item x="281"/>
        <item x="481"/>
        <item x="480"/>
        <item x="479"/>
        <item x="280"/>
        <item x="279"/>
        <item x="278"/>
        <item x="82"/>
        <item x="478"/>
        <item x="477"/>
        <item x="476"/>
        <item x="81"/>
        <item x="277"/>
        <item x="80"/>
        <item x="276"/>
        <item x="79"/>
        <item x="78"/>
        <item x="475"/>
        <item x="77"/>
        <item x="474"/>
        <item x="473"/>
        <item x="472"/>
        <item x="275"/>
        <item x="471"/>
        <item x="470"/>
        <item x="274"/>
        <item x="273"/>
        <item x="469"/>
        <item x="468"/>
        <item x="76"/>
        <item x="75"/>
        <item x="467"/>
        <item x="74"/>
        <item x="466"/>
        <item x="272"/>
        <item x="465"/>
        <item x="73"/>
        <item x="72"/>
        <item x="464"/>
        <item x="271"/>
        <item x="463"/>
        <item x="462"/>
        <item x="461"/>
        <item x="270"/>
        <item x="71"/>
        <item x="269"/>
        <item x="70"/>
        <item x="268"/>
        <item x="267"/>
        <item x="266"/>
        <item x="69"/>
        <item x="68"/>
        <item x="265"/>
        <item x="264"/>
        <item x="460"/>
        <item x="263"/>
        <item x="67"/>
        <item x="262"/>
        <item x="459"/>
        <item x="261"/>
        <item x="260"/>
        <item x="458"/>
        <item x="259"/>
        <item x="258"/>
        <item x="257"/>
        <item x="256"/>
        <item x="255"/>
        <item x="457"/>
        <item x="66"/>
        <item x="254"/>
        <item x="65"/>
        <item x="64"/>
        <item x="456"/>
        <item x="63"/>
        <item x="455"/>
        <item x="62"/>
        <item x="61"/>
        <item x="454"/>
        <item x="253"/>
        <item x="252"/>
        <item x="251"/>
        <item x="250"/>
        <item x="453"/>
        <item x="60"/>
        <item x="249"/>
        <item x="452"/>
        <item x="451"/>
        <item x="248"/>
        <item x="450"/>
        <item x="247"/>
        <item x="246"/>
        <item x="59"/>
        <item x="245"/>
        <item x="58"/>
        <item x="449"/>
        <item x="448"/>
        <item x="57"/>
        <item x="56"/>
        <item x="447"/>
        <item x="446"/>
        <item x="55"/>
        <item x="54"/>
        <item x="445"/>
        <item x="53"/>
        <item x="52"/>
        <item x="51"/>
        <item x="50"/>
        <item x="444"/>
        <item x="244"/>
        <item x="49"/>
        <item x="243"/>
        <item x="48"/>
        <item x="443"/>
        <item x="47"/>
        <item x="442"/>
        <item x="46"/>
        <item x="45"/>
        <item x="242"/>
        <item x="441"/>
        <item x="44"/>
        <item x="43"/>
        <item x="241"/>
        <item x="240"/>
        <item x="239"/>
        <item x="42"/>
        <item x="440"/>
        <item x="439"/>
        <item x="41"/>
        <item x="438"/>
        <item x="238"/>
        <item x="437"/>
        <item x="436"/>
        <item x="435"/>
        <item x="237"/>
        <item x="434"/>
        <item x="433"/>
        <item x="236"/>
        <item x="40"/>
        <item x="39"/>
        <item x="235"/>
        <item x="38"/>
        <item x="432"/>
        <item x="431"/>
        <item x="234"/>
        <item x="430"/>
        <item x="37"/>
        <item x="429"/>
        <item x="428"/>
        <item x="427"/>
        <item x="36"/>
        <item x="233"/>
        <item x="232"/>
        <item x="426"/>
        <item x="231"/>
        <item x="425"/>
        <item x="35"/>
        <item x="230"/>
        <item x="229"/>
        <item x="424"/>
        <item x="423"/>
        <item x="228"/>
        <item x="34"/>
        <item x="227"/>
        <item x="33"/>
        <item x="422"/>
        <item x="226"/>
        <item x="225"/>
        <item x="32"/>
        <item x="224"/>
        <item x="31"/>
        <item x="30"/>
        <item x="223"/>
        <item x="222"/>
        <item x="221"/>
        <item x="29"/>
        <item x="28"/>
        <item x="421"/>
        <item x="420"/>
        <item x="419"/>
        <item x="220"/>
        <item x="418"/>
        <item x="27"/>
        <item x="26"/>
        <item x="25"/>
        <item x="219"/>
        <item x="24"/>
        <item x="23"/>
        <item x="22"/>
        <item x="218"/>
        <item x="417"/>
        <item x="416"/>
        <item x="415"/>
        <item x="21"/>
        <item x="414"/>
        <item x="217"/>
        <item x="20"/>
        <item x="216"/>
        <item x="413"/>
        <item x="215"/>
        <item x="412"/>
        <item x="214"/>
        <item x="411"/>
        <item x="19"/>
        <item x="410"/>
        <item x="18"/>
        <item x="17"/>
        <item x="213"/>
        <item x="409"/>
        <item x="16"/>
        <item x="212"/>
        <item x="15"/>
        <item x="408"/>
        <item x="407"/>
        <item x="211"/>
        <item x="210"/>
        <item x="14"/>
        <item x="209"/>
        <item x="13"/>
        <item x="406"/>
        <item x="12"/>
        <item x="11"/>
        <item x="10"/>
        <item x="9"/>
        <item x="208"/>
        <item x="207"/>
        <item x="405"/>
        <item x="206"/>
        <item x="205"/>
        <item x="404"/>
        <item x="8"/>
        <item x="7"/>
        <item x="403"/>
        <item x="6"/>
        <item x="5"/>
        <item x="4"/>
        <item x="204"/>
        <item x="203"/>
        <item x="3"/>
        <item x="402"/>
        <item x="202"/>
        <item x="2"/>
        <item x="401"/>
        <item x="400"/>
        <item x="201"/>
        <item x="399"/>
        <item x="200"/>
        <item x="1"/>
        <item x="0"/>
        <item t="default"/>
      </items>
    </pivotField>
    <pivotField dataField="1" compact="0" showAll="0">
      <items count="345">
        <item x="343"/>
        <item x="155"/>
        <item x="152"/>
        <item x="151"/>
        <item x="147"/>
        <item x="154"/>
        <item x="142"/>
        <item x="148"/>
        <item x="146"/>
        <item x="141"/>
        <item x="342"/>
        <item x="140"/>
        <item x="136"/>
        <item x="149"/>
        <item x="121"/>
        <item x="143"/>
        <item x="139"/>
        <item x="144"/>
        <item x="138"/>
        <item x="133"/>
        <item x="150"/>
        <item x="258"/>
        <item x="132"/>
        <item x="131"/>
        <item x="107"/>
        <item x="256"/>
        <item x="128"/>
        <item x="122"/>
        <item x="339"/>
        <item x="130"/>
        <item x="120"/>
        <item x="134"/>
        <item x="106"/>
        <item x="126"/>
        <item x="153"/>
        <item x="94"/>
        <item x="83"/>
        <item x="225"/>
        <item x="252"/>
        <item x="115"/>
        <item x="221"/>
        <item x="244"/>
        <item x="240"/>
        <item x="145"/>
        <item x="127"/>
        <item x="109"/>
        <item x="312"/>
        <item x="88"/>
        <item x="72"/>
        <item x="319"/>
        <item x="64"/>
        <item x="226"/>
        <item x="78"/>
        <item x="253"/>
        <item x="84"/>
        <item x="117"/>
        <item x="248"/>
        <item x="316"/>
        <item x="325"/>
        <item x="96"/>
        <item x="199"/>
        <item x="251"/>
        <item x="231"/>
        <item x="87"/>
        <item x="123"/>
        <item x="320"/>
        <item x="237"/>
        <item x="227"/>
        <item x="86"/>
        <item x="50"/>
        <item x="101"/>
        <item x="315"/>
        <item x="232"/>
        <item x="112"/>
        <item x="219"/>
        <item x="245"/>
        <item x="313"/>
        <item x="59"/>
        <item x="79"/>
        <item x="82"/>
        <item x="259"/>
        <item x="203"/>
        <item x="125"/>
        <item x="308"/>
        <item x="116"/>
        <item x="330"/>
        <item x="216"/>
        <item x="91"/>
        <item x="58"/>
        <item x="341"/>
        <item x="137"/>
        <item x="108"/>
        <item x="100"/>
        <item x="254"/>
        <item x="290"/>
        <item x="192"/>
        <item x="246"/>
        <item x="80"/>
        <item x="233"/>
        <item x="48"/>
        <item x="99"/>
        <item x="324"/>
        <item x="299"/>
        <item x="235"/>
        <item x="334"/>
        <item x="36"/>
        <item x="222"/>
        <item x="202"/>
        <item x="180"/>
        <item x="239"/>
        <item x="314"/>
        <item x="317"/>
        <item x="33"/>
        <item x="183"/>
        <item x="279"/>
        <item x="124"/>
        <item x="185"/>
        <item x="89"/>
        <item x="111"/>
        <item x="215"/>
        <item x="301"/>
        <item x="74"/>
        <item x="329"/>
        <item x="207"/>
        <item x="69"/>
        <item x="95"/>
        <item x="326"/>
        <item x="300"/>
        <item x="311"/>
        <item x="328"/>
        <item x="55"/>
        <item x="220"/>
        <item x="66"/>
        <item x="52"/>
        <item x="286"/>
        <item x="234"/>
        <item x="218"/>
        <item x="210"/>
        <item x="81"/>
        <item x="67"/>
        <item x="189"/>
        <item x="105"/>
        <item x="77"/>
        <item x="102"/>
        <item x="236"/>
        <item x="206"/>
        <item x="241"/>
        <item x="37"/>
        <item x="327"/>
        <item x="62"/>
        <item x="257"/>
        <item x="71"/>
        <item x="331"/>
        <item x="332"/>
        <item x="70"/>
        <item x="336"/>
        <item x="40"/>
        <item x="310"/>
        <item x="304"/>
        <item x="333"/>
        <item x="287"/>
        <item x="63"/>
        <item x="49"/>
        <item x="229"/>
        <item x="242"/>
        <item x="135"/>
        <item x="337"/>
        <item x="340"/>
        <item x="306"/>
        <item x="39"/>
        <item x="211"/>
        <item x="188"/>
        <item x="250"/>
        <item x="114"/>
        <item x="204"/>
        <item x="129"/>
        <item x="249"/>
        <item x="103"/>
        <item x="209"/>
        <item x="186"/>
        <item x="119"/>
        <item x="61"/>
        <item x="44"/>
        <item x="198"/>
        <item x="98"/>
        <item x="283"/>
        <item x="212"/>
        <item x="68"/>
        <item x="65"/>
        <item x="230"/>
        <item x="297"/>
        <item x="56"/>
        <item x="255"/>
        <item x="9"/>
        <item x="92"/>
        <item x="43"/>
        <item x="113"/>
        <item x="164"/>
        <item x="291"/>
        <item x="93"/>
        <item x="97"/>
        <item x="276"/>
        <item x="302"/>
        <item x="30"/>
        <item x="205"/>
        <item x="21"/>
        <item x="177"/>
        <item x="305"/>
        <item x="195"/>
        <item x="224"/>
        <item x="171"/>
        <item x="223"/>
        <item x="22"/>
        <item x="277"/>
        <item x="175"/>
        <item x="23"/>
        <item x="20"/>
        <item x="90"/>
        <item x="174"/>
        <item x="282"/>
        <item x="51"/>
        <item x="275"/>
        <item x="176"/>
        <item x="228"/>
        <item x="274"/>
        <item x="321"/>
        <item x="273"/>
        <item x="104"/>
        <item x="172"/>
        <item x="309"/>
        <item x="318"/>
        <item x="243"/>
        <item x="214"/>
        <item x="170"/>
        <item x="335"/>
        <item x="25"/>
        <item x="181"/>
        <item x="217"/>
        <item x="322"/>
        <item x="18"/>
        <item x="75"/>
        <item x="201"/>
        <item x="238"/>
        <item x="168"/>
        <item x="110"/>
        <item x="46"/>
        <item x="165"/>
        <item x="41"/>
        <item x="292"/>
        <item x="73"/>
        <item x="60"/>
        <item x="57"/>
        <item x="213"/>
        <item x="15"/>
        <item x="26"/>
        <item x="293"/>
        <item x="17"/>
        <item x="76"/>
        <item x="197"/>
        <item x="190"/>
        <item x="296"/>
        <item x="284"/>
        <item x="285"/>
        <item x="247"/>
        <item x="13"/>
        <item x="298"/>
        <item x="187"/>
        <item x="323"/>
        <item x="85"/>
        <item x="12"/>
        <item x="267"/>
        <item x="118"/>
        <item x="264"/>
        <item x="338"/>
        <item x="31"/>
        <item x="29"/>
        <item x="194"/>
        <item x="35"/>
        <item x="173"/>
        <item x="42"/>
        <item x="281"/>
        <item x="38"/>
        <item x="32"/>
        <item x="54"/>
        <item x="182"/>
        <item x="163"/>
        <item x="160"/>
        <item x="271"/>
        <item x="266"/>
        <item x="28"/>
        <item x="179"/>
        <item x="6"/>
        <item x="184"/>
        <item x="45"/>
        <item x="3"/>
        <item x="196"/>
        <item x="162"/>
        <item x="295"/>
        <item x="278"/>
        <item x="280"/>
        <item x="24"/>
        <item x="294"/>
        <item x="178"/>
        <item x="269"/>
        <item x="263"/>
        <item x="158"/>
        <item x="4"/>
        <item x="166"/>
        <item x="272"/>
        <item x="2"/>
        <item x="11"/>
        <item x="7"/>
        <item x="191"/>
        <item x="19"/>
        <item x="288"/>
        <item x="169"/>
        <item x="262"/>
        <item x="167"/>
        <item x="270"/>
        <item x="268"/>
        <item x="200"/>
        <item x="303"/>
        <item x="16"/>
        <item x="14"/>
        <item x="34"/>
        <item x="10"/>
        <item x="47"/>
        <item x="261"/>
        <item x="8"/>
        <item x="157"/>
        <item x="260"/>
        <item x="156"/>
        <item x="1"/>
        <item x="0"/>
        <item x="307"/>
        <item x="208"/>
        <item x="161"/>
        <item x="265"/>
        <item x="193"/>
        <item x="289"/>
        <item x="5"/>
        <item x="159"/>
        <item x="53"/>
        <item x="27"/>
        <item t="default"/>
      </items>
    </pivotField>
    <pivotField dataField="1" compact="0" showAll="0">
      <items count="514">
        <item x="511"/>
        <item x="508"/>
        <item x="188"/>
        <item x="509"/>
        <item x="190"/>
        <item x="340"/>
        <item x="352"/>
        <item x="360"/>
        <item x="505"/>
        <item x="337"/>
        <item x="180"/>
        <item x="187"/>
        <item x="142"/>
        <item x="182"/>
        <item x="349"/>
        <item x="159"/>
        <item x="507"/>
        <item x="344"/>
        <item x="357"/>
        <item x="167"/>
        <item x="346"/>
        <item x="134"/>
        <item x="355"/>
        <item x="339"/>
        <item x="354"/>
        <item x="341"/>
        <item x="348"/>
        <item x="358"/>
        <item x="351"/>
        <item x="170"/>
        <item x="183"/>
        <item x="342"/>
        <item x="336"/>
        <item x="169"/>
        <item x="181"/>
        <item x="166"/>
        <item x="163"/>
        <item x="319"/>
        <item x="189"/>
        <item x="148"/>
        <item x="338"/>
        <item x="171"/>
        <item x="493"/>
        <item x="160"/>
        <item x="498"/>
        <item x="500"/>
        <item x="322"/>
        <item x="161"/>
        <item x="504"/>
        <item x="492"/>
        <item x="173"/>
        <item x="345"/>
        <item x="175"/>
        <item x="502"/>
        <item x="510"/>
        <item x="335"/>
        <item x="323"/>
        <item x="331"/>
        <item x="143"/>
        <item x="164"/>
        <item x="131"/>
        <item x="178"/>
        <item x="353"/>
        <item x="512"/>
        <item x="318"/>
        <item x="479"/>
        <item x="57"/>
        <item x="494"/>
        <item x="496"/>
        <item x="168"/>
        <item x="506"/>
        <item x="315"/>
        <item x="155"/>
        <item x="347"/>
        <item x="343"/>
        <item x="151"/>
        <item x="174"/>
        <item x="125"/>
        <item x="254"/>
        <item x="328"/>
        <item x="475"/>
        <item x="172"/>
        <item x="152"/>
        <item x="499"/>
        <item x="482"/>
        <item x="501"/>
        <item x="147"/>
        <item x="154"/>
        <item x="330"/>
        <item x="130"/>
        <item x="127"/>
        <item x="176"/>
        <item x="156"/>
        <item x="158"/>
        <item x="333"/>
        <item x="486"/>
        <item x="126"/>
        <item x="350"/>
        <item x="278"/>
        <item x="149"/>
        <item x="481"/>
        <item x="316"/>
        <item x="138"/>
        <item x="150"/>
        <item x="450"/>
        <item x="325"/>
        <item x="140"/>
        <item x="463"/>
        <item x="165"/>
        <item x="177"/>
        <item x="321"/>
        <item x="503"/>
        <item x="266"/>
        <item x="247"/>
        <item x="436"/>
        <item x="497"/>
        <item x="114"/>
        <item x="326"/>
        <item x="442"/>
        <item x="96"/>
        <item x="495"/>
        <item x="135"/>
        <item x="491"/>
        <item x="119"/>
        <item x="239"/>
        <item x="466"/>
        <item x="332"/>
        <item x="185"/>
        <item x="327"/>
        <item x="71"/>
        <item x="428"/>
        <item x="103"/>
        <item x="275"/>
        <item x="302"/>
        <item x="490"/>
        <item x="444"/>
        <item x="79"/>
        <item x="284"/>
        <item x="320"/>
        <item x="478"/>
        <item x="334"/>
        <item x="295"/>
        <item x="441"/>
        <item x="153"/>
        <item x="78"/>
        <item x="162"/>
        <item x="359"/>
        <item x="90"/>
        <item x="157"/>
        <item x="146"/>
        <item x="472"/>
        <item x="115"/>
        <item x="227"/>
        <item x="87"/>
        <item x="312"/>
        <item x="141"/>
        <item x="91"/>
        <item x="123"/>
        <item x="137"/>
        <item x="422"/>
        <item x="276"/>
        <item x="112"/>
        <item x="110"/>
        <item x="270"/>
        <item x="243"/>
        <item x="443"/>
        <item x="324"/>
        <item x="306"/>
        <item x="186"/>
        <item x="283"/>
        <item x="102"/>
        <item x="432"/>
        <item x="309"/>
        <item x="474"/>
        <item x="92"/>
        <item x="63"/>
        <item x="133"/>
        <item x="273"/>
        <item x="48"/>
        <item x="84"/>
        <item x="465"/>
        <item x="268"/>
        <item x="277"/>
        <item x="426"/>
        <item x="279"/>
        <item x="435"/>
        <item x="49"/>
        <item x="307"/>
        <item x="98"/>
        <item x="89"/>
        <item x="484"/>
        <item x="120"/>
        <item x="467"/>
        <item x="107"/>
        <item x="215"/>
        <item x="389"/>
        <item x="235"/>
        <item x="446"/>
        <item x="256"/>
        <item x="460"/>
        <item x="485"/>
        <item x="51"/>
        <item x="184"/>
        <item x="314"/>
        <item x="292"/>
        <item x="489"/>
        <item x="121"/>
        <item x="74"/>
        <item x="288"/>
        <item x="291"/>
        <item x="317"/>
        <item x="104"/>
        <item x="93"/>
        <item x="261"/>
        <item x="420"/>
        <item x="453"/>
        <item x="310"/>
        <item x="294"/>
        <item x="303"/>
        <item x="139"/>
        <item x="459"/>
        <item x="94"/>
        <item x="483"/>
        <item x="454"/>
        <item x="64"/>
        <item x="132"/>
        <item x="473"/>
        <item x="144"/>
        <item x="82"/>
        <item x="260"/>
        <item x="452"/>
        <item x="286"/>
        <item x="423"/>
        <item x="289"/>
        <item x="128"/>
        <item x="301"/>
        <item x="405"/>
        <item x="488"/>
        <item x="449"/>
        <item x="46"/>
        <item x="448"/>
        <item x="287"/>
        <item x="118"/>
        <item x="83"/>
        <item x="297"/>
        <item x="285"/>
        <item x="464"/>
        <item x="457"/>
        <item x="434"/>
        <item x="296"/>
        <item x="456"/>
        <item x="451"/>
        <item x="237"/>
        <item x="293"/>
        <item x="129"/>
        <item x="281"/>
        <item x="427"/>
        <item x="108"/>
        <item x="356"/>
        <item x="424"/>
        <item x="421"/>
        <item x="248"/>
        <item x="101"/>
        <item x="455"/>
        <item x="72"/>
        <item x="269"/>
        <item x="246"/>
        <item x="272"/>
        <item x="257"/>
        <item x="258"/>
        <item x="117"/>
        <item x="136"/>
        <item x="298"/>
        <item x="468"/>
        <item x="487"/>
        <item x="440"/>
        <item x="417"/>
        <item x="429"/>
        <item x="265"/>
        <item x="403"/>
        <item x="394"/>
        <item x="105"/>
        <item x="67"/>
        <item x="407"/>
        <item x="404"/>
        <item x="418"/>
        <item x="100"/>
        <item x="447"/>
        <item x="462"/>
        <item x="477"/>
        <item x="262"/>
        <item x="70"/>
        <item x="242"/>
        <item x="410"/>
        <item x="397"/>
        <item x="419"/>
        <item x="69"/>
        <item x="33"/>
        <item x="29"/>
        <item x="179"/>
        <item x="233"/>
        <item x="244"/>
        <item x="66"/>
        <item x="308"/>
        <item x="40"/>
        <item x="80"/>
        <item x="54"/>
        <item x="255"/>
        <item x="470"/>
        <item x="218"/>
        <item x="311"/>
        <item x="97"/>
        <item x="300"/>
        <item x="58"/>
        <item x="461"/>
        <item x="411"/>
        <item x="116"/>
        <item x="480"/>
        <item x="282"/>
        <item x="414"/>
        <item x="413"/>
        <item x="433"/>
        <item x="109"/>
        <item x="44"/>
        <item x="81"/>
        <item x="305"/>
        <item x="60"/>
        <item x="240"/>
        <item x="223"/>
        <item x="95"/>
        <item x="393"/>
        <item x="37"/>
        <item x="250"/>
        <item x="299"/>
        <item x="264"/>
        <item x="56"/>
        <item x="62"/>
        <item x="469"/>
        <item x="280"/>
        <item x="263"/>
        <item x="437"/>
        <item x="253"/>
        <item x="390"/>
        <item x="124"/>
        <item x="36"/>
        <item x="238"/>
        <item x="99"/>
        <item x="382"/>
        <item x="329"/>
        <item x="88"/>
        <item x="259"/>
        <item x="73"/>
        <item x="425"/>
        <item x="439"/>
        <item x="290"/>
        <item x="385"/>
        <item x="458"/>
        <item x="216"/>
        <item x="113"/>
        <item x="106"/>
        <item x="430"/>
        <item x="76"/>
        <item x="406"/>
        <item x="26"/>
        <item x="271"/>
        <item x="55"/>
        <item x="68"/>
        <item x="438"/>
        <item x="445"/>
        <item x="220"/>
        <item x="85"/>
        <item x="274"/>
        <item x="267"/>
        <item x="53"/>
        <item x="409"/>
        <item x="396"/>
        <item x="75"/>
        <item x="391"/>
        <item x="22"/>
        <item x="39"/>
        <item x="249"/>
        <item x="35"/>
        <item x="476"/>
        <item x="77"/>
        <item x="206"/>
        <item x="210"/>
        <item x="251"/>
        <item x="61"/>
        <item x="23"/>
        <item x="145"/>
        <item x="378"/>
        <item x="375"/>
        <item x="252"/>
        <item x="386"/>
        <item x="86"/>
        <item x="381"/>
        <item x="212"/>
        <item x="203"/>
        <item x="416"/>
        <item x="471"/>
        <item x="384"/>
        <item x="313"/>
        <item x="214"/>
        <item x="21"/>
        <item x="230"/>
        <item x="402"/>
        <item x="9"/>
        <item x="208"/>
        <item x="304"/>
        <item x="122"/>
        <item x="65"/>
        <item x="241"/>
        <item x="400"/>
        <item x="412"/>
        <item x="199"/>
        <item x="234"/>
        <item x="30"/>
        <item x="387"/>
        <item x="8"/>
        <item x="372"/>
        <item x="42"/>
        <item x="399"/>
        <item x="401"/>
        <item x="226"/>
        <item x="232"/>
        <item x="50"/>
        <item x="217"/>
        <item x="7"/>
        <item x="43"/>
        <item x="20"/>
        <item x="41"/>
        <item x="13"/>
        <item x="219"/>
        <item x="229"/>
        <item x="388"/>
        <item x="380"/>
        <item x="111"/>
        <item x="224"/>
        <item x="45"/>
        <item x="38"/>
        <item x="24"/>
        <item x="28"/>
        <item x="209"/>
        <item x="231"/>
        <item x="59"/>
        <item x="383"/>
        <item x="373"/>
        <item x="32"/>
        <item x="368"/>
        <item x="25"/>
        <item x="207"/>
        <item x="374"/>
        <item x="398"/>
        <item x="236"/>
        <item x="205"/>
        <item x="202"/>
        <item x="408"/>
        <item x="213"/>
        <item x="379"/>
        <item x="431"/>
        <item x="15"/>
        <item x="211"/>
        <item x="201"/>
        <item x="370"/>
        <item x="18"/>
        <item x="222"/>
        <item x="376"/>
        <item x="47"/>
        <item x="197"/>
        <item x="10"/>
        <item x="204"/>
        <item x="367"/>
        <item x="12"/>
        <item x="198"/>
        <item x="369"/>
        <item x="3"/>
        <item x="11"/>
        <item x="195"/>
        <item x="225"/>
        <item x="377"/>
        <item x="14"/>
        <item x="17"/>
        <item x="200"/>
        <item x="365"/>
        <item x="371"/>
        <item x="395"/>
        <item x="363"/>
        <item x="19"/>
        <item x="4"/>
        <item x="34"/>
        <item x="193"/>
        <item x="221"/>
        <item x="2"/>
        <item x="16"/>
        <item x="31"/>
        <item x="364"/>
        <item x="6"/>
        <item x="192"/>
        <item x="362"/>
        <item x="196"/>
        <item x="366"/>
        <item x="415"/>
        <item x="194"/>
        <item x="361"/>
        <item x="191"/>
        <item x="1"/>
        <item x="5"/>
        <item x="392"/>
        <item x="245"/>
        <item x="0"/>
        <item x="52"/>
        <item x="228"/>
        <item x="27"/>
        <item t="default"/>
      </items>
    </pivotField>
    <pivotField dataField="1" compact="0" showAll="0">
      <items count="518">
        <item x="143"/>
        <item x="325"/>
        <item x="357"/>
        <item x="353"/>
        <item x="185"/>
        <item x="183"/>
        <item x="474"/>
        <item x="177"/>
        <item x="110"/>
        <item x="516"/>
        <item x="349"/>
        <item x="505"/>
        <item x="175"/>
        <item x="184"/>
        <item x="170"/>
        <item x="307"/>
        <item x="162"/>
        <item x="480"/>
        <item x="108"/>
        <item x="324"/>
        <item x="468"/>
        <item x="151"/>
        <item x="329"/>
        <item x="499"/>
        <item x="487"/>
        <item x="84"/>
        <item x="514"/>
        <item x="332"/>
        <item x="437"/>
        <item x="265"/>
        <item x="345"/>
        <item x="430"/>
        <item x="215"/>
        <item x="464"/>
        <item x="174"/>
        <item x="86"/>
        <item x="159"/>
        <item x="137"/>
        <item x="254"/>
        <item x="502"/>
        <item x="490"/>
        <item x="327"/>
        <item x="512"/>
        <item x="495"/>
        <item x="510"/>
        <item x="182"/>
        <item x="336"/>
        <item x="343"/>
        <item x="176"/>
        <item x="459"/>
        <item x="6"/>
        <item x="81"/>
        <item x="308"/>
        <item x="285"/>
        <item x="255"/>
        <item x="417"/>
        <item x="478"/>
        <item x="293"/>
        <item x="372"/>
        <item x="482"/>
        <item x="109"/>
        <item x="147"/>
        <item x="351"/>
        <item x="497"/>
        <item x="64"/>
        <item x="169"/>
        <item x="246"/>
        <item x="130"/>
        <item x="326"/>
        <item x="477"/>
        <item x="304"/>
        <item x="17"/>
        <item x="399"/>
        <item x="98"/>
        <item x="448"/>
        <item x="408"/>
        <item x="492"/>
        <item x="498"/>
        <item x="346"/>
        <item x="238"/>
        <item x="507"/>
        <item x="158"/>
        <item x="150"/>
        <item x="59"/>
        <item x="479"/>
        <item x="300"/>
        <item x="135"/>
        <item x="515"/>
        <item x="204"/>
        <item x="318"/>
        <item x="453"/>
        <item x="231"/>
        <item x="355"/>
        <item x="356"/>
        <item x="493"/>
        <item x="172"/>
        <item x="436"/>
        <item x="348"/>
        <item x="290"/>
        <item x="92"/>
        <item x="374"/>
        <item x="200"/>
        <item x="280"/>
        <item x="179"/>
        <item x="18"/>
        <item x="60"/>
        <item x="321"/>
        <item x="75"/>
        <item x="124"/>
        <item x="156"/>
        <item x="250"/>
        <item x="390"/>
        <item x="278"/>
        <item x="78"/>
        <item x="422"/>
        <item x="165"/>
        <item x="352"/>
        <item x="25"/>
        <item x="282"/>
        <item x="260"/>
        <item x="20"/>
        <item x="457"/>
        <item x="320"/>
        <item x="424"/>
        <item x="259"/>
        <item x="138"/>
        <item x="67"/>
        <item x="418"/>
        <item x="378"/>
        <item x="509"/>
        <item x="243"/>
        <item x="106"/>
        <item x="270"/>
        <item x="316"/>
        <item x="126"/>
        <item x="410"/>
        <item x="409"/>
        <item x="276"/>
        <item x="31"/>
        <item x="434"/>
        <item x="354"/>
        <item x="226"/>
        <item x="202"/>
        <item x="370"/>
        <item x="298"/>
        <item x="395"/>
        <item x="43"/>
        <item x="323"/>
        <item x="306"/>
        <item x="375"/>
        <item x="402"/>
        <item x="199"/>
        <item x="452"/>
        <item x="15"/>
        <item x="131"/>
        <item x="388"/>
        <item x="489"/>
        <item x="234"/>
        <item x="87"/>
        <item x="469"/>
        <item x="470"/>
        <item x="363"/>
        <item x="48"/>
        <item x="145"/>
        <item x="404"/>
        <item x="245"/>
        <item x="100"/>
        <item x="51"/>
        <item x="139"/>
        <item x="317"/>
        <item x="451"/>
        <item x="39"/>
        <item x="152"/>
        <item x="513"/>
        <item x="12"/>
        <item x="80"/>
        <item x="36"/>
        <item x="340"/>
        <item x="361"/>
        <item x="443"/>
        <item x="347"/>
        <item x="381"/>
        <item x="30"/>
        <item x="441"/>
        <item x="385"/>
        <item x="242"/>
        <item x="167"/>
        <item x="373"/>
        <item x="301"/>
        <item x="342"/>
        <item x="334"/>
        <item x="89"/>
        <item x="21"/>
        <item x="148"/>
        <item x="136"/>
        <item x="461"/>
        <item x="227"/>
        <item x="264"/>
        <item x="111"/>
        <item x="76"/>
        <item x="181"/>
        <item x="447"/>
        <item x="364"/>
        <item x="302"/>
        <item x="79"/>
        <item x="194"/>
        <item x="257"/>
        <item x="66"/>
        <item x="62"/>
        <item x="82"/>
        <item x="166"/>
        <item x="125"/>
        <item x="132"/>
        <item x="211"/>
        <item x="44"/>
        <item x="192"/>
        <item x="4"/>
        <item x="121"/>
        <item x="420"/>
        <item x="432"/>
        <item x="213"/>
        <item x="362"/>
        <item x="331"/>
        <item x="216"/>
        <item x="305"/>
        <item x="263"/>
        <item x="299"/>
        <item x="69"/>
        <item x="427"/>
        <item x="261"/>
        <item x="193"/>
        <item x="384"/>
        <item x="214"/>
        <item x="466"/>
        <item x="205"/>
        <item x="96"/>
        <item x="235"/>
        <item x="9"/>
        <item x="397"/>
        <item x="376"/>
        <item x="55"/>
        <item x="41"/>
        <item x="33"/>
        <item x="274"/>
        <item x="359"/>
        <item x="421"/>
        <item x="173"/>
        <item x="471"/>
        <item x="155"/>
        <item x="360"/>
        <item x="333"/>
        <item x="309"/>
        <item x="288"/>
        <item x="223"/>
        <item x="273"/>
        <item x="50"/>
        <item x="119"/>
        <item x="412"/>
        <item x="118"/>
        <item x="95"/>
        <item x="157"/>
        <item x="0"/>
        <item x="190"/>
        <item x="188"/>
        <item x="37"/>
        <item x="219"/>
        <item x="268"/>
        <item x="217"/>
        <item x="65"/>
        <item x="266"/>
        <item x="153"/>
        <item x="133"/>
        <item x="267"/>
        <item x="435"/>
        <item x="3"/>
        <item x="389"/>
        <item x="97"/>
        <item x="230"/>
        <item x="426"/>
        <item x="160"/>
        <item x="236"/>
        <item x="244"/>
        <item x="203"/>
        <item x="23"/>
        <item x="277"/>
        <item x="154"/>
        <item x="491"/>
        <item x="383"/>
        <item x="371"/>
        <item x="500"/>
        <item x="330"/>
        <item x="94"/>
        <item x="463"/>
        <item x="32"/>
        <item x="40"/>
        <item x="232"/>
        <item x="311"/>
        <item x="117"/>
        <item x="444"/>
        <item x="283"/>
        <item x="88"/>
        <item x="22"/>
        <item x="475"/>
        <item x="114"/>
        <item x="1"/>
        <item x="93"/>
        <item x="241"/>
        <item x="13"/>
        <item x="416"/>
        <item x="189"/>
        <item x="123"/>
        <item x="163"/>
        <item x="445"/>
        <item x="508"/>
        <item x="433"/>
        <item x="322"/>
        <item x="208"/>
        <item x="28"/>
        <item x="339"/>
        <item x="197"/>
        <item x="61"/>
        <item x="149"/>
        <item x="295"/>
        <item x="286"/>
        <item x="455"/>
        <item x="2"/>
        <item x="398"/>
        <item x="494"/>
        <item x="178"/>
        <item x="382"/>
        <item x="127"/>
        <item x="225"/>
        <item x="313"/>
        <item x="187"/>
        <item x="415"/>
        <item x="338"/>
        <item x="403"/>
        <item x="240"/>
        <item x="73"/>
        <item x="496"/>
        <item x="506"/>
        <item x="220"/>
        <item x="70"/>
        <item x="38"/>
        <item x="467"/>
        <item x="144"/>
        <item x="262"/>
        <item x="504"/>
        <item x="393"/>
        <item x="458"/>
        <item x="207"/>
        <item x="168"/>
        <item x="56"/>
        <item x="315"/>
        <item x="221"/>
        <item x="68"/>
        <item x="113"/>
        <item x="52"/>
        <item x="104"/>
        <item x="258"/>
        <item x="85"/>
        <item x="54"/>
        <item x="483"/>
        <item x="101"/>
        <item x="400"/>
        <item x="358"/>
        <item x="488"/>
        <item x="237"/>
        <item x="239"/>
        <item x="161"/>
        <item x="501"/>
        <item x="107"/>
        <item x="19"/>
        <item x="394"/>
        <item x="287"/>
        <item x="284"/>
        <item x="460"/>
        <item x="406"/>
        <item x="472"/>
        <item x="465"/>
        <item x="319"/>
        <item x="292"/>
        <item x="449"/>
        <item x="289"/>
        <item x="366"/>
        <item x="450"/>
        <item x="233"/>
        <item x="328"/>
        <item x="46"/>
        <item x="251"/>
        <item x="275"/>
        <item x="438"/>
        <item x="247"/>
        <item x="122"/>
        <item x="368"/>
        <item x="481"/>
        <item x="335"/>
        <item x="341"/>
        <item x="49"/>
        <item x="428"/>
        <item x="256"/>
        <item x="425"/>
        <item x="11"/>
        <item x="99"/>
        <item x="195"/>
        <item x="206"/>
        <item x="201"/>
        <item x="210"/>
        <item x="503"/>
        <item x="129"/>
        <item x="294"/>
        <item x="419"/>
        <item x="77"/>
        <item x="272"/>
        <item x="456"/>
        <item x="379"/>
        <item x="303"/>
        <item x="102"/>
        <item x="116"/>
        <item x="414"/>
        <item x="222"/>
        <item x="297"/>
        <item x="5"/>
        <item x="212"/>
        <item x="440"/>
        <item x="314"/>
        <item x="134"/>
        <item x="344"/>
        <item x="90"/>
        <item x="71"/>
        <item x="249"/>
        <item x="413"/>
        <item x="423"/>
        <item x="279"/>
        <item x="27"/>
        <item x="252"/>
        <item x="142"/>
        <item x="8"/>
        <item x="486"/>
        <item x="312"/>
        <item x="146"/>
        <item x="377"/>
        <item x="337"/>
        <item x="10"/>
        <item x="405"/>
        <item x="140"/>
        <item x="253"/>
        <item x="53"/>
        <item x="91"/>
        <item x="29"/>
        <item x="407"/>
        <item x="72"/>
        <item x="387"/>
        <item x="446"/>
        <item x="439"/>
        <item x="411"/>
        <item x="7"/>
        <item x="24"/>
        <item x="16"/>
        <item x="115"/>
        <item x="380"/>
        <item x="248"/>
        <item x="269"/>
        <item x="369"/>
        <item x="180"/>
        <item x="391"/>
        <item x="484"/>
        <item x="196"/>
        <item x="442"/>
        <item x="164"/>
        <item x="396"/>
        <item x="209"/>
        <item x="42"/>
        <item x="229"/>
        <item x="103"/>
        <item x="128"/>
        <item x="296"/>
        <item x="105"/>
        <item x="57"/>
        <item x="485"/>
        <item x="112"/>
        <item x="26"/>
        <item x="218"/>
        <item x="35"/>
        <item x="291"/>
        <item x="476"/>
        <item x="63"/>
        <item x="186"/>
        <item x="34"/>
        <item x="367"/>
        <item x="47"/>
        <item x="228"/>
        <item x="224"/>
        <item x="401"/>
        <item x="392"/>
        <item x="120"/>
        <item x="310"/>
        <item x="45"/>
        <item x="454"/>
        <item x="141"/>
        <item x="281"/>
        <item x="386"/>
        <item x="14"/>
        <item x="198"/>
        <item x="191"/>
        <item x="365"/>
        <item x="271"/>
        <item x="350"/>
        <item x="431"/>
        <item x="473"/>
        <item x="83"/>
        <item x="171"/>
        <item x="462"/>
        <item x="429"/>
        <item x="74"/>
        <item x="511"/>
        <item x="58"/>
        <item t="default"/>
      </items>
    </pivotField>
    <pivotField dataField="1" compact="0" showAll="0">
      <items count="584">
        <item x="52"/>
        <item x="251"/>
        <item x="446"/>
        <item x="27"/>
        <item x="124"/>
        <item x="423"/>
        <item x="234"/>
        <item x="310"/>
        <item x="147"/>
        <item x="115"/>
        <item x="498"/>
        <item x="305"/>
        <item x="295"/>
        <item x="338"/>
        <item x="46"/>
        <item x="85"/>
        <item x="533"/>
        <item x="139"/>
        <item x="108"/>
        <item x="530"/>
        <item x="126"/>
        <item x="507"/>
        <item x="568"/>
        <item x="378"/>
        <item x="314"/>
        <item x="473"/>
        <item x="422"/>
        <item x="34"/>
        <item x="118"/>
        <item x="231"/>
        <item x="471"/>
        <item x="312"/>
        <item x="286"/>
        <item x="177"/>
        <item x="76"/>
        <item x="333"/>
        <item x="45"/>
        <item x="429"/>
        <item x="306"/>
        <item x="237"/>
        <item x="505"/>
        <item x="160"/>
        <item x="347"/>
        <item x="355"/>
        <item x="321"/>
        <item x="501"/>
        <item x="536"/>
        <item x="329"/>
        <item x="131"/>
        <item x="119"/>
        <item x="506"/>
        <item x="499"/>
        <item x="303"/>
        <item x="136"/>
        <item x="482"/>
        <item x="367"/>
        <item x="199"/>
        <item x="400"/>
        <item x="149"/>
        <item x="318"/>
        <item x="389"/>
        <item x="16"/>
        <item x="555"/>
        <item x="277"/>
        <item x="383"/>
        <item x="102"/>
        <item x="201"/>
        <item x="5"/>
        <item x="514"/>
        <item x="301"/>
        <item x="433"/>
        <item x="398"/>
        <item x="492"/>
        <item x="493"/>
        <item x="14"/>
        <item x="235"/>
        <item x="209"/>
        <item x="42"/>
        <item x="100"/>
        <item x="107"/>
        <item x="495"/>
        <item x="489"/>
        <item x="95"/>
        <item x="467"/>
        <item x="110"/>
        <item x="298"/>
        <item x="354"/>
        <item x="319"/>
        <item x="96"/>
        <item x="73"/>
        <item x="270"/>
        <item x="483"/>
        <item x="510"/>
        <item x="75"/>
        <item x="106"/>
        <item x="19"/>
        <item x="287"/>
        <item x="159"/>
        <item x="309"/>
        <item x="547"/>
        <item x="496"/>
        <item x="120"/>
        <item x="179"/>
        <item x="174"/>
        <item x="413"/>
        <item x="218"/>
        <item x="288"/>
        <item x="576"/>
        <item x="342"/>
        <item x="557"/>
        <item x="387"/>
        <item x="386"/>
        <item x="371"/>
        <item x="380"/>
        <item x="38"/>
        <item x="431"/>
        <item x="193"/>
        <item x="185"/>
        <item x="573"/>
        <item x="31"/>
        <item x="580"/>
        <item x="302"/>
        <item x="570"/>
        <item x="98"/>
        <item x="426"/>
        <item x="168"/>
        <item x="167"/>
        <item x="186"/>
        <item x="374"/>
        <item x="24"/>
        <item x="569"/>
        <item x="93"/>
        <item x="450"/>
        <item x="195"/>
        <item x="224"/>
        <item x="259"/>
        <item x="227"/>
        <item x="487"/>
        <item x="430"/>
        <item x="56"/>
        <item x="261"/>
        <item x="369"/>
        <item x="562"/>
        <item x="566"/>
        <item x="241"/>
        <item x="384"/>
        <item x="178"/>
        <item x="443"/>
        <item x="402"/>
        <item x="59"/>
        <item x="577"/>
        <item x="411"/>
        <item x="382"/>
        <item x="170"/>
        <item x="512"/>
        <item x="352"/>
        <item x="359"/>
        <item x="144"/>
        <item x="575"/>
        <item x="522"/>
        <item x="524"/>
        <item x="146"/>
        <item x="130"/>
        <item x="535"/>
        <item x="183"/>
        <item x="388"/>
        <item x="368"/>
        <item x="222"/>
        <item x="427"/>
        <item x="53"/>
        <item x="563"/>
        <item x="560"/>
        <item x="192"/>
        <item x="362"/>
        <item x="463"/>
        <item x="207"/>
        <item x="190"/>
        <item x="189"/>
        <item x="571"/>
        <item x="344"/>
        <item x="264"/>
        <item x="230"/>
        <item x="372"/>
        <item x="442"/>
        <item x="513"/>
        <item x="10"/>
        <item x="32"/>
        <item x="418"/>
        <item x="35"/>
        <item x="55"/>
        <item x="549"/>
        <item x="358"/>
        <item x="246"/>
        <item x="245"/>
        <item x="41"/>
        <item x="273"/>
        <item x="545"/>
        <item x="292"/>
        <item x="481"/>
        <item x="479"/>
        <item x="171"/>
        <item x="324"/>
        <item x="508"/>
        <item x="50"/>
        <item x="165"/>
        <item x="460"/>
        <item x="161"/>
        <item x="11"/>
        <item x="308"/>
        <item x="385"/>
        <item x="444"/>
        <item x="399"/>
        <item x="81"/>
        <item x="153"/>
        <item x="69"/>
        <item x="365"/>
        <item x="517"/>
        <item x="453"/>
        <item x="544"/>
        <item x="122"/>
        <item x="77"/>
        <item x="257"/>
        <item x="490"/>
        <item x="317"/>
        <item x="346"/>
        <item x="138"/>
        <item x="297"/>
        <item x="191"/>
        <item x="417"/>
        <item x="579"/>
        <item x="564"/>
        <item x="206"/>
        <item x="375"/>
        <item x="363"/>
        <item x="486"/>
        <item x="373"/>
        <item x="28"/>
        <item x="316"/>
        <item x="232"/>
        <item x="135"/>
        <item x="554"/>
        <item x="315"/>
        <item x="263"/>
        <item x="154"/>
        <item x="92"/>
        <item x="331"/>
        <item x="414"/>
        <item x="578"/>
        <item x="256"/>
        <item x="474"/>
        <item x="158"/>
        <item x="379"/>
        <item x="370"/>
        <item x="64"/>
        <item x="62"/>
        <item x="103"/>
        <item x="180"/>
        <item x="60"/>
        <item x="236"/>
        <item x="521"/>
        <item x="184"/>
        <item x="132"/>
        <item x="503"/>
        <item x="134"/>
        <item x="322"/>
        <item x="43"/>
        <item x="278"/>
        <item x="484"/>
        <item x="72"/>
        <item x="357"/>
        <item x="194"/>
        <item x="267"/>
        <item x="104"/>
        <item x="61"/>
        <item x="567"/>
        <item x="526"/>
        <item x="348"/>
        <item x="441"/>
        <item x="432"/>
        <item x="468"/>
        <item x="172"/>
        <item x="534"/>
        <item x="239"/>
        <item x="543"/>
        <item x="182"/>
        <item x="74"/>
        <item x="558"/>
        <item x="440"/>
        <item x="166"/>
        <item x="255"/>
        <item x="142"/>
        <item x="548"/>
        <item x="271"/>
        <item x="565"/>
        <item x="70"/>
        <item x="381"/>
        <item x="157"/>
        <item x="451"/>
        <item x="311"/>
        <item x="164"/>
        <item x="366"/>
        <item x="550"/>
        <item x="452"/>
        <item x="542"/>
        <item x="140"/>
        <item x="330"/>
        <item x="415"/>
        <item x="117"/>
        <item x="66"/>
        <item x="320"/>
        <item x="125"/>
        <item x="462"/>
        <item x="300"/>
        <item x="528"/>
        <item x="337"/>
        <item x="488"/>
        <item x="491"/>
        <item x="525"/>
        <item x="323"/>
        <item x="291"/>
        <item x="105"/>
        <item x="219"/>
        <item x="123"/>
        <item x="68"/>
        <item x="252"/>
        <item x="265"/>
        <item x="173"/>
        <item x="221"/>
        <item x="458"/>
        <item x="527"/>
        <item x="151"/>
        <item x="65"/>
        <item x="26"/>
        <item x="438"/>
        <item x="213"/>
        <item x="356"/>
        <item x="447"/>
        <item x="529"/>
        <item x="401"/>
        <item x="335"/>
        <item x="561"/>
        <item x="538"/>
        <item x="360"/>
        <item x="248"/>
        <item x="275"/>
        <item x="327"/>
        <item x="502"/>
        <item x="304"/>
        <item x="101"/>
        <item x="290"/>
        <item x="141"/>
        <item x="325"/>
        <item x="439"/>
        <item x="339"/>
        <item x="258"/>
        <item x="341"/>
        <item x="293"/>
        <item x="80"/>
        <item x="485"/>
        <item x="181"/>
        <item x="116"/>
        <item x="150"/>
        <item x="188"/>
        <item x="87"/>
        <item x="494"/>
        <item x="307"/>
        <item x="582"/>
        <item x="113"/>
        <item x="294"/>
        <item x="114"/>
        <item x="581"/>
        <item x="67"/>
        <item x="283"/>
        <item x="350"/>
        <item x="143"/>
        <item x="546"/>
        <item x="515"/>
        <item x="247"/>
        <item x="518"/>
        <item x="519"/>
        <item x="478"/>
        <item x="497"/>
        <item x="289"/>
        <item x="377"/>
        <item x="349"/>
        <item x="296"/>
        <item x="82"/>
        <item x="86"/>
        <item x="121"/>
        <item x="109"/>
        <item x="477"/>
        <item x="148"/>
        <item x="376"/>
        <item x="203"/>
        <item x="541"/>
        <item x="187"/>
        <item x="559"/>
        <item x="25"/>
        <item x="408"/>
        <item x="351"/>
        <item x="516"/>
        <item x="152"/>
        <item x="216"/>
        <item x="395"/>
        <item x="54"/>
        <item x="409"/>
        <item x="214"/>
        <item x="99"/>
        <item x="210"/>
        <item x="539"/>
        <item x="480"/>
        <item x="175"/>
        <item x="403"/>
        <item x="332"/>
        <item x="551"/>
        <item x="169"/>
        <item x="328"/>
        <item x="353"/>
        <item x="509"/>
        <item x="282"/>
        <item x="30"/>
        <item x="1"/>
        <item x="397"/>
        <item x="7"/>
        <item x="12"/>
        <item x="133"/>
        <item x="94"/>
        <item x="556"/>
        <item x="475"/>
        <item x="90"/>
        <item x="280"/>
        <item x="416"/>
        <item x="472"/>
        <item x="284"/>
        <item x="13"/>
        <item x="15"/>
        <item x="84"/>
        <item x="79"/>
        <item x="88"/>
        <item x="4"/>
        <item x="242"/>
        <item x="17"/>
        <item x="155"/>
        <item x="0"/>
        <item x="202"/>
        <item x="217"/>
        <item x="469"/>
        <item x="197"/>
        <item x="44"/>
        <item x="2"/>
        <item x="436"/>
        <item x="391"/>
        <item x="23"/>
        <item x="500"/>
        <item x="574"/>
        <item x="410"/>
        <item x="39"/>
        <item x="254"/>
        <item x="215"/>
        <item x="18"/>
        <item x="504"/>
        <item x="421"/>
        <item x="196"/>
        <item x="198"/>
        <item x="572"/>
        <item x="89"/>
        <item x="29"/>
        <item x="531"/>
        <item x="238"/>
        <item x="279"/>
        <item x="434"/>
        <item x="299"/>
        <item x="406"/>
        <item x="553"/>
        <item x="390"/>
        <item x="212"/>
        <item x="393"/>
        <item x="156"/>
        <item x="8"/>
        <item x="163"/>
        <item x="552"/>
        <item x="47"/>
        <item x="449"/>
        <item x="243"/>
        <item x="22"/>
        <item x="404"/>
        <item x="269"/>
        <item x="466"/>
        <item x="226"/>
        <item x="40"/>
        <item x="540"/>
        <item x="470"/>
        <item x="162"/>
        <item x="326"/>
        <item x="454"/>
        <item x="276"/>
        <item x="208"/>
        <item x="37"/>
        <item x="336"/>
        <item x="285"/>
        <item x="361"/>
        <item x="405"/>
        <item x="127"/>
        <item x="334"/>
        <item x="91"/>
        <item x="420"/>
        <item x="228"/>
        <item x="205"/>
        <item x="281"/>
        <item x="111"/>
        <item x="437"/>
        <item x="249"/>
        <item x="129"/>
        <item x="176"/>
        <item x="459"/>
        <item x="97"/>
        <item x="51"/>
        <item x="3"/>
        <item x="6"/>
        <item x="425"/>
        <item x="200"/>
        <item x="394"/>
        <item x="313"/>
        <item x="20"/>
        <item x="21"/>
        <item x="250"/>
        <item x="48"/>
        <item x="364"/>
        <item x="229"/>
        <item x="520"/>
        <item x="272"/>
        <item x="211"/>
        <item x="407"/>
        <item x="343"/>
        <item x="537"/>
        <item x="145"/>
        <item x="392"/>
        <item x="58"/>
        <item x="83"/>
        <item x="424"/>
        <item x="112"/>
        <item x="511"/>
        <item x="456"/>
        <item x="523"/>
        <item x="36"/>
        <item x="274"/>
        <item x="225"/>
        <item x="345"/>
        <item x="266"/>
        <item x="128"/>
        <item x="465"/>
        <item x="9"/>
        <item x="78"/>
        <item x="33"/>
        <item x="457"/>
        <item x="223"/>
        <item x="268"/>
        <item x="63"/>
        <item x="396"/>
        <item x="204"/>
        <item x="49"/>
        <item x="240"/>
        <item x="532"/>
        <item x="476"/>
        <item x="461"/>
        <item x="262"/>
        <item x="428"/>
        <item x="448"/>
        <item x="340"/>
        <item x="412"/>
        <item x="71"/>
        <item x="435"/>
        <item x="445"/>
        <item x="455"/>
        <item x="260"/>
        <item x="419"/>
        <item x="244"/>
        <item x="253"/>
        <item x="57"/>
        <item x="464"/>
        <item x="233"/>
        <item x="220"/>
        <item x="137"/>
        <item t="default"/>
      </items>
    </pivotField>
    <pivotField dataField="1" compact="0" showAll="0">
      <items count="574">
        <item x="52"/>
        <item x="255"/>
        <item x="443"/>
        <item x="27"/>
        <item x="124"/>
        <item x="422"/>
        <item x="236"/>
        <item x="314"/>
        <item x="147"/>
        <item x="530"/>
        <item x="336"/>
        <item x="46"/>
        <item x="437"/>
        <item x="244"/>
        <item x="115"/>
        <item x="494"/>
        <item x="309"/>
        <item x="341"/>
        <item x="527"/>
        <item x="139"/>
        <item x="85"/>
        <item x="299"/>
        <item x="469"/>
        <item x="108"/>
        <item x="126"/>
        <item x="421"/>
        <item x="34"/>
        <item x="233"/>
        <item x="177"/>
        <item x="503"/>
        <item x="380"/>
        <item x="318"/>
        <item x="118"/>
        <item x="316"/>
        <item x="310"/>
        <item x="532"/>
        <item x="350"/>
        <item x="76"/>
        <item x="289"/>
        <item x="93"/>
        <item x="501"/>
        <item x="478"/>
        <item x="323"/>
        <item x="506"/>
        <item x="497"/>
        <item x="119"/>
        <item x="464"/>
        <item x="73"/>
        <item x="100"/>
        <item x="273"/>
        <item x="307"/>
        <item x="44"/>
        <item x="428"/>
        <item x="239"/>
        <item x="136"/>
        <item x="96"/>
        <item x="511"/>
        <item x="194"/>
        <item x="53"/>
        <item x="159"/>
        <item x="325"/>
        <item x="495"/>
        <item x="262"/>
        <item x="75"/>
        <item x="491"/>
        <item x="460"/>
        <item x="95"/>
        <item x="280"/>
        <item x="514"/>
        <item x="502"/>
        <item x="102"/>
        <item x="281"/>
        <item x="322"/>
        <item x="131"/>
        <item x="291"/>
        <item x="509"/>
        <item x="332"/>
        <item x="305"/>
        <item x="489"/>
        <item x="488"/>
        <item x="107"/>
        <item x="302"/>
        <item x="5"/>
        <item x="397"/>
        <item x="203"/>
        <item x="392"/>
        <item x="373"/>
        <item x="189"/>
        <item x="195"/>
        <item x="186"/>
        <item x="551"/>
        <item x="369"/>
        <item x="59"/>
        <item x="447"/>
        <item x="264"/>
        <item x="201"/>
        <item x="401"/>
        <item x="183"/>
        <item x="431"/>
        <item x="16"/>
        <item x="237"/>
        <item x="19"/>
        <item x="56"/>
        <item x="110"/>
        <item x="413"/>
        <item x="220"/>
        <item x="14"/>
        <item x="211"/>
        <item x="479"/>
        <item x="386"/>
        <item x="290"/>
        <item x="245"/>
        <item x="38"/>
        <item x="429"/>
        <item x="10"/>
        <item x="240"/>
        <item x="106"/>
        <item x="167"/>
        <item x="116"/>
        <item x="297"/>
        <item x="72"/>
        <item x="209"/>
        <item x="485"/>
        <item x="403"/>
        <item x="313"/>
        <item x="120"/>
        <item x="24"/>
        <item x="287"/>
        <item x="492"/>
        <item x="226"/>
        <item x="357"/>
        <item x="411"/>
        <item x="158"/>
        <item x="481"/>
        <item x="567"/>
        <item x="8"/>
        <item x="465"/>
        <item x="295"/>
        <item x="45"/>
        <item x="132"/>
        <item x="543"/>
        <item x="334"/>
        <item x="519"/>
        <item x="144"/>
        <item x="414"/>
        <item x="221"/>
        <item x="224"/>
        <item x="345"/>
        <item x="35"/>
        <item x="541"/>
        <item x="426"/>
        <item x="365"/>
        <item x="301"/>
        <item x="387"/>
        <item x="477"/>
        <item x="562"/>
        <item x="50"/>
        <item x="98"/>
        <item x="306"/>
        <item x="32"/>
        <item x="179"/>
        <item x="192"/>
        <item x="483"/>
        <item x="250"/>
        <item x="441"/>
        <item x="174"/>
        <item x="28"/>
        <item x="417"/>
        <item x="232"/>
        <item x="187"/>
        <item x="321"/>
        <item x="178"/>
        <item x="11"/>
        <item x="234"/>
        <item x="160"/>
        <item x="31"/>
        <item x="552"/>
        <item x="390"/>
        <item x="425"/>
        <item x="508"/>
        <item x="229"/>
        <item x="561"/>
        <item x="389"/>
        <item x="41"/>
        <item x="208"/>
        <item x="382"/>
        <item x="67"/>
        <item x="558"/>
        <item x="113"/>
        <item x="566"/>
        <item x="166"/>
        <item x="388"/>
        <item x="512"/>
        <item x="122"/>
        <item x="545"/>
        <item x="371"/>
        <item x="135"/>
        <item x="570"/>
        <item x="327"/>
        <item x="170"/>
        <item x="92"/>
        <item x="29"/>
        <item x="347"/>
        <item x="563"/>
        <item x="296"/>
        <item x="518"/>
        <item x="480"/>
        <item x="138"/>
        <item x="450"/>
        <item x="81"/>
        <item x="267"/>
        <item x="64"/>
        <item x="376"/>
        <item x="553"/>
        <item x="510"/>
        <item x="103"/>
        <item x="197"/>
        <item x="130"/>
        <item x="328"/>
        <item x="470"/>
        <item x="274"/>
        <item x="436"/>
        <item x="504"/>
        <item x="320"/>
        <item x="294"/>
        <item x="486"/>
        <item x="521"/>
        <item x="370"/>
        <item x="256"/>
        <item x="172"/>
        <item x="375"/>
        <item x="556"/>
        <item x="312"/>
        <item x="77"/>
        <item x="260"/>
        <item x="355"/>
        <item x="60"/>
        <item x="276"/>
        <item x="440"/>
        <item x="146"/>
        <item x="475"/>
        <item x="531"/>
        <item x="104"/>
        <item x="319"/>
        <item x="7"/>
        <item x="361"/>
        <item x="448"/>
        <item x="385"/>
        <item x="540"/>
        <item x="539"/>
        <item x="196"/>
        <item x="164"/>
        <item x="362"/>
        <item x="384"/>
        <item x="153"/>
        <item x="173"/>
        <item x="69"/>
        <item x="70"/>
        <item x="215"/>
        <item x="402"/>
        <item x="184"/>
        <item x="391"/>
        <item x="457"/>
        <item x="535"/>
        <item x="266"/>
        <item x="381"/>
        <item x="55"/>
        <item x="559"/>
        <item x="367"/>
        <item x="249"/>
        <item x="169"/>
        <item x="191"/>
        <item x="564"/>
        <item x="349"/>
        <item x="152"/>
        <item x="117"/>
        <item x="238"/>
        <item x="359"/>
        <item x="366"/>
        <item x="134"/>
        <item x="482"/>
        <item x="157"/>
        <item x="185"/>
        <item x="278"/>
        <item x="550"/>
        <item x="315"/>
        <item x="308"/>
        <item x="439"/>
        <item x="557"/>
        <item x="498"/>
        <item x="358"/>
        <item x="351"/>
        <item x="171"/>
        <item x="62"/>
        <item x="546"/>
        <item x="499"/>
        <item x="94"/>
        <item x="42"/>
        <item x="544"/>
        <item x="242"/>
        <item x="430"/>
        <item x="165"/>
        <item x="26"/>
        <item x="193"/>
        <item x="123"/>
        <item x="569"/>
        <item x="377"/>
        <item x="87"/>
        <item x="66"/>
        <item x="554"/>
        <item x="125"/>
        <item x="61"/>
        <item x="363"/>
        <item x="525"/>
        <item x="326"/>
        <item x="449"/>
        <item x="270"/>
        <item x="259"/>
        <item x="74"/>
        <item x="252"/>
        <item x="568"/>
        <item x="459"/>
        <item x="223"/>
        <item x="415"/>
        <item x="438"/>
        <item x="140"/>
        <item x="372"/>
        <item x="80"/>
        <item x="43"/>
        <item x="353"/>
        <item x="180"/>
        <item x="515"/>
        <item x="523"/>
        <item x="304"/>
        <item x="324"/>
        <item x="251"/>
        <item x="156"/>
        <item x="268"/>
        <item x="204"/>
        <item x="68"/>
        <item x="455"/>
        <item x="500"/>
        <item x="149"/>
        <item x="484"/>
        <item x="360"/>
        <item x="105"/>
        <item x="333"/>
        <item x="424"/>
        <item x="522"/>
        <item x="142"/>
        <item x="329"/>
        <item x="340"/>
        <item x="474"/>
        <item x="293"/>
        <item x="182"/>
        <item x="298"/>
        <item x="4"/>
        <item x="65"/>
        <item x="337"/>
        <item x="161"/>
        <item x="487"/>
        <item x="400"/>
        <item x="48"/>
        <item x="444"/>
        <item x="565"/>
        <item x="143"/>
        <item x="101"/>
        <item x="261"/>
        <item x="513"/>
        <item x="536"/>
        <item x="150"/>
        <item x="253"/>
        <item x="342"/>
        <item x="17"/>
        <item x="145"/>
        <item x="560"/>
        <item x="383"/>
        <item x="451"/>
        <item x="25"/>
        <item x="516"/>
        <item x="163"/>
        <item x="368"/>
        <item x="538"/>
        <item x="548"/>
        <item x="344"/>
        <item x="133"/>
        <item x="398"/>
        <item x="218"/>
        <item x="534"/>
        <item x="205"/>
        <item x="526"/>
        <item x="338"/>
        <item x="331"/>
        <item x="141"/>
        <item x="524"/>
        <item x="311"/>
        <item x="339"/>
        <item x="490"/>
        <item x="109"/>
        <item x="137"/>
        <item x="292"/>
        <item x="82"/>
        <item x="15"/>
        <item x="13"/>
        <item x="395"/>
        <item x="99"/>
        <item x="114"/>
        <item x="473"/>
        <item x="12"/>
        <item x="493"/>
        <item x="121"/>
        <item x="286"/>
        <item x="1"/>
        <item x="394"/>
        <item x="199"/>
        <item x="86"/>
        <item x="409"/>
        <item x="300"/>
        <item x="496"/>
        <item x="216"/>
        <item x="51"/>
        <item x="283"/>
        <item x="505"/>
        <item x="23"/>
        <item x="303"/>
        <item x="410"/>
        <item x="18"/>
        <item x="217"/>
        <item x="476"/>
        <item x="214"/>
        <item x="405"/>
        <item x="407"/>
        <item x="54"/>
        <item x="0"/>
        <item x="30"/>
        <item x="181"/>
        <item x="200"/>
        <item x="2"/>
        <item x="88"/>
        <item x="210"/>
        <item x="468"/>
        <item x="198"/>
        <item x="39"/>
        <item x="393"/>
        <item x="404"/>
        <item x="272"/>
        <item x="416"/>
        <item x="317"/>
        <item x="212"/>
        <item x="219"/>
        <item x="434"/>
        <item x="246"/>
        <item x="151"/>
        <item x="247"/>
        <item x="79"/>
        <item x="275"/>
        <item x="127"/>
        <item x="190"/>
        <item x="374"/>
        <item x="6"/>
        <item x="572"/>
        <item x="435"/>
        <item x="467"/>
        <item x="528"/>
        <item x="354"/>
        <item x="22"/>
        <item x="571"/>
        <item x="343"/>
        <item x="148"/>
        <item x="542"/>
        <item x="20"/>
        <item x="520"/>
        <item x="517"/>
        <item x="129"/>
        <item x="282"/>
        <item x="207"/>
        <item x="154"/>
        <item x="466"/>
        <item x="335"/>
        <item x="379"/>
        <item x="40"/>
        <item x="352"/>
        <item x="507"/>
        <item x="230"/>
        <item x="420"/>
        <item x="228"/>
        <item x="330"/>
        <item x="549"/>
        <item x="378"/>
        <item x="84"/>
        <item x="188"/>
        <item x="463"/>
        <item x="555"/>
        <item x="406"/>
        <item x="529"/>
        <item x="537"/>
        <item x="176"/>
        <item x="279"/>
        <item x="90"/>
        <item x="285"/>
        <item x="175"/>
        <item x="162"/>
        <item x="364"/>
        <item x="91"/>
        <item x="547"/>
        <item x="168"/>
        <item x="3"/>
        <item x="471"/>
        <item x="446"/>
        <item x="356"/>
        <item x="21"/>
        <item x="346"/>
        <item x="408"/>
        <item x="265"/>
        <item x="202"/>
        <item x="396"/>
        <item x="453"/>
        <item x="258"/>
        <item x="213"/>
        <item x="37"/>
        <item x="89"/>
        <item x="432"/>
        <item x="241"/>
        <item x="456"/>
        <item x="288"/>
        <item x="111"/>
        <item x="433"/>
        <item x="47"/>
        <item x="57"/>
        <item x="271"/>
        <item x="419"/>
        <item x="231"/>
        <item x="155"/>
        <item x="263"/>
        <item x="533"/>
        <item x="248"/>
        <item x="461"/>
        <item x="78"/>
        <item x="458"/>
        <item x="97"/>
        <item x="348"/>
        <item x="284"/>
        <item x="472"/>
        <item x="112"/>
        <item x="277"/>
        <item x="462"/>
        <item x="254"/>
        <item x="58"/>
        <item x="427"/>
        <item x="83"/>
        <item x="269"/>
        <item x="454"/>
        <item x="71"/>
        <item x="128"/>
        <item x="452"/>
        <item x="442"/>
        <item x="235"/>
        <item x="227"/>
        <item x="36"/>
        <item x="257"/>
        <item x="423"/>
        <item x="225"/>
        <item x="412"/>
        <item x="33"/>
        <item x="49"/>
        <item x="9"/>
        <item x="206"/>
        <item x="399"/>
        <item x="418"/>
        <item x="243"/>
        <item x="63"/>
        <item x="222"/>
        <item x="445"/>
        <item t="default"/>
      </items>
    </pivotField>
    <pivotField compact="0" showAll="0"/>
    <pivotField compact="0" showAll="0"/>
  </pivotFields>
  <rowFields count="1">
    <field x="2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2">
    <field x="1"/>
    <field x="-2"/>
  </colFields>
  <colItems count="24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求和项:支付金额" fld="4" baseField="0" baseItem="0"/>
    <dataField name="求和项:支付件数" fld="5" baseField="0" baseItem="0"/>
    <dataField name="求和项:商品访客数" fld="6" baseField="0" baseItem="0"/>
    <dataField name="求和项:支付转化率" fld="7" baseField="0" baseItem="0"/>
    <dataField name="求和项:客单件" fld="8" baseField="0" baseItem="0"/>
    <dataField name="求和项:件单件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S214" firstHeaderRow="1" firstDataRow="3" firstDataCol="1"/>
  <pivotFields count="12">
    <pivotField compact="0" outline="0" showAll="0">
      <items count="2">
        <item x="0"/>
        <item t="default"/>
      </items>
    </pivotField>
    <pivotField axis="axisCol" compact="0" outline="0" showAll="0">
      <items count="3">
        <item x="0"/>
        <item x="1"/>
        <item t="default"/>
      </items>
    </pivotField>
    <pivotField axis="axisRow" compact="0" defaultSubtotal="0" outline="0" numFmtId="176" showAll="0">
      <items count="208">
        <item x="84"/>
        <item x="17"/>
        <item x="10"/>
        <item x="77"/>
        <item x="94"/>
        <item x="109"/>
        <item x="113"/>
        <item x="90"/>
        <item x="65"/>
        <item x="46"/>
        <item x="140"/>
        <item x="112"/>
        <item x="11"/>
        <item x="102"/>
        <item x="36"/>
        <item x="39"/>
        <item x="126"/>
        <item x="98"/>
        <item x="22"/>
        <item x="4"/>
        <item x="42"/>
        <item x="58"/>
        <item x="67"/>
        <item x="31"/>
        <item x="15"/>
        <item x="1"/>
        <item x="95"/>
        <item x="149"/>
        <item x="30"/>
        <item x="76"/>
        <item x="35"/>
        <item x="32"/>
        <item x="21"/>
        <item x="40"/>
        <item x="154"/>
        <item x="132"/>
        <item x="13"/>
        <item x="99"/>
        <item x="184"/>
        <item x="82"/>
        <item x="148"/>
        <item x="163"/>
        <item x="139"/>
        <item x="96"/>
        <item x="147"/>
        <item x="118"/>
        <item x="134"/>
        <item x="190"/>
        <item x="198"/>
        <item x="47"/>
        <item x="28"/>
        <item x="48"/>
        <item x="173"/>
        <item x="51"/>
        <item x="78"/>
        <item x="177"/>
        <item x="74"/>
        <item x="168"/>
        <item x="172"/>
        <item x="138"/>
        <item x="120"/>
        <item x="135"/>
        <item x="150"/>
        <item x="143"/>
        <item x="69"/>
        <item x="164"/>
        <item x="12"/>
        <item x="60"/>
        <item x="63"/>
        <item x="0"/>
        <item x="83"/>
        <item x="26"/>
        <item x="133"/>
        <item x="56"/>
        <item x="8"/>
        <item x="174"/>
        <item x="66"/>
        <item x="152"/>
        <item x="50"/>
        <item x="27"/>
        <item x="87"/>
        <item x="29"/>
        <item x="68"/>
        <item x="45"/>
        <item x="33"/>
        <item x="142"/>
        <item x="43"/>
        <item x="19"/>
        <item x="107"/>
        <item x="144"/>
        <item x="81"/>
        <item x="159"/>
        <item x="70"/>
        <item x="85"/>
        <item x="100"/>
        <item x="141"/>
        <item x="23"/>
        <item x="16"/>
        <item x="18"/>
        <item x="14"/>
        <item x="93"/>
        <item x="75"/>
        <item x="193"/>
        <item x="122"/>
        <item x="73"/>
        <item x="59"/>
        <item x="89"/>
        <item x="54"/>
        <item x="24"/>
        <item x="91"/>
        <item x="37"/>
        <item x="2"/>
        <item x="123"/>
        <item x="130"/>
        <item x="57"/>
        <item x="117"/>
        <item x="38"/>
        <item x="203"/>
        <item x="106"/>
        <item x="151"/>
        <item x="146"/>
        <item x="115"/>
        <item x="25"/>
        <item x="79"/>
        <item x="7"/>
        <item x="53"/>
        <item x="188"/>
        <item x="165"/>
        <item x="158"/>
        <item x="191"/>
        <item x="162"/>
        <item x="153"/>
        <item x="121"/>
        <item x="124"/>
        <item x="201"/>
        <item x="52"/>
        <item x="61"/>
        <item x="105"/>
        <item x="167"/>
        <item x="183"/>
        <item x="104"/>
        <item x="62"/>
        <item x="160"/>
        <item x="178"/>
        <item x="200"/>
        <item x="55"/>
        <item x="116"/>
        <item x="34"/>
        <item x="179"/>
        <item x="186"/>
        <item x="6"/>
        <item x="5"/>
        <item x="155"/>
        <item x="72"/>
        <item x="80"/>
        <item x="20"/>
        <item x="157"/>
        <item x="71"/>
        <item x="92"/>
        <item x="44"/>
        <item x="3"/>
        <item x="101"/>
        <item x="114"/>
        <item x="125"/>
        <item x="137"/>
        <item x="119"/>
        <item x="103"/>
        <item x="108"/>
        <item x="110"/>
        <item x="136"/>
        <item x="145"/>
        <item x="127"/>
        <item x="88"/>
        <item x="49"/>
        <item x="207"/>
        <item x="111"/>
        <item x="97"/>
        <item x="156"/>
        <item x="131"/>
        <item x="129"/>
        <item x="9"/>
        <item x="187"/>
        <item x="199"/>
        <item x="41"/>
        <item x="166"/>
        <item x="161"/>
        <item x="171"/>
        <item x="64"/>
        <item x="185"/>
        <item x="86"/>
        <item x="202"/>
        <item x="195"/>
        <item x="180"/>
        <item x="204"/>
        <item x="128"/>
        <item x="205"/>
        <item x="197"/>
        <item x="176"/>
        <item x="170"/>
        <item x="175"/>
        <item x="206"/>
        <item x="192"/>
        <item x="196"/>
        <item x="182"/>
        <item x="194"/>
        <item x="181"/>
        <item x="169"/>
        <item x="189"/>
      </items>
    </pivotField>
    <pivotField compact="0" outline="0" showAll="0">
      <items count="209">
        <item x="0"/>
        <item x="7"/>
        <item x="60"/>
        <item x="9"/>
        <item x="86"/>
        <item x="171"/>
        <item x="129"/>
        <item x="136"/>
        <item x="28"/>
        <item x="46"/>
        <item x="156"/>
        <item x="207"/>
        <item x="179"/>
        <item x="117"/>
        <item x="123"/>
        <item x="180"/>
        <item x="108"/>
        <item x="175"/>
        <item x="41"/>
        <item x="166"/>
        <item x="32"/>
        <item x="185"/>
        <item x="131"/>
        <item x="49"/>
        <item x="182"/>
        <item x="176"/>
        <item x="197"/>
        <item x="170"/>
        <item x="128"/>
        <item x="71"/>
        <item x="45"/>
        <item x="204"/>
        <item x="161"/>
        <item x="184"/>
        <item x="12"/>
        <item x="164"/>
        <item x="120"/>
        <item x="188"/>
        <item x="150"/>
        <item x="22"/>
        <item x="163"/>
        <item x="168"/>
        <item x="172"/>
        <item x="178"/>
        <item x="66"/>
        <item x="94"/>
        <item x="138"/>
        <item x="51"/>
        <item x="148"/>
        <item x="78"/>
        <item x="2"/>
        <item x="11"/>
        <item x="68"/>
        <item x="84"/>
        <item x="27"/>
        <item x="109"/>
        <item x="198"/>
        <item x="72"/>
        <item x="104"/>
        <item x="174"/>
        <item x="95"/>
        <item x="149"/>
        <item x="134"/>
        <item x="143"/>
        <item x="15"/>
        <item x="65"/>
        <item x="177"/>
        <item x="173"/>
        <item x="201"/>
        <item x="13"/>
        <item x="21"/>
        <item x="107"/>
        <item x="39"/>
        <item x="103"/>
        <item x="73"/>
        <item x="81"/>
        <item x="35"/>
        <item x="144"/>
        <item x="126"/>
        <item x="115"/>
        <item x="98"/>
        <item x="110"/>
        <item x="91"/>
        <item x="24"/>
        <item x="112"/>
        <item x="137"/>
        <item x="119"/>
        <item x="90"/>
        <item x="140"/>
        <item x="93"/>
        <item x="25"/>
        <item x="47"/>
        <item x="133"/>
        <item x="58"/>
        <item x="158"/>
        <item x="82"/>
        <item x="87"/>
        <item x="40"/>
        <item x="31"/>
        <item x="141"/>
        <item x="147"/>
        <item x="56"/>
        <item x="99"/>
        <item x="10"/>
        <item x="165"/>
        <item x="1"/>
        <item x="50"/>
        <item x="17"/>
        <item x="33"/>
        <item x="52"/>
        <item x="18"/>
        <item x="34"/>
        <item x="79"/>
        <item x="57"/>
        <item x="200"/>
        <item x="36"/>
        <item x="74"/>
        <item x="77"/>
        <item x="55"/>
        <item x="152"/>
        <item x="4"/>
        <item x="202"/>
        <item x="169"/>
        <item x="80"/>
        <item x="8"/>
        <item x="186"/>
        <item x="206"/>
        <item x="205"/>
        <item x="203"/>
        <item x="196"/>
        <item x="194"/>
        <item x="124"/>
        <item x="122"/>
        <item x="189"/>
        <item x="181"/>
        <item x="16"/>
        <item x="23"/>
        <item x="75"/>
        <item x="130"/>
        <item x="3"/>
        <item x="155"/>
        <item x="116"/>
        <item x="20"/>
        <item x="193"/>
        <item x="38"/>
        <item x="64"/>
        <item x="97"/>
        <item x="111"/>
        <item x="105"/>
        <item x="146"/>
        <item x="195"/>
        <item x="88"/>
        <item x="59"/>
        <item x="37"/>
        <item x="153"/>
        <item x="159"/>
        <item x="142"/>
        <item x="76"/>
        <item x="43"/>
        <item x="6"/>
        <item x="199"/>
        <item x="162"/>
        <item x="183"/>
        <item x="113"/>
        <item x="83"/>
        <item x="26"/>
        <item x="118"/>
        <item x="100"/>
        <item x="70"/>
        <item x="102"/>
        <item x="192"/>
        <item x="42"/>
        <item x="69"/>
        <item x="96"/>
        <item x="48"/>
        <item x="19"/>
        <item x="63"/>
        <item x="53"/>
        <item x="89"/>
        <item x="5"/>
        <item x="157"/>
        <item x="44"/>
        <item x="125"/>
        <item x="145"/>
        <item x="114"/>
        <item x="127"/>
        <item x="92"/>
        <item x="101"/>
        <item x="187"/>
        <item x="61"/>
        <item x="121"/>
        <item x="167"/>
        <item x="29"/>
        <item x="30"/>
        <item x="14"/>
        <item x="85"/>
        <item x="151"/>
        <item x="106"/>
        <item x="62"/>
        <item x="154"/>
        <item x="191"/>
        <item x="54"/>
        <item x="132"/>
        <item x="67"/>
        <item x="160"/>
        <item x="135"/>
        <item x="139"/>
        <item x="190"/>
        <item t="default"/>
      </items>
    </pivotField>
    <pivotField dataField="1" compact="0" outline="0" showAll="0">
      <items count="399">
        <item x="198"/>
        <item x="197"/>
        <item x="397"/>
        <item x="396"/>
        <item x="196"/>
        <item x="195"/>
        <item x="194"/>
        <item x="395"/>
        <item x="394"/>
        <item x="393"/>
        <item x="193"/>
        <item x="392"/>
        <item x="192"/>
        <item x="391"/>
        <item x="191"/>
        <item x="390"/>
        <item x="389"/>
        <item x="388"/>
        <item x="387"/>
        <item x="190"/>
        <item x="386"/>
        <item x="385"/>
        <item x="384"/>
        <item x="189"/>
        <item x="188"/>
        <item x="187"/>
        <item x="383"/>
        <item x="382"/>
        <item x="186"/>
        <item x="381"/>
        <item x="185"/>
        <item x="380"/>
        <item x="184"/>
        <item x="379"/>
        <item x="378"/>
        <item x="377"/>
        <item x="183"/>
        <item x="182"/>
        <item x="181"/>
        <item x="180"/>
        <item x="179"/>
        <item x="178"/>
        <item x="177"/>
        <item x="176"/>
        <item x="376"/>
        <item x="175"/>
        <item x="375"/>
        <item x="374"/>
        <item x="373"/>
        <item x="372"/>
        <item x="174"/>
        <item x="173"/>
        <item x="371"/>
        <item x="370"/>
        <item x="172"/>
        <item x="171"/>
        <item x="369"/>
        <item x="170"/>
        <item x="368"/>
        <item x="367"/>
        <item x="169"/>
        <item x="366"/>
        <item x="168"/>
        <item x="365"/>
        <item x="167"/>
        <item x="166"/>
        <item x="165"/>
        <item x="164"/>
        <item x="364"/>
        <item x="363"/>
        <item x="163"/>
        <item x="162"/>
        <item x="161"/>
        <item x="362"/>
        <item x="361"/>
        <item x="160"/>
        <item x="360"/>
        <item x="159"/>
        <item x="158"/>
        <item x="359"/>
        <item x="157"/>
        <item x="358"/>
        <item x="357"/>
        <item x="156"/>
        <item x="356"/>
        <item x="355"/>
        <item x="155"/>
        <item x="354"/>
        <item x="154"/>
        <item x="353"/>
        <item x="153"/>
        <item x="152"/>
        <item x="151"/>
        <item x="352"/>
        <item x="150"/>
        <item x="351"/>
        <item x="149"/>
        <item x="350"/>
        <item x="148"/>
        <item x="349"/>
        <item x="348"/>
        <item x="347"/>
        <item x="346"/>
        <item x="147"/>
        <item x="146"/>
        <item x="145"/>
        <item x="144"/>
        <item x="143"/>
        <item x="345"/>
        <item x="344"/>
        <item x="343"/>
        <item x="142"/>
        <item x="342"/>
        <item x="341"/>
        <item x="340"/>
        <item x="339"/>
        <item x="338"/>
        <item x="337"/>
        <item x="141"/>
        <item x="336"/>
        <item x="335"/>
        <item x="140"/>
        <item x="334"/>
        <item x="333"/>
        <item x="139"/>
        <item x="138"/>
        <item x="137"/>
        <item x="136"/>
        <item x="332"/>
        <item x="331"/>
        <item x="135"/>
        <item x="330"/>
        <item x="134"/>
        <item x="133"/>
        <item x="132"/>
        <item x="329"/>
        <item x="328"/>
        <item x="131"/>
        <item x="327"/>
        <item x="326"/>
        <item x="325"/>
        <item x="324"/>
        <item x="323"/>
        <item x="130"/>
        <item x="322"/>
        <item x="129"/>
        <item x="128"/>
        <item x="321"/>
        <item x="127"/>
        <item x="126"/>
        <item x="125"/>
        <item x="124"/>
        <item x="320"/>
        <item x="319"/>
        <item x="123"/>
        <item x="122"/>
        <item x="318"/>
        <item x="317"/>
        <item x="121"/>
        <item x="316"/>
        <item x="120"/>
        <item x="315"/>
        <item x="314"/>
        <item x="119"/>
        <item x="118"/>
        <item x="117"/>
        <item x="313"/>
        <item x="312"/>
        <item x="116"/>
        <item x="115"/>
        <item x="311"/>
        <item x="114"/>
        <item x="310"/>
        <item x="113"/>
        <item x="112"/>
        <item x="111"/>
        <item x="309"/>
        <item x="110"/>
        <item x="109"/>
        <item x="308"/>
        <item x="108"/>
        <item x="307"/>
        <item x="107"/>
        <item x="306"/>
        <item x="305"/>
        <item x="304"/>
        <item x="303"/>
        <item x="302"/>
        <item x="106"/>
        <item x="301"/>
        <item x="300"/>
        <item x="299"/>
        <item x="105"/>
        <item x="298"/>
        <item x="104"/>
        <item x="103"/>
        <item x="102"/>
        <item x="297"/>
        <item x="101"/>
        <item x="296"/>
        <item x="295"/>
        <item x="100"/>
        <item x="99"/>
        <item x="98"/>
        <item x="97"/>
        <item x="96"/>
        <item x="294"/>
        <item x="293"/>
        <item x="95"/>
        <item x="94"/>
        <item x="93"/>
        <item x="292"/>
        <item x="291"/>
        <item x="290"/>
        <item x="289"/>
        <item x="92"/>
        <item x="91"/>
        <item x="288"/>
        <item x="287"/>
        <item x="90"/>
        <item x="89"/>
        <item x="88"/>
        <item x="87"/>
        <item x="86"/>
        <item x="286"/>
        <item x="285"/>
        <item x="284"/>
        <item x="283"/>
        <item x="85"/>
        <item x="84"/>
        <item x="83"/>
        <item x="282"/>
        <item x="82"/>
        <item x="81"/>
        <item x="281"/>
        <item x="280"/>
        <item x="279"/>
        <item x="80"/>
        <item x="79"/>
        <item x="78"/>
        <item x="278"/>
        <item x="277"/>
        <item x="276"/>
        <item x="77"/>
        <item x="76"/>
        <item x="275"/>
        <item x="274"/>
        <item x="273"/>
        <item x="272"/>
        <item x="75"/>
        <item x="271"/>
        <item x="270"/>
        <item x="74"/>
        <item x="73"/>
        <item x="269"/>
        <item x="268"/>
        <item x="267"/>
        <item x="266"/>
        <item x="72"/>
        <item x="265"/>
        <item x="264"/>
        <item x="71"/>
        <item x="263"/>
        <item x="262"/>
        <item x="261"/>
        <item x="70"/>
        <item x="69"/>
        <item x="68"/>
        <item x="67"/>
        <item x="66"/>
        <item x="65"/>
        <item x="64"/>
        <item x="260"/>
        <item x="63"/>
        <item x="62"/>
        <item x="259"/>
        <item x="61"/>
        <item x="60"/>
        <item x="258"/>
        <item x="59"/>
        <item x="58"/>
        <item x="57"/>
        <item x="56"/>
        <item x="55"/>
        <item x="257"/>
        <item x="54"/>
        <item x="256"/>
        <item x="255"/>
        <item x="254"/>
        <item x="53"/>
        <item x="52"/>
        <item x="51"/>
        <item x="50"/>
        <item x="253"/>
        <item x="49"/>
        <item x="252"/>
        <item x="251"/>
        <item x="48"/>
        <item x="250"/>
        <item x="47"/>
        <item x="46"/>
        <item x="45"/>
        <item x="249"/>
        <item x="248"/>
        <item x="247"/>
        <item x="246"/>
        <item x="245"/>
        <item x="244"/>
        <item x="44"/>
        <item x="43"/>
        <item x="243"/>
        <item x="242"/>
        <item x="42"/>
        <item x="241"/>
        <item x="41"/>
        <item x="40"/>
        <item x="39"/>
        <item x="240"/>
        <item x="239"/>
        <item x="238"/>
        <item x="38"/>
        <item x="237"/>
        <item x="236"/>
        <item x="235"/>
        <item x="37"/>
        <item x="234"/>
        <item x="233"/>
        <item x="36"/>
        <item x="35"/>
        <item x="232"/>
        <item x="231"/>
        <item x="34"/>
        <item x="230"/>
        <item x="229"/>
        <item x="228"/>
        <item x="227"/>
        <item x="33"/>
        <item x="32"/>
        <item x="226"/>
        <item x="31"/>
        <item x="225"/>
        <item x="30"/>
        <item x="29"/>
        <item x="224"/>
        <item x="223"/>
        <item x="28"/>
        <item x="27"/>
        <item x="222"/>
        <item x="26"/>
        <item x="25"/>
        <item x="24"/>
        <item x="23"/>
        <item x="22"/>
        <item x="21"/>
        <item x="221"/>
        <item x="220"/>
        <item x="219"/>
        <item x="20"/>
        <item x="218"/>
        <item x="19"/>
        <item x="18"/>
        <item x="217"/>
        <item x="216"/>
        <item x="215"/>
        <item x="214"/>
        <item x="17"/>
        <item x="16"/>
        <item x="213"/>
        <item x="15"/>
        <item x="212"/>
        <item x="14"/>
        <item x="211"/>
        <item x="210"/>
        <item x="13"/>
        <item x="209"/>
        <item x="12"/>
        <item x="208"/>
        <item x="207"/>
        <item x="11"/>
        <item x="10"/>
        <item x="9"/>
        <item x="206"/>
        <item x="8"/>
        <item x="7"/>
        <item x="205"/>
        <item x="6"/>
        <item x="5"/>
        <item x="204"/>
        <item x="203"/>
        <item x="4"/>
        <item x="3"/>
        <item x="202"/>
        <item x="2"/>
        <item x="201"/>
        <item x="200"/>
        <item x="1"/>
        <item x="199"/>
        <item x="0"/>
        <item t="default"/>
      </items>
    </pivotField>
    <pivotField dataField="1" compact="0" outline="0" showAll="0">
      <items count="253">
        <item x="251"/>
        <item x="149"/>
        <item x="148"/>
        <item x="145"/>
        <item x="147"/>
        <item x="141"/>
        <item x="135"/>
        <item x="139"/>
        <item x="144"/>
        <item x="133"/>
        <item x="250"/>
        <item x="143"/>
        <item x="140"/>
        <item x="146"/>
        <item x="131"/>
        <item x="246"/>
        <item x="132"/>
        <item x="138"/>
        <item x="125"/>
        <item x="121"/>
        <item x="128"/>
        <item x="136"/>
        <item x="129"/>
        <item x="244"/>
        <item x="249"/>
        <item x="127"/>
        <item x="245"/>
        <item x="122"/>
        <item x="243"/>
        <item x="124"/>
        <item x="134"/>
        <item x="120"/>
        <item x="113"/>
        <item x="222"/>
        <item x="83"/>
        <item x="117"/>
        <item x="142"/>
        <item x="77"/>
        <item x="107"/>
        <item x="101"/>
        <item x="239"/>
        <item x="87"/>
        <item x="203"/>
        <item x="208"/>
        <item x="210"/>
        <item x="70"/>
        <item x="217"/>
        <item x="84"/>
        <item x="119"/>
        <item x="238"/>
        <item x="59"/>
        <item x="111"/>
        <item x="214"/>
        <item x="225"/>
        <item x="79"/>
        <item x="45"/>
        <item x="115"/>
        <item x="91"/>
        <item x="56"/>
        <item x="105"/>
        <item x="218"/>
        <item x="97"/>
        <item x="85"/>
        <item x="82"/>
        <item x="66"/>
        <item x="212"/>
        <item x="92"/>
        <item x="75"/>
        <item x="108"/>
        <item x="209"/>
        <item x="223"/>
        <item x="137"/>
        <item x="50"/>
        <item x="204"/>
        <item x="60"/>
        <item x="232"/>
        <item x="72"/>
        <item x="248"/>
        <item x="103"/>
        <item x="193"/>
        <item x="123"/>
        <item x="183"/>
        <item x="37"/>
        <item x="109"/>
        <item x="93"/>
        <item x="230"/>
        <item x="228"/>
        <item x="224"/>
        <item x="192"/>
        <item x="95"/>
        <item x="236"/>
        <item x="43"/>
        <item x="78"/>
        <item x="49"/>
        <item x="24"/>
        <item x="99"/>
        <item x="211"/>
        <item x="215"/>
        <item x="48"/>
        <item x="27"/>
        <item x="172"/>
        <item x="29"/>
        <item x="64"/>
        <item x="116"/>
        <item x="71"/>
        <item x="195"/>
        <item x="231"/>
        <item x="55"/>
        <item x="118"/>
        <item x="202"/>
        <item x="226"/>
        <item x="194"/>
        <item x="207"/>
        <item x="229"/>
        <item x="76"/>
        <item x="179"/>
        <item x="94"/>
        <item x="74"/>
        <item x="61"/>
        <item x="33"/>
        <item x="53"/>
        <item x="213"/>
        <item x="96"/>
        <item x="54"/>
        <item x="102"/>
        <item x="227"/>
        <item x="130"/>
        <item x="68"/>
        <item x="233"/>
        <item x="234"/>
        <item x="86"/>
        <item x="240"/>
        <item x="206"/>
        <item x="198"/>
        <item x="235"/>
        <item x="180"/>
        <item x="89"/>
        <item x="104"/>
        <item x="100"/>
        <item x="241"/>
        <item x="247"/>
        <item x="200"/>
        <item x="69"/>
        <item x="62"/>
        <item x="32"/>
        <item x="114"/>
        <item x="51"/>
        <item x="112"/>
        <item x="58"/>
        <item x="30"/>
        <item x="157"/>
        <item x="44"/>
        <item x="176"/>
        <item x="63"/>
        <item x="90"/>
        <item x="190"/>
        <item x="126"/>
        <item x="8"/>
        <item x="184"/>
        <item x="167"/>
        <item x="196"/>
        <item x="52"/>
        <item x="21"/>
        <item x="199"/>
        <item x="40"/>
        <item x="81"/>
        <item x="15"/>
        <item x="80"/>
        <item x="170"/>
        <item x="169"/>
        <item x="19"/>
        <item x="18"/>
        <item x="175"/>
        <item x="166"/>
        <item x="20"/>
        <item x="88"/>
        <item x="165"/>
        <item x="219"/>
        <item x="164"/>
        <item x="168"/>
        <item x="16"/>
        <item x="205"/>
        <item x="216"/>
        <item x="106"/>
        <item x="67"/>
        <item x="14"/>
        <item x="237"/>
        <item x="25"/>
        <item x="73"/>
        <item x="220"/>
        <item x="47"/>
        <item x="98"/>
        <item x="12"/>
        <item x="9"/>
        <item x="185"/>
        <item x="65"/>
        <item x="36"/>
        <item x="186"/>
        <item x="42"/>
        <item x="34"/>
        <item x="189"/>
        <item x="177"/>
        <item x="178"/>
        <item x="110"/>
        <item x="191"/>
        <item x="31"/>
        <item x="221"/>
        <item x="158"/>
        <item x="154"/>
        <item x="242"/>
        <item x="39"/>
        <item x="17"/>
        <item x="174"/>
        <item x="26"/>
        <item x="7"/>
        <item x="4"/>
        <item x="162"/>
        <item x="156"/>
        <item x="23"/>
        <item x="28"/>
        <item x="41"/>
        <item x="6"/>
        <item x="188"/>
        <item x="171"/>
        <item x="173"/>
        <item x="187"/>
        <item x="22"/>
        <item x="160"/>
        <item x="153"/>
        <item x="2"/>
        <item x="10"/>
        <item x="163"/>
        <item x="35"/>
        <item x="181"/>
        <item x="13"/>
        <item x="152"/>
        <item x="11"/>
        <item x="161"/>
        <item x="159"/>
        <item x="46"/>
        <item x="197"/>
        <item x="151"/>
        <item x="1"/>
        <item x="150"/>
        <item x="0"/>
        <item x="201"/>
        <item x="57"/>
        <item x="5"/>
        <item x="155"/>
        <item x="38"/>
        <item x="182"/>
        <item x="3"/>
        <item t="default"/>
      </items>
    </pivotField>
    <pivotField dataField="1" compact="0" outline="0" showAll="0">
      <items count="362">
        <item x="359"/>
        <item x="356"/>
        <item x="187"/>
        <item x="357"/>
        <item x="164"/>
        <item x="179"/>
        <item x="189"/>
        <item x="353"/>
        <item x="160"/>
        <item x="172"/>
        <item x="327"/>
        <item x="347"/>
        <item x="349"/>
        <item x="176"/>
        <item x="185"/>
        <item x="355"/>
        <item x="168"/>
        <item x="184"/>
        <item x="352"/>
        <item x="171"/>
        <item x="344"/>
        <item x="182"/>
        <item x="163"/>
        <item x="181"/>
        <item x="165"/>
        <item x="174"/>
        <item x="186"/>
        <item x="178"/>
        <item x="316"/>
        <item x="145"/>
        <item x="166"/>
        <item x="158"/>
        <item x="133"/>
        <item x="162"/>
        <item x="138"/>
        <item x="161"/>
        <item x="335"/>
        <item x="341"/>
        <item x="343"/>
        <item x="142"/>
        <item x="334"/>
        <item x="350"/>
        <item x="333"/>
        <item x="169"/>
        <item x="351"/>
        <item x="346"/>
        <item x="358"/>
        <item x="157"/>
        <item x="143"/>
        <item x="153"/>
        <item x="330"/>
        <item x="180"/>
        <item x="360"/>
        <item x="137"/>
        <item x="315"/>
        <item x="336"/>
        <item x="338"/>
        <item x="139"/>
        <item x="354"/>
        <item x="131"/>
        <item x="173"/>
        <item x="167"/>
        <item x="175"/>
        <item x="170"/>
        <item x="66"/>
        <item x="150"/>
        <item x="309"/>
        <item x="339"/>
        <item x="342"/>
        <item x="319"/>
        <item x="345"/>
        <item x="136"/>
        <item x="152"/>
        <item x="148"/>
        <item x="155"/>
        <item x="323"/>
        <item x="177"/>
        <item x="90"/>
        <item x="119"/>
        <item x="318"/>
        <item x="132"/>
        <item x="283"/>
        <item x="146"/>
        <item x="254"/>
        <item x="297"/>
        <item x="326"/>
        <item x="141"/>
        <item x="348"/>
        <item x="78"/>
        <item x="59"/>
        <item x="268"/>
        <item x="340"/>
        <item x="147"/>
        <item x="274"/>
        <item x="337"/>
        <item x="332"/>
        <item x="50"/>
        <item x="300"/>
        <item x="154"/>
        <item x="331"/>
        <item x="149"/>
        <item x="159"/>
        <item x="260"/>
        <item x="87"/>
        <item x="115"/>
        <item x="329"/>
        <item x="276"/>
        <item x="96"/>
        <item x="140"/>
        <item x="314"/>
        <item x="156"/>
        <item x="107"/>
        <item x="273"/>
        <item x="244"/>
        <item x="127"/>
        <item x="188"/>
        <item x="306"/>
        <item x="286"/>
        <item x="37"/>
        <item x="128"/>
        <item x="253"/>
        <item x="88"/>
        <item x="82"/>
        <item x="55"/>
        <item x="275"/>
        <item x="144"/>
        <item x="121"/>
        <item x="95"/>
        <item x="264"/>
        <item x="124"/>
        <item x="308"/>
        <item x="85"/>
        <item x="310"/>
        <item x="299"/>
        <item x="80"/>
        <item x="89"/>
        <item x="258"/>
        <item x="91"/>
        <item x="267"/>
        <item x="122"/>
        <item x="247"/>
        <item x="321"/>
        <item x="301"/>
        <item x="24"/>
        <item x="218"/>
        <item x="45"/>
        <item x="279"/>
        <item x="68"/>
        <item x="294"/>
        <item x="322"/>
        <item x="130"/>
        <item x="104"/>
        <item x="328"/>
        <item x="100"/>
        <item x="103"/>
        <item x="135"/>
        <item x="111"/>
        <item x="73"/>
        <item x="251"/>
        <item x="287"/>
        <item x="125"/>
        <item x="106"/>
        <item x="116"/>
        <item x="293"/>
        <item x="320"/>
        <item x="288"/>
        <item x="307"/>
        <item x="311"/>
        <item x="72"/>
        <item x="285"/>
        <item x="98"/>
        <item x="255"/>
        <item x="101"/>
        <item x="134"/>
        <item x="114"/>
        <item x="234"/>
        <item x="325"/>
        <item x="282"/>
        <item x="281"/>
        <item x="99"/>
        <item x="109"/>
        <item x="97"/>
        <item x="298"/>
        <item x="291"/>
        <item x="266"/>
        <item x="108"/>
        <item x="290"/>
        <item x="284"/>
        <item x="48"/>
        <item x="105"/>
        <item x="93"/>
        <item x="259"/>
        <item x="183"/>
        <item x="256"/>
        <item x="252"/>
        <item x="60"/>
        <item x="289"/>
        <item x="81"/>
        <item x="58"/>
        <item x="84"/>
        <item x="69"/>
        <item x="70"/>
        <item x="110"/>
        <item x="302"/>
        <item x="324"/>
        <item x="272"/>
        <item x="248"/>
        <item x="261"/>
        <item x="77"/>
        <item x="232"/>
        <item x="223"/>
        <item x="236"/>
        <item x="233"/>
        <item x="249"/>
        <item x="54"/>
        <item x="280"/>
        <item x="296"/>
        <item x="313"/>
        <item x="74"/>
        <item x="53"/>
        <item x="239"/>
        <item x="226"/>
        <item x="250"/>
        <item x="43"/>
        <item x="56"/>
        <item x="123"/>
        <item x="118"/>
        <item x="67"/>
        <item x="304"/>
        <item x="27"/>
        <item x="126"/>
        <item x="113"/>
        <item x="295"/>
        <item x="240"/>
        <item x="317"/>
        <item x="94"/>
        <item x="243"/>
        <item x="242"/>
        <item x="265"/>
        <item x="29"/>
        <item x="47"/>
        <item x="120"/>
        <item x="51"/>
        <item x="33"/>
        <item x="222"/>
        <item x="62"/>
        <item x="112"/>
        <item x="76"/>
        <item x="303"/>
        <item x="92"/>
        <item x="75"/>
        <item x="269"/>
        <item x="65"/>
        <item x="219"/>
        <item x="49"/>
        <item x="211"/>
        <item x="151"/>
        <item x="71"/>
        <item x="257"/>
        <item x="271"/>
        <item x="102"/>
        <item x="214"/>
        <item x="292"/>
        <item x="25"/>
        <item x="277"/>
        <item x="262"/>
        <item x="235"/>
        <item x="83"/>
        <item x="270"/>
        <item x="278"/>
        <item x="30"/>
        <item x="86"/>
        <item x="79"/>
        <item x="238"/>
        <item x="225"/>
        <item x="220"/>
        <item x="61"/>
        <item x="312"/>
        <item x="15"/>
        <item x="19"/>
        <item x="63"/>
        <item x="207"/>
        <item x="204"/>
        <item x="64"/>
        <item x="215"/>
        <item x="210"/>
        <item x="21"/>
        <item x="12"/>
        <item x="246"/>
        <item x="305"/>
        <item x="213"/>
        <item x="129"/>
        <item x="23"/>
        <item x="40"/>
        <item x="231"/>
        <item x="17"/>
        <item x="117"/>
        <item x="52"/>
        <item x="229"/>
        <item x="241"/>
        <item x="8"/>
        <item x="44"/>
        <item x="216"/>
        <item x="201"/>
        <item x="228"/>
        <item x="230"/>
        <item x="36"/>
        <item x="42"/>
        <item x="26"/>
        <item x="28"/>
        <item x="39"/>
        <item x="217"/>
        <item x="209"/>
        <item x="34"/>
        <item x="18"/>
        <item x="41"/>
        <item x="212"/>
        <item x="202"/>
        <item x="197"/>
        <item x="16"/>
        <item x="203"/>
        <item x="227"/>
        <item x="46"/>
        <item x="14"/>
        <item x="11"/>
        <item x="237"/>
        <item x="22"/>
        <item x="208"/>
        <item x="263"/>
        <item x="20"/>
        <item x="10"/>
        <item x="199"/>
        <item x="32"/>
        <item x="205"/>
        <item x="6"/>
        <item x="13"/>
        <item x="196"/>
        <item x="7"/>
        <item x="198"/>
        <item x="4"/>
        <item x="35"/>
        <item x="206"/>
        <item x="9"/>
        <item x="194"/>
        <item x="200"/>
        <item x="224"/>
        <item x="192"/>
        <item x="2"/>
        <item x="31"/>
        <item x="193"/>
        <item x="1"/>
        <item x="191"/>
        <item x="5"/>
        <item x="195"/>
        <item x="245"/>
        <item x="3"/>
        <item x="190"/>
        <item x="0"/>
        <item x="221"/>
        <item x="57"/>
        <item x="38"/>
        <item t="default"/>
      </items>
    </pivotField>
    <pivotField dataField="1" compact="0" outline="0" showAll="0">
      <items count="363">
        <item x="149"/>
        <item x="186"/>
        <item x="182"/>
        <item x="311"/>
        <item x="361"/>
        <item x="176"/>
        <item x="346"/>
        <item x="128"/>
        <item x="318"/>
        <item x="146"/>
        <item x="305"/>
        <item x="153"/>
        <item x="340"/>
        <item x="326"/>
        <item x="359"/>
        <item x="156"/>
        <item x="272"/>
        <item x="85"/>
        <item x="172"/>
        <item x="264"/>
        <item x="32"/>
        <item x="300"/>
        <item x="356"/>
        <item x="73"/>
        <item x="343"/>
        <item x="329"/>
        <item x="151"/>
        <item x="354"/>
        <item x="335"/>
        <item x="352"/>
        <item x="160"/>
        <item x="170"/>
        <item x="295"/>
        <item x="133"/>
        <item x="129"/>
        <item x="105"/>
        <item x="74"/>
        <item x="250"/>
        <item x="315"/>
        <item x="113"/>
        <item x="202"/>
        <item x="320"/>
        <item x="9"/>
        <item x="229"/>
        <item x="179"/>
        <item x="337"/>
        <item x="330"/>
        <item x="64"/>
        <item x="150"/>
        <item x="314"/>
        <item x="124"/>
        <item x="231"/>
        <item x="283"/>
        <item x="241"/>
        <item x="332"/>
        <item x="338"/>
        <item x="173"/>
        <item x="56"/>
        <item x="348"/>
        <item x="317"/>
        <item x="120"/>
        <item x="323"/>
        <item x="360"/>
        <item x="20"/>
        <item x="140"/>
        <item x="289"/>
        <item x="49"/>
        <item x="184"/>
        <item x="185"/>
        <item x="333"/>
        <item x="271"/>
        <item x="175"/>
        <item x="110"/>
        <item x="204"/>
        <item x="16"/>
        <item x="100"/>
        <item x="143"/>
        <item x="68"/>
        <item x="221"/>
        <item x="98"/>
        <item x="31"/>
        <item x="256"/>
        <item x="181"/>
        <item x="102"/>
        <item x="79"/>
        <item x="293"/>
        <item x="142"/>
        <item x="258"/>
        <item x="78"/>
        <item x="339"/>
        <item x="251"/>
        <item x="208"/>
        <item x="350"/>
        <item x="61"/>
        <item x="90"/>
        <item x="138"/>
        <item x="180"/>
        <item x="243"/>
        <item x="242"/>
        <item x="96"/>
        <item x="71"/>
        <item x="268"/>
        <item x="183"/>
        <item x="44"/>
        <item x="18"/>
        <item x="200"/>
        <item x="118"/>
        <item x="226"/>
        <item x="145"/>
        <item x="127"/>
        <item x="205"/>
        <item x="234"/>
        <item x="14"/>
        <item x="287"/>
        <item x="219"/>
        <item x="328"/>
        <item x="52"/>
        <item x="302"/>
        <item x="306"/>
        <item x="307"/>
        <item x="193"/>
        <item x="237"/>
        <item x="63"/>
        <item x="139"/>
        <item x="286"/>
        <item x="355"/>
        <item x="80"/>
        <item x="166"/>
        <item x="190"/>
        <item x="278"/>
        <item x="174"/>
        <item x="211"/>
        <item x="276"/>
        <item x="216"/>
        <item x="60"/>
        <item x="203"/>
        <item x="121"/>
        <item x="169"/>
        <item x="158"/>
        <item x="164"/>
        <item x="351"/>
        <item x="297"/>
        <item x="45"/>
        <item x="84"/>
        <item x="4"/>
        <item x="282"/>
        <item x="194"/>
        <item x="122"/>
        <item x="148"/>
        <item x="8"/>
        <item x="76"/>
        <item x="316"/>
        <item x="358"/>
        <item x="43"/>
        <item x="27"/>
        <item x="6"/>
        <item x="147"/>
        <item x="254"/>
        <item x="266"/>
        <item x="29"/>
        <item x="192"/>
        <item x="155"/>
        <item x="33"/>
        <item x="125"/>
        <item x="83"/>
        <item x="119"/>
        <item x="261"/>
        <item x="81"/>
        <item x="7"/>
        <item x="215"/>
        <item x="30"/>
        <item x="303"/>
        <item x="21"/>
        <item x="53"/>
        <item x="228"/>
        <item x="206"/>
        <item x="15"/>
        <item x="252"/>
        <item x="94"/>
        <item x="188"/>
        <item x="255"/>
        <item x="126"/>
        <item x="308"/>
        <item x="189"/>
        <item x="157"/>
        <item x="130"/>
        <item x="108"/>
        <item x="40"/>
        <item x="93"/>
        <item x="245"/>
        <item x="2"/>
        <item x="0"/>
        <item x="36"/>
        <item x="88"/>
        <item x="34"/>
        <item x="86"/>
        <item x="87"/>
        <item x="269"/>
        <item x="220"/>
        <item x="48"/>
        <item x="260"/>
        <item x="54"/>
        <item x="62"/>
        <item x="19"/>
        <item x="97"/>
        <item x="331"/>
        <item x="213"/>
        <item x="201"/>
        <item x="341"/>
        <item x="154"/>
        <item x="299"/>
        <item x="178"/>
        <item x="50"/>
        <item x="132"/>
        <item x="279"/>
        <item x="103"/>
        <item x="312"/>
        <item x="167"/>
        <item x="59"/>
        <item x="249"/>
        <item x="1"/>
        <item x="162"/>
        <item x="280"/>
        <item x="349"/>
        <item x="267"/>
        <item x="144"/>
        <item x="24"/>
        <item x="214"/>
        <item x="165"/>
        <item x="12"/>
        <item x="115"/>
        <item x="106"/>
        <item x="291"/>
        <item x="230"/>
        <item x="334"/>
        <item x="212"/>
        <item x="42"/>
        <item x="135"/>
        <item x="248"/>
        <item x="163"/>
        <item x="236"/>
        <item x="58"/>
        <item x="336"/>
        <item x="347"/>
        <item x="37"/>
        <item x="304"/>
        <item x="288"/>
        <item x="82"/>
        <item x="345"/>
        <item x="224"/>
        <item x="294"/>
        <item x="23"/>
        <item x="137"/>
        <item x="38"/>
        <item x="77"/>
        <item x="321"/>
        <item x="232"/>
        <item x="187"/>
        <item x="327"/>
        <item x="55"/>
        <item x="57"/>
        <item x="235"/>
        <item x="342"/>
        <item x="270"/>
        <item x="225"/>
        <item x="107"/>
        <item x="104"/>
        <item x="296"/>
        <item x="239"/>
        <item x="309"/>
        <item x="301"/>
        <item x="141"/>
        <item x="112"/>
        <item x="284"/>
        <item x="109"/>
        <item x="196"/>
        <item x="285"/>
        <item x="51"/>
        <item x="152"/>
        <item x="69"/>
        <item x="95"/>
        <item x="273"/>
        <item x="65"/>
        <item x="198"/>
        <item x="319"/>
        <item x="159"/>
        <item x="168"/>
        <item x="262"/>
        <item x="75"/>
        <item x="259"/>
        <item x="5"/>
        <item x="10"/>
        <item x="22"/>
        <item x="17"/>
        <item x="26"/>
        <item x="344"/>
        <item x="114"/>
        <item x="253"/>
        <item x="92"/>
        <item x="292"/>
        <item x="209"/>
        <item x="123"/>
        <item x="247"/>
        <item x="39"/>
        <item x="117"/>
        <item x="28"/>
        <item x="275"/>
        <item x="136"/>
        <item x="191"/>
        <item x="171"/>
        <item x="67"/>
        <item x="246"/>
        <item x="257"/>
        <item x="99"/>
        <item x="70"/>
        <item x="325"/>
        <item x="134"/>
        <item x="207"/>
        <item x="161"/>
        <item x="238"/>
        <item x="72"/>
        <item x="240"/>
        <item x="218"/>
        <item x="281"/>
        <item x="274"/>
        <item x="244"/>
        <item x="210"/>
        <item x="66"/>
        <item x="89"/>
        <item x="199"/>
        <item x="357"/>
        <item x="222"/>
        <item x="322"/>
        <item x="11"/>
        <item x="277"/>
        <item x="227"/>
        <item x="25"/>
        <item x="47"/>
        <item x="116"/>
        <item x="324"/>
        <item x="35"/>
        <item x="111"/>
        <item x="313"/>
        <item x="197"/>
        <item x="46"/>
        <item x="41"/>
        <item x="233"/>
        <item x="223"/>
        <item x="131"/>
        <item x="290"/>
        <item x="101"/>
        <item x="217"/>
        <item x="13"/>
        <item x="3"/>
        <item x="195"/>
        <item x="91"/>
        <item x="177"/>
        <item x="265"/>
        <item x="310"/>
        <item x="298"/>
        <item x="263"/>
        <item x="353"/>
        <item t="default"/>
      </items>
    </pivotField>
    <pivotField dataField="1" compact="0" outline="0" showAll="0">
      <items count="397">
        <item x="57"/>
        <item x="257"/>
        <item x="320"/>
        <item x="233"/>
        <item x="38"/>
        <item x="117"/>
        <item x="310"/>
        <item x="112"/>
        <item x="102"/>
        <item x="145"/>
        <item x="46"/>
        <item x="346"/>
        <item x="249"/>
        <item x="343"/>
        <item x="319"/>
        <item x="381"/>
        <item x="187"/>
        <item x="121"/>
        <item x="285"/>
        <item x="232"/>
        <item x="35"/>
        <item x="283"/>
        <item x="119"/>
        <item x="92"/>
        <item x="140"/>
        <item x="239"/>
        <item x="113"/>
        <item x="41"/>
        <item x="317"/>
        <item x="154"/>
        <item x="162"/>
        <item x="128"/>
        <item x="313"/>
        <item x="349"/>
        <item x="136"/>
        <item x="318"/>
        <item x="311"/>
        <item x="110"/>
        <item x="294"/>
        <item x="175"/>
        <item x="3"/>
        <item x="210"/>
        <item x="125"/>
        <item x="198"/>
        <item x="275"/>
        <item x="368"/>
        <item x="83"/>
        <item x="192"/>
        <item x="5"/>
        <item x="204"/>
        <item x="327"/>
        <item x="108"/>
        <item x="243"/>
        <item x="208"/>
        <item x="304"/>
        <item x="305"/>
        <item x="39"/>
        <item x="13"/>
        <item x="307"/>
        <item x="301"/>
        <item x="279"/>
        <item x="105"/>
        <item x="161"/>
        <item x="126"/>
        <item x="76"/>
        <item x="295"/>
        <item x="323"/>
        <item x="93"/>
        <item x="116"/>
        <item x="360"/>
        <item x="308"/>
        <item x="223"/>
        <item x="22"/>
        <item x="94"/>
        <item x="389"/>
        <item x="149"/>
        <item x="370"/>
        <item x="196"/>
        <item x="195"/>
        <item x="179"/>
        <item x="189"/>
        <item x="241"/>
        <item x="42"/>
        <item x="386"/>
        <item x="393"/>
        <item x="109"/>
        <item x="383"/>
        <item x="100"/>
        <item x="236"/>
        <item x="183"/>
        <item x="382"/>
        <item x="261"/>
        <item x="28"/>
        <item x="65"/>
        <item x="31"/>
        <item x="299"/>
        <item x="240"/>
        <item x="67"/>
        <item x="177"/>
        <item x="375"/>
        <item x="379"/>
        <item x="47"/>
        <item x="193"/>
        <item x="254"/>
        <item x="212"/>
        <item x="390"/>
        <item x="221"/>
        <item x="191"/>
        <item x="325"/>
        <item x="159"/>
        <item x="167"/>
        <item x="388"/>
        <item x="335"/>
        <item x="337"/>
        <item x="348"/>
        <item x="197"/>
        <item x="176"/>
        <item x="26"/>
        <item x="237"/>
        <item x="376"/>
        <item x="373"/>
        <item x="170"/>
        <item x="274"/>
        <item x="11"/>
        <item x="384"/>
        <item x="151"/>
        <item x="70"/>
        <item x="34"/>
        <item x="180"/>
        <item x="253"/>
        <item x="326"/>
        <item x="228"/>
        <item x="362"/>
        <item x="166"/>
        <item x="52"/>
        <item x="51"/>
        <item x="79"/>
        <item x="358"/>
        <item x="98"/>
        <item x="293"/>
        <item x="291"/>
        <item x="131"/>
        <item x="321"/>
        <item x="271"/>
        <item x="115"/>
        <item x="194"/>
        <item x="255"/>
        <item x="209"/>
        <item x="173"/>
        <item x="330"/>
        <item x="264"/>
        <item x="357"/>
        <item x="164"/>
        <item x="63"/>
        <item x="302"/>
        <item x="124"/>
        <item x="153"/>
        <item x="104"/>
        <item x="227"/>
        <item x="392"/>
        <item x="377"/>
        <item x="10"/>
        <item x="184"/>
        <item x="171"/>
        <item x="298"/>
        <item x="182"/>
        <item x="123"/>
        <item x="36"/>
        <item x="367"/>
        <item x="122"/>
        <item x="69"/>
        <item x="138"/>
        <item x="224"/>
        <item x="391"/>
        <item x="62"/>
        <item x="286"/>
        <item x="188"/>
        <item x="178"/>
        <item x="40"/>
        <item x="334"/>
        <item x="315"/>
        <item x="129"/>
        <item x="84"/>
        <item x="296"/>
        <item x="165"/>
        <item x="73"/>
        <item x="380"/>
        <item x="339"/>
        <item x="155"/>
        <item x="252"/>
        <item x="242"/>
        <item x="280"/>
        <item x="347"/>
        <item x="44"/>
        <item x="356"/>
        <item x="371"/>
        <item x="251"/>
        <item x="61"/>
        <item x="361"/>
        <item x="77"/>
        <item x="378"/>
        <item x="190"/>
        <item x="262"/>
        <item x="118"/>
        <item x="174"/>
        <item x="363"/>
        <item x="263"/>
        <item x="355"/>
        <item x="137"/>
        <item x="225"/>
        <item x="127"/>
        <item x="273"/>
        <item x="107"/>
        <item x="341"/>
        <item x="144"/>
        <item x="300"/>
        <item x="303"/>
        <item x="338"/>
        <item x="130"/>
        <item x="97"/>
        <item x="23"/>
        <item x="58"/>
        <item x="71"/>
        <item x="25"/>
        <item x="269"/>
        <item x="340"/>
        <item x="248"/>
        <item x="17"/>
        <item x="163"/>
        <item x="258"/>
        <item x="342"/>
        <item x="211"/>
        <item x="142"/>
        <item x="374"/>
        <item x="351"/>
        <item x="168"/>
        <item x="54"/>
        <item x="81"/>
        <item x="134"/>
        <item x="314"/>
        <item x="111"/>
        <item x="96"/>
        <item x="132"/>
        <item x="250"/>
        <item x="146"/>
        <item x="64"/>
        <item x="148"/>
        <item x="99"/>
        <item x="297"/>
        <item x="181"/>
        <item x="306"/>
        <item x="114"/>
        <item x="395"/>
        <item x="101"/>
        <item x="394"/>
        <item x="89"/>
        <item x="157"/>
        <item x="359"/>
        <item x="328"/>
        <item x="53"/>
        <item x="331"/>
        <item x="332"/>
        <item x="290"/>
        <item x="309"/>
        <item x="95"/>
        <item x="186"/>
        <item x="156"/>
        <item x="103"/>
        <item x="289"/>
        <item x="185"/>
        <item x="7"/>
        <item x="354"/>
        <item x="372"/>
        <item x="218"/>
        <item x="158"/>
        <item x="329"/>
        <item x="20"/>
        <item x="205"/>
        <item x="219"/>
        <item x="18"/>
        <item x="14"/>
        <item x="352"/>
        <item x="292"/>
        <item x="213"/>
        <item x="139"/>
        <item x="364"/>
        <item x="135"/>
        <item x="160"/>
        <item x="322"/>
        <item x="88"/>
        <item x="207"/>
        <item x="369"/>
        <item x="287"/>
        <item x="86"/>
        <item x="226"/>
        <item x="284"/>
        <item x="90"/>
        <item x="48"/>
        <item x="6"/>
        <item x="21"/>
        <item x="281"/>
        <item x="1"/>
        <item x="246"/>
        <item x="200"/>
        <item x="312"/>
        <item x="387"/>
        <item x="220"/>
        <item x="60"/>
        <item x="19"/>
        <item x="316"/>
        <item x="231"/>
        <item x="0"/>
        <item x="2"/>
        <item x="385"/>
        <item x="344"/>
        <item x="43"/>
        <item x="85"/>
        <item x="244"/>
        <item x="106"/>
        <item x="216"/>
        <item x="366"/>
        <item x="199"/>
        <item x="16"/>
        <item x="202"/>
        <item x="365"/>
        <item x="260"/>
        <item x="49"/>
        <item x="214"/>
        <item x="75"/>
        <item x="278"/>
        <item x="30"/>
        <item x="353"/>
        <item x="282"/>
        <item x="133"/>
        <item x="265"/>
        <item x="82"/>
        <item x="12"/>
        <item x="143"/>
        <item x="91"/>
        <item x="169"/>
        <item x="215"/>
        <item x="141"/>
        <item x="230"/>
        <item x="32"/>
        <item x="9"/>
        <item x="87"/>
        <item x="247"/>
        <item x="55"/>
        <item x="270"/>
        <item x="235"/>
        <item x="4"/>
        <item x="203"/>
        <item x="120"/>
        <item x="56"/>
        <item x="172"/>
        <item x="33"/>
        <item x="333"/>
        <item x="78"/>
        <item x="15"/>
        <item x="217"/>
        <item x="150"/>
        <item x="350"/>
        <item x="201"/>
        <item x="234"/>
        <item x="324"/>
        <item x="267"/>
        <item x="336"/>
        <item x="80"/>
        <item x="29"/>
        <item x="152"/>
        <item x="72"/>
        <item x="277"/>
        <item x="268"/>
        <item x="27"/>
        <item x="74"/>
        <item x="206"/>
        <item x="8"/>
        <item x="45"/>
        <item x="345"/>
        <item x="288"/>
        <item x="272"/>
        <item x="68"/>
        <item x="238"/>
        <item x="259"/>
        <item x="147"/>
        <item x="222"/>
        <item x="245"/>
        <item x="256"/>
        <item x="266"/>
        <item x="66"/>
        <item x="229"/>
        <item x="50"/>
        <item x="59"/>
        <item x="276"/>
        <item x="37"/>
        <item x="24"/>
        <item t="default"/>
      </items>
    </pivotField>
    <pivotField dataField="1" compact="0" outline="0" showAll="0">
      <items count="388">
        <item x="57"/>
        <item x="253"/>
        <item x="315"/>
        <item x="230"/>
        <item x="38"/>
        <item x="117"/>
        <item x="342"/>
        <item x="139"/>
        <item x="246"/>
        <item x="46"/>
        <item x="305"/>
        <item x="112"/>
        <item x="144"/>
        <item x="339"/>
        <item x="102"/>
        <item x="280"/>
        <item x="229"/>
        <item x="35"/>
        <item x="314"/>
        <item x="185"/>
        <item x="121"/>
        <item x="119"/>
        <item x="113"/>
        <item x="344"/>
        <item x="153"/>
        <item x="278"/>
        <item x="92"/>
        <item x="312"/>
        <item x="289"/>
        <item x="126"/>
        <item x="318"/>
        <item x="308"/>
        <item x="274"/>
        <item x="76"/>
        <item x="110"/>
        <item x="236"/>
        <item x="41"/>
        <item x="323"/>
        <item x="178"/>
        <item x="128"/>
        <item x="306"/>
        <item x="65"/>
        <item x="237"/>
        <item x="302"/>
        <item x="270"/>
        <item x="83"/>
        <item x="326"/>
        <item x="313"/>
        <item x="84"/>
        <item x="125"/>
        <item x="94"/>
        <item x="321"/>
        <item x="135"/>
        <item x="108"/>
        <item x="300"/>
        <item x="299"/>
        <item x="105"/>
        <item x="203"/>
        <item x="5"/>
        <item x="197"/>
        <item x="177"/>
        <item x="363"/>
        <item x="173"/>
        <item x="257"/>
        <item x="67"/>
        <item x="3"/>
        <item x="208"/>
        <item x="240"/>
        <item x="39"/>
        <item x="220"/>
        <item x="22"/>
        <item x="207"/>
        <item x="13"/>
        <item x="290"/>
        <item x="191"/>
        <item x="93"/>
        <item x="47"/>
        <item x="238"/>
        <item x="42"/>
        <item x="100"/>
        <item x="11"/>
        <item x="296"/>
        <item x="210"/>
        <item x="116"/>
        <item x="90"/>
        <item x="303"/>
        <item x="28"/>
        <item x="160"/>
        <item x="218"/>
        <item x="292"/>
        <item x="381"/>
        <item x="275"/>
        <item x="98"/>
        <item x="355"/>
        <item x="137"/>
        <item x="331"/>
        <item x="221"/>
        <item x="23"/>
        <item x="26"/>
        <item x="148"/>
        <item x="353"/>
        <item x="234"/>
        <item x="168"/>
        <item x="104"/>
        <item x="192"/>
        <item x="288"/>
        <item x="375"/>
        <item x="109"/>
        <item x="294"/>
        <item x="52"/>
        <item x="250"/>
        <item x="225"/>
        <item x="34"/>
        <item x="124"/>
        <item x="36"/>
        <item x="224"/>
        <item x="364"/>
        <item x="195"/>
        <item x="233"/>
        <item x="320"/>
        <item x="31"/>
        <item x="374"/>
        <item x="194"/>
        <item x="10"/>
        <item x="187"/>
        <item x="370"/>
        <item x="379"/>
        <item x="63"/>
        <item x="193"/>
        <item x="324"/>
        <item x="357"/>
        <item x="175"/>
        <item x="384"/>
        <item x="130"/>
        <item x="150"/>
        <item x="376"/>
        <item x="99"/>
        <item x="330"/>
        <item x="291"/>
        <item x="260"/>
        <item x="70"/>
        <item x="181"/>
        <item x="365"/>
        <item x="322"/>
        <item x="131"/>
        <item x="281"/>
        <item x="77"/>
        <item x="245"/>
        <item x="316"/>
        <item x="123"/>
        <item x="97"/>
        <item x="297"/>
        <item x="333"/>
        <item x="174"/>
        <item x="58"/>
        <item x="180"/>
        <item x="368"/>
        <item x="115"/>
        <item x="62"/>
        <item x="158"/>
        <item x="79"/>
        <item x="249"/>
        <item x="286"/>
        <item x="343"/>
        <item x="122"/>
        <item x="164"/>
        <item x="258"/>
        <item x="190"/>
        <item x="352"/>
        <item x="351"/>
        <item x="165"/>
        <item x="189"/>
        <item x="17"/>
        <item x="209"/>
        <item x="372"/>
        <item x="196"/>
        <item x="267"/>
        <item x="347"/>
        <item x="69"/>
        <item x="186"/>
        <item x="371"/>
        <item x="171"/>
        <item x="51"/>
        <item x="251"/>
        <item x="377"/>
        <item x="152"/>
        <item x="40"/>
        <item x="162"/>
        <item x="169"/>
        <item x="293"/>
        <item x="81"/>
        <item x="362"/>
        <item x="118"/>
        <item x="111"/>
        <item x="248"/>
        <item x="369"/>
        <item x="309"/>
        <item x="161"/>
        <item x="154"/>
        <item x="358"/>
        <item x="310"/>
        <item x="356"/>
        <item x="44"/>
        <item x="239"/>
        <item x="383"/>
        <item x="182"/>
        <item x="366"/>
        <item x="166"/>
        <item x="337"/>
        <item x="129"/>
        <item x="259"/>
        <item x="73"/>
        <item x="61"/>
        <item x="54"/>
        <item x="382"/>
        <item x="269"/>
        <item x="25"/>
        <item x="222"/>
        <item x="247"/>
        <item x="176"/>
        <item x="156"/>
        <item x="327"/>
        <item x="335"/>
        <item x="107"/>
        <item x="127"/>
        <item x="53"/>
        <item x="71"/>
        <item x="6"/>
        <item x="265"/>
        <item x="311"/>
        <item x="295"/>
        <item x="163"/>
        <item x="136"/>
        <item x="232"/>
        <item x="334"/>
        <item x="132"/>
        <item x="143"/>
        <item x="285"/>
        <item x="96"/>
        <item x="380"/>
        <item x="101"/>
        <item x="140"/>
        <item x="298"/>
        <item x="206"/>
        <item x="254"/>
        <item x="378"/>
        <item x="64"/>
        <item x="325"/>
        <item x="348"/>
        <item x="55"/>
        <item x="145"/>
        <item x="373"/>
        <item x="188"/>
        <item x="261"/>
        <item x="328"/>
        <item x="172"/>
        <item x="350"/>
        <item x="360"/>
        <item x="147"/>
        <item x="204"/>
        <item x="20"/>
        <item x="346"/>
        <item x="7"/>
        <item x="338"/>
        <item x="141"/>
        <item x="134"/>
        <item x="170"/>
        <item x="336"/>
        <item x="114"/>
        <item x="142"/>
        <item x="301"/>
        <item x="95"/>
        <item x="200"/>
        <item x="284"/>
        <item x="304"/>
        <item x="89"/>
        <item x="199"/>
        <item x="1"/>
        <item x="216"/>
        <item x="103"/>
        <item x="307"/>
        <item x="18"/>
        <item x="86"/>
        <item x="317"/>
        <item x="106"/>
        <item x="217"/>
        <item x="19"/>
        <item x="287"/>
        <item x="16"/>
        <item x="212"/>
        <item x="214"/>
        <item x="2"/>
        <item x="12"/>
        <item x="279"/>
        <item x="0"/>
        <item x="201"/>
        <item x="198"/>
        <item x="211"/>
        <item x="75"/>
        <item x="223"/>
        <item x="120"/>
        <item x="14"/>
        <item x="21"/>
        <item x="243"/>
        <item x="48"/>
        <item x="49"/>
        <item x="78"/>
        <item x="179"/>
        <item x="386"/>
        <item x="244"/>
        <item x="277"/>
        <item x="340"/>
        <item x="157"/>
        <item x="385"/>
        <item x="146"/>
        <item x="354"/>
        <item x="332"/>
        <item x="329"/>
        <item x="85"/>
        <item x="9"/>
        <item x="276"/>
        <item x="138"/>
        <item x="184"/>
        <item x="155"/>
        <item x="319"/>
        <item x="32"/>
        <item x="228"/>
        <item x="30"/>
        <item x="133"/>
        <item x="361"/>
        <item x="183"/>
        <item x="273"/>
        <item x="367"/>
        <item x="213"/>
        <item x="341"/>
        <item x="349"/>
        <item x="82"/>
        <item x="88"/>
        <item x="167"/>
        <item x="359"/>
        <item x="282"/>
        <item x="256"/>
        <item x="159"/>
        <item x="149"/>
        <item x="215"/>
        <item x="68"/>
        <item x="4"/>
        <item x="202"/>
        <item x="263"/>
        <item x="60"/>
        <item x="15"/>
        <item x="241"/>
        <item x="43"/>
        <item x="266"/>
        <item x="91"/>
        <item x="242"/>
        <item x="74"/>
        <item x="227"/>
        <item x="33"/>
        <item x="66"/>
        <item x="345"/>
        <item x="50"/>
        <item x="271"/>
        <item x="268"/>
        <item x="151"/>
        <item x="87"/>
        <item x="283"/>
        <item x="80"/>
        <item x="272"/>
        <item x="56"/>
        <item x="235"/>
        <item x="72"/>
        <item x="264"/>
        <item x="262"/>
        <item x="252"/>
        <item x="37"/>
        <item x="29"/>
        <item x="59"/>
        <item x="231"/>
        <item x="27"/>
        <item x="219"/>
        <item x="8"/>
        <item x="205"/>
        <item x="226"/>
        <item x="45"/>
        <item x="24"/>
        <item x="255"/>
        <item t="default"/>
      </items>
    </pivotField>
    <pivotField compact="0" outline="0" showAll="0"/>
    <pivotField compact="0" outline="0" showAll="0"/>
  </pivotFields>
  <rowFields count="1">
    <field x="2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2">
    <field x="1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求和项:支付金额" fld="4" baseField="0" baseItem="0"/>
    <dataField name="求和项:支付件数" fld="5" baseField="0" baseItem="0"/>
    <dataField name="求和项:商品访客数" fld="6" baseField="0" baseItem="0"/>
    <dataField name="求和项:支付转化率" fld="7" baseField="0" baseItem="0"/>
    <dataField name="求和项:客单件" fld="8" baseField="0" baseItem="0"/>
    <dataField name="求和项:件单件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4" cacheId="2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J205" firstHeaderRow="1" firstDataRow="3" firstDataCol="1"/>
  <pivotFields count="16">
    <pivotField compact="0" showAll="0">
      <items count="2">
        <item x="0"/>
        <item t="default"/>
      </items>
    </pivotField>
    <pivotField axis="axisCol" compact="0" showAll="0">
      <items count="3">
        <item x="0"/>
        <item x="1"/>
        <item t="default"/>
      </items>
    </pivotField>
    <pivotField axis="axisRow" compact="0" numFmtId="176" showAll="0">
      <items count="200">
        <item x="119"/>
        <item x="20"/>
        <item x="31"/>
        <item x="112"/>
        <item x="149"/>
        <item x="80"/>
        <item x="102"/>
        <item x="87"/>
        <item x="196"/>
        <item x="52"/>
        <item x="71"/>
        <item x="89"/>
        <item x="9"/>
        <item x="64"/>
        <item x="61"/>
        <item x="27"/>
        <item x="98"/>
        <item x="49"/>
        <item x="124"/>
        <item x="4"/>
        <item x="18"/>
        <item x="57"/>
        <item x="44"/>
        <item x="68"/>
        <item x="23"/>
        <item x="1"/>
        <item x="59"/>
        <item x="45"/>
        <item x="30"/>
        <item x="21"/>
        <item x="19"/>
        <item x="70"/>
        <item x="117"/>
        <item x="107"/>
        <item x="152"/>
        <item x="65"/>
        <item x="96"/>
        <item x="123"/>
        <item x="194"/>
        <item x="127"/>
        <item x="104"/>
        <item x="113"/>
        <item x="128"/>
        <item x="33"/>
        <item x="28"/>
        <item x="76"/>
        <item x="162"/>
        <item x="50"/>
        <item x="32"/>
        <item x="156"/>
        <item x="39"/>
        <item x="158"/>
        <item x="92"/>
        <item x="137"/>
        <item x="175"/>
        <item x="136"/>
        <item x="97"/>
        <item x="109"/>
        <item x="176"/>
        <item x="41"/>
        <item x="62"/>
        <item x="74"/>
        <item x="0"/>
        <item x="7"/>
        <item x="67"/>
        <item x="147"/>
        <item x="24"/>
        <item x="182"/>
        <item x="48"/>
        <item x="63"/>
        <item x="38"/>
        <item x="193"/>
        <item x="85"/>
        <item x="73"/>
        <item x="126"/>
        <item x="26"/>
        <item x="29"/>
        <item x="114"/>
        <item x="105"/>
        <item x="111"/>
        <item x="131"/>
        <item x="129"/>
        <item x="142"/>
        <item x="15"/>
        <item x="12"/>
        <item x="34"/>
        <item x="42"/>
        <item x="90"/>
        <item x="108"/>
        <item x="60"/>
        <item x="54"/>
        <item x="189"/>
        <item x="53"/>
        <item x="35"/>
        <item x="83"/>
        <item x="47"/>
        <item x="6"/>
        <item x="135"/>
        <item x="84"/>
        <item x="95"/>
        <item x="36"/>
        <item x="100"/>
        <item x="134"/>
        <item x="181"/>
        <item x="82"/>
        <item x="22"/>
        <item x="43"/>
        <item x="10"/>
        <item x="66"/>
        <item x="13"/>
        <item x="160"/>
        <item x="77"/>
        <item x="148"/>
        <item x="169"/>
        <item x="153"/>
        <item x="88"/>
        <item x="40"/>
        <item x="86"/>
        <item x="171"/>
        <item x="37"/>
        <item x="58"/>
        <item x="72"/>
        <item x="94"/>
        <item x="17"/>
        <item x="157"/>
        <item x="138"/>
        <item x="14"/>
        <item x="3"/>
        <item x="118"/>
        <item x="56"/>
        <item x="75"/>
        <item x="2"/>
        <item x="121"/>
        <item x="141"/>
        <item x="46"/>
        <item x="5"/>
        <item x="51"/>
        <item x="132"/>
        <item x="91"/>
        <item x="81"/>
        <item x="55"/>
        <item x="106"/>
        <item x="143"/>
        <item x="133"/>
        <item x="8"/>
        <item x="78"/>
        <item x="172"/>
        <item x="150"/>
        <item x="151"/>
        <item x="103"/>
        <item x="16"/>
        <item x="173"/>
        <item x="140"/>
        <item x="159"/>
        <item x="99"/>
        <item x="125"/>
        <item x="122"/>
        <item x="166"/>
        <item x="69"/>
        <item x="116"/>
        <item x="178"/>
        <item x="154"/>
        <item x="164"/>
        <item x="191"/>
        <item x="101"/>
        <item x="120"/>
        <item x="139"/>
        <item x="177"/>
        <item x="190"/>
        <item x="195"/>
        <item x="161"/>
        <item x="186"/>
        <item x="188"/>
        <item x="146"/>
        <item x="197"/>
        <item x="184"/>
        <item x="144"/>
        <item x="170"/>
        <item x="25"/>
        <item x="155"/>
        <item x="115"/>
        <item x="110"/>
        <item x="165"/>
        <item x="179"/>
        <item x="145"/>
        <item x="185"/>
        <item x="11"/>
        <item x="183"/>
        <item x="198"/>
        <item x="192"/>
        <item x="174"/>
        <item x="93"/>
        <item x="187"/>
        <item x="130"/>
        <item x="167"/>
        <item x="79"/>
        <item x="163"/>
        <item x="180"/>
        <item x="168"/>
        <item t="default"/>
      </items>
    </pivotField>
    <pivotField compact="0" showAll="0"/>
    <pivotField dataField="1" compact="0" showAll="0">
      <items count="372">
        <item x="370"/>
        <item x="369"/>
        <item x="186"/>
        <item x="185"/>
        <item x="184"/>
        <item x="183"/>
        <item x="182"/>
        <item x="181"/>
        <item x="368"/>
        <item x="367"/>
        <item x="180"/>
        <item x="366"/>
        <item x="365"/>
        <item x="364"/>
        <item x="179"/>
        <item x="363"/>
        <item x="178"/>
        <item x="362"/>
        <item x="177"/>
        <item x="361"/>
        <item x="176"/>
        <item x="360"/>
        <item x="175"/>
        <item x="174"/>
        <item x="173"/>
        <item x="172"/>
        <item x="359"/>
        <item x="171"/>
        <item x="170"/>
        <item x="358"/>
        <item x="357"/>
        <item x="356"/>
        <item x="169"/>
        <item x="355"/>
        <item x="354"/>
        <item x="168"/>
        <item x="167"/>
        <item x="353"/>
        <item x="166"/>
        <item x="165"/>
        <item x="352"/>
        <item x="351"/>
        <item x="164"/>
        <item x="163"/>
        <item x="162"/>
        <item x="161"/>
        <item x="350"/>
        <item x="349"/>
        <item x="348"/>
        <item x="160"/>
        <item x="159"/>
        <item x="347"/>
        <item x="346"/>
        <item x="158"/>
        <item x="345"/>
        <item x="157"/>
        <item x="156"/>
        <item x="155"/>
        <item x="154"/>
        <item x="344"/>
        <item x="153"/>
        <item x="343"/>
        <item x="152"/>
        <item x="151"/>
        <item x="150"/>
        <item x="342"/>
        <item x="341"/>
        <item x="340"/>
        <item x="149"/>
        <item x="339"/>
        <item x="148"/>
        <item x="338"/>
        <item x="147"/>
        <item x="146"/>
        <item x="145"/>
        <item x="337"/>
        <item x="336"/>
        <item x="335"/>
        <item x="144"/>
        <item x="143"/>
        <item x="334"/>
        <item x="142"/>
        <item x="141"/>
        <item x="333"/>
        <item x="332"/>
        <item x="140"/>
        <item x="331"/>
        <item x="330"/>
        <item x="329"/>
        <item x="328"/>
        <item x="139"/>
        <item x="327"/>
        <item x="326"/>
        <item x="325"/>
        <item x="138"/>
        <item x="137"/>
        <item x="136"/>
        <item x="324"/>
        <item x="323"/>
        <item x="135"/>
        <item x="134"/>
        <item x="322"/>
        <item x="321"/>
        <item x="133"/>
        <item x="320"/>
        <item x="132"/>
        <item x="319"/>
        <item x="318"/>
        <item x="131"/>
        <item x="130"/>
        <item x="317"/>
        <item x="316"/>
        <item x="129"/>
        <item x="128"/>
        <item x="127"/>
        <item x="126"/>
        <item x="125"/>
        <item x="315"/>
        <item x="124"/>
        <item x="314"/>
        <item x="123"/>
        <item x="122"/>
        <item x="313"/>
        <item x="312"/>
        <item x="311"/>
        <item x="121"/>
        <item x="310"/>
        <item x="309"/>
        <item x="120"/>
        <item x="308"/>
        <item x="119"/>
        <item x="307"/>
        <item x="306"/>
        <item x="118"/>
        <item x="305"/>
        <item x="117"/>
        <item x="116"/>
        <item x="115"/>
        <item x="304"/>
        <item x="114"/>
        <item x="113"/>
        <item x="112"/>
        <item x="303"/>
        <item x="302"/>
        <item x="301"/>
        <item x="300"/>
        <item x="111"/>
        <item x="299"/>
        <item x="110"/>
        <item x="109"/>
        <item x="298"/>
        <item x="297"/>
        <item x="108"/>
        <item x="107"/>
        <item x="296"/>
        <item x="106"/>
        <item x="295"/>
        <item x="105"/>
        <item x="104"/>
        <item x="294"/>
        <item x="293"/>
        <item x="292"/>
        <item x="103"/>
        <item x="102"/>
        <item x="101"/>
        <item x="100"/>
        <item x="99"/>
        <item x="291"/>
        <item x="98"/>
        <item x="290"/>
        <item x="289"/>
        <item x="288"/>
        <item x="97"/>
        <item x="96"/>
        <item x="95"/>
        <item x="287"/>
        <item x="286"/>
        <item x="285"/>
        <item x="284"/>
        <item x="94"/>
        <item x="283"/>
        <item x="282"/>
        <item x="93"/>
        <item x="92"/>
        <item x="281"/>
        <item x="91"/>
        <item x="280"/>
        <item x="90"/>
        <item x="279"/>
        <item x="278"/>
        <item x="89"/>
        <item x="88"/>
        <item x="87"/>
        <item x="277"/>
        <item x="276"/>
        <item x="86"/>
        <item x="85"/>
        <item x="84"/>
        <item x="275"/>
        <item x="274"/>
        <item x="273"/>
        <item x="83"/>
        <item x="82"/>
        <item x="272"/>
        <item x="81"/>
        <item x="80"/>
        <item x="271"/>
        <item x="270"/>
        <item x="269"/>
        <item x="79"/>
        <item x="268"/>
        <item x="267"/>
        <item x="266"/>
        <item x="265"/>
        <item x="264"/>
        <item x="78"/>
        <item x="77"/>
        <item x="76"/>
        <item x="263"/>
        <item x="262"/>
        <item x="261"/>
        <item x="260"/>
        <item x="259"/>
        <item x="75"/>
        <item x="74"/>
        <item x="73"/>
        <item x="72"/>
        <item x="71"/>
        <item x="70"/>
        <item x="258"/>
        <item x="257"/>
        <item x="256"/>
        <item x="69"/>
        <item x="255"/>
        <item x="68"/>
        <item x="67"/>
        <item x="66"/>
        <item x="254"/>
        <item x="253"/>
        <item x="65"/>
        <item x="64"/>
        <item x="252"/>
        <item x="63"/>
        <item x="62"/>
        <item x="61"/>
        <item x="251"/>
        <item x="250"/>
        <item x="60"/>
        <item x="249"/>
        <item x="248"/>
        <item x="247"/>
        <item x="59"/>
        <item x="58"/>
        <item x="246"/>
        <item x="245"/>
        <item x="244"/>
        <item x="243"/>
        <item x="57"/>
        <item x="242"/>
        <item x="241"/>
        <item x="56"/>
        <item x="55"/>
        <item x="54"/>
        <item x="240"/>
        <item x="239"/>
        <item x="53"/>
        <item x="238"/>
        <item x="52"/>
        <item x="237"/>
        <item x="51"/>
        <item x="50"/>
        <item x="236"/>
        <item x="49"/>
        <item x="48"/>
        <item x="235"/>
        <item x="234"/>
        <item x="47"/>
        <item x="233"/>
        <item x="46"/>
        <item x="232"/>
        <item x="231"/>
        <item x="230"/>
        <item x="229"/>
        <item x="228"/>
        <item x="227"/>
        <item x="45"/>
        <item x="44"/>
        <item x="43"/>
        <item x="42"/>
        <item x="41"/>
        <item x="226"/>
        <item x="225"/>
        <item x="40"/>
        <item x="39"/>
        <item x="38"/>
        <item x="37"/>
        <item x="36"/>
        <item x="224"/>
        <item x="35"/>
        <item x="34"/>
        <item x="33"/>
        <item x="223"/>
        <item x="222"/>
        <item x="221"/>
        <item x="220"/>
        <item x="32"/>
        <item x="219"/>
        <item x="218"/>
        <item x="217"/>
        <item x="216"/>
        <item x="31"/>
        <item x="30"/>
        <item x="29"/>
        <item x="215"/>
        <item x="28"/>
        <item x="27"/>
        <item x="26"/>
        <item x="25"/>
        <item x="24"/>
        <item x="214"/>
        <item x="213"/>
        <item x="23"/>
        <item x="212"/>
        <item x="22"/>
        <item x="211"/>
        <item x="210"/>
        <item x="209"/>
        <item x="21"/>
        <item x="208"/>
        <item x="207"/>
        <item x="20"/>
        <item x="19"/>
        <item x="18"/>
        <item x="206"/>
        <item x="17"/>
        <item x="205"/>
        <item x="204"/>
        <item x="16"/>
        <item x="15"/>
        <item x="14"/>
        <item x="13"/>
        <item x="203"/>
        <item x="202"/>
        <item x="201"/>
        <item x="12"/>
        <item x="11"/>
        <item x="200"/>
        <item x="199"/>
        <item x="198"/>
        <item x="10"/>
        <item x="197"/>
        <item x="9"/>
        <item x="196"/>
        <item x="195"/>
        <item x="194"/>
        <item x="8"/>
        <item x="7"/>
        <item x="193"/>
        <item x="192"/>
        <item x="191"/>
        <item x="6"/>
        <item x="5"/>
        <item x="4"/>
        <item x="190"/>
        <item x="3"/>
        <item x="2"/>
        <item x="189"/>
        <item x="1"/>
        <item x="188"/>
        <item x="187"/>
        <item x="0"/>
        <item t="default"/>
      </items>
    </pivotField>
    <pivotField dataField="1" compact="0" showAll="0">
      <items count="246">
        <item x="144"/>
        <item x="244"/>
        <item x="130"/>
        <item x="139"/>
        <item x="133"/>
        <item x="141"/>
        <item x="140"/>
        <item x="138"/>
        <item x="128"/>
        <item x="134"/>
        <item x="125"/>
        <item x="143"/>
        <item x="123"/>
        <item x="127"/>
        <item x="137"/>
        <item x="122"/>
        <item x="135"/>
        <item x="131"/>
        <item x="84"/>
        <item x="129"/>
        <item x="221"/>
        <item x="142"/>
        <item x="107"/>
        <item x="116"/>
        <item x="121"/>
        <item x="99"/>
        <item x="108"/>
        <item x="114"/>
        <item x="117"/>
        <item x="124"/>
        <item x="238"/>
        <item x="93"/>
        <item x="132"/>
        <item x="112"/>
        <item x="106"/>
        <item x="203"/>
        <item x="82"/>
        <item x="236"/>
        <item x="119"/>
        <item x="74"/>
        <item x="234"/>
        <item x="105"/>
        <item x="90"/>
        <item x="96"/>
        <item x="110"/>
        <item x="242"/>
        <item x="235"/>
        <item x="53"/>
        <item x="102"/>
        <item x="72"/>
        <item x="136"/>
        <item x="89"/>
        <item x="55"/>
        <item x="78"/>
        <item x="98"/>
        <item x="48"/>
        <item x="100"/>
        <item x="240"/>
        <item x="62"/>
        <item x="104"/>
        <item x="118"/>
        <item x="75"/>
        <item x="225"/>
        <item x="213"/>
        <item x="199"/>
        <item x="47"/>
        <item x="231"/>
        <item x="239"/>
        <item x="224"/>
        <item x="85"/>
        <item x="115"/>
        <item x="189"/>
        <item x="111"/>
        <item x="113"/>
        <item x="212"/>
        <item x="35"/>
        <item x="61"/>
        <item x="237"/>
        <item x="58"/>
        <item x="220"/>
        <item x="194"/>
        <item x="71"/>
        <item x="241"/>
        <item x="97"/>
        <item x="219"/>
        <item x="207"/>
        <item x="174"/>
        <item x="68"/>
        <item x="120"/>
        <item x="38"/>
        <item x="126"/>
        <item x="183"/>
        <item x="103"/>
        <item x="24"/>
        <item x="65"/>
        <item x="81"/>
        <item x="77"/>
        <item x="215"/>
        <item x="229"/>
        <item x="190"/>
        <item x="206"/>
        <item x="217"/>
        <item x="39"/>
        <item x="243"/>
        <item x="233"/>
        <item x="211"/>
        <item x="101"/>
        <item x="76"/>
        <item x="91"/>
        <item x="69"/>
        <item x="59"/>
        <item x="88"/>
        <item x="95"/>
        <item x="232"/>
        <item x="109"/>
        <item x="52"/>
        <item x="228"/>
        <item x="192"/>
        <item x="184"/>
        <item x="226"/>
        <item x="223"/>
        <item x="50"/>
        <item x="200"/>
        <item x="208"/>
        <item x="42"/>
        <item x="94"/>
        <item x="73"/>
        <item x="26"/>
        <item x="182"/>
        <item x="57"/>
        <item x="41"/>
        <item x="67"/>
        <item x="176"/>
        <item x="171"/>
        <item x="178"/>
        <item x="23"/>
        <item x="86"/>
        <item x="230"/>
        <item x="60"/>
        <item x="202"/>
        <item x="210"/>
        <item x="222"/>
        <item x="64"/>
        <item x="193"/>
        <item x="56"/>
        <item x="34"/>
        <item x="46"/>
        <item x="191"/>
        <item x="185"/>
        <item x="80"/>
        <item x="196"/>
        <item x="66"/>
        <item x="201"/>
        <item x="29"/>
        <item x="32"/>
        <item x="25"/>
        <item x="21"/>
        <item x="195"/>
        <item x="209"/>
        <item x="166"/>
        <item x="188"/>
        <item x="87"/>
        <item x="22"/>
        <item x="165"/>
        <item x="169"/>
        <item x="49"/>
        <item x="16"/>
        <item x="19"/>
        <item x="186"/>
        <item x="216"/>
        <item x="79"/>
        <item x="214"/>
        <item x="187"/>
        <item x="37"/>
        <item x="43"/>
        <item x="179"/>
        <item x="40"/>
        <item x="157"/>
        <item x="161"/>
        <item x="198"/>
        <item x="54"/>
        <item x="31"/>
        <item x="11"/>
        <item x="14"/>
        <item x="177"/>
        <item x="20"/>
        <item x="12"/>
        <item x="170"/>
        <item x="151"/>
        <item x="164"/>
        <item x="13"/>
        <item x="156"/>
        <item x="28"/>
        <item x="4"/>
        <item x="159"/>
        <item x="154"/>
        <item x="33"/>
        <item x="8"/>
        <item x="205"/>
        <item x="168"/>
        <item x="63"/>
        <item x="158"/>
        <item x="10"/>
        <item x="44"/>
        <item x="152"/>
        <item x="181"/>
        <item x="173"/>
        <item x="227"/>
        <item x="6"/>
        <item x="27"/>
        <item x="17"/>
        <item x="45"/>
        <item x="153"/>
        <item x="92"/>
        <item x="162"/>
        <item x="167"/>
        <item x="180"/>
        <item x="148"/>
        <item x="15"/>
        <item x="2"/>
        <item x="197"/>
        <item x="160"/>
        <item x="18"/>
        <item x="83"/>
        <item x="51"/>
        <item x="218"/>
        <item x="163"/>
        <item x="1"/>
        <item x="146"/>
        <item x="30"/>
        <item x="70"/>
        <item x="172"/>
        <item x="204"/>
        <item x="155"/>
        <item x="9"/>
        <item x="145"/>
        <item x="0"/>
        <item x="5"/>
        <item x="149"/>
        <item x="36"/>
        <item x="3"/>
        <item x="147"/>
        <item x="175"/>
        <item x="7"/>
        <item x="150"/>
        <item t="default"/>
      </items>
    </pivotField>
    <pivotField dataField="1" compact="0" showAll="0">
      <items count="325">
        <item x="167"/>
        <item x="173"/>
        <item x="157"/>
        <item x="153"/>
        <item x="147"/>
        <item x="155"/>
        <item x="310"/>
        <item x="315"/>
        <item x="154"/>
        <item x="169"/>
        <item x="163"/>
        <item x="171"/>
        <item x="172"/>
        <item x="314"/>
        <item x="317"/>
        <item x="160"/>
        <item x="316"/>
        <item x="306"/>
        <item x="308"/>
        <item x="307"/>
        <item x="161"/>
        <item x="99"/>
        <item x="159"/>
        <item x="162"/>
        <item x="322"/>
        <item x="309"/>
        <item x="302"/>
        <item x="319"/>
        <item x="144"/>
        <item x="151"/>
        <item x="292"/>
        <item x="138"/>
        <item x="146"/>
        <item x="301"/>
        <item x="300"/>
        <item x="134"/>
        <item x="168"/>
        <item x="141"/>
        <item x="158"/>
        <item x="102"/>
        <item x="126"/>
        <item x="305"/>
        <item x="135"/>
        <item x="150"/>
        <item x="320"/>
        <item x="166"/>
        <item x="164"/>
        <item x="311"/>
        <item x="121"/>
        <item x="288"/>
        <item x="303"/>
        <item x="295"/>
        <item x="143"/>
        <item x="293"/>
        <item x="156"/>
        <item x="131"/>
        <item x="123"/>
        <item x="323"/>
        <item x="136"/>
        <item x="110"/>
        <item x="321"/>
        <item x="129"/>
        <item x="140"/>
        <item x="312"/>
        <item x="282"/>
        <item x="165"/>
        <item x="267"/>
        <item x="152"/>
        <item x="276"/>
        <item x="299"/>
        <item x="170"/>
        <item x="133"/>
        <item x="142"/>
        <item x="108"/>
        <item x="265"/>
        <item x="137"/>
        <item x="132"/>
        <item x="287"/>
        <item x="294"/>
        <item x="116"/>
        <item x="54"/>
        <item x="112"/>
        <item x="278"/>
        <item x="313"/>
        <item x="111"/>
        <item x="174"/>
        <item x="124"/>
        <item x="291"/>
        <item x="268"/>
        <item x="279"/>
        <item x="149"/>
        <item x="281"/>
        <item x="262"/>
        <item x="94"/>
        <item x="113"/>
        <item x="47"/>
        <item x="100"/>
        <item x="114"/>
        <item x="298"/>
        <item x="297"/>
        <item x="145"/>
        <item x="128"/>
        <item x="318"/>
        <item x="95"/>
        <item x="270"/>
        <item x="76"/>
        <item x="127"/>
        <item x="90"/>
        <item x="118"/>
        <item x="107"/>
        <item x="125"/>
        <item x="254"/>
        <item x="63"/>
        <item x="251"/>
        <item x="89"/>
        <item x="304"/>
        <item x="101"/>
        <item x="106"/>
        <item x="239"/>
        <item x="260"/>
        <item x="109"/>
        <item x="274"/>
        <item x="242"/>
        <item x="285"/>
        <item x="120"/>
        <item x="289"/>
        <item x="245"/>
        <item x="53"/>
        <item x="103"/>
        <item x="81"/>
        <item x="283"/>
        <item x="236"/>
        <item x="290"/>
        <item x="284"/>
        <item x="222"/>
        <item x="88"/>
        <item x="60"/>
        <item x="32"/>
        <item x="98"/>
        <item x="119"/>
        <item x="243"/>
        <item x="48"/>
        <item x="122"/>
        <item x="68"/>
        <item x="148"/>
        <item x="258"/>
        <item x="253"/>
        <item x="71"/>
        <item x="244"/>
        <item x="252"/>
        <item x="104"/>
        <item x="233"/>
        <item x="75"/>
        <item x="38"/>
        <item x="256"/>
        <item x="105"/>
        <item x="84"/>
        <item x="234"/>
        <item x="286"/>
        <item x="96"/>
        <item x="83"/>
        <item x="130"/>
        <item x="269"/>
        <item x="57"/>
        <item x="216"/>
        <item x="263"/>
        <item x="115"/>
        <item x="39"/>
        <item x="296"/>
        <item x="280"/>
        <item x="266"/>
        <item x="35"/>
        <item x="221"/>
        <item x="77"/>
        <item x="232"/>
        <item x="271"/>
        <item x="85"/>
        <item x="275"/>
        <item x="65"/>
        <item x="139"/>
        <item x="229"/>
        <item x="237"/>
        <item x="261"/>
        <item x="50"/>
        <item x="92"/>
        <item x="249"/>
        <item x="250"/>
        <item x="69"/>
        <item x="117"/>
        <item x="224"/>
        <item x="191"/>
        <item x="226"/>
        <item x="277"/>
        <item x="58"/>
        <item x="86"/>
        <item x="67"/>
        <item x="80"/>
        <item x="246"/>
        <item x="59"/>
        <item x="247"/>
        <item x="238"/>
        <item x="78"/>
        <item x="264"/>
        <item x="227"/>
        <item x="97"/>
        <item x="215"/>
        <item x="72"/>
        <item x="223"/>
        <item x="235"/>
        <item x="248"/>
        <item x="61"/>
        <item x="73"/>
        <item x="225"/>
        <item x="56"/>
        <item x="228"/>
        <item x="49"/>
        <item x="41"/>
        <item x="62"/>
        <item x="66"/>
        <item x="273"/>
        <item x="74"/>
        <item x="51"/>
        <item x="220"/>
        <item x="91"/>
        <item x="214"/>
        <item x="199"/>
        <item x="204"/>
        <item x="217"/>
        <item x="87"/>
        <item x="22"/>
        <item x="24"/>
        <item x="257"/>
        <item x="34"/>
        <item x="42"/>
        <item x="29"/>
        <item x="211"/>
        <item x="201"/>
        <item x="26"/>
        <item x="209"/>
        <item x="207"/>
        <item x="79"/>
        <item x="231"/>
        <item x="23"/>
        <item x="55"/>
        <item x="206"/>
        <item x="255"/>
        <item x="37"/>
        <item x="25"/>
        <item x="210"/>
        <item x="196"/>
        <item x="21"/>
        <item x="195"/>
        <item x="46"/>
        <item x="19"/>
        <item x="187"/>
        <item x="200"/>
        <item x="31"/>
        <item x="40"/>
        <item x="218"/>
        <item x="208"/>
        <item x="64"/>
        <item x="11"/>
        <item x="241"/>
        <item x="44"/>
        <item x="33"/>
        <item x="213"/>
        <item x="219"/>
        <item x="45"/>
        <item x="203"/>
        <item x="27"/>
        <item x="194"/>
        <item x="8"/>
        <item x="13"/>
        <item x="20"/>
        <item x="14"/>
        <item x="212"/>
        <item x="28"/>
        <item x="197"/>
        <item x="188"/>
        <item x="198"/>
        <item x="189"/>
        <item x="12"/>
        <item x="93"/>
        <item x="272"/>
        <item x="186"/>
        <item x="17"/>
        <item x="30"/>
        <item x="184"/>
        <item x="192"/>
        <item x="18"/>
        <item x="43"/>
        <item x="230"/>
        <item x="10"/>
        <item x="202"/>
        <item x="16"/>
        <item x="193"/>
        <item x="15"/>
        <item x="190"/>
        <item x="6"/>
        <item x="52"/>
        <item x="181"/>
        <item x="70"/>
        <item x="4"/>
        <item x="240"/>
        <item x="2"/>
        <item x="183"/>
        <item x="178"/>
        <item x="9"/>
        <item x="185"/>
        <item x="259"/>
        <item x="82"/>
        <item x="1"/>
        <item x="176"/>
        <item x="182"/>
        <item x="5"/>
        <item x="179"/>
        <item x="3"/>
        <item x="177"/>
        <item x="7"/>
        <item x="180"/>
        <item x="0"/>
        <item x="175"/>
        <item x="36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2">
    <field x="1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求和项:支付金额" fld="4" baseField="0" baseItem="0"/>
    <dataField name="求和项:支付件数" fld="5" baseField="0" baseItem="0"/>
    <dataField name="求和项:商品访客数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3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M216" firstHeaderRow="1" firstDataRow="3" firstDataCol="1"/>
  <pivotFields count="16">
    <pivotField compact="0" showAll="0">
      <items count="2">
        <item x="0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axis="axisRow" compact="0" numFmtId="176" showAll="0">
      <items count="211">
        <item x="121"/>
        <item x="18"/>
        <item x="24"/>
        <item x="129"/>
        <item x="160"/>
        <item x="78"/>
        <item x="113"/>
        <item x="107"/>
        <item x="58"/>
        <item x="70"/>
        <item x="81"/>
        <item x="8"/>
        <item x="68"/>
        <item x="53"/>
        <item x="20"/>
        <item x="99"/>
        <item x="45"/>
        <item x="123"/>
        <item x="2"/>
        <item x="17"/>
        <item x="43"/>
        <item x="38"/>
        <item x="79"/>
        <item x="22"/>
        <item x="1"/>
        <item x="69"/>
        <item x="35"/>
        <item x="25"/>
        <item x="28"/>
        <item x="19"/>
        <item x="60"/>
        <item x="112"/>
        <item x="115"/>
        <item x="136"/>
        <item x="74"/>
        <item x="106"/>
        <item x="138"/>
        <item x="165"/>
        <item x="131"/>
        <item x="139"/>
        <item x="128"/>
        <item x="88"/>
        <item x="185"/>
        <item x="29"/>
        <item x="23"/>
        <item x="67"/>
        <item x="167"/>
        <item x="50"/>
        <item x="12"/>
        <item x="157"/>
        <item x="39"/>
        <item x="187"/>
        <item x="122"/>
        <item x="150"/>
        <item x="200"/>
        <item x="162"/>
        <item x="116"/>
        <item x="109"/>
        <item x="191"/>
        <item x="36"/>
        <item x="59"/>
        <item x="71"/>
        <item x="0"/>
        <item x="5"/>
        <item x="57"/>
        <item x="130"/>
        <item x="21"/>
        <item x="141"/>
        <item x="52"/>
        <item x="65"/>
        <item x="41"/>
        <item x="173"/>
        <item x="64"/>
        <item x="51"/>
        <item x="105"/>
        <item x="27"/>
        <item x="30"/>
        <item x="87"/>
        <item x="103"/>
        <item x="85"/>
        <item x="124"/>
        <item x="125"/>
        <item x="146"/>
        <item x="15"/>
        <item x="10"/>
        <item x="40"/>
        <item x="31"/>
        <item x="83"/>
        <item x="196"/>
        <item x="94"/>
        <item x="49"/>
        <item x="80"/>
        <item x="158"/>
        <item x="63"/>
        <item x="46"/>
        <item x="62"/>
        <item x="98"/>
        <item x="7"/>
        <item x="120"/>
        <item x="92"/>
        <item x="100"/>
        <item x="32"/>
        <item x="207"/>
        <item x="204"/>
        <item x="95"/>
        <item x="108"/>
        <item x="202"/>
        <item x="82"/>
        <item x="26"/>
        <item x="44"/>
        <item x="11"/>
        <item x="61"/>
        <item x="14"/>
        <item x="175"/>
        <item x="72"/>
        <item x="147"/>
        <item x="161"/>
        <item x="180"/>
        <item x="97"/>
        <item x="33"/>
        <item x="86"/>
        <item x="163"/>
        <item x="34"/>
        <item x="66"/>
        <item x="76"/>
        <item x="89"/>
        <item x="16"/>
        <item x="140"/>
        <item x="149"/>
        <item x="9"/>
        <item x="4"/>
        <item x="110"/>
        <item x="90"/>
        <item x="84"/>
        <item x="3"/>
        <item x="134"/>
        <item x="144"/>
        <item x="37"/>
        <item x="6"/>
        <item x="47"/>
        <item x="137"/>
        <item x="77"/>
        <item x="75"/>
        <item x="54"/>
        <item x="102"/>
        <item x="143"/>
        <item x="133"/>
        <item x="42"/>
        <item x="96"/>
        <item x="126"/>
        <item x="145"/>
        <item x="197"/>
        <item x="104"/>
        <item x="13"/>
        <item x="166"/>
        <item x="169"/>
        <item x="193"/>
        <item x="101"/>
        <item x="132"/>
        <item x="119"/>
        <item x="170"/>
        <item x="56"/>
        <item x="117"/>
        <item x="178"/>
        <item x="181"/>
        <item x="155"/>
        <item x="153"/>
        <item x="171"/>
        <item x="192"/>
        <item x="127"/>
        <item x="148"/>
        <item x="177"/>
        <item x="203"/>
        <item x="186"/>
        <item x="188"/>
        <item x="201"/>
        <item x="156"/>
        <item x="172"/>
        <item x="182"/>
        <item x="209"/>
        <item x="142"/>
        <item x="176"/>
        <item x="184"/>
        <item x="154"/>
        <item x="183"/>
        <item x="48"/>
        <item x="174"/>
        <item x="114"/>
        <item x="195"/>
        <item x="111"/>
        <item x="164"/>
        <item x="168"/>
        <item x="152"/>
        <item x="55"/>
        <item x="73"/>
        <item x="194"/>
        <item x="205"/>
        <item x="198"/>
        <item x="189"/>
        <item x="199"/>
        <item x="190"/>
        <item x="93"/>
        <item x="151"/>
        <item x="118"/>
        <item x="208"/>
        <item x="91"/>
        <item x="159"/>
        <item x="206"/>
        <item x="135"/>
        <item x="179"/>
        <item t="default"/>
      </items>
    </pivotField>
    <pivotField compact="0" showAll="0"/>
    <pivotField dataField="1" compact="0" showAll="0">
      <items count="565">
        <item x="373"/>
        <item x="372"/>
        <item x="371"/>
        <item x="370"/>
        <item x="563"/>
        <item x="186"/>
        <item x="185"/>
        <item x="562"/>
        <item x="561"/>
        <item x="184"/>
        <item x="560"/>
        <item x="369"/>
        <item x="368"/>
        <item x="559"/>
        <item x="183"/>
        <item x="558"/>
        <item x="367"/>
        <item x="182"/>
        <item x="181"/>
        <item x="557"/>
        <item x="180"/>
        <item x="366"/>
        <item x="365"/>
        <item x="556"/>
        <item x="364"/>
        <item x="363"/>
        <item x="362"/>
        <item x="361"/>
        <item x="555"/>
        <item x="179"/>
        <item x="554"/>
        <item x="553"/>
        <item x="178"/>
        <item x="177"/>
        <item x="552"/>
        <item x="551"/>
        <item x="360"/>
        <item x="550"/>
        <item x="176"/>
        <item x="359"/>
        <item x="549"/>
        <item x="548"/>
        <item x="547"/>
        <item x="546"/>
        <item x="175"/>
        <item x="174"/>
        <item x="173"/>
        <item x="358"/>
        <item x="545"/>
        <item x="172"/>
        <item x="544"/>
        <item x="171"/>
        <item x="543"/>
        <item x="357"/>
        <item x="170"/>
        <item x="356"/>
        <item x="169"/>
        <item x="542"/>
        <item x="541"/>
        <item x="355"/>
        <item x="540"/>
        <item x="539"/>
        <item x="168"/>
        <item x="354"/>
        <item x="538"/>
        <item x="167"/>
        <item x="166"/>
        <item x="537"/>
        <item x="353"/>
        <item x="165"/>
        <item x="352"/>
        <item x="164"/>
        <item x="163"/>
        <item x="351"/>
        <item x="350"/>
        <item x="162"/>
        <item x="536"/>
        <item x="535"/>
        <item x="534"/>
        <item x="161"/>
        <item x="349"/>
        <item x="160"/>
        <item x="533"/>
        <item x="348"/>
        <item x="347"/>
        <item x="532"/>
        <item x="159"/>
        <item x="158"/>
        <item x="346"/>
        <item x="345"/>
        <item x="157"/>
        <item x="344"/>
        <item x="343"/>
        <item x="342"/>
        <item x="341"/>
        <item x="340"/>
        <item x="531"/>
        <item x="156"/>
        <item x="155"/>
        <item x="339"/>
        <item x="338"/>
        <item x="337"/>
        <item x="154"/>
        <item x="336"/>
        <item x="335"/>
        <item x="530"/>
        <item x="153"/>
        <item x="152"/>
        <item x="529"/>
        <item x="151"/>
        <item x="150"/>
        <item x="334"/>
        <item x="149"/>
        <item x="528"/>
        <item x="148"/>
        <item x="527"/>
        <item x="526"/>
        <item x="333"/>
        <item x="525"/>
        <item x="147"/>
        <item x="146"/>
        <item x="524"/>
        <item x="145"/>
        <item x="523"/>
        <item x="522"/>
        <item x="332"/>
        <item x="331"/>
        <item x="330"/>
        <item x="329"/>
        <item x="521"/>
        <item x="520"/>
        <item x="519"/>
        <item x="518"/>
        <item x="328"/>
        <item x="144"/>
        <item x="143"/>
        <item x="517"/>
        <item x="142"/>
        <item x="516"/>
        <item x="515"/>
        <item x="514"/>
        <item x="513"/>
        <item x="512"/>
        <item x="327"/>
        <item x="141"/>
        <item x="511"/>
        <item x="510"/>
        <item x="509"/>
        <item x="326"/>
        <item x="325"/>
        <item x="324"/>
        <item x="140"/>
        <item x="323"/>
        <item x="508"/>
        <item x="507"/>
        <item x="506"/>
        <item x="139"/>
        <item x="138"/>
        <item x="322"/>
        <item x="321"/>
        <item x="505"/>
        <item x="137"/>
        <item x="504"/>
        <item x="136"/>
        <item x="320"/>
        <item x="135"/>
        <item x="319"/>
        <item x="503"/>
        <item x="134"/>
        <item x="318"/>
        <item x="502"/>
        <item x="317"/>
        <item x="133"/>
        <item x="501"/>
        <item x="316"/>
        <item x="315"/>
        <item x="500"/>
        <item x="499"/>
        <item x="498"/>
        <item x="132"/>
        <item x="497"/>
        <item x="314"/>
        <item x="313"/>
        <item x="312"/>
        <item x="131"/>
        <item x="311"/>
        <item x="496"/>
        <item x="130"/>
        <item x="129"/>
        <item x="495"/>
        <item x="128"/>
        <item x="310"/>
        <item x="494"/>
        <item x="493"/>
        <item x="127"/>
        <item x="126"/>
        <item x="492"/>
        <item x="309"/>
        <item x="308"/>
        <item x="491"/>
        <item x="307"/>
        <item x="125"/>
        <item x="124"/>
        <item x="123"/>
        <item x="122"/>
        <item x="306"/>
        <item x="490"/>
        <item x="489"/>
        <item x="121"/>
        <item x="120"/>
        <item x="119"/>
        <item x="118"/>
        <item x="117"/>
        <item x="116"/>
        <item x="115"/>
        <item x="114"/>
        <item x="305"/>
        <item x="304"/>
        <item x="113"/>
        <item x="303"/>
        <item x="112"/>
        <item x="111"/>
        <item x="488"/>
        <item x="110"/>
        <item x="487"/>
        <item x="302"/>
        <item x="109"/>
        <item x="486"/>
        <item x="301"/>
        <item x="485"/>
        <item x="484"/>
        <item x="300"/>
        <item x="299"/>
        <item x="108"/>
        <item x="483"/>
        <item x="298"/>
        <item x="297"/>
        <item x="107"/>
        <item x="482"/>
        <item x="106"/>
        <item x="481"/>
        <item x="105"/>
        <item x="104"/>
        <item x="103"/>
        <item x="480"/>
        <item x="479"/>
        <item x="296"/>
        <item x="295"/>
        <item x="294"/>
        <item x="478"/>
        <item x="477"/>
        <item x="476"/>
        <item x="293"/>
        <item x="292"/>
        <item x="102"/>
        <item x="101"/>
        <item x="475"/>
        <item x="291"/>
        <item x="474"/>
        <item x="473"/>
        <item x="100"/>
        <item x="290"/>
        <item x="289"/>
        <item x="288"/>
        <item x="287"/>
        <item x="472"/>
        <item x="286"/>
        <item x="471"/>
        <item x="99"/>
        <item x="470"/>
        <item x="285"/>
        <item x="469"/>
        <item x="284"/>
        <item x="98"/>
        <item x="97"/>
        <item x="468"/>
        <item x="283"/>
        <item x="96"/>
        <item x="95"/>
        <item x="94"/>
        <item x="93"/>
        <item x="467"/>
        <item x="92"/>
        <item x="91"/>
        <item x="466"/>
        <item x="90"/>
        <item x="89"/>
        <item x="282"/>
        <item x="88"/>
        <item x="87"/>
        <item x="281"/>
        <item x="280"/>
        <item x="86"/>
        <item x="279"/>
        <item x="85"/>
        <item x="278"/>
        <item x="465"/>
        <item x="277"/>
        <item x="464"/>
        <item x="463"/>
        <item x="276"/>
        <item x="275"/>
        <item x="84"/>
        <item x="462"/>
        <item x="83"/>
        <item x="461"/>
        <item x="274"/>
        <item x="273"/>
        <item x="272"/>
        <item x="82"/>
        <item x="460"/>
        <item x="271"/>
        <item x="81"/>
        <item x="80"/>
        <item x="459"/>
        <item x="270"/>
        <item x="458"/>
        <item x="79"/>
        <item x="269"/>
        <item x="457"/>
        <item x="456"/>
        <item x="78"/>
        <item x="77"/>
        <item x="455"/>
        <item x="76"/>
        <item x="75"/>
        <item x="454"/>
        <item x="453"/>
        <item x="268"/>
        <item x="267"/>
        <item x="266"/>
        <item x="74"/>
        <item x="452"/>
        <item x="451"/>
        <item x="265"/>
        <item x="73"/>
        <item x="450"/>
        <item x="449"/>
        <item x="72"/>
        <item x="264"/>
        <item x="71"/>
        <item x="263"/>
        <item x="448"/>
        <item x="70"/>
        <item x="262"/>
        <item x="447"/>
        <item x="261"/>
        <item x="446"/>
        <item x="69"/>
        <item x="68"/>
        <item x="445"/>
        <item x="444"/>
        <item x="443"/>
        <item x="67"/>
        <item x="442"/>
        <item x="260"/>
        <item x="441"/>
        <item x="66"/>
        <item x="259"/>
        <item x="440"/>
        <item x="439"/>
        <item x="65"/>
        <item x="258"/>
        <item x="64"/>
        <item x="438"/>
        <item x="63"/>
        <item x="62"/>
        <item x="257"/>
        <item x="256"/>
        <item x="255"/>
        <item x="437"/>
        <item x="61"/>
        <item x="254"/>
        <item x="436"/>
        <item x="60"/>
        <item x="435"/>
        <item x="253"/>
        <item x="59"/>
        <item x="252"/>
        <item x="251"/>
        <item x="58"/>
        <item x="250"/>
        <item x="57"/>
        <item x="434"/>
        <item x="249"/>
        <item x="248"/>
        <item x="433"/>
        <item x="432"/>
        <item x="247"/>
        <item x="56"/>
        <item x="246"/>
        <item x="431"/>
        <item x="55"/>
        <item x="54"/>
        <item x="245"/>
        <item x="53"/>
        <item x="430"/>
        <item x="244"/>
        <item x="243"/>
        <item x="429"/>
        <item x="428"/>
        <item x="242"/>
        <item x="52"/>
        <item x="51"/>
        <item x="241"/>
        <item x="50"/>
        <item x="427"/>
        <item x="240"/>
        <item x="426"/>
        <item x="49"/>
        <item x="239"/>
        <item x="238"/>
        <item x="48"/>
        <item x="237"/>
        <item x="425"/>
        <item x="424"/>
        <item x="423"/>
        <item x="47"/>
        <item x="46"/>
        <item x="422"/>
        <item x="421"/>
        <item x="236"/>
        <item x="45"/>
        <item x="44"/>
        <item x="420"/>
        <item x="43"/>
        <item x="235"/>
        <item x="234"/>
        <item x="42"/>
        <item x="41"/>
        <item x="40"/>
        <item x="419"/>
        <item x="418"/>
        <item x="39"/>
        <item x="233"/>
        <item x="232"/>
        <item x="417"/>
        <item x="231"/>
        <item x="416"/>
        <item x="415"/>
        <item x="414"/>
        <item x="230"/>
        <item x="229"/>
        <item x="413"/>
        <item x="38"/>
        <item x="37"/>
        <item x="36"/>
        <item x="35"/>
        <item x="34"/>
        <item x="412"/>
        <item x="33"/>
        <item x="228"/>
        <item x="411"/>
        <item x="227"/>
        <item x="410"/>
        <item x="409"/>
        <item x="226"/>
        <item x="32"/>
        <item x="225"/>
        <item x="408"/>
        <item x="224"/>
        <item x="31"/>
        <item x="223"/>
        <item x="222"/>
        <item x="407"/>
        <item x="30"/>
        <item x="221"/>
        <item x="406"/>
        <item x="220"/>
        <item x="219"/>
        <item x="218"/>
        <item x="405"/>
        <item x="29"/>
        <item x="404"/>
        <item x="28"/>
        <item x="27"/>
        <item x="403"/>
        <item x="402"/>
        <item x="217"/>
        <item x="401"/>
        <item x="26"/>
        <item x="216"/>
        <item x="215"/>
        <item x="25"/>
        <item x="214"/>
        <item x="24"/>
        <item x="213"/>
        <item x="400"/>
        <item x="212"/>
        <item x="23"/>
        <item x="399"/>
        <item x="22"/>
        <item x="21"/>
        <item x="20"/>
        <item x="211"/>
        <item x="210"/>
        <item x="209"/>
        <item x="19"/>
        <item x="398"/>
        <item x="208"/>
        <item x="207"/>
        <item x="397"/>
        <item x="396"/>
        <item x="395"/>
        <item x="18"/>
        <item x="394"/>
        <item x="393"/>
        <item x="17"/>
        <item x="206"/>
        <item x="392"/>
        <item x="205"/>
        <item x="204"/>
        <item x="16"/>
        <item x="203"/>
        <item x="391"/>
        <item x="390"/>
        <item x="15"/>
        <item x="389"/>
        <item x="14"/>
        <item x="202"/>
        <item x="13"/>
        <item x="201"/>
        <item x="388"/>
        <item x="387"/>
        <item x="386"/>
        <item x="12"/>
        <item x="11"/>
        <item x="10"/>
        <item x="200"/>
        <item x="385"/>
        <item x="199"/>
        <item x="9"/>
        <item x="384"/>
        <item x="198"/>
        <item x="383"/>
        <item x="8"/>
        <item x="382"/>
        <item x="197"/>
        <item x="196"/>
        <item x="381"/>
        <item x="7"/>
        <item x="195"/>
        <item x="6"/>
        <item x="5"/>
        <item x="194"/>
        <item x="380"/>
        <item x="379"/>
        <item x="193"/>
        <item x="4"/>
        <item x="3"/>
        <item x="192"/>
        <item x="378"/>
        <item x="191"/>
        <item x="2"/>
        <item x="190"/>
        <item x="377"/>
        <item x="376"/>
        <item x="189"/>
        <item x="1"/>
        <item x="375"/>
        <item x="188"/>
        <item x="0"/>
        <item x="374"/>
        <item x="187"/>
        <item t="default"/>
      </items>
    </pivotField>
    <pivotField dataField="1" compact="0" showAll="0">
      <items count="341">
        <item x="145"/>
        <item x="146"/>
        <item x="142"/>
        <item x="147"/>
        <item x="141"/>
        <item x="140"/>
        <item x="130"/>
        <item x="119"/>
        <item x="135"/>
        <item x="131"/>
        <item x="137"/>
        <item x="126"/>
        <item x="247"/>
        <item x="253"/>
        <item x="144"/>
        <item x="134"/>
        <item x="250"/>
        <item x="138"/>
        <item x="139"/>
        <item x="125"/>
        <item x="95"/>
        <item x="132"/>
        <item x="87"/>
        <item x="133"/>
        <item x="111"/>
        <item x="120"/>
        <item x="103"/>
        <item x="136"/>
        <item x="79"/>
        <item x="83"/>
        <item x="122"/>
        <item x="128"/>
        <item x="245"/>
        <item x="339"/>
        <item x="239"/>
        <item x="117"/>
        <item x="143"/>
        <item x="112"/>
        <item x="327"/>
        <item x="308"/>
        <item x="64"/>
        <item x="243"/>
        <item x="105"/>
        <item x="332"/>
        <item x="102"/>
        <item x="118"/>
        <item x="115"/>
        <item x="333"/>
        <item x="90"/>
        <item x="88"/>
        <item x="113"/>
        <item x="246"/>
        <item x="101"/>
        <item x="106"/>
        <item x="107"/>
        <item x="52"/>
        <item x="123"/>
        <item x="229"/>
        <item x="202"/>
        <item x="46"/>
        <item x="240"/>
        <item x="242"/>
        <item x="235"/>
        <item x="323"/>
        <item x="92"/>
        <item x="297"/>
        <item x="251"/>
        <item x="65"/>
        <item x="100"/>
        <item x="121"/>
        <item x="129"/>
        <item x="116"/>
        <item x="227"/>
        <item x="295"/>
        <item x="336"/>
        <item x="326"/>
        <item x="62"/>
        <item x="76"/>
        <item x="85"/>
        <item x="338"/>
        <item x="69"/>
        <item x="232"/>
        <item x="192"/>
        <item x="51"/>
        <item x="249"/>
        <item x="127"/>
        <item x="110"/>
        <item x="198"/>
        <item x="337"/>
        <item x="93"/>
        <item x="67"/>
        <item x="238"/>
        <item x="114"/>
        <item x="91"/>
        <item x="41"/>
        <item x="59"/>
        <item x="248"/>
        <item x="219"/>
        <item x="324"/>
        <item x="252"/>
        <item x="329"/>
        <item x="124"/>
        <item x="302"/>
        <item x="241"/>
        <item x="204"/>
        <item x="205"/>
        <item x="301"/>
        <item x="200"/>
        <item x="330"/>
        <item x="228"/>
        <item x="94"/>
        <item x="312"/>
        <item x="244"/>
        <item x="213"/>
        <item x="334"/>
        <item x="39"/>
        <item x="55"/>
        <item x="212"/>
        <item x="81"/>
        <item x="84"/>
        <item x="224"/>
        <item x="216"/>
        <item x="314"/>
        <item x="108"/>
        <item x="21"/>
        <item x="322"/>
        <item x="56"/>
        <item x="331"/>
        <item x="61"/>
        <item x="211"/>
        <item x="48"/>
        <item x="223"/>
        <item x="316"/>
        <item x="303"/>
        <item x="209"/>
        <item x="63"/>
        <item x="320"/>
        <item x="299"/>
        <item x="286"/>
        <item x="231"/>
        <item x="78"/>
        <item x="104"/>
        <item x="230"/>
        <item x="318"/>
        <item x="168"/>
        <item x="317"/>
        <item x="42"/>
        <item x="86"/>
        <item x="273"/>
        <item x="237"/>
        <item x="305"/>
        <item x="328"/>
        <item x="99"/>
        <item x="225"/>
        <item x="335"/>
        <item x="98"/>
        <item x="292"/>
        <item x="236"/>
        <item x="72"/>
        <item x="234"/>
        <item x="109"/>
        <item x="60"/>
        <item x="66"/>
        <item x="82"/>
        <item x="40"/>
        <item x="201"/>
        <item x="74"/>
        <item x="307"/>
        <item x="291"/>
        <item x="191"/>
        <item x="195"/>
        <item x="36"/>
        <item x="217"/>
        <item x="47"/>
        <item x="27"/>
        <item x="71"/>
        <item x="206"/>
        <item x="184"/>
        <item x="96"/>
        <item x="49"/>
        <item x="279"/>
        <item x="174"/>
        <item x="50"/>
        <item x="199"/>
        <item x="22"/>
        <item x="31"/>
        <item x="214"/>
        <item x="185"/>
        <item x="182"/>
        <item x="282"/>
        <item x="28"/>
        <item x="313"/>
        <item x="319"/>
        <item x="30"/>
        <item x="288"/>
        <item x="171"/>
        <item x="304"/>
        <item x="178"/>
        <item x="298"/>
        <item x="53"/>
        <item x="173"/>
        <item x="276"/>
        <item x="290"/>
        <item x="37"/>
        <item x="207"/>
        <item x="57"/>
        <item x="176"/>
        <item x="180"/>
        <item x="220"/>
        <item x="278"/>
        <item x="73"/>
        <item x="75"/>
        <item x="186"/>
        <item x="196"/>
        <item x="221"/>
        <item x="294"/>
        <item x="194"/>
        <item x="19"/>
        <item x="272"/>
        <item x="43"/>
        <item x="26"/>
        <item x="197"/>
        <item x="188"/>
        <item x="277"/>
        <item x="44"/>
        <item x="226"/>
        <item x="296"/>
        <item x="170"/>
        <item x="321"/>
        <item x="189"/>
        <item x="165"/>
        <item x="309"/>
        <item x="193"/>
        <item x="45"/>
        <item x="34"/>
        <item x="80"/>
        <item x="267"/>
        <item x="310"/>
        <item x="269"/>
        <item x="163"/>
        <item x="222"/>
        <item x="13"/>
        <item x="77"/>
        <item x="265"/>
        <item x="210"/>
        <item x="33"/>
        <item x="54"/>
        <item x="287"/>
        <item x="162"/>
        <item x="264"/>
        <item x="183"/>
        <item x="280"/>
        <item x="12"/>
        <item x="10"/>
        <item x="18"/>
        <item x="14"/>
        <item x="175"/>
        <item x="24"/>
        <item x="167"/>
        <item x="270"/>
        <item x="266"/>
        <item x="11"/>
        <item x="68"/>
        <item x="23"/>
        <item x="293"/>
        <item x="161"/>
        <item x="160"/>
        <item x="190"/>
        <item x="2"/>
        <item x="306"/>
        <item x="151"/>
        <item x="9"/>
        <item x="208"/>
        <item x="181"/>
        <item x="7"/>
        <item x="38"/>
        <item x="284"/>
        <item x="256"/>
        <item x="159"/>
        <item x="261"/>
        <item x="169"/>
        <item x="97"/>
        <item x="263"/>
        <item x="275"/>
        <item x="29"/>
        <item x="271"/>
        <item x="166"/>
        <item x="281"/>
        <item x="16"/>
        <item x="274"/>
        <item x="153"/>
        <item x="177"/>
        <item x="152"/>
        <item x="35"/>
        <item x="289"/>
        <item x="20"/>
        <item x="164"/>
        <item x="187"/>
        <item x="233"/>
        <item x="325"/>
        <item x="15"/>
        <item x="3"/>
        <item x="58"/>
        <item x="89"/>
        <item x="257"/>
        <item x="203"/>
        <item x="150"/>
        <item x="300"/>
        <item x="17"/>
        <item x="283"/>
        <item x="268"/>
        <item x="1"/>
        <item x="255"/>
        <item x="218"/>
        <item x="215"/>
        <item x="70"/>
        <item x="315"/>
        <item x="25"/>
        <item x="149"/>
        <item x="172"/>
        <item x="311"/>
        <item x="262"/>
        <item x="8"/>
        <item x="158"/>
        <item x="157"/>
        <item x="6"/>
        <item x="155"/>
        <item x="259"/>
        <item x="0"/>
        <item x="254"/>
        <item x="148"/>
        <item x="258"/>
        <item x="154"/>
        <item x="4"/>
        <item x="32"/>
        <item x="179"/>
        <item x="285"/>
        <item x="260"/>
        <item x="156"/>
        <item x="5"/>
        <item t="default"/>
      </items>
    </pivotField>
    <pivotField dataField="1" compact="0" showAll="0">
      <items count="482">
        <item x="480"/>
        <item x="326"/>
        <item x="73"/>
        <item x="466"/>
        <item x="171"/>
        <item x="467"/>
        <item x="470"/>
        <item x="314"/>
        <item x="317"/>
        <item x="469"/>
        <item x="331"/>
        <item x="170"/>
        <item x="172"/>
        <item x="479"/>
        <item x="163"/>
        <item x="177"/>
        <item x="478"/>
        <item x="168"/>
        <item x="476"/>
        <item x="161"/>
        <item x="461"/>
        <item x="332"/>
        <item x="330"/>
        <item x="175"/>
        <item x="176"/>
        <item x="148"/>
        <item x="160"/>
        <item x="136"/>
        <item x="303"/>
        <item x="165"/>
        <item x="144"/>
        <item x="297"/>
        <item x="255"/>
        <item x="154"/>
        <item x="138"/>
        <item x="311"/>
        <item x="459"/>
        <item x="327"/>
        <item x="151"/>
        <item x="174"/>
        <item x="158"/>
        <item x="143"/>
        <item x="473"/>
        <item x="169"/>
        <item x="328"/>
        <item x="460"/>
        <item x="453"/>
        <item x="312"/>
        <item x="147"/>
        <item x="323"/>
        <item x="149"/>
        <item x="309"/>
        <item x="142"/>
        <item x="159"/>
        <item x="472"/>
        <item x="324"/>
        <item x="310"/>
        <item x="301"/>
        <item x="315"/>
        <item x="307"/>
        <item x="132"/>
        <item x="474"/>
        <item x="464"/>
        <item x="465"/>
        <item x="150"/>
        <item x="157"/>
        <item x="450"/>
        <item x="329"/>
        <item x="296"/>
        <item x="462"/>
        <item x="318"/>
        <item x="313"/>
        <item x="87"/>
        <item x="152"/>
        <item x="468"/>
        <item x="304"/>
        <item x="162"/>
        <item x="452"/>
        <item x="135"/>
        <item x="294"/>
        <item x="164"/>
        <item x="124"/>
        <item x="155"/>
        <item x="128"/>
        <item x="97"/>
        <item x="447"/>
        <item x="446"/>
        <item x="153"/>
        <item x="110"/>
        <item x="439"/>
        <item x="145"/>
        <item x="127"/>
        <item x="278"/>
        <item x="475"/>
        <item x="289"/>
        <item x="79"/>
        <item x="130"/>
        <item x="122"/>
        <item x="141"/>
        <item x="325"/>
        <item x="463"/>
        <item x="419"/>
        <item x="333"/>
        <item x="109"/>
        <item x="115"/>
        <item x="454"/>
        <item x="306"/>
        <item x="477"/>
        <item x="107"/>
        <item x="137"/>
        <item x="173"/>
        <item x="287"/>
        <item x="321"/>
        <item x="166"/>
        <item x="113"/>
        <item x="126"/>
        <item x="288"/>
        <item x="120"/>
        <item x="302"/>
        <item x="139"/>
        <item x="280"/>
        <item x="112"/>
        <item x="156"/>
        <item x="456"/>
        <item x="449"/>
        <item x="298"/>
        <item x="440"/>
        <item x="424"/>
        <item x="322"/>
        <item x="282"/>
        <item x="129"/>
        <item x="290"/>
        <item x="305"/>
        <item x="320"/>
        <item x="125"/>
        <item x="234"/>
        <item x="471"/>
        <item x="426"/>
        <item x="167"/>
        <item x="118"/>
        <item x="105"/>
        <item x="431"/>
        <item x="260"/>
        <item x="299"/>
        <item x="146"/>
        <item x="86"/>
        <item x="443"/>
        <item x="458"/>
        <item x="420"/>
        <item x="65"/>
        <item x="245"/>
        <item x="432"/>
        <item x="108"/>
        <item x="428"/>
        <item x="293"/>
        <item x="300"/>
        <item x="380"/>
        <item x="250"/>
        <item x="407"/>
        <item x="246"/>
        <item x="285"/>
        <item x="266"/>
        <item x="384"/>
        <item x="72"/>
        <item x="81"/>
        <item x="390"/>
        <item x="116"/>
        <item x="103"/>
        <item x="104"/>
        <item x="415"/>
        <item x="435"/>
        <item x="316"/>
        <item x="254"/>
        <item x="281"/>
        <item x="291"/>
        <item x="455"/>
        <item x="276"/>
        <item x="52"/>
        <item x="284"/>
        <item x="93"/>
        <item x="64"/>
        <item x="268"/>
        <item x="76"/>
        <item x="430"/>
        <item x="273"/>
        <item x="123"/>
        <item x="292"/>
        <item x="436"/>
        <item x="131"/>
        <item x="383"/>
        <item x="399"/>
        <item x="441"/>
        <item x="63"/>
        <item x="433"/>
        <item x="114"/>
        <item x="272"/>
        <item x="445"/>
        <item x="117"/>
        <item x="102"/>
        <item x="267"/>
        <item x="444"/>
        <item x="451"/>
        <item x="94"/>
        <item x="224"/>
        <item x="41"/>
        <item x="233"/>
        <item x="226"/>
        <item x="402"/>
        <item x="373"/>
        <item x="259"/>
        <item x="251"/>
        <item x="412"/>
        <item x="414"/>
        <item x="67"/>
        <item x="392"/>
        <item x="319"/>
        <item x="84"/>
        <item x="382"/>
        <item x="49"/>
        <item x="89"/>
        <item x="134"/>
        <item x="247"/>
        <item x="56"/>
        <item x="434"/>
        <item x="238"/>
        <item x="308"/>
        <item x="400"/>
        <item x="237"/>
        <item x="404"/>
        <item x="62"/>
        <item x="286"/>
        <item x="46"/>
        <item x="121"/>
        <item x="408"/>
        <item x="82"/>
        <item x="133"/>
        <item x="244"/>
        <item x="208"/>
        <item x="457"/>
        <item x="423"/>
        <item x="95"/>
        <item x="270"/>
        <item x="448"/>
        <item x="101"/>
        <item x="98"/>
        <item x="264"/>
        <item x="275"/>
        <item x="395"/>
        <item x="211"/>
        <item x="39"/>
        <item x="295"/>
        <item x="425"/>
        <item x="438"/>
        <item x="140"/>
        <item x="418"/>
        <item x="442"/>
        <item x="262"/>
        <item x="405"/>
        <item x="90"/>
        <item x="271"/>
        <item x="85"/>
        <item x="60"/>
        <item x="213"/>
        <item x="88"/>
        <item x="367"/>
        <item x="265"/>
        <item x="83"/>
        <item x="106"/>
        <item x="227"/>
        <item x="437"/>
        <item x="111"/>
        <item x="416"/>
        <item x="283"/>
        <item x="74"/>
        <item x="261"/>
        <item x="43"/>
        <item x="252"/>
        <item x="119"/>
        <item x="66"/>
        <item x="258"/>
        <item x="394"/>
        <item x="410"/>
        <item x="239"/>
        <item x="379"/>
        <item x="50"/>
        <item x="411"/>
        <item x="241"/>
        <item x="96"/>
        <item x="231"/>
        <item x="279"/>
        <item x="51"/>
        <item x="78"/>
        <item x="59"/>
        <item x="417"/>
        <item x="406"/>
        <item x="398"/>
        <item x="409"/>
        <item x="232"/>
        <item x="401"/>
        <item x="230"/>
        <item x="387"/>
        <item x="69"/>
        <item x="220"/>
        <item x="256"/>
        <item x="386"/>
        <item x="427"/>
        <item x="388"/>
        <item x="53"/>
        <item x="248"/>
        <item x="75"/>
        <item x="36"/>
        <item x="243"/>
        <item x="374"/>
        <item x="12"/>
        <item x="61"/>
        <item x="389"/>
        <item x="71"/>
        <item x="100"/>
        <item x="381"/>
        <item x="236"/>
        <item x="47"/>
        <item x="277"/>
        <item x="229"/>
        <item x="217"/>
        <item x="429"/>
        <item x="57"/>
        <item x="228"/>
        <item x="92"/>
        <item x="55"/>
        <item x="269"/>
        <item x="378"/>
        <item x="391"/>
        <item x="45"/>
        <item x="40"/>
        <item x="421"/>
        <item x="26"/>
        <item x="48"/>
        <item x="396"/>
        <item x="355"/>
        <item x="359"/>
        <item x="21"/>
        <item x="198"/>
        <item x="80"/>
        <item x="242"/>
        <item x="42"/>
        <item x="263"/>
        <item x="369"/>
        <item x="361"/>
        <item x="31"/>
        <item x="54"/>
        <item x="223"/>
        <item x="200"/>
        <item x="30"/>
        <item x="27"/>
        <item x="209"/>
        <item x="206"/>
        <item x="22"/>
        <item x="257"/>
        <item x="77"/>
        <item x="201"/>
        <item x="204"/>
        <item x="358"/>
        <item x="360"/>
        <item x="413"/>
        <item x="28"/>
        <item x="363"/>
        <item x="203"/>
        <item x="214"/>
        <item x="371"/>
        <item x="221"/>
        <item x="375"/>
        <item x="34"/>
        <item x="19"/>
        <item x="195"/>
        <item x="351"/>
        <item x="216"/>
        <item x="33"/>
        <item x="24"/>
        <item x="354"/>
        <item x="368"/>
        <item x="218"/>
        <item x="372"/>
        <item x="37"/>
        <item x="376"/>
        <item x="205"/>
        <item x="215"/>
        <item x="38"/>
        <item x="222"/>
        <item x="44"/>
        <item x="18"/>
        <item x="365"/>
        <item x="212"/>
        <item x="68"/>
        <item x="29"/>
        <item x="240"/>
        <item x="346"/>
        <item x="197"/>
        <item x="393"/>
        <item x="207"/>
        <item x="35"/>
        <item x="362"/>
        <item x="352"/>
        <item x="219"/>
        <item x="370"/>
        <item x="20"/>
        <item x="345"/>
        <item x="348"/>
        <item x="192"/>
        <item x="349"/>
        <item x="23"/>
        <item x="191"/>
        <item x="14"/>
        <item x="9"/>
        <item x="190"/>
        <item x="99"/>
        <item x="199"/>
        <item x="10"/>
        <item x="357"/>
        <item x="344"/>
        <item x="356"/>
        <item x="196"/>
        <item x="16"/>
        <item x="194"/>
        <item x="422"/>
        <item x="11"/>
        <item x="353"/>
        <item x="274"/>
        <item x="347"/>
        <item x="364"/>
        <item x="225"/>
        <item x="377"/>
        <item x="342"/>
        <item x="183"/>
        <item x="17"/>
        <item x="202"/>
        <item x="7"/>
        <item x="15"/>
        <item x="189"/>
        <item x="58"/>
        <item x="25"/>
        <item x="193"/>
        <item x="350"/>
        <item x="235"/>
        <item x="13"/>
        <item x="337"/>
        <item x="385"/>
        <item x="182"/>
        <item x="2"/>
        <item x="336"/>
        <item x="181"/>
        <item x="70"/>
        <item x="253"/>
        <item x="403"/>
        <item x="3"/>
        <item x="338"/>
        <item x="180"/>
        <item x="8"/>
        <item x="188"/>
        <item x="91"/>
        <item x="343"/>
        <item x="187"/>
        <item x="1"/>
        <item x="335"/>
        <item x="179"/>
        <item x="249"/>
        <item x="340"/>
        <item x="185"/>
        <item x="397"/>
        <item x="6"/>
        <item x="339"/>
        <item x="184"/>
        <item x="4"/>
        <item x="5"/>
        <item x="186"/>
        <item x="341"/>
        <item x="334"/>
        <item x="0"/>
        <item x="178"/>
        <item x="32"/>
        <item x="210"/>
        <item x="3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2">
    <field x="1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求和项:支付金额" fld="4" baseField="0" baseItem="0"/>
    <dataField name="求和项:支付件数" fld="5" baseField="0" baseItem="0"/>
    <dataField name="求和项:商品访客数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4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J207" firstHeaderRow="1" firstDataRow="3" firstDataCol="1"/>
  <pivotFields count="16">
    <pivotField compact="0" showAll="0">
      <items count="2">
        <item x="0"/>
        <item t="default"/>
      </items>
    </pivotField>
    <pivotField axis="axisCol" compact="0" showAll="0">
      <items count="3">
        <item x="0"/>
        <item x="1"/>
        <item t="default"/>
      </items>
    </pivotField>
    <pivotField axis="axisRow" compact="0" numFmtId="176" showAll="0">
      <items count="202">
        <item x="117"/>
        <item x="19"/>
        <item x="31"/>
        <item x="84"/>
        <item x="150"/>
        <item x="83"/>
        <item x="85"/>
        <item x="109"/>
        <item x="58"/>
        <item x="70"/>
        <item x="93"/>
        <item x="8"/>
        <item x="61"/>
        <item x="54"/>
        <item x="27"/>
        <item x="107"/>
        <item x="45"/>
        <item x="127"/>
        <item x="2"/>
        <item x="15"/>
        <item x="49"/>
        <item x="41"/>
        <item x="69"/>
        <item x="23"/>
        <item x="1"/>
        <item x="57"/>
        <item x="36"/>
        <item x="28"/>
        <item x="26"/>
        <item x="18"/>
        <item x="77"/>
        <item x="121"/>
        <item x="118"/>
        <item x="126"/>
        <item x="80"/>
        <item x="129"/>
        <item x="141"/>
        <item x="163"/>
        <item x="115"/>
        <item x="153"/>
        <item x="102"/>
        <item x="145"/>
        <item x="198"/>
        <item x="29"/>
        <item x="21"/>
        <item x="90"/>
        <item x="187"/>
        <item x="65"/>
        <item x="51"/>
        <item x="162"/>
        <item x="39"/>
        <item x="188"/>
        <item x="64"/>
        <item x="149"/>
        <item x="183"/>
        <item x="146"/>
        <item x="74"/>
        <item x="108"/>
        <item x="119"/>
        <item x="191"/>
        <item x="40"/>
        <item x="47"/>
        <item x="73"/>
        <item x="0"/>
        <item x="5"/>
        <item x="67"/>
        <item x="110"/>
        <item x="24"/>
        <item x="184"/>
        <item x="48"/>
        <item x="72"/>
        <item x="42"/>
        <item x="181"/>
        <item x="68"/>
        <item x="55"/>
        <item x="133"/>
        <item x="35"/>
        <item x="25"/>
        <item x="114"/>
        <item x="97"/>
        <item x="96"/>
        <item x="123"/>
        <item x="124"/>
        <item x="160"/>
        <item x="17"/>
        <item x="12"/>
        <item x="43"/>
        <item x="10"/>
        <item x="91"/>
        <item x="182"/>
        <item x="95"/>
        <item x="46"/>
        <item x="56"/>
        <item x="157"/>
        <item x="60"/>
        <item x="33"/>
        <item x="71"/>
        <item x="53"/>
        <item x="6"/>
        <item x="128"/>
        <item x="76"/>
        <item x="99"/>
        <item x="32"/>
        <item x="179"/>
        <item x="173"/>
        <item x="104"/>
        <item x="132"/>
        <item x="165"/>
        <item x="103"/>
        <item x="30"/>
        <item x="52"/>
        <item x="199"/>
        <item x="9"/>
        <item x="75"/>
        <item x="13"/>
        <item x="156"/>
        <item x="87"/>
        <item x="140"/>
        <item x="144"/>
        <item x="168"/>
        <item x="88"/>
        <item x="38"/>
        <item x="59"/>
        <item x="190"/>
        <item x="37"/>
        <item x="62"/>
        <item x="66"/>
        <item x="82"/>
        <item x="16"/>
        <item x="131"/>
        <item x="134"/>
        <item x="14"/>
        <item x="3"/>
        <item x="113"/>
        <item x="86"/>
        <item x="78"/>
        <item x="4"/>
        <item x="98"/>
        <item x="143"/>
        <item x="34"/>
        <item x="7"/>
        <item x="50"/>
        <item x="137"/>
        <item x="81"/>
        <item x="92"/>
        <item x="63"/>
        <item x="89"/>
        <item x="152"/>
        <item x="122"/>
        <item x="11"/>
        <item x="169"/>
        <item x="100"/>
        <item x="142"/>
        <item x="194"/>
        <item x="116"/>
        <item x="22"/>
        <item x="164"/>
        <item x="158"/>
        <item x="180"/>
        <item x="101"/>
        <item x="136"/>
        <item x="120"/>
        <item x="171"/>
        <item x="79"/>
        <item x="125"/>
        <item x="159"/>
        <item x="148"/>
        <item x="195"/>
        <item x="174"/>
        <item x="130"/>
        <item x="105"/>
        <item x="147"/>
        <item x="176"/>
        <item x="185"/>
        <item x="193"/>
        <item x="155"/>
        <item x="175"/>
        <item x="192"/>
        <item x="94"/>
        <item x="170"/>
        <item x="138"/>
        <item x="44"/>
        <item x="112"/>
        <item x="186"/>
        <item x="167"/>
        <item x="166"/>
        <item x="139"/>
        <item x="20"/>
        <item x="172"/>
        <item x="197"/>
        <item x="111"/>
        <item x="135"/>
        <item x="200"/>
        <item x="178"/>
        <item x="106"/>
        <item x="161"/>
        <item x="189"/>
        <item x="177"/>
        <item x="151"/>
        <item x="196"/>
        <item x="154"/>
        <item t="default"/>
      </items>
    </pivotField>
    <pivotField compact="0" showAll="0"/>
    <pivotField dataField="1" compact="0" showAll="0">
      <items count="377">
        <item x="375"/>
        <item x="374"/>
        <item x="373"/>
        <item x="372"/>
        <item x="371"/>
        <item x="370"/>
        <item x="369"/>
        <item x="368"/>
        <item x="367"/>
        <item x="187"/>
        <item x="366"/>
        <item x="365"/>
        <item x="186"/>
        <item x="364"/>
        <item x="185"/>
        <item x="184"/>
        <item x="183"/>
        <item x="182"/>
        <item x="181"/>
        <item x="363"/>
        <item x="362"/>
        <item x="180"/>
        <item x="179"/>
        <item x="178"/>
        <item x="177"/>
        <item x="176"/>
        <item x="175"/>
        <item x="174"/>
        <item x="173"/>
        <item x="361"/>
        <item x="172"/>
        <item x="171"/>
        <item x="360"/>
        <item x="170"/>
        <item x="359"/>
        <item x="169"/>
        <item x="358"/>
        <item x="168"/>
        <item x="167"/>
        <item x="357"/>
        <item x="356"/>
        <item x="166"/>
        <item x="355"/>
        <item x="165"/>
        <item x="354"/>
        <item x="353"/>
        <item x="164"/>
        <item x="163"/>
        <item x="162"/>
        <item x="352"/>
        <item x="161"/>
        <item x="351"/>
        <item x="160"/>
        <item x="350"/>
        <item x="349"/>
        <item x="159"/>
        <item x="348"/>
        <item x="347"/>
        <item x="158"/>
        <item x="346"/>
        <item x="345"/>
        <item x="344"/>
        <item x="343"/>
        <item x="342"/>
        <item x="157"/>
        <item x="156"/>
        <item x="341"/>
        <item x="155"/>
        <item x="154"/>
        <item x="153"/>
        <item x="340"/>
        <item x="339"/>
        <item x="338"/>
        <item x="152"/>
        <item x="151"/>
        <item x="337"/>
        <item x="150"/>
        <item x="336"/>
        <item x="149"/>
        <item x="148"/>
        <item x="335"/>
        <item x="147"/>
        <item x="146"/>
        <item x="334"/>
        <item x="333"/>
        <item x="145"/>
        <item x="332"/>
        <item x="144"/>
        <item x="331"/>
        <item x="143"/>
        <item x="330"/>
        <item x="142"/>
        <item x="141"/>
        <item x="329"/>
        <item x="140"/>
        <item x="139"/>
        <item x="328"/>
        <item x="327"/>
        <item x="138"/>
        <item x="137"/>
        <item x="136"/>
        <item x="326"/>
        <item x="135"/>
        <item x="325"/>
        <item x="324"/>
        <item x="323"/>
        <item x="134"/>
        <item x="322"/>
        <item x="133"/>
        <item x="321"/>
        <item x="132"/>
        <item x="131"/>
        <item x="320"/>
        <item x="130"/>
        <item x="319"/>
        <item x="129"/>
        <item x="128"/>
        <item x="127"/>
        <item x="318"/>
        <item x="317"/>
        <item x="316"/>
        <item x="126"/>
        <item x="315"/>
        <item x="314"/>
        <item x="313"/>
        <item x="125"/>
        <item x="312"/>
        <item x="311"/>
        <item x="124"/>
        <item x="123"/>
        <item x="310"/>
        <item x="309"/>
        <item x="308"/>
        <item x="122"/>
        <item x="307"/>
        <item x="306"/>
        <item x="305"/>
        <item x="121"/>
        <item x="120"/>
        <item x="119"/>
        <item x="118"/>
        <item x="117"/>
        <item x="304"/>
        <item x="303"/>
        <item x="302"/>
        <item x="116"/>
        <item x="115"/>
        <item x="301"/>
        <item x="114"/>
        <item x="113"/>
        <item x="112"/>
        <item x="300"/>
        <item x="111"/>
        <item x="110"/>
        <item x="299"/>
        <item x="298"/>
        <item x="297"/>
        <item x="109"/>
        <item x="108"/>
        <item x="107"/>
        <item x="296"/>
        <item x="295"/>
        <item x="106"/>
        <item x="294"/>
        <item x="293"/>
        <item x="105"/>
        <item x="104"/>
        <item x="292"/>
        <item x="291"/>
        <item x="290"/>
        <item x="289"/>
        <item x="288"/>
        <item x="287"/>
        <item x="103"/>
        <item x="102"/>
        <item x="286"/>
        <item x="101"/>
        <item x="100"/>
        <item x="285"/>
        <item x="99"/>
        <item x="284"/>
        <item x="283"/>
        <item x="98"/>
        <item x="97"/>
        <item x="96"/>
        <item x="95"/>
        <item x="282"/>
        <item x="281"/>
        <item x="280"/>
        <item x="94"/>
        <item x="279"/>
        <item x="278"/>
        <item x="93"/>
        <item x="277"/>
        <item x="276"/>
        <item x="275"/>
        <item x="274"/>
        <item x="92"/>
        <item x="273"/>
        <item x="91"/>
        <item x="90"/>
        <item x="89"/>
        <item x="88"/>
        <item x="272"/>
        <item x="87"/>
        <item x="271"/>
        <item x="270"/>
        <item x="86"/>
        <item x="269"/>
        <item x="268"/>
        <item x="85"/>
        <item x="84"/>
        <item x="267"/>
        <item x="83"/>
        <item x="82"/>
        <item x="266"/>
        <item x="265"/>
        <item x="81"/>
        <item x="264"/>
        <item x="80"/>
        <item x="263"/>
        <item x="262"/>
        <item x="79"/>
        <item x="261"/>
        <item x="260"/>
        <item x="78"/>
        <item x="259"/>
        <item x="258"/>
        <item x="77"/>
        <item x="257"/>
        <item x="76"/>
        <item x="256"/>
        <item x="75"/>
        <item x="74"/>
        <item x="255"/>
        <item x="73"/>
        <item x="254"/>
        <item x="72"/>
        <item x="253"/>
        <item x="71"/>
        <item x="70"/>
        <item x="252"/>
        <item x="69"/>
        <item x="251"/>
        <item x="68"/>
        <item x="250"/>
        <item x="67"/>
        <item x="66"/>
        <item x="65"/>
        <item x="64"/>
        <item x="63"/>
        <item x="249"/>
        <item x="62"/>
        <item x="248"/>
        <item x="247"/>
        <item x="61"/>
        <item x="60"/>
        <item x="59"/>
        <item x="246"/>
        <item x="245"/>
        <item x="244"/>
        <item x="243"/>
        <item x="242"/>
        <item x="241"/>
        <item x="240"/>
        <item x="239"/>
        <item x="58"/>
        <item x="57"/>
        <item x="238"/>
        <item x="56"/>
        <item x="55"/>
        <item x="54"/>
        <item x="237"/>
        <item x="53"/>
        <item x="52"/>
        <item x="51"/>
        <item x="50"/>
        <item x="236"/>
        <item x="235"/>
        <item x="49"/>
        <item x="234"/>
        <item x="48"/>
        <item x="233"/>
        <item x="47"/>
        <item x="46"/>
        <item x="45"/>
        <item x="44"/>
        <item x="232"/>
        <item x="43"/>
        <item x="231"/>
        <item x="42"/>
        <item x="230"/>
        <item x="41"/>
        <item x="229"/>
        <item x="40"/>
        <item x="228"/>
        <item x="227"/>
        <item x="39"/>
        <item x="38"/>
        <item x="226"/>
        <item x="225"/>
        <item x="37"/>
        <item x="224"/>
        <item x="223"/>
        <item x="222"/>
        <item x="36"/>
        <item x="35"/>
        <item x="34"/>
        <item x="33"/>
        <item x="32"/>
        <item x="221"/>
        <item x="220"/>
        <item x="219"/>
        <item x="218"/>
        <item x="31"/>
        <item x="217"/>
        <item x="30"/>
        <item x="216"/>
        <item x="29"/>
        <item x="28"/>
        <item x="215"/>
        <item x="214"/>
        <item x="213"/>
        <item x="212"/>
        <item x="27"/>
        <item x="211"/>
        <item x="210"/>
        <item x="26"/>
        <item x="25"/>
        <item x="24"/>
        <item x="209"/>
        <item x="23"/>
        <item x="208"/>
        <item x="22"/>
        <item x="21"/>
        <item x="20"/>
        <item x="19"/>
        <item x="207"/>
        <item x="18"/>
        <item x="206"/>
        <item x="17"/>
        <item x="205"/>
        <item x="204"/>
        <item x="203"/>
        <item x="202"/>
        <item x="16"/>
        <item x="201"/>
        <item x="200"/>
        <item x="15"/>
        <item x="14"/>
        <item x="13"/>
        <item x="199"/>
        <item x="198"/>
        <item x="12"/>
        <item x="197"/>
        <item x="11"/>
        <item x="10"/>
        <item x="196"/>
        <item x="9"/>
        <item x="8"/>
        <item x="195"/>
        <item x="194"/>
        <item x="7"/>
        <item x="6"/>
        <item x="193"/>
        <item x="5"/>
        <item x="4"/>
        <item x="192"/>
        <item x="3"/>
        <item x="191"/>
        <item x="2"/>
        <item x="190"/>
        <item x="189"/>
        <item x="1"/>
        <item x="188"/>
        <item x="0"/>
        <item t="default"/>
      </items>
    </pivotField>
    <pivotField dataField="1" compact="0" showAll="0">
      <items count="248">
        <item x="246"/>
        <item x="146"/>
        <item x="145"/>
        <item x="143"/>
        <item x="142"/>
        <item x="136"/>
        <item x="139"/>
        <item x="144"/>
        <item x="245"/>
        <item x="234"/>
        <item x="243"/>
        <item x="147"/>
        <item x="131"/>
        <item x="119"/>
        <item x="106"/>
        <item x="124"/>
        <item x="148"/>
        <item x="138"/>
        <item x="123"/>
        <item x="140"/>
        <item x="122"/>
        <item x="241"/>
        <item x="130"/>
        <item x="118"/>
        <item x="125"/>
        <item x="108"/>
        <item x="85"/>
        <item x="137"/>
        <item x="129"/>
        <item x="126"/>
        <item x="115"/>
        <item x="128"/>
        <item x="107"/>
        <item x="67"/>
        <item x="141"/>
        <item x="102"/>
        <item x="77"/>
        <item x="110"/>
        <item x="134"/>
        <item x="133"/>
        <item x="113"/>
        <item x="120"/>
        <item x="232"/>
        <item x="111"/>
        <item x="235"/>
        <item x="104"/>
        <item x="100"/>
        <item x="116"/>
        <item x="89"/>
        <item x="239"/>
        <item x="132"/>
        <item x="56"/>
        <item x="109"/>
        <item x="71"/>
        <item x="53"/>
        <item x="222"/>
        <item x="48"/>
        <item x="193"/>
        <item x="231"/>
        <item x="70"/>
        <item x="200"/>
        <item x="228"/>
        <item x="95"/>
        <item x="80"/>
        <item x="97"/>
        <item x="214"/>
        <item x="55"/>
        <item x="127"/>
        <item x="117"/>
        <item x="94"/>
        <item x="73"/>
        <item x="240"/>
        <item x="220"/>
        <item x="78"/>
        <item x="189"/>
        <item x="233"/>
        <item x="33"/>
        <item x="42"/>
        <item x="224"/>
        <item x="210"/>
        <item x="99"/>
        <item x="178"/>
        <item x="238"/>
        <item x="121"/>
        <item x="135"/>
        <item x="212"/>
        <item x="204"/>
        <item x="57"/>
        <item x="225"/>
        <item x="216"/>
        <item x="93"/>
        <item x="101"/>
        <item x="65"/>
        <item x="242"/>
        <item x="221"/>
        <item x="187"/>
        <item x="244"/>
        <item x="215"/>
        <item x="74"/>
        <item x="63"/>
        <item x="86"/>
        <item x="39"/>
        <item x="237"/>
        <item x="170"/>
        <item x="191"/>
        <item x="24"/>
        <item x="208"/>
        <item x="47"/>
        <item x="87"/>
        <item x="83"/>
        <item x="218"/>
        <item x="76"/>
        <item x="236"/>
        <item x="51"/>
        <item x="112"/>
        <item x="59"/>
        <item x="44"/>
        <item x="182"/>
        <item x="60"/>
        <item x="209"/>
        <item x="195"/>
        <item x="35"/>
        <item x="105"/>
        <item x="213"/>
        <item x="79"/>
        <item x="64"/>
        <item x="84"/>
        <item x="90"/>
        <item x="197"/>
        <item x="201"/>
        <item x="43"/>
        <item x="205"/>
        <item x="190"/>
        <item x="114"/>
        <item x="40"/>
        <item x="50"/>
        <item x="103"/>
        <item x="229"/>
        <item x="230"/>
        <item x="223"/>
        <item x="184"/>
        <item x="72"/>
        <item x="68"/>
        <item x="81"/>
        <item x="171"/>
        <item x="199"/>
        <item x="91"/>
        <item x="181"/>
        <item x="46"/>
        <item x="98"/>
        <item x="179"/>
        <item x="23"/>
        <item x="88"/>
        <item x="196"/>
        <item x="194"/>
        <item x="66"/>
        <item x="26"/>
        <item x="174"/>
        <item x="54"/>
        <item x="219"/>
        <item x="185"/>
        <item x="52"/>
        <item x="49"/>
        <item x="198"/>
        <item x="25"/>
        <item x="34"/>
        <item x="22"/>
        <item x="226"/>
        <item x="30"/>
        <item x="166"/>
        <item x="175"/>
        <item x="20"/>
        <item x="92"/>
        <item x="18"/>
        <item x="165"/>
        <item x="192"/>
        <item x="162"/>
        <item x="45"/>
        <item x="217"/>
        <item x="186"/>
        <item x="207"/>
        <item x="37"/>
        <item x="82"/>
        <item x="62"/>
        <item x="38"/>
        <item x="161"/>
        <item x="11"/>
        <item x="31"/>
        <item x="10"/>
        <item x="160"/>
        <item x="19"/>
        <item x="12"/>
        <item x="14"/>
        <item x="164"/>
        <item x="172"/>
        <item x="159"/>
        <item x="173"/>
        <item x="13"/>
        <item x="153"/>
        <item x="203"/>
        <item x="2"/>
        <item x="41"/>
        <item x="169"/>
        <item x="61"/>
        <item x="9"/>
        <item x="157"/>
        <item x="168"/>
        <item x="6"/>
        <item x="21"/>
        <item x="183"/>
        <item x="29"/>
        <item x="176"/>
        <item x="188"/>
        <item x="16"/>
        <item x="167"/>
        <item x="152"/>
        <item x="17"/>
        <item x="227"/>
        <item x="27"/>
        <item x="96"/>
        <item x="4"/>
        <item x="36"/>
        <item x="202"/>
        <item x="58"/>
        <item x="163"/>
        <item x="177"/>
        <item x="151"/>
        <item x="150"/>
        <item x="1"/>
        <item x="15"/>
        <item x="28"/>
        <item x="158"/>
        <item x="69"/>
        <item x="206"/>
        <item x="8"/>
        <item x="211"/>
        <item x="75"/>
        <item x="156"/>
        <item x="149"/>
        <item x="7"/>
        <item x="0"/>
        <item x="154"/>
        <item x="3"/>
        <item x="155"/>
        <item x="180"/>
        <item x="5"/>
        <item x="32"/>
        <item t="default"/>
      </items>
    </pivotField>
    <pivotField dataField="1" compact="0" showAll="0">
      <items count="339">
        <item x="333"/>
        <item x="334"/>
        <item x="327"/>
        <item x="176"/>
        <item x="161"/>
        <item x="230"/>
        <item x="172"/>
        <item x="169"/>
        <item x="328"/>
        <item x="330"/>
        <item x="317"/>
        <item x="150"/>
        <item x="157"/>
        <item x="70"/>
        <item x="332"/>
        <item x="168"/>
        <item x="147"/>
        <item x="171"/>
        <item x="175"/>
        <item x="156"/>
        <item x="316"/>
        <item x="154"/>
        <item x="135"/>
        <item x="160"/>
        <item x="314"/>
        <item x="151"/>
        <item x="155"/>
        <item x="320"/>
        <item x="329"/>
        <item x="325"/>
        <item x="310"/>
        <item x="335"/>
        <item x="134"/>
        <item x="170"/>
        <item x="323"/>
        <item x="324"/>
        <item x="322"/>
        <item x="164"/>
        <item x="145"/>
        <item x="173"/>
        <item x="308"/>
        <item x="163"/>
        <item x="326"/>
        <item x="136"/>
        <item x="139"/>
        <item x="133"/>
        <item x="105"/>
        <item x="138"/>
        <item x="318"/>
        <item x="165"/>
        <item x="152"/>
        <item x="285"/>
        <item x="174"/>
        <item x="143"/>
        <item x="153"/>
        <item x="311"/>
        <item x="159"/>
        <item x="319"/>
        <item x="309"/>
        <item x="148"/>
        <item x="321"/>
        <item x="283"/>
        <item x="305"/>
        <item x="304"/>
        <item x="331"/>
        <item x="140"/>
        <item x="313"/>
        <item x="307"/>
        <item x="295"/>
        <item x="127"/>
        <item x="142"/>
        <item x="166"/>
        <item x="137"/>
        <item x="117"/>
        <item x="290"/>
        <item x="131"/>
        <item x="108"/>
        <item x="118"/>
        <item x="123"/>
        <item x="103"/>
        <item x="110"/>
        <item x="80"/>
        <item x="149"/>
        <item x="125"/>
        <item x="300"/>
        <item x="120"/>
        <item x="126"/>
        <item x="124"/>
        <item x="267"/>
        <item x="107"/>
        <item x="109"/>
        <item x="315"/>
        <item x="302"/>
        <item x="259"/>
        <item x="223"/>
        <item x="296"/>
        <item x="65"/>
        <item x="254"/>
        <item x="129"/>
        <item x="272"/>
        <item x="81"/>
        <item x="128"/>
        <item x="130"/>
        <item x="241"/>
        <item x="51"/>
        <item x="167"/>
        <item x="144"/>
        <item x="277"/>
        <item x="83"/>
        <item x="141"/>
        <item x="299"/>
        <item x="287"/>
        <item x="245"/>
        <item x="266"/>
        <item x="158"/>
        <item x="306"/>
        <item x="298"/>
        <item x="97"/>
        <item x="77"/>
        <item x="100"/>
        <item x="68"/>
        <item x="49"/>
        <item x="220"/>
        <item x="262"/>
        <item x="98"/>
        <item x="301"/>
        <item x="111"/>
        <item x="251"/>
        <item x="293"/>
        <item x="274"/>
        <item x="90"/>
        <item x="162"/>
        <item x="114"/>
        <item x="61"/>
        <item x="122"/>
        <item x="284"/>
        <item x="119"/>
        <item x="292"/>
        <item x="228"/>
        <item x="337"/>
        <item x="57"/>
        <item x="85"/>
        <item x="238"/>
        <item x="253"/>
        <item x="93"/>
        <item x="336"/>
        <item x="75"/>
        <item x="294"/>
        <item x="289"/>
        <item x="74"/>
        <item x="247"/>
        <item x="269"/>
        <item x="63"/>
        <item x="91"/>
        <item x="273"/>
        <item x="281"/>
        <item x="46"/>
        <item x="248"/>
        <item x="225"/>
        <item x="257"/>
        <item x="112"/>
        <item x="86"/>
        <item x="40"/>
        <item x="256"/>
        <item x="115"/>
        <item x="101"/>
        <item x="132"/>
        <item x="263"/>
        <item x="234"/>
        <item x="303"/>
        <item x="146"/>
        <item x="219"/>
        <item x="92"/>
        <item x="37"/>
        <item x="312"/>
        <item x="208"/>
        <item x="255"/>
        <item x="32"/>
        <item x="297"/>
        <item x="288"/>
        <item x="217"/>
        <item x="44"/>
        <item x="279"/>
        <item x="278"/>
        <item x="280"/>
        <item x="102"/>
        <item x="276"/>
        <item x="265"/>
        <item x="239"/>
        <item x="99"/>
        <item x="116"/>
        <item x="244"/>
        <item x="246"/>
        <item x="252"/>
        <item x="95"/>
        <item x="73"/>
        <item x="121"/>
        <item x="104"/>
        <item x="268"/>
        <item x="78"/>
        <item x="82"/>
        <item x="59"/>
        <item x="250"/>
        <item x="62"/>
        <item x="286"/>
        <item x="264"/>
        <item x="113"/>
        <item x="233"/>
        <item x="291"/>
        <item x="224"/>
        <item x="89"/>
        <item x="260"/>
        <item x="66"/>
        <item x="53"/>
        <item x="87"/>
        <item x="232"/>
        <item x="45"/>
        <item x="47"/>
        <item x="38"/>
        <item x="231"/>
        <item x="71"/>
        <item x="54"/>
        <item x="69"/>
        <item x="221"/>
        <item x="222"/>
        <item x="227"/>
        <item x="243"/>
        <item x="282"/>
        <item x="76"/>
        <item x="229"/>
        <item x="52"/>
        <item x="106"/>
        <item x="214"/>
        <item x="48"/>
        <item x="275"/>
        <item x="64"/>
        <item x="43"/>
        <item x="261"/>
        <item x="199"/>
        <item x="23"/>
        <item x="205"/>
        <item x="84"/>
        <item x="29"/>
        <item x="56"/>
        <item x="96"/>
        <item x="212"/>
        <item x="60"/>
        <item x="236"/>
        <item x="42"/>
        <item x="242"/>
        <item x="34"/>
        <item x="200"/>
        <item x="270"/>
        <item x="22"/>
        <item x="202"/>
        <item x="79"/>
        <item x="24"/>
        <item x="258"/>
        <item x="88"/>
        <item x="203"/>
        <item x="41"/>
        <item x="35"/>
        <item x="211"/>
        <item x="25"/>
        <item x="204"/>
        <item x="226"/>
        <item x="201"/>
        <item x="17"/>
        <item x="30"/>
        <item x="195"/>
        <item x="190"/>
        <item x="216"/>
        <item x="209"/>
        <item x="19"/>
        <item x="36"/>
        <item x="50"/>
        <item x="213"/>
        <item x="11"/>
        <item x="39"/>
        <item x="193"/>
        <item x="28"/>
        <item x="215"/>
        <item x="237"/>
        <item x="33"/>
        <item x="58"/>
        <item x="206"/>
        <item x="218"/>
        <item x="10"/>
        <item x="192"/>
        <item x="189"/>
        <item x="18"/>
        <item x="26"/>
        <item x="185"/>
        <item x="14"/>
        <item x="188"/>
        <item x="13"/>
        <item x="196"/>
        <item x="12"/>
        <item x="197"/>
        <item x="20"/>
        <item x="194"/>
        <item x="198"/>
        <item x="187"/>
        <item x="271"/>
        <item x="94"/>
        <item x="16"/>
        <item x="9"/>
        <item x="207"/>
        <item x="21"/>
        <item x="235"/>
        <item x="191"/>
        <item x="27"/>
        <item x="180"/>
        <item x="6"/>
        <item x="55"/>
        <item x="15"/>
        <item x="181"/>
        <item x="2"/>
        <item x="67"/>
        <item x="186"/>
        <item x="8"/>
        <item x="240"/>
        <item x="4"/>
        <item x="179"/>
        <item x="178"/>
        <item x="1"/>
        <item x="184"/>
        <item x="7"/>
        <item x="249"/>
        <item x="72"/>
        <item x="182"/>
        <item x="3"/>
        <item x="177"/>
        <item x="5"/>
        <item x="183"/>
        <item x="0"/>
        <item x="31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2">
    <field x="1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求和项:支付金额" fld="4" baseField="0" baseItem="0"/>
    <dataField name="求和项:支付件数" fld="5" baseField="0" baseItem="0"/>
    <dataField name="求和项:商品访客数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4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F81" firstHeaderRow="0" firstDataRow="1" firstDataCol="1"/>
  <pivotFields count="7">
    <pivotField compact="0" defaultSubtotal="0" outline="0" numFmtId="176" showAll="0">
      <items count="78">
        <item x="5"/>
        <item x="31"/>
        <item x="4"/>
        <item x="8"/>
        <item x="67"/>
        <item x="29"/>
        <item x="35"/>
        <item x="16"/>
        <item x="60"/>
        <item x="62"/>
        <item x="41"/>
        <item x="46"/>
        <item x="56"/>
        <item x="20"/>
        <item x="59"/>
        <item x="44"/>
        <item x="61"/>
        <item x="42"/>
        <item x="43"/>
        <item x="57"/>
        <item x="15"/>
        <item x="17"/>
        <item x="0"/>
        <item x="58"/>
        <item x="65"/>
        <item x="54"/>
        <item x="64"/>
        <item x="53"/>
        <item x="48"/>
        <item x="40"/>
        <item x="49"/>
        <item x="50"/>
        <item x="33"/>
        <item x="9"/>
        <item x="30"/>
        <item x="63"/>
        <item x="75"/>
        <item x="45"/>
        <item x="6"/>
        <item x="12"/>
        <item x="13"/>
        <item x="37"/>
        <item x="36"/>
        <item x="71"/>
        <item x="21"/>
        <item x="18"/>
        <item x="22"/>
        <item x="3"/>
        <item x="10"/>
        <item x="38"/>
        <item x="1"/>
        <item x="51"/>
        <item x="68"/>
        <item x="55"/>
        <item x="52"/>
        <item x="7"/>
        <item x="39"/>
        <item x="47"/>
        <item x="11"/>
        <item x="70"/>
        <item x="25"/>
        <item x="19"/>
        <item x="32"/>
        <item x="14"/>
        <item x="26"/>
        <item x="72"/>
        <item x="2"/>
        <item x="34"/>
        <item x="23"/>
        <item x="27"/>
        <item x="28"/>
        <item x="69"/>
        <item x="24"/>
        <item x="66"/>
        <item x="73"/>
        <item x="76"/>
        <item x="74"/>
        <item x="77"/>
      </items>
    </pivotField>
    <pivotField axis="axisRow" compact="0" defaultSubtotal="0" outline="0" showAll="0">
      <items count="77">
        <item x="27"/>
        <item x="8"/>
        <item x="48"/>
        <item x="56"/>
        <item x="13"/>
        <item x="49"/>
        <item x="11"/>
        <item x="40"/>
        <item x="67"/>
        <item x="63"/>
        <item x="54"/>
        <item x="44"/>
        <item x="59"/>
        <item x="22"/>
        <item x="3"/>
        <item x="62"/>
        <item x="21"/>
        <item x="30"/>
        <item x="60"/>
        <item x="43"/>
        <item x="17"/>
        <item x="16"/>
        <item x="76"/>
        <item x="73"/>
        <item x="0"/>
        <item x="39"/>
        <item x="15"/>
        <item x="1"/>
        <item x="68"/>
        <item x="31"/>
        <item x="66"/>
        <item x="25"/>
        <item x="2"/>
        <item x="9"/>
        <item x="6"/>
        <item x="65"/>
        <item x="74"/>
        <item x="57"/>
        <item x="4"/>
        <item x="47"/>
        <item x="50"/>
        <item x="5"/>
        <item x="64"/>
        <item x="42"/>
        <item x="61"/>
        <item x="58"/>
        <item x="69"/>
        <item x="52"/>
        <item x="70"/>
        <item x="45"/>
        <item x="46"/>
        <item x="75"/>
        <item x="41"/>
        <item x="55"/>
        <item x="51"/>
        <item x="26"/>
        <item x="12"/>
        <item x="36"/>
        <item x="34"/>
        <item x="10"/>
        <item x="53"/>
        <item x="18"/>
        <item x="19"/>
        <item x="23"/>
        <item x="20"/>
        <item x="29"/>
        <item x="37"/>
        <item x="24"/>
        <item x="72"/>
        <item x="38"/>
        <item x="71"/>
        <item x="14"/>
        <item x="33"/>
        <item x="7"/>
        <item x="28"/>
        <item x="32"/>
        <item x="35"/>
      </items>
    </pivotField>
    <pivotField dataField="1" compact="0" outline="0" showAll="0">
      <items count="192">
        <item x="29"/>
        <item x="106"/>
        <item x="120"/>
        <item x="60"/>
        <item x="45"/>
        <item x="61"/>
        <item x="171"/>
        <item x="54"/>
        <item x="188"/>
        <item x="46"/>
        <item x="190"/>
        <item x="43"/>
        <item x="105"/>
        <item x="30"/>
        <item x="35"/>
        <item x="62"/>
        <item x="59"/>
        <item x="187"/>
        <item x="38"/>
        <item x="154"/>
        <item x="119"/>
        <item x="26"/>
        <item x="96"/>
        <item x="56"/>
        <item x="19"/>
        <item x="57"/>
        <item x="41"/>
        <item x="42"/>
        <item x="36"/>
        <item x="117"/>
        <item x="156"/>
        <item x="166"/>
        <item x="116"/>
        <item x="175"/>
        <item x="184"/>
        <item x="83"/>
        <item x="22"/>
        <item x="49"/>
        <item x="100"/>
        <item x="21"/>
        <item x="47"/>
        <item x="23"/>
        <item x="121"/>
        <item x="104"/>
        <item x="39"/>
        <item x="90"/>
        <item x="94"/>
        <item x="161"/>
        <item x="168"/>
        <item x="55"/>
        <item x="88"/>
        <item x="108"/>
        <item x="25"/>
        <item x="37"/>
        <item x="50"/>
        <item x="53"/>
        <item x="44"/>
        <item x="151"/>
        <item x="65"/>
        <item x="52"/>
        <item x="97"/>
        <item x="153"/>
        <item x="189"/>
        <item x="91"/>
        <item x="12"/>
        <item x="17"/>
        <item x="82"/>
        <item x="51"/>
        <item x="107"/>
        <item x="81"/>
        <item x="159"/>
        <item x="95"/>
        <item x="86"/>
        <item x="99"/>
        <item x="48"/>
        <item x="177"/>
        <item x="31"/>
        <item x="148"/>
        <item x="164"/>
        <item x="63"/>
        <item x="27"/>
        <item x="103"/>
        <item x="58"/>
        <item x="115"/>
        <item x="80"/>
        <item x="185"/>
        <item x="110"/>
        <item x="140"/>
        <item x="15"/>
        <item x="11"/>
        <item x="28"/>
        <item x="111"/>
        <item x="32"/>
        <item x="78"/>
        <item x="114"/>
        <item x="172"/>
        <item x="93"/>
        <item x="40"/>
        <item x="24"/>
        <item x="16"/>
        <item x="98"/>
        <item x="155"/>
        <item x="33"/>
        <item x="146"/>
        <item x="173"/>
        <item x="144"/>
        <item x="176"/>
        <item x="147"/>
        <item x="158"/>
        <item x="112"/>
        <item x="181"/>
        <item x="10"/>
        <item x="64"/>
        <item x="139"/>
        <item x="113"/>
        <item x="149"/>
        <item x="109"/>
        <item x="20"/>
        <item x="101"/>
        <item x="122"/>
        <item x="174"/>
        <item x="179"/>
        <item x="9"/>
        <item x="79"/>
        <item x="118"/>
        <item x="182"/>
        <item x="7"/>
        <item x="74"/>
        <item x="14"/>
        <item x="138"/>
        <item x="89"/>
        <item x="84"/>
        <item x="87"/>
        <item x="85"/>
        <item x="75"/>
        <item x="76"/>
        <item x="152"/>
        <item x="102"/>
        <item x="92"/>
        <item x="69"/>
        <item x="157"/>
        <item x="178"/>
        <item x="136"/>
        <item x="183"/>
        <item x="123"/>
        <item x="72"/>
        <item x="169"/>
        <item x="18"/>
        <item x="137"/>
        <item x="160"/>
        <item x="170"/>
        <item x="162"/>
        <item x="71"/>
        <item x="3"/>
        <item x="143"/>
        <item x="145"/>
        <item x="70"/>
        <item x="167"/>
        <item x="180"/>
        <item x="8"/>
        <item x="134"/>
        <item x="6"/>
        <item x="163"/>
        <item x="34"/>
        <item x="186"/>
        <item x="13"/>
        <item x="77"/>
        <item x="133"/>
        <item x="130"/>
        <item x="141"/>
        <item x="5"/>
        <item x="66"/>
        <item x="127"/>
        <item x="68"/>
        <item x="135"/>
        <item x="129"/>
        <item x="73"/>
        <item x="142"/>
        <item x="132"/>
        <item x="67"/>
        <item x="4"/>
        <item x="128"/>
        <item x="165"/>
        <item x="150"/>
        <item x="124"/>
        <item x="131"/>
        <item x="126"/>
        <item x="1"/>
        <item x="125"/>
        <item x="2"/>
        <item x="0"/>
        <item t="default"/>
      </items>
    </pivotField>
    <pivotField dataField="1" compact="0" outline="0" showAll="0">
      <items count="179">
        <item x="29"/>
        <item x="100"/>
        <item x="54"/>
        <item x="45"/>
        <item x="161"/>
        <item x="99"/>
        <item x="46"/>
        <item x="176"/>
        <item x="57"/>
        <item x="43"/>
        <item x="41"/>
        <item x="35"/>
        <item x="49"/>
        <item x="30"/>
        <item x="59"/>
        <item x="175"/>
        <item x="19"/>
        <item x="144"/>
        <item x="38"/>
        <item x="47"/>
        <item x="26"/>
        <item x="39"/>
        <item x="112"/>
        <item x="98"/>
        <item x="56"/>
        <item x="25"/>
        <item x="102"/>
        <item x="21"/>
        <item x="80"/>
        <item x="36"/>
        <item x="86"/>
        <item x="42"/>
        <item x="177"/>
        <item x="146"/>
        <item x="22"/>
        <item x="110"/>
        <item x="156"/>
        <item x="50"/>
        <item x="53"/>
        <item x="78"/>
        <item x="173"/>
        <item x="158"/>
        <item x="23"/>
        <item x="60"/>
        <item x="104"/>
        <item x="48"/>
        <item x="166"/>
        <item x="55"/>
        <item x="113"/>
        <item x="77"/>
        <item x="24"/>
        <item x="94"/>
        <item x="62"/>
        <item x="37"/>
        <item x="163"/>
        <item x="151"/>
        <item x="91"/>
        <item x="58"/>
        <item x="44"/>
        <item x="61"/>
        <item x="87"/>
        <item x="105"/>
        <item x="52"/>
        <item x="17"/>
        <item x="76"/>
        <item x="108"/>
        <item x="114"/>
        <item x="11"/>
        <item x="164"/>
        <item x="131"/>
        <item x="31"/>
        <item x="101"/>
        <item x="103"/>
        <item x="90"/>
        <item x="143"/>
        <item x="83"/>
        <item x="27"/>
        <item x="51"/>
        <item x="97"/>
        <item x="139"/>
        <item x="154"/>
        <item x="79"/>
        <item x="109"/>
        <item x="137"/>
        <item x="12"/>
        <item x="130"/>
        <item x="15"/>
        <item x="168"/>
        <item x="32"/>
        <item x="89"/>
        <item x="10"/>
        <item x="20"/>
        <item x="111"/>
        <item x="93"/>
        <item x="115"/>
        <item x="171"/>
        <item x="33"/>
        <item x="149"/>
        <item x="16"/>
        <item x="145"/>
        <item x="28"/>
        <item x="167"/>
        <item x="85"/>
        <item x="40"/>
        <item x="81"/>
        <item x="165"/>
        <item x="162"/>
        <item x="129"/>
        <item x="138"/>
        <item x="170"/>
        <item x="75"/>
        <item x="106"/>
        <item x="92"/>
        <item x="132"/>
        <item x="107"/>
        <item x="7"/>
        <item x="157"/>
        <item x="14"/>
        <item x="140"/>
        <item x="84"/>
        <item x="148"/>
        <item x="71"/>
        <item x="95"/>
        <item x="9"/>
        <item x="73"/>
        <item x="69"/>
        <item x="72"/>
        <item x="82"/>
        <item x="66"/>
        <item x="160"/>
        <item x="88"/>
        <item x="142"/>
        <item x="172"/>
        <item x="96"/>
        <item x="18"/>
        <item x="34"/>
        <item x="6"/>
        <item x="3"/>
        <item x="67"/>
        <item x="174"/>
        <item x="74"/>
        <item x="147"/>
        <item x="136"/>
        <item x="135"/>
        <item x="159"/>
        <item x="68"/>
        <item x="152"/>
        <item x="126"/>
        <item x="128"/>
        <item x="150"/>
        <item x="8"/>
        <item x="169"/>
        <item x="122"/>
        <item x="65"/>
        <item x="13"/>
        <item x="125"/>
        <item x="5"/>
        <item x="153"/>
        <item x="63"/>
        <item x="133"/>
        <item x="119"/>
        <item x="124"/>
        <item x="134"/>
        <item x="127"/>
        <item x="64"/>
        <item x="70"/>
        <item x="121"/>
        <item x="4"/>
        <item x="120"/>
        <item x="155"/>
        <item x="141"/>
        <item x="116"/>
        <item x="118"/>
        <item x="123"/>
        <item x="1"/>
        <item x="117"/>
        <item x="2"/>
        <item x="0"/>
        <item t="default"/>
      </items>
    </pivotField>
    <pivotField dataField="1" compact="0" outline="0" showAll="0">
      <items count="189">
        <item x="29"/>
        <item x="46"/>
        <item x="61"/>
        <item x="45"/>
        <item x="106"/>
        <item x="59"/>
        <item x="54"/>
        <item x="35"/>
        <item x="56"/>
        <item x="60"/>
        <item x="105"/>
        <item x="57"/>
        <item x="23"/>
        <item x="118"/>
        <item x="43"/>
        <item x="62"/>
        <item x="173"/>
        <item x="153"/>
        <item x="184"/>
        <item x="187"/>
        <item x="119"/>
        <item x="169"/>
        <item x="30"/>
        <item x="25"/>
        <item x="39"/>
        <item x="42"/>
        <item x="26"/>
        <item x="116"/>
        <item x="22"/>
        <item x="36"/>
        <item x="21"/>
        <item x="164"/>
        <item x="83"/>
        <item x="159"/>
        <item x="55"/>
        <item x="185"/>
        <item x="53"/>
        <item x="19"/>
        <item x="49"/>
        <item x="80"/>
        <item x="44"/>
        <item x="81"/>
        <item x="120"/>
        <item x="38"/>
        <item x="147"/>
        <item x="37"/>
        <item x="47"/>
        <item x="24"/>
        <item x="182"/>
        <item x="138"/>
        <item x="52"/>
        <item x="94"/>
        <item x="41"/>
        <item x="48"/>
        <item x="58"/>
        <item x="166"/>
        <item x="137"/>
        <item x="99"/>
        <item x="90"/>
        <item x="63"/>
        <item x="100"/>
        <item x="12"/>
        <item x="110"/>
        <item x="50"/>
        <item x="104"/>
        <item x="88"/>
        <item x="107"/>
        <item x="51"/>
        <item x="170"/>
        <item x="114"/>
        <item x="115"/>
        <item x="150"/>
        <item x="96"/>
        <item x="157"/>
        <item x="156"/>
        <item x="92"/>
        <item x="95"/>
        <item x="145"/>
        <item x="148"/>
        <item x="180"/>
        <item x="40"/>
        <item x="108"/>
        <item x="79"/>
        <item x="11"/>
        <item x="27"/>
        <item x="17"/>
        <item x="28"/>
        <item x="64"/>
        <item x="91"/>
        <item x="15"/>
        <item x="113"/>
        <item x="121"/>
        <item x="179"/>
        <item x="109"/>
        <item x="10"/>
        <item x="117"/>
        <item x="136"/>
        <item x="78"/>
        <item x="143"/>
        <item x="32"/>
        <item x="186"/>
        <item x="82"/>
        <item x="33"/>
        <item x="151"/>
        <item x="111"/>
        <item x="31"/>
        <item x="162"/>
        <item x="171"/>
        <item x="20"/>
        <item x="86"/>
        <item x="176"/>
        <item x="174"/>
        <item x="172"/>
        <item x="16"/>
        <item x="139"/>
        <item x="152"/>
        <item x="135"/>
        <item x="65"/>
        <item x="181"/>
        <item x="112"/>
        <item x="103"/>
        <item x="93"/>
        <item x="102"/>
        <item x="175"/>
        <item x="9"/>
        <item x="74"/>
        <item x="84"/>
        <item x="87"/>
        <item x="101"/>
        <item x="146"/>
        <item x="7"/>
        <item x="183"/>
        <item x="97"/>
        <item x="75"/>
        <item x="122"/>
        <item x="98"/>
        <item x="89"/>
        <item x="72"/>
        <item x="178"/>
        <item x="177"/>
        <item x="76"/>
        <item x="85"/>
        <item x="168"/>
        <item x="160"/>
        <item x="158"/>
        <item x="142"/>
        <item x="34"/>
        <item x="161"/>
        <item x="14"/>
        <item x="154"/>
        <item x="129"/>
        <item x="144"/>
        <item x="155"/>
        <item x="165"/>
        <item x="18"/>
        <item x="132"/>
        <item x="69"/>
        <item x="70"/>
        <item x="3"/>
        <item x="133"/>
        <item x="71"/>
        <item x="8"/>
        <item x="6"/>
        <item x="77"/>
        <item x="167"/>
        <item x="140"/>
        <item x="134"/>
        <item x="13"/>
        <item x="141"/>
        <item x="128"/>
        <item x="5"/>
        <item x="126"/>
        <item x="127"/>
        <item x="131"/>
        <item x="66"/>
        <item x="68"/>
        <item x="149"/>
        <item x="73"/>
        <item x="4"/>
        <item x="163"/>
        <item x="67"/>
        <item x="123"/>
        <item x="125"/>
        <item x="1"/>
        <item x="130"/>
        <item x="124"/>
        <item x="2"/>
        <item x="0"/>
        <item t="default"/>
      </items>
    </pivotField>
    <pivotField dataField="1" compact="0" outline="0" numFmtId="10" showAll="0">
      <items count="185">
        <item x="29"/>
        <item x="181"/>
        <item x="103"/>
        <item x="117"/>
        <item x="58"/>
        <item x="40"/>
        <item x="172"/>
        <item x="182"/>
        <item x="166"/>
        <item x="37"/>
        <item x="63"/>
        <item x="183"/>
        <item x="151"/>
        <item x="149"/>
        <item x="19"/>
        <item x="94"/>
        <item x="52"/>
        <item x="47"/>
        <item x="31"/>
        <item x="17"/>
        <item x="168"/>
        <item x="174"/>
        <item x="93"/>
        <item x="30"/>
        <item x="14"/>
        <item x="26"/>
        <item x="105"/>
        <item x="160"/>
        <item x="48"/>
        <item x="169"/>
        <item x="55"/>
        <item x="150"/>
        <item x="179"/>
        <item x="59"/>
        <item x="42"/>
        <item x="143"/>
        <item x="38"/>
        <item x="163"/>
        <item x="44"/>
        <item x="7"/>
        <item x="20"/>
        <item x="84"/>
        <item x="27"/>
        <item x="101"/>
        <item x="170"/>
        <item x="100"/>
        <item x="164"/>
        <item x="138"/>
        <item x="60"/>
        <item x="45"/>
        <item x="32"/>
        <item x="165"/>
        <item x="16"/>
        <item x="62"/>
        <item x="147"/>
        <item x="6"/>
        <item x="161"/>
        <item x="21"/>
        <item x="140"/>
        <item x="11"/>
        <item x="86"/>
        <item x="153"/>
        <item x="114"/>
        <item x="141"/>
        <item x="34"/>
        <item x="130"/>
        <item x="13"/>
        <item x="61"/>
        <item x="33"/>
        <item x="15"/>
        <item x="54"/>
        <item x="128"/>
        <item x="35"/>
        <item x="136"/>
        <item x="18"/>
        <item x="3"/>
        <item x="9"/>
        <item x="10"/>
        <item x="124"/>
        <item x="162"/>
        <item x="87"/>
        <item x="50"/>
        <item x="102"/>
        <item x="41"/>
        <item x="88"/>
        <item x="67"/>
        <item x="46"/>
        <item x="173"/>
        <item x="4"/>
        <item x="24"/>
        <item x="25"/>
        <item x="8"/>
        <item x="5"/>
        <item x="171"/>
        <item x="108"/>
        <item x="142"/>
        <item x="22"/>
        <item x="53"/>
        <item x="36"/>
        <item x="137"/>
        <item x="155"/>
        <item x="176"/>
        <item x="120"/>
        <item x="12"/>
        <item x="75"/>
        <item x="49"/>
        <item x="146"/>
        <item x="23"/>
        <item x="51"/>
        <item x="127"/>
        <item x="139"/>
        <item x="129"/>
        <item x="144"/>
        <item x="157"/>
        <item x="66"/>
        <item x="126"/>
        <item x="97"/>
        <item x="145"/>
        <item x="107"/>
        <item x="81"/>
        <item x="135"/>
        <item x="28"/>
        <item x="43"/>
        <item x="95"/>
        <item x="152"/>
        <item x="121"/>
        <item x="77"/>
        <item x="83"/>
        <item x="178"/>
        <item x="80"/>
        <item x="133"/>
        <item x="82"/>
        <item x="89"/>
        <item x="2"/>
        <item x="74"/>
        <item x="91"/>
        <item x="159"/>
        <item x="131"/>
        <item x="71"/>
        <item x="0"/>
        <item x="64"/>
        <item x="73"/>
        <item x="56"/>
        <item x="68"/>
        <item x="119"/>
        <item x="125"/>
        <item x="65"/>
        <item x="72"/>
        <item x="70"/>
        <item x="156"/>
        <item x="1"/>
        <item x="134"/>
        <item x="123"/>
        <item x="79"/>
        <item x="180"/>
        <item x="69"/>
        <item x="158"/>
        <item x="177"/>
        <item x="175"/>
        <item x="106"/>
        <item x="122"/>
        <item x="167"/>
        <item x="39"/>
        <item x="98"/>
        <item x="85"/>
        <item x="154"/>
        <item x="132"/>
        <item x="92"/>
        <item x="118"/>
        <item x="109"/>
        <item x="113"/>
        <item x="148"/>
        <item x="76"/>
        <item x="116"/>
        <item x="57"/>
        <item x="78"/>
        <item x="110"/>
        <item x="104"/>
        <item x="112"/>
        <item x="111"/>
        <item x="115"/>
        <item x="96"/>
        <item x="90"/>
        <item x="99"/>
        <item t="default"/>
      </items>
    </pivotField>
    <pivotField dataField="1" compact="0" outline="0" showAll="0">
      <items count="191">
        <item x="29"/>
        <item x="139"/>
        <item x="81"/>
        <item x="97"/>
        <item x="39"/>
        <item x="101"/>
        <item x="99"/>
        <item x="100"/>
        <item x="42"/>
        <item x="28"/>
        <item x="95"/>
        <item x="35"/>
        <item x="58"/>
        <item x="61"/>
        <item x="119"/>
        <item x="50"/>
        <item x="111"/>
        <item x="106"/>
        <item x="158"/>
        <item x="186"/>
        <item x="36"/>
        <item x="30"/>
        <item x="175"/>
        <item x="168"/>
        <item x="118"/>
        <item x="170"/>
        <item x="156"/>
        <item x="120"/>
        <item x="165"/>
        <item x="44"/>
        <item x="150"/>
        <item x="94"/>
        <item x="12"/>
        <item x="152"/>
        <item x="115"/>
        <item x="77"/>
        <item x="159"/>
        <item x="161"/>
        <item x="171"/>
        <item x="98"/>
        <item x="160"/>
        <item x="37"/>
        <item x="41"/>
        <item x="90"/>
        <item x="146"/>
        <item x="93"/>
        <item x="9"/>
        <item x="22"/>
        <item x="86"/>
        <item x="64"/>
        <item x="135"/>
        <item x="18"/>
        <item x="96"/>
        <item x="70"/>
        <item x="157"/>
        <item x="8"/>
        <item x="151"/>
        <item x="43"/>
        <item x="66"/>
        <item x="5"/>
        <item x="59"/>
        <item x="65"/>
        <item x="4"/>
        <item x="13"/>
        <item x="72"/>
        <item x="114"/>
        <item x="15"/>
        <item x="60"/>
        <item x="179"/>
        <item x="3"/>
        <item x="163"/>
        <item x="128"/>
        <item x="154"/>
        <item x="26"/>
        <item x="54"/>
        <item x="73"/>
        <item x="84"/>
        <item x="75"/>
        <item x="16"/>
        <item x="167"/>
        <item x="33"/>
        <item x="52"/>
        <item x="180"/>
        <item x="187"/>
        <item x="32"/>
        <item x="104"/>
        <item x="82"/>
        <item x="155"/>
        <item x="68"/>
        <item x="189"/>
        <item x="51"/>
        <item x="74"/>
        <item x="124"/>
        <item x="7"/>
        <item x="130"/>
        <item x="112"/>
        <item x="153"/>
        <item x="183"/>
        <item x="181"/>
        <item x="113"/>
        <item x="162"/>
        <item x="57"/>
        <item x="142"/>
        <item x="14"/>
        <item x="140"/>
        <item x="19"/>
        <item x="83"/>
        <item x="182"/>
        <item x="132"/>
        <item x="11"/>
        <item x="148"/>
        <item x="133"/>
        <item x="145"/>
        <item x="110"/>
        <item x="134"/>
        <item x="69"/>
        <item x="117"/>
        <item x="169"/>
        <item x="85"/>
        <item x="31"/>
        <item x="67"/>
        <item x="27"/>
        <item x="89"/>
        <item x="0"/>
        <item x="6"/>
        <item x="123"/>
        <item x="21"/>
        <item x="87"/>
        <item x="126"/>
        <item x="129"/>
        <item x="178"/>
        <item x="102"/>
        <item x="17"/>
        <item x="92"/>
        <item x="49"/>
        <item x="71"/>
        <item x="10"/>
        <item x="127"/>
        <item x="55"/>
        <item x="144"/>
        <item x="143"/>
        <item x="107"/>
        <item x="176"/>
        <item x="147"/>
        <item x="47"/>
        <item x="185"/>
        <item x="108"/>
        <item x="125"/>
        <item x="46"/>
        <item x="53"/>
        <item x="131"/>
        <item x="103"/>
        <item x="1"/>
        <item x="40"/>
        <item x="20"/>
        <item x="88"/>
        <item x="184"/>
        <item x="188"/>
        <item x="76"/>
        <item x="62"/>
        <item x="34"/>
        <item x="23"/>
        <item x="48"/>
        <item x="116"/>
        <item x="80"/>
        <item x="166"/>
        <item x="121"/>
        <item x="122"/>
        <item x="63"/>
        <item x="91"/>
        <item x="177"/>
        <item x="173"/>
        <item x="25"/>
        <item x="45"/>
        <item x="172"/>
        <item x="79"/>
        <item x="109"/>
        <item x="174"/>
        <item x="2"/>
        <item x="56"/>
        <item x="138"/>
        <item x="78"/>
        <item x="164"/>
        <item x="136"/>
        <item x="137"/>
        <item x="149"/>
        <item x="105"/>
        <item x="38"/>
        <item x="141"/>
        <item x="24"/>
        <item t="default"/>
      </items>
    </pivotField>
  </pivotFields>
  <rowFields count="1">
    <field x="1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销售额" fld="2" baseField="0" baseItem="0"/>
    <dataField name="求和项:销量" fld="3" baseField="0" baseItem="0"/>
    <dataField name="求和项:流量" fld="4" baseField="0" baseItem="0"/>
    <dataField name="求和项:转化率" fld="5" baseField="0" baseItem="0"/>
    <dataField name="求和项:客单价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9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E84" firstHeaderRow="0" firstDataRow="1" firstDataCol="1"/>
  <pivotFields count="8">
    <pivotField axis="axisRow" compact="0" numFmtId="176" showAll="0">
      <items count="81">
        <item x="3"/>
        <item x="8"/>
        <item x="72"/>
        <item x="6"/>
        <item x="4"/>
        <item x="11"/>
        <item x="31"/>
        <item x="75"/>
        <item x="21"/>
        <item x="65"/>
        <item x="66"/>
        <item x="67"/>
        <item x="56"/>
        <item x="62"/>
        <item x="25"/>
        <item x="64"/>
        <item x="54"/>
        <item x="45"/>
        <item x="63"/>
        <item x="20"/>
        <item x="22"/>
        <item x="2"/>
        <item x="71"/>
        <item x="49"/>
        <item x="53"/>
        <item x="52"/>
        <item x="61"/>
        <item x="58"/>
        <item x="70"/>
        <item x="51"/>
        <item x="59"/>
        <item x="29"/>
        <item x="48"/>
        <item x="12"/>
        <item x="50"/>
        <item x="55"/>
        <item x="73"/>
        <item x="10"/>
        <item x="18"/>
        <item x="13"/>
        <item x="17"/>
        <item x="32"/>
        <item x="36"/>
        <item x="15"/>
        <item x="23"/>
        <item x="16"/>
        <item x="0"/>
        <item x="14"/>
        <item x="40"/>
        <item x="1"/>
        <item x="43"/>
        <item x="79"/>
        <item x="42"/>
        <item x="77"/>
        <item x="60"/>
        <item x="78"/>
        <item x="5"/>
        <item x="69"/>
        <item x="57"/>
        <item x="7"/>
        <item x="35"/>
        <item x="38"/>
        <item x="24"/>
        <item x="39"/>
        <item x="19"/>
        <item x="28"/>
        <item x="37"/>
        <item x="9"/>
        <item x="30"/>
        <item x="26"/>
        <item x="46"/>
        <item x="44"/>
        <item x="47"/>
        <item x="76"/>
        <item x="27"/>
        <item x="33"/>
        <item x="74"/>
        <item x="34"/>
        <item x="41"/>
        <item x="68"/>
        <item t="default"/>
      </items>
    </pivotField>
    <pivotField compact="0" showAll="0">
      <items count="81">
        <item x="14"/>
        <item x="6"/>
        <item x="58"/>
        <item x="63"/>
        <item x="8"/>
        <item x="51"/>
        <item x="11"/>
        <item x="70"/>
        <item x="4"/>
        <item x="52"/>
        <item x="53"/>
        <item x="54"/>
        <item x="65"/>
        <item x="25"/>
        <item x="0"/>
        <item x="50"/>
        <item x="24"/>
        <item x="46"/>
        <item x="20"/>
        <item x="19"/>
        <item x="41"/>
        <item x="2"/>
        <item x="69"/>
        <item x="18"/>
        <item x="1"/>
        <item x="42"/>
        <item x="44"/>
        <item x="34"/>
        <item x="26"/>
        <item x="9"/>
        <item x="7"/>
        <item x="73"/>
        <item x="33"/>
        <item x="13"/>
        <item x="68"/>
        <item x="75"/>
        <item x="71"/>
        <item x="72"/>
        <item x="57"/>
        <item x="59"/>
        <item x="3"/>
        <item x="49"/>
        <item x="45"/>
        <item x="66"/>
        <item x="64"/>
        <item x="47"/>
        <item x="60"/>
        <item x="35"/>
        <item x="55"/>
        <item x="56"/>
        <item x="74"/>
        <item x="67"/>
        <item x="62"/>
        <item x="43"/>
        <item x="27"/>
        <item x="77"/>
        <item x="12"/>
        <item x="32"/>
        <item x="78"/>
        <item x="30"/>
        <item x="10"/>
        <item x="79"/>
        <item x="61"/>
        <item x="21"/>
        <item x="22"/>
        <item x="15"/>
        <item x="23"/>
        <item x="28"/>
        <item x="17"/>
        <item x="16"/>
        <item x="37"/>
        <item x="76"/>
        <item x="40"/>
        <item x="36"/>
        <item x="48"/>
        <item x="29"/>
        <item x="5"/>
        <item x="38"/>
        <item x="39"/>
        <item x="31"/>
        <item t="default"/>
      </items>
    </pivotField>
    <pivotField dataField="1" compact="0" showAll="0">
      <items count="138">
        <item x="27"/>
        <item x="49"/>
        <item x="42"/>
        <item x="51"/>
        <item x="50"/>
        <item x="61"/>
        <item x="135"/>
        <item x="37"/>
        <item x="114"/>
        <item x="109"/>
        <item x="35"/>
        <item x="29"/>
        <item x="28"/>
        <item x="45"/>
        <item x="134"/>
        <item x="36"/>
        <item x="62"/>
        <item x="136"/>
        <item x="58"/>
        <item x="116"/>
        <item x="96"/>
        <item x="56"/>
        <item x="95"/>
        <item x="108"/>
        <item x="41"/>
        <item x="14"/>
        <item x="24"/>
        <item x="52"/>
        <item x="31"/>
        <item x="112"/>
        <item x="26"/>
        <item x="48"/>
        <item x="64"/>
        <item x="21"/>
        <item x="60"/>
        <item x="104"/>
        <item x="32"/>
        <item x="63"/>
        <item x="25"/>
        <item x="34"/>
        <item x="115"/>
        <item x="102"/>
        <item x="123"/>
        <item x="129"/>
        <item x="59"/>
        <item x="125"/>
        <item x="13"/>
        <item x="126"/>
        <item x="131"/>
        <item x="98"/>
        <item x="127"/>
        <item x="65"/>
        <item x="23"/>
        <item x="30"/>
        <item x="19"/>
        <item x="103"/>
        <item x="22"/>
        <item x="46"/>
        <item x="132"/>
        <item x="54"/>
        <item x="17"/>
        <item x="16"/>
        <item x="57"/>
        <item x="82"/>
        <item x="40"/>
        <item x="33"/>
        <item x="55"/>
        <item x="99"/>
        <item x="94"/>
        <item x="43"/>
        <item x="15"/>
        <item x="92"/>
        <item x="81"/>
        <item x="117"/>
        <item x="38"/>
        <item x="5"/>
        <item x="85"/>
        <item x="124"/>
        <item x="89"/>
        <item x="39"/>
        <item x="91"/>
        <item x="121"/>
        <item x="120"/>
        <item x="84"/>
        <item x="101"/>
        <item x="93"/>
        <item x="6"/>
        <item x="53"/>
        <item x="90"/>
        <item x="12"/>
        <item x="47"/>
        <item x="10"/>
        <item x="11"/>
        <item x="4"/>
        <item x="97"/>
        <item x="20"/>
        <item x="87"/>
        <item x="8"/>
        <item x="107"/>
        <item x="128"/>
        <item x="18"/>
        <item x="122"/>
        <item x="9"/>
        <item x="110"/>
        <item x="106"/>
        <item x="1"/>
        <item x="100"/>
        <item x="113"/>
        <item x="83"/>
        <item x="44"/>
        <item x="7"/>
        <item x="119"/>
        <item x="74"/>
        <item x="105"/>
        <item x="79"/>
        <item x="80"/>
        <item x="130"/>
        <item x="73"/>
        <item x="118"/>
        <item x="3"/>
        <item x="76"/>
        <item x="72"/>
        <item x="133"/>
        <item x="71"/>
        <item x="78"/>
        <item x="88"/>
        <item x="77"/>
        <item x="86"/>
        <item x="0"/>
        <item x="75"/>
        <item x="2"/>
        <item x="67"/>
        <item x="111"/>
        <item x="70"/>
        <item x="66"/>
        <item x="69"/>
        <item x="68"/>
        <item t="default"/>
      </items>
    </pivotField>
    <pivotField dataField="1" compact="0" showAll="0">
      <items count="128">
        <item x="26"/>
        <item x="47"/>
        <item x="40"/>
        <item x="49"/>
        <item x="57"/>
        <item x="48"/>
        <item x="27"/>
        <item x="35"/>
        <item x="28"/>
        <item x="50"/>
        <item x="125"/>
        <item x="43"/>
        <item x="33"/>
        <item x="108"/>
        <item x="126"/>
        <item x="91"/>
        <item x="59"/>
        <item x="46"/>
        <item x="34"/>
        <item x="58"/>
        <item x="92"/>
        <item x="44"/>
        <item x="60"/>
        <item x="39"/>
        <item x="14"/>
        <item x="24"/>
        <item x="61"/>
        <item x="21"/>
        <item x="122"/>
        <item x="17"/>
        <item x="55"/>
        <item x="16"/>
        <item x="25"/>
        <item x="23"/>
        <item x="105"/>
        <item x="30"/>
        <item x="52"/>
        <item x="15"/>
        <item x="56"/>
        <item x="123"/>
        <item x="22"/>
        <item x="107"/>
        <item x="115"/>
        <item x="99"/>
        <item x="19"/>
        <item x="81"/>
        <item x="117"/>
        <item x="109"/>
        <item x="32"/>
        <item x="98"/>
        <item x="54"/>
        <item x="80"/>
        <item x="118"/>
        <item x="51"/>
        <item x="29"/>
        <item x="94"/>
        <item x="13"/>
        <item x="45"/>
        <item x="41"/>
        <item x="78"/>
        <item x="113"/>
        <item x="116"/>
        <item x="90"/>
        <item x="95"/>
        <item x="87"/>
        <item x="53"/>
        <item x="85"/>
        <item x="38"/>
        <item x="119"/>
        <item x="120"/>
        <item x="86"/>
        <item x="106"/>
        <item x="88"/>
        <item x="79"/>
        <item x="6"/>
        <item x="31"/>
        <item x="89"/>
        <item x="42"/>
        <item x="5"/>
        <item x="8"/>
        <item x="12"/>
        <item x="112"/>
        <item x="36"/>
        <item x="77"/>
        <item x="4"/>
        <item x="37"/>
        <item x="10"/>
        <item x="83"/>
        <item x="103"/>
        <item x="11"/>
        <item x="97"/>
        <item x="20"/>
        <item x="18"/>
        <item x="9"/>
        <item x="114"/>
        <item x="111"/>
        <item x="121"/>
        <item x="93"/>
        <item x="102"/>
        <item x="110"/>
        <item x="1"/>
        <item x="101"/>
        <item x="70"/>
        <item x="124"/>
        <item x="7"/>
        <item x="96"/>
        <item x="75"/>
        <item x="76"/>
        <item x="72"/>
        <item x="3"/>
        <item x="104"/>
        <item x="68"/>
        <item x="73"/>
        <item x="69"/>
        <item x="67"/>
        <item x="100"/>
        <item x="84"/>
        <item x="74"/>
        <item x="82"/>
        <item x="0"/>
        <item x="2"/>
        <item x="71"/>
        <item x="63"/>
        <item x="66"/>
        <item x="62"/>
        <item x="65"/>
        <item x="64"/>
        <item t="default"/>
      </items>
    </pivotField>
    <pivotField dataField="1" compact="0" showAll="0">
      <items count="136">
        <item x="27"/>
        <item x="48"/>
        <item x="42"/>
        <item x="41"/>
        <item x="47"/>
        <item x="50"/>
        <item x="59"/>
        <item x="57"/>
        <item x="49"/>
        <item x="60"/>
        <item x="129"/>
        <item x="29"/>
        <item x="113"/>
        <item x="61"/>
        <item x="107"/>
        <item x="108"/>
        <item x="123"/>
        <item x="17"/>
        <item x="55"/>
        <item x="25"/>
        <item x="16"/>
        <item x="121"/>
        <item x="36"/>
        <item x="63"/>
        <item x="45"/>
        <item x="13"/>
        <item x="35"/>
        <item x="14"/>
        <item x="21"/>
        <item x="114"/>
        <item x="15"/>
        <item x="37"/>
        <item x="124"/>
        <item x="51"/>
        <item x="23"/>
        <item x="32"/>
        <item x="31"/>
        <item x="24"/>
        <item x="54"/>
        <item x="132"/>
        <item x="22"/>
        <item x="58"/>
        <item x="133"/>
        <item x="134"/>
        <item x="111"/>
        <item x="95"/>
        <item x="84"/>
        <item x="92"/>
        <item x="125"/>
        <item x="56"/>
        <item x="62"/>
        <item x="34"/>
        <item x="53"/>
        <item x="43"/>
        <item x="64"/>
        <item x="83"/>
        <item x="119"/>
        <item x="98"/>
        <item x="102"/>
        <item x="46"/>
        <item x="40"/>
        <item x="101"/>
        <item x="38"/>
        <item x="130"/>
        <item x="80"/>
        <item x="52"/>
        <item x="28"/>
        <item x="90"/>
        <item x="82"/>
        <item x="88"/>
        <item x="115"/>
        <item x="112"/>
        <item x="12"/>
        <item x="26"/>
        <item x="118"/>
        <item x="103"/>
        <item x="89"/>
        <item x="6"/>
        <item x="19"/>
        <item x="91"/>
        <item x="127"/>
        <item x="20"/>
        <item x="8"/>
        <item x="97"/>
        <item x="44"/>
        <item x="122"/>
        <item x="30"/>
        <item x="11"/>
        <item x="126"/>
        <item x="109"/>
        <item x="120"/>
        <item x="39"/>
        <item x="100"/>
        <item x="33"/>
        <item x="5"/>
        <item x="117"/>
        <item x="106"/>
        <item x="4"/>
        <item x="10"/>
        <item x="128"/>
        <item x="131"/>
        <item x="18"/>
        <item x="116"/>
        <item x="104"/>
        <item x="81"/>
        <item x="86"/>
        <item x="94"/>
        <item x="93"/>
        <item x="9"/>
        <item x="7"/>
        <item x="73"/>
        <item x="75"/>
        <item x="78"/>
        <item x="79"/>
        <item x="96"/>
        <item x="3"/>
        <item x="87"/>
        <item x="105"/>
        <item x="1"/>
        <item x="110"/>
        <item x="99"/>
        <item x="0"/>
        <item x="71"/>
        <item x="70"/>
        <item x="72"/>
        <item x="77"/>
        <item x="76"/>
        <item x="85"/>
        <item x="66"/>
        <item x="74"/>
        <item x="69"/>
        <item x="2"/>
        <item x="65"/>
        <item x="68"/>
        <item x="67"/>
        <item t="default"/>
      </items>
    </pivotField>
    <pivotField compact="0" showAll="0">
      <items count="68">
        <item x="27"/>
        <item x="28"/>
        <item x="26"/>
        <item x="19"/>
        <item x="61"/>
        <item x="63"/>
        <item x="52"/>
        <item x="37"/>
        <item x="30"/>
        <item x="65"/>
        <item x="42"/>
        <item x="1"/>
        <item x="9"/>
        <item x="35"/>
        <item x="59"/>
        <item x="2"/>
        <item x="5"/>
        <item x="4"/>
        <item x="24"/>
        <item x="18"/>
        <item x="10"/>
        <item x="14"/>
        <item x="33"/>
        <item x="49"/>
        <item x="39"/>
        <item x="56"/>
        <item x="7"/>
        <item x="31"/>
        <item x="54"/>
        <item x="40"/>
        <item x="21"/>
        <item x="51"/>
        <item x="50"/>
        <item x="11"/>
        <item x="6"/>
        <item x="29"/>
        <item x="53"/>
        <item x="34"/>
        <item x="3"/>
        <item x="64"/>
        <item x="46"/>
        <item x="23"/>
        <item x="41"/>
        <item x="36"/>
        <item x="8"/>
        <item x="44"/>
        <item x="32"/>
        <item x="47"/>
        <item x="57"/>
        <item x="22"/>
        <item x="0"/>
        <item x="12"/>
        <item x="45"/>
        <item x="16"/>
        <item x="15"/>
        <item x="20"/>
        <item x="43"/>
        <item x="17"/>
        <item x="62"/>
        <item x="55"/>
        <item x="13"/>
        <item x="58"/>
        <item x="48"/>
        <item x="25"/>
        <item x="60"/>
        <item x="38"/>
        <item x="66"/>
        <item t="default"/>
      </items>
    </pivotField>
    <pivotField compact="0" showAll="0">
      <items count="68">
        <item x="27"/>
        <item x="33"/>
        <item x="35"/>
        <item x="37"/>
        <item x="49"/>
        <item x="45"/>
        <item x="36"/>
        <item x="38"/>
        <item x="30"/>
        <item x="34"/>
        <item x="50"/>
        <item x="29"/>
        <item x="62"/>
        <item x="31"/>
        <item x="28"/>
        <item x="1"/>
        <item x="39"/>
        <item x="32"/>
        <item x="51"/>
        <item x="24"/>
        <item x="5"/>
        <item x="42"/>
        <item x="7"/>
        <item x="10"/>
        <item x="26"/>
        <item x="40"/>
        <item x="57"/>
        <item x="18"/>
        <item x="13"/>
        <item x="2"/>
        <item x="12"/>
        <item x="0"/>
        <item x="25"/>
        <item x="6"/>
        <item x="14"/>
        <item x="54"/>
        <item x="19"/>
        <item x="20"/>
        <item x="64"/>
        <item x="9"/>
        <item x="55"/>
        <item x="43"/>
        <item x="11"/>
        <item x="22"/>
        <item x="21"/>
        <item x="4"/>
        <item x="3"/>
        <item x="8"/>
        <item x="56"/>
        <item x="58"/>
        <item x="23"/>
        <item x="63"/>
        <item x="65"/>
        <item x="52"/>
        <item x="53"/>
        <item x="61"/>
        <item x="59"/>
        <item x="47"/>
        <item x="44"/>
        <item x="46"/>
        <item x="16"/>
        <item x="17"/>
        <item x="15"/>
        <item x="60"/>
        <item x="48"/>
        <item x="41"/>
        <item x="66"/>
        <item t="default"/>
      </items>
    </pivotField>
    <pivotField dataField="1" compact="0" showAll="0">
      <items count="122">
        <item x="26"/>
        <item x="48"/>
        <item x="41"/>
        <item x="59"/>
        <item x="40"/>
        <item x="50"/>
        <item x="49"/>
        <item x="120"/>
        <item x="47"/>
        <item x="27"/>
        <item x="58"/>
        <item x="57"/>
        <item x="28"/>
        <item x="36"/>
        <item x="55"/>
        <item x="51"/>
        <item x="44"/>
        <item x="34"/>
        <item x="107"/>
        <item x="119"/>
        <item x="117"/>
        <item x="14"/>
        <item x="60"/>
        <item x="91"/>
        <item x="61"/>
        <item x="17"/>
        <item x="35"/>
        <item x="21"/>
        <item x="16"/>
        <item x="45"/>
        <item x="102"/>
        <item x="25"/>
        <item x="106"/>
        <item x="30"/>
        <item x="62"/>
        <item x="24"/>
        <item x="23"/>
        <item x="15"/>
        <item x="113"/>
        <item x="112"/>
        <item x="31"/>
        <item x="13"/>
        <item x="19"/>
        <item x="22"/>
        <item x="53"/>
        <item x="82"/>
        <item x="81"/>
        <item x="33"/>
        <item x="56"/>
        <item x="98"/>
        <item x="54"/>
        <item x="79"/>
        <item x="108"/>
        <item x="39"/>
        <item x="96"/>
        <item x="114"/>
        <item x="111"/>
        <item x="42"/>
        <item x="29"/>
        <item x="97"/>
        <item x="46"/>
        <item x="90"/>
        <item x="52"/>
        <item x="93"/>
        <item x="86"/>
        <item x="88"/>
        <item x="115"/>
        <item x="89"/>
        <item x="6"/>
        <item x="5"/>
        <item x="87"/>
        <item x="80"/>
        <item x="105"/>
        <item x="38"/>
        <item x="12"/>
        <item x="8"/>
        <item x="32"/>
        <item x="11"/>
        <item x="4"/>
        <item x="110"/>
        <item x="43"/>
        <item x="10"/>
        <item x="20"/>
        <item x="37"/>
        <item x="84"/>
        <item x="95"/>
        <item x="78"/>
        <item x="18"/>
        <item x="9"/>
        <item x="103"/>
        <item x="109"/>
        <item x="118"/>
        <item x="101"/>
        <item x="116"/>
        <item x="92"/>
        <item x="1"/>
        <item x="7"/>
        <item x="100"/>
        <item x="71"/>
        <item x="76"/>
        <item x="73"/>
        <item x="3"/>
        <item x="77"/>
        <item x="94"/>
        <item x="69"/>
        <item x="68"/>
        <item x="70"/>
        <item x="85"/>
        <item x="74"/>
        <item x="99"/>
        <item x="104"/>
        <item x="75"/>
        <item x="0"/>
        <item x="83"/>
        <item x="2"/>
        <item x="72"/>
        <item x="64"/>
        <item x="67"/>
        <item x="63"/>
        <item x="66"/>
        <item x="65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销售额" fld="2" baseField="0" baseItem="0"/>
    <dataField name="求和项:销量" fld="3" baseField="0" baseItem="0"/>
    <dataField name="求和项:流量" fld="4" baseField="0" baseItem="0"/>
    <dataField name="求和项:成交人数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8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E84" firstHeaderRow="0" firstDataRow="1" firstDataCol="1"/>
  <pivotFields count="8">
    <pivotField axis="axisRow" compact="0" numFmtId="176" showAll="0">
      <items count="81">
        <item x="3"/>
        <item x="8"/>
        <item x="72"/>
        <item x="6"/>
        <item x="4"/>
        <item x="11"/>
        <item x="31"/>
        <item x="75"/>
        <item x="21"/>
        <item x="65"/>
        <item x="66"/>
        <item x="67"/>
        <item x="56"/>
        <item x="62"/>
        <item x="25"/>
        <item x="64"/>
        <item x="54"/>
        <item x="45"/>
        <item x="63"/>
        <item x="20"/>
        <item x="22"/>
        <item x="2"/>
        <item x="71"/>
        <item x="49"/>
        <item x="53"/>
        <item x="52"/>
        <item x="61"/>
        <item x="58"/>
        <item x="70"/>
        <item x="51"/>
        <item x="59"/>
        <item x="29"/>
        <item x="48"/>
        <item x="12"/>
        <item x="50"/>
        <item x="55"/>
        <item x="73"/>
        <item x="10"/>
        <item x="18"/>
        <item x="13"/>
        <item x="17"/>
        <item x="32"/>
        <item x="36"/>
        <item x="15"/>
        <item x="23"/>
        <item x="16"/>
        <item x="0"/>
        <item x="14"/>
        <item x="40"/>
        <item x="1"/>
        <item x="43"/>
        <item x="79"/>
        <item x="42"/>
        <item x="77"/>
        <item x="60"/>
        <item x="78"/>
        <item x="5"/>
        <item x="69"/>
        <item x="57"/>
        <item x="7"/>
        <item x="35"/>
        <item x="38"/>
        <item x="24"/>
        <item x="39"/>
        <item x="19"/>
        <item x="28"/>
        <item x="37"/>
        <item x="9"/>
        <item x="30"/>
        <item x="26"/>
        <item x="46"/>
        <item x="44"/>
        <item x="47"/>
        <item x="76"/>
        <item x="27"/>
        <item x="33"/>
        <item x="74"/>
        <item x="34"/>
        <item x="41"/>
        <item x="68"/>
        <item t="default"/>
      </items>
    </pivotField>
    <pivotField compact="0" showAll="0"/>
    <pivotField dataField="1" compact="0" showAll="0">
      <items count="138">
        <item x="27"/>
        <item x="49"/>
        <item x="42"/>
        <item x="51"/>
        <item x="50"/>
        <item x="61"/>
        <item x="135"/>
        <item x="37"/>
        <item x="114"/>
        <item x="109"/>
        <item x="35"/>
        <item x="29"/>
        <item x="28"/>
        <item x="45"/>
        <item x="134"/>
        <item x="36"/>
        <item x="62"/>
        <item x="136"/>
        <item x="58"/>
        <item x="116"/>
        <item x="96"/>
        <item x="56"/>
        <item x="95"/>
        <item x="108"/>
        <item x="41"/>
        <item x="14"/>
        <item x="24"/>
        <item x="52"/>
        <item x="31"/>
        <item x="112"/>
        <item x="26"/>
        <item x="48"/>
        <item x="64"/>
        <item x="21"/>
        <item x="60"/>
        <item x="104"/>
        <item x="32"/>
        <item x="63"/>
        <item x="25"/>
        <item x="34"/>
        <item x="115"/>
        <item x="102"/>
        <item x="123"/>
        <item x="129"/>
        <item x="59"/>
        <item x="125"/>
        <item x="13"/>
        <item x="126"/>
        <item x="131"/>
        <item x="98"/>
        <item x="127"/>
        <item x="65"/>
        <item x="23"/>
        <item x="30"/>
        <item x="19"/>
        <item x="103"/>
        <item x="22"/>
        <item x="46"/>
        <item x="132"/>
        <item x="54"/>
        <item x="17"/>
        <item x="16"/>
        <item x="57"/>
        <item x="82"/>
        <item x="40"/>
        <item x="33"/>
        <item x="55"/>
        <item x="99"/>
        <item x="94"/>
        <item x="43"/>
        <item x="15"/>
        <item x="92"/>
        <item x="81"/>
        <item x="117"/>
        <item x="38"/>
        <item x="5"/>
        <item x="85"/>
        <item x="124"/>
        <item x="89"/>
        <item x="39"/>
        <item x="91"/>
        <item x="121"/>
        <item x="120"/>
        <item x="84"/>
        <item x="101"/>
        <item x="93"/>
        <item x="6"/>
        <item x="53"/>
        <item x="90"/>
        <item x="12"/>
        <item x="47"/>
        <item x="10"/>
        <item x="11"/>
        <item x="4"/>
        <item x="97"/>
        <item x="20"/>
        <item x="87"/>
        <item x="8"/>
        <item x="107"/>
        <item x="128"/>
        <item x="18"/>
        <item x="122"/>
        <item x="9"/>
        <item x="110"/>
        <item x="106"/>
        <item x="1"/>
        <item x="100"/>
        <item x="113"/>
        <item x="83"/>
        <item x="44"/>
        <item x="7"/>
        <item x="119"/>
        <item x="74"/>
        <item x="105"/>
        <item x="79"/>
        <item x="80"/>
        <item x="130"/>
        <item x="73"/>
        <item x="118"/>
        <item x="3"/>
        <item x="76"/>
        <item x="72"/>
        <item x="133"/>
        <item x="71"/>
        <item x="78"/>
        <item x="88"/>
        <item x="77"/>
        <item x="86"/>
        <item x="0"/>
        <item x="75"/>
        <item x="2"/>
        <item x="67"/>
        <item x="111"/>
        <item x="70"/>
        <item x="66"/>
        <item x="69"/>
        <item x="68"/>
        <item t="default"/>
      </items>
    </pivotField>
    <pivotField dataField="1" compact="0" showAll="0">
      <items count="128">
        <item x="26"/>
        <item x="47"/>
        <item x="40"/>
        <item x="49"/>
        <item x="57"/>
        <item x="48"/>
        <item x="27"/>
        <item x="35"/>
        <item x="28"/>
        <item x="50"/>
        <item x="125"/>
        <item x="43"/>
        <item x="33"/>
        <item x="108"/>
        <item x="126"/>
        <item x="91"/>
        <item x="59"/>
        <item x="46"/>
        <item x="34"/>
        <item x="58"/>
        <item x="92"/>
        <item x="44"/>
        <item x="60"/>
        <item x="39"/>
        <item x="14"/>
        <item x="24"/>
        <item x="61"/>
        <item x="21"/>
        <item x="122"/>
        <item x="17"/>
        <item x="55"/>
        <item x="16"/>
        <item x="25"/>
        <item x="23"/>
        <item x="105"/>
        <item x="30"/>
        <item x="52"/>
        <item x="15"/>
        <item x="56"/>
        <item x="123"/>
        <item x="22"/>
        <item x="107"/>
        <item x="115"/>
        <item x="99"/>
        <item x="19"/>
        <item x="81"/>
        <item x="117"/>
        <item x="109"/>
        <item x="32"/>
        <item x="98"/>
        <item x="54"/>
        <item x="80"/>
        <item x="118"/>
        <item x="51"/>
        <item x="29"/>
        <item x="94"/>
        <item x="13"/>
        <item x="45"/>
        <item x="41"/>
        <item x="78"/>
        <item x="113"/>
        <item x="116"/>
        <item x="90"/>
        <item x="95"/>
        <item x="87"/>
        <item x="53"/>
        <item x="85"/>
        <item x="38"/>
        <item x="119"/>
        <item x="120"/>
        <item x="86"/>
        <item x="106"/>
        <item x="88"/>
        <item x="79"/>
        <item x="6"/>
        <item x="31"/>
        <item x="89"/>
        <item x="42"/>
        <item x="5"/>
        <item x="8"/>
        <item x="12"/>
        <item x="112"/>
        <item x="36"/>
        <item x="77"/>
        <item x="4"/>
        <item x="37"/>
        <item x="10"/>
        <item x="83"/>
        <item x="103"/>
        <item x="11"/>
        <item x="97"/>
        <item x="20"/>
        <item x="18"/>
        <item x="9"/>
        <item x="114"/>
        <item x="111"/>
        <item x="121"/>
        <item x="93"/>
        <item x="102"/>
        <item x="110"/>
        <item x="1"/>
        <item x="101"/>
        <item x="70"/>
        <item x="124"/>
        <item x="7"/>
        <item x="96"/>
        <item x="75"/>
        <item x="76"/>
        <item x="72"/>
        <item x="3"/>
        <item x="104"/>
        <item x="68"/>
        <item x="73"/>
        <item x="69"/>
        <item x="67"/>
        <item x="100"/>
        <item x="84"/>
        <item x="74"/>
        <item x="82"/>
        <item x="0"/>
        <item x="2"/>
        <item x="71"/>
        <item x="63"/>
        <item x="66"/>
        <item x="62"/>
        <item x="65"/>
        <item x="64"/>
        <item t="default"/>
      </items>
    </pivotField>
    <pivotField dataField="1" compact="0" showAll="0">
      <items count="136">
        <item x="27"/>
        <item x="48"/>
        <item x="42"/>
        <item x="41"/>
        <item x="47"/>
        <item x="50"/>
        <item x="59"/>
        <item x="57"/>
        <item x="49"/>
        <item x="60"/>
        <item x="129"/>
        <item x="29"/>
        <item x="113"/>
        <item x="61"/>
        <item x="107"/>
        <item x="108"/>
        <item x="123"/>
        <item x="17"/>
        <item x="55"/>
        <item x="25"/>
        <item x="16"/>
        <item x="121"/>
        <item x="36"/>
        <item x="63"/>
        <item x="45"/>
        <item x="13"/>
        <item x="35"/>
        <item x="14"/>
        <item x="21"/>
        <item x="114"/>
        <item x="15"/>
        <item x="37"/>
        <item x="124"/>
        <item x="51"/>
        <item x="23"/>
        <item x="32"/>
        <item x="31"/>
        <item x="24"/>
        <item x="54"/>
        <item x="132"/>
        <item x="22"/>
        <item x="58"/>
        <item x="133"/>
        <item x="134"/>
        <item x="111"/>
        <item x="95"/>
        <item x="84"/>
        <item x="92"/>
        <item x="125"/>
        <item x="56"/>
        <item x="62"/>
        <item x="34"/>
        <item x="53"/>
        <item x="43"/>
        <item x="64"/>
        <item x="83"/>
        <item x="119"/>
        <item x="98"/>
        <item x="102"/>
        <item x="46"/>
        <item x="40"/>
        <item x="101"/>
        <item x="38"/>
        <item x="130"/>
        <item x="80"/>
        <item x="52"/>
        <item x="28"/>
        <item x="90"/>
        <item x="82"/>
        <item x="88"/>
        <item x="115"/>
        <item x="112"/>
        <item x="12"/>
        <item x="26"/>
        <item x="118"/>
        <item x="103"/>
        <item x="89"/>
        <item x="6"/>
        <item x="19"/>
        <item x="91"/>
        <item x="127"/>
        <item x="20"/>
        <item x="8"/>
        <item x="97"/>
        <item x="44"/>
        <item x="122"/>
        <item x="30"/>
        <item x="11"/>
        <item x="126"/>
        <item x="109"/>
        <item x="120"/>
        <item x="39"/>
        <item x="100"/>
        <item x="33"/>
        <item x="5"/>
        <item x="117"/>
        <item x="106"/>
        <item x="4"/>
        <item x="10"/>
        <item x="128"/>
        <item x="131"/>
        <item x="18"/>
        <item x="116"/>
        <item x="104"/>
        <item x="81"/>
        <item x="86"/>
        <item x="94"/>
        <item x="93"/>
        <item x="9"/>
        <item x="7"/>
        <item x="73"/>
        <item x="75"/>
        <item x="78"/>
        <item x="79"/>
        <item x="96"/>
        <item x="3"/>
        <item x="87"/>
        <item x="105"/>
        <item x="1"/>
        <item x="110"/>
        <item x="99"/>
        <item x="0"/>
        <item x="71"/>
        <item x="70"/>
        <item x="72"/>
        <item x="77"/>
        <item x="76"/>
        <item x="85"/>
        <item x="66"/>
        <item x="74"/>
        <item x="69"/>
        <item x="2"/>
        <item x="65"/>
        <item x="68"/>
        <item x="67"/>
        <item t="default"/>
      </items>
    </pivotField>
    <pivotField compact="0" showAll="0"/>
    <pivotField compact="0" showAll="0"/>
    <pivotField dataField="1" compact="0" showAll="0">
      <items count="122">
        <item x="26"/>
        <item x="48"/>
        <item x="41"/>
        <item x="59"/>
        <item x="40"/>
        <item x="50"/>
        <item x="49"/>
        <item x="120"/>
        <item x="47"/>
        <item x="27"/>
        <item x="58"/>
        <item x="57"/>
        <item x="28"/>
        <item x="36"/>
        <item x="55"/>
        <item x="51"/>
        <item x="44"/>
        <item x="34"/>
        <item x="107"/>
        <item x="119"/>
        <item x="117"/>
        <item x="14"/>
        <item x="60"/>
        <item x="91"/>
        <item x="61"/>
        <item x="17"/>
        <item x="35"/>
        <item x="21"/>
        <item x="16"/>
        <item x="45"/>
        <item x="102"/>
        <item x="25"/>
        <item x="106"/>
        <item x="30"/>
        <item x="62"/>
        <item x="24"/>
        <item x="23"/>
        <item x="15"/>
        <item x="113"/>
        <item x="112"/>
        <item x="31"/>
        <item x="13"/>
        <item x="19"/>
        <item x="22"/>
        <item x="53"/>
        <item x="82"/>
        <item x="81"/>
        <item x="33"/>
        <item x="56"/>
        <item x="98"/>
        <item x="54"/>
        <item x="79"/>
        <item x="108"/>
        <item x="39"/>
        <item x="96"/>
        <item x="114"/>
        <item x="111"/>
        <item x="42"/>
        <item x="29"/>
        <item x="97"/>
        <item x="46"/>
        <item x="90"/>
        <item x="52"/>
        <item x="93"/>
        <item x="86"/>
        <item x="88"/>
        <item x="115"/>
        <item x="89"/>
        <item x="6"/>
        <item x="5"/>
        <item x="87"/>
        <item x="80"/>
        <item x="105"/>
        <item x="38"/>
        <item x="12"/>
        <item x="8"/>
        <item x="32"/>
        <item x="11"/>
        <item x="4"/>
        <item x="110"/>
        <item x="43"/>
        <item x="10"/>
        <item x="20"/>
        <item x="37"/>
        <item x="84"/>
        <item x="95"/>
        <item x="78"/>
        <item x="18"/>
        <item x="9"/>
        <item x="103"/>
        <item x="109"/>
        <item x="118"/>
        <item x="101"/>
        <item x="116"/>
        <item x="92"/>
        <item x="1"/>
        <item x="7"/>
        <item x="100"/>
        <item x="71"/>
        <item x="76"/>
        <item x="73"/>
        <item x="3"/>
        <item x="77"/>
        <item x="94"/>
        <item x="69"/>
        <item x="68"/>
        <item x="70"/>
        <item x="85"/>
        <item x="74"/>
        <item x="99"/>
        <item x="104"/>
        <item x="75"/>
        <item x="0"/>
        <item x="83"/>
        <item x="2"/>
        <item x="72"/>
        <item x="64"/>
        <item x="67"/>
        <item x="63"/>
        <item x="66"/>
        <item x="65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销售额" fld="2" baseField="0" baseItem="0"/>
    <dataField name="求和项:销量" fld="3" baseField="0" baseItem="0"/>
    <dataField name="求和项:流量" fld="4" baseField="0" baseItem="0"/>
    <dataField name="求和项:成交人数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5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E84" firstHeaderRow="0" firstDataRow="1" firstDataCol="1"/>
  <pivotFields count="8">
    <pivotField axis="axisRow" compact="0" numFmtId="176" showAll="0">
      <items count="81">
        <item x="3"/>
        <item x="8"/>
        <item x="72"/>
        <item x="6"/>
        <item x="4"/>
        <item x="11"/>
        <item x="31"/>
        <item x="75"/>
        <item x="21"/>
        <item x="65"/>
        <item x="66"/>
        <item x="67"/>
        <item x="56"/>
        <item x="62"/>
        <item x="25"/>
        <item x="64"/>
        <item x="54"/>
        <item x="45"/>
        <item x="63"/>
        <item x="20"/>
        <item x="22"/>
        <item x="2"/>
        <item x="71"/>
        <item x="49"/>
        <item x="53"/>
        <item x="52"/>
        <item x="61"/>
        <item x="58"/>
        <item x="70"/>
        <item x="51"/>
        <item x="59"/>
        <item x="29"/>
        <item x="48"/>
        <item x="12"/>
        <item x="50"/>
        <item x="55"/>
        <item x="73"/>
        <item x="10"/>
        <item x="18"/>
        <item x="13"/>
        <item x="17"/>
        <item x="32"/>
        <item x="36"/>
        <item x="15"/>
        <item x="23"/>
        <item x="16"/>
        <item x="0"/>
        <item x="14"/>
        <item x="40"/>
        <item x="1"/>
        <item x="43"/>
        <item x="79"/>
        <item x="42"/>
        <item x="77"/>
        <item x="60"/>
        <item x="78"/>
        <item x="5"/>
        <item x="69"/>
        <item x="57"/>
        <item x="7"/>
        <item x="35"/>
        <item x="38"/>
        <item x="24"/>
        <item x="39"/>
        <item x="19"/>
        <item x="28"/>
        <item x="37"/>
        <item x="9"/>
        <item x="30"/>
        <item x="26"/>
        <item x="46"/>
        <item x="44"/>
        <item x="47"/>
        <item x="76"/>
        <item x="27"/>
        <item x="33"/>
        <item x="74"/>
        <item x="34"/>
        <item x="41"/>
        <item x="68"/>
        <item t="default"/>
      </items>
    </pivotField>
    <pivotField compact="0" showAll="0">
      <items count="81">
        <item x="14"/>
        <item x="6"/>
        <item x="58"/>
        <item x="63"/>
        <item x="8"/>
        <item x="51"/>
        <item x="11"/>
        <item x="70"/>
        <item x="4"/>
        <item x="52"/>
        <item x="53"/>
        <item x="54"/>
        <item x="65"/>
        <item x="25"/>
        <item x="0"/>
        <item x="50"/>
        <item x="24"/>
        <item x="46"/>
        <item x="20"/>
        <item x="19"/>
        <item x="41"/>
        <item x="2"/>
        <item x="69"/>
        <item x="18"/>
        <item x="1"/>
        <item x="42"/>
        <item x="44"/>
        <item x="34"/>
        <item x="26"/>
        <item x="9"/>
        <item x="7"/>
        <item x="73"/>
        <item x="33"/>
        <item x="13"/>
        <item x="68"/>
        <item x="75"/>
        <item x="71"/>
        <item x="72"/>
        <item x="57"/>
        <item x="59"/>
        <item x="3"/>
        <item x="49"/>
        <item x="45"/>
        <item x="66"/>
        <item x="64"/>
        <item x="47"/>
        <item x="60"/>
        <item x="35"/>
        <item x="55"/>
        <item x="56"/>
        <item x="74"/>
        <item x="67"/>
        <item x="62"/>
        <item x="43"/>
        <item x="27"/>
        <item x="77"/>
        <item x="12"/>
        <item x="32"/>
        <item x="78"/>
        <item x="30"/>
        <item x="10"/>
        <item x="79"/>
        <item x="61"/>
        <item x="21"/>
        <item x="22"/>
        <item x="15"/>
        <item x="23"/>
        <item x="28"/>
        <item x="17"/>
        <item x="16"/>
        <item x="37"/>
        <item x="76"/>
        <item x="40"/>
        <item x="36"/>
        <item x="48"/>
        <item x="29"/>
        <item x="5"/>
        <item x="38"/>
        <item x="39"/>
        <item x="31"/>
        <item t="default"/>
      </items>
    </pivotField>
    <pivotField dataField="1" compact="0" showAll="0">
      <items count="150">
        <item x="28"/>
        <item x="62"/>
        <item x="32"/>
        <item x="103"/>
        <item x="34"/>
        <item x="64"/>
        <item x="46"/>
        <item x="45"/>
        <item x="67"/>
        <item x="41"/>
        <item x="148"/>
        <item x="53"/>
        <item x="39"/>
        <item x="105"/>
        <item x="143"/>
        <item x="124"/>
        <item x="65"/>
        <item x="132"/>
        <item x="44"/>
        <item x="112"/>
        <item x="55"/>
        <item x="144"/>
        <item x="31"/>
        <item x="141"/>
        <item x="29"/>
        <item x="117"/>
        <item x="134"/>
        <item x="47"/>
        <item x="37"/>
        <item x="11"/>
        <item x="66"/>
        <item x="116"/>
        <item x="25"/>
        <item x="146"/>
        <item x="24"/>
        <item x="125"/>
        <item x="139"/>
        <item x="135"/>
        <item x="21"/>
        <item x="137"/>
        <item x="110"/>
        <item x="147"/>
        <item x="36"/>
        <item x="26"/>
        <item x="50"/>
        <item x="22"/>
        <item x="23"/>
        <item x="54"/>
        <item x="30"/>
        <item x="56"/>
        <item x="51"/>
        <item x="69"/>
        <item x="33"/>
        <item x="17"/>
        <item x="68"/>
        <item x="102"/>
        <item x="52"/>
        <item x="13"/>
        <item x="118"/>
        <item x="60"/>
        <item x="14"/>
        <item x="58"/>
        <item x="19"/>
        <item x="100"/>
        <item x="57"/>
        <item x="83"/>
        <item x="38"/>
        <item x="108"/>
        <item x="12"/>
        <item x="61"/>
        <item x="145"/>
        <item x="35"/>
        <item x="16"/>
        <item x="59"/>
        <item x="136"/>
        <item x="15"/>
        <item x="6"/>
        <item x="20"/>
        <item x="121"/>
        <item x="93"/>
        <item x="18"/>
        <item x="98"/>
        <item x="42"/>
        <item x="43"/>
        <item x="63"/>
        <item x="96"/>
        <item x="89"/>
        <item x="101"/>
        <item x="123"/>
        <item x="10"/>
        <item x="107"/>
        <item x="40"/>
        <item x="94"/>
        <item x="95"/>
        <item x="140"/>
        <item x="9"/>
        <item x="48"/>
        <item x="104"/>
        <item x="49"/>
        <item x="128"/>
        <item x="27"/>
        <item x="129"/>
        <item x="8"/>
        <item x="130"/>
        <item x="127"/>
        <item x="88"/>
        <item x="86"/>
        <item x="85"/>
        <item x="126"/>
        <item x="78"/>
        <item x="142"/>
        <item x="5"/>
        <item x="131"/>
        <item x="106"/>
        <item x="138"/>
        <item x="4"/>
        <item x="92"/>
        <item x="122"/>
        <item x="84"/>
        <item x="87"/>
        <item x="113"/>
        <item x="97"/>
        <item x="90"/>
        <item x="114"/>
        <item x="133"/>
        <item x="111"/>
        <item x="81"/>
        <item x="119"/>
        <item x="7"/>
        <item x="0"/>
        <item x="3"/>
        <item x="1"/>
        <item x="80"/>
        <item x="77"/>
        <item x="82"/>
        <item x="76"/>
        <item x="120"/>
        <item x="109"/>
        <item x="75"/>
        <item x="2"/>
        <item x="115"/>
        <item x="99"/>
        <item x="74"/>
        <item x="79"/>
        <item x="70"/>
        <item x="91"/>
        <item x="71"/>
        <item x="73"/>
        <item x="72"/>
        <item t="default"/>
      </items>
    </pivotField>
    <pivotField dataField="1" compact="0" showAll="0">
      <items count="135">
        <item x="28"/>
        <item x="57"/>
        <item x="32"/>
        <item x="34"/>
        <item x="59"/>
        <item x="45"/>
        <item x="41"/>
        <item x="46"/>
        <item x="133"/>
        <item x="60"/>
        <item x="96"/>
        <item x="39"/>
        <item x="44"/>
        <item x="114"/>
        <item x="103"/>
        <item x="121"/>
        <item x="50"/>
        <item x="47"/>
        <item x="29"/>
        <item x="11"/>
        <item x="31"/>
        <item x="17"/>
        <item x="123"/>
        <item x="25"/>
        <item x="51"/>
        <item x="21"/>
        <item x="124"/>
        <item x="107"/>
        <item x="22"/>
        <item x="23"/>
        <item x="129"/>
        <item x="61"/>
        <item x="24"/>
        <item x="53"/>
        <item x="132"/>
        <item x="131"/>
        <item x="37"/>
        <item x="15"/>
        <item x="126"/>
        <item x="16"/>
        <item x="33"/>
        <item x="56"/>
        <item x="54"/>
        <item x="52"/>
        <item x="26"/>
        <item x="30"/>
        <item x="101"/>
        <item x="36"/>
        <item x="108"/>
        <item x="81"/>
        <item x="75"/>
        <item x="19"/>
        <item x="49"/>
        <item x="12"/>
        <item x="94"/>
        <item x="92"/>
        <item x="58"/>
        <item x="85"/>
        <item x="6"/>
        <item x="13"/>
        <item x="55"/>
        <item x="116"/>
        <item x="20"/>
        <item x="38"/>
        <item x="80"/>
        <item x="18"/>
        <item x="99"/>
        <item x="35"/>
        <item x="87"/>
        <item x="117"/>
        <item x="86"/>
        <item x="125"/>
        <item x="14"/>
        <item x="119"/>
        <item x="111"/>
        <item x="115"/>
        <item x="48"/>
        <item x="90"/>
        <item x="130"/>
        <item x="88"/>
        <item x="79"/>
        <item x="113"/>
        <item x="93"/>
        <item x="112"/>
        <item x="8"/>
        <item x="43"/>
        <item x="9"/>
        <item x="95"/>
        <item x="10"/>
        <item x="42"/>
        <item x="127"/>
        <item x="27"/>
        <item x="40"/>
        <item x="118"/>
        <item x="98"/>
        <item x="70"/>
        <item x="4"/>
        <item x="120"/>
        <item x="122"/>
        <item x="77"/>
        <item x="128"/>
        <item x="84"/>
        <item x="76"/>
        <item x="109"/>
        <item x="5"/>
        <item x="78"/>
        <item x="97"/>
        <item x="89"/>
        <item x="82"/>
        <item x="110"/>
        <item x="73"/>
        <item x="3"/>
        <item x="104"/>
        <item x="105"/>
        <item x="102"/>
        <item x="0"/>
        <item x="7"/>
        <item x="72"/>
        <item x="68"/>
        <item x="1"/>
        <item x="74"/>
        <item x="69"/>
        <item x="100"/>
        <item x="2"/>
        <item x="106"/>
        <item x="67"/>
        <item x="66"/>
        <item x="91"/>
        <item x="62"/>
        <item x="83"/>
        <item x="71"/>
        <item x="65"/>
        <item x="63"/>
        <item x="64"/>
        <item t="default"/>
      </items>
    </pivotField>
    <pivotField dataField="1" compact="0" showAll="0">
      <items count="145">
        <item x="28"/>
        <item x="31"/>
        <item x="52"/>
        <item x="54"/>
        <item x="99"/>
        <item x="60"/>
        <item x="33"/>
        <item x="44"/>
        <item x="62"/>
        <item x="38"/>
        <item x="139"/>
        <item x="45"/>
        <item x="40"/>
        <item x="63"/>
        <item x="133"/>
        <item x="143"/>
        <item x="25"/>
        <item x="121"/>
        <item x="128"/>
        <item x="120"/>
        <item x="101"/>
        <item x="64"/>
        <item x="46"/>
        <item x="17"/>
        <item x="16"/>
        <item x="35"/>
        <item x="21"/>
        <item x="23"/>
        <item x="50"/>
        <item x="49"/>
        <item x="29"/>
        <item x="59"/>
        <item x="112"/>
        <item x="66"/>
        <item x="30"/>
        <item x="130"/>
        <item x="53"/>
        <item x="51"/>
        <item x="65"/>
        <item x="137"/>
        <item x="26"/>
        <item x="15"/>
        <item x="13"/>
        <item x="108"/>
        <item x="141"/>
        <item x="106"/>
        <item x="58"/>
        <item x="11"/>
        <item x="14"/>
        <item x="56"/>
        <item x="131"/>
        <item x="55"/>
        <item x="36"/>
        <item x="61"/>
        <item x="57"/>
        <item x="22"/>
        <item x="24"/>
        <item x="113"/>
        <item x="86"/>
        <item x="114"/>
        <item x="37"/>
        <item x="135"/>
        <item x="85"/>
        <item x="20"/>
        <item x="12"/>
        <item x="42"/>
        <item x="43"/>
        <item x="132"/>
        <item x="104"/>
        <item x="103"/>
        <item x="19"/>
        <item x="117"/>
        <item x="142"/>
        <item x="140"/>
        <item x="96"/>
        <item x="32"/>
        <item x="48"/>
        <item x="97"/>
        <item x="90"/>
        <item x="119"/>
        <item x="126"/>
        <item x="92"/>
        <item x="138"/>
        <item x="93"/>
        <item x="6"/>
        <item x="39"/>
        <item x="34"/>
        <item x="41"/>
        <item x="18"/>
        <item x="94"/>
        <item x="82"/>
        <item x="84"/>
        <item x="125"/>
        <item x="98"/>
        <item x="47"/>
        <item x="8"/>
        <item x="127"/>
        <item x="10"/>
        <item x="123"/>
        <item x="91"/>
        <item x="118"/>
        <item x="80"/>
        <item x="129"/>
        <item x="83"/>
        <item x="124"/>
        <item x="5"/>
        <item x="27"/>
        <item x="136"/>
        <item x="4"/>
        <item x="89"/>
        <item x="9"/>
        <item x="122"/>
        <item x="134"/>
        <item x="81"/>
        <item x="107"/>
        <item x="110"/>
        <item x="75"/>
        <item x="0"/>
        <item x="87"/>
        <item x="102"/>
        <item x="3"/>
        <item x="115"/>
        <item x="109"/>
        <item x="116"/>
        <item x="100"/>
        <item x="7"/>
        <item x="1"/>
        <item x="105"/>
        <item x="77"/>
        <item x="73"/>
        <item x="79"/>
        <item x="111"/>
        <item x="74"/>
        <item x="95"/>
        <item x="78"/>
        <item x="72"/>
        <item x="2"/>
        <item x="88"/>
        <item x="71"/>
        <item x="67"/>
        <item x="76"/>
        <item x="70"/>
        <item x="68"/>
        <item x="69"/>
        <item t="default"/>
      </items>
    </pivotField>
    <pivotField compact="0" showAll="0">
      <items count="150">
        <item x="28"/>
        <item x="44"/>
        <item x="105"/>
        <item x="83"/>
        <item x="33"/>
        <item x="62"/>
        <item x="140"/>
        <item x="113"/>
        <item x="118"/>
        <item x="104"/>
        <item x="27"/>
        <item x="81"/>
        <item x="24"/>
        <item x="11"/>
        <item x="9"/>
        <item x="19"/>
        <item x="22"/>
        <item x="103"/>
        <item x="148"/>
        <item x="146"/>
        <item x="56"/>
        <item x="41"/>
        <item x="142"/>
        <item x="136"/>
        <item x="147"/>
        <item x="46"/>
        <item x="37"/>
        <item x="133"/>
        <item x="32"/>
        <item x="106"/>
        <item x="78"/>
        <item x="31"/>
        <item x="94"/>
        <item x="127"/>
        <item x="144"/>
        <item x="129"/>
        <item x="98"/>
        <item x="6"/>
        <item x="10"/>
        <item x="107"/>
        <item x="125"/>
        <item x="93"/>
        <item x="69"/>
        <item x="145"/>
        <item x="18"/>
        <item x="35"/>
        <item x="34"/>
        <item x="116"/>
        <item x="64"/>
        <item x="135"/>
        <item x="57"/>
        <item x="65"/>
        <item x="139"/>
        <item x="51"/>
        <item x="12"/>
        <item x="68"/>
        <item x="119"/>
        <item x="128"/>
        <item x="8"/>
        <item x="82"/>
        <item x="91"/>
        <item x="120"/>
        <item x="117"/>
        <item x="114"/>
        <item x="58"/>
        <item x="48"/>
        <item x="101"/>
        <item x="26"/>
        <item x="4"/>
        <item x="52"/>
        <item x="47"/>
        <item x="49"/>
        <item x="45"/>
        <item x="21"/>
        <item x="42"/>
        <item x="72"/>
        <item x="29"/>
        <item x="84"/>
        <item x="39"/>
        <item x="80"/>
        <item x="15"/>
        <item x="123"/>
        <item x="89"/>
        <item x="7"/>
        <item x="86"/>
        <item x="111"/>
        <item x="90"/>
        <item x="99"/>
        <item x="74"/>
        <item x="79"/>
        <item x="87"/>
        <item x="38"/>
        <item x="75"/>
        <item x="17"/>
        <item x="76"/>
        <item x="3"/>
        <item x="2"/>
        <item x="1"/>
        <item x="20"/>
        <item x="109"/>
        <item x="141"/>
        <item x="5"/>
        <item x="92"/>
        <item x="137"/>
        <item x="25"/>
        <item x="110"/>
        <item x="96"/>
        <item x="53"/>
        <item x="77"/>
        <item x="66"/>
        <item x="95"/>
        <item x="23"/>
        <item x="88"/>
        <item x="130"/>
        <item x="121"/>
        <item x="71"/>
        <item x="73"/>
        <item x="70"/>
        <item x="16"/>
        <item x="0"/>
        <item x="14"/>
        <item x="40"/>
        <item x="122"/>
        <item x="126"/>
        <item x="143"/>
        <item x="59"/>
        <item x="54"/>
        <item x="138"/>
        <item x="131"/>
        <item x="115"/>
        <item x="124"/>
        <item x="102"/>
        <item x="67"/>
        <item x="55"/>
        <item x="60"/>
        <item x="50"/>
        <item x="36"/>
        <item x="43"/>
        <item x="30"/>
        <item x="134"/>
        <item x="63"/>
        <item x="112"/>
        <item x="13"/>
        <item x="108"/>
        <item x="132"/>
        <item x="85"/>
        <item x="61"/>
        <item x="97"/>
        <item x="100"/>
        <item t="default"/>
      </items>
    </pivotField>
    <pivotField compact="0" showAll="0">
      <items count="151">
        <item x="28"/>
        <item x="141"/>
        <item x="45"/>
        <item x="118"/>
        <item x="109"/>
        <item x="37"/>
        <item x="148"/>
        <item x="149"/>
        <item x="101"/>
        <item x="103"/>
        <item x="111"/>
        <item x="29"/>
        <item x="64"/>
        <item x="54"/>
        <item x="125"/>
        <item x="46"/>
        <item x="39"/>
        <item x="113"/>
        <item x="135"/>
        <item x="122"/>
        <item x="124"/>
        <item x="102"/>
        <item x="50"/>
        <item x="43"/>
        <item x="62"/>
        <item x="142"/>
        <item x="31"/>
        <item x="117"/>
        <item x="112"/>
        <item x="30"/>
        <item x="13"/>
        <item x="114"/>
        <item x="85"/>
        <item x="67"/>
        <item x="40"/>
        <item x="42"/>
        <item x="35"/>
        <item x="115"/>
        <item x="36"/>
        <item x="137"/>
        <item x="107"/>
        <item x="24"/>
        <item x="71"/>
        <item x="108"/>
        <item x="106"/>
        <item x="96"/>
        <item x="86"/>
        <item x="14"/>
        <item x="66"/>
        <item x="38"/>
        <item x="77"/>
        <item x="130"/>
        <item x="44"/>
        <item x="7"/>
        <item x="34"/>
        <item x="26"/>
        <item x="61"/>
        <item x="83"/>
        <item x="79"/>
        <item x="5"/>
        <item x="65"/>
        <item x="145"/>
        <item x="140"/>
        <item x="90"/>
        <item x="73"/>
        <item x="41"/>
        <item x="32"/>
        <item x="18"/>
        <item x="132"/>
        <item x="119"/>
        <item x="20"/>
        <item x="0"/>
        <item x="133"/>
        <item x="92"/>
        <item x="11"/>
        <item x="2"/>
        <item x="12"/>
        <item x="70"/>
        <item x="147"/>
        <item x="95"/>
        <item x="72"/>
        <item x="129"/>
        <item x="10"/>
        <item x="84"/>
        <item x="136"/>
        <item x="131"/>
        <item x="98"/>
        <item x="47"/>
        <item x="78"/>
        <item x="104"/>
        <item x="23"/>
        <item x="58"/>
        <item x="105"/>
        <item x="120"/>
        <item x="6"/>
        <item x="59"/>
        <item x="48"/>
        <item x="76"/>
        <item x="126"/>
        <item x="33"/>
        <item x="22"/>
        <item x="75"/>
        <item x="94"/>
        <item x="21"/>
        <item x="81"/>
        <item x="25"/>
        <item x="127"/>
        <item x="1"/>
        <item x="60"/>
        <item x="93"/>
        <item x="139"/>
        <item x="3"/>
        <item x="74"/>
        <item x="4"/>
        <item x="9"/>
        <item x="134"/>
        <item x="63"/>
        <item x="144"/>
        <item x="128"/>
        <item x="8"/>
        <item x="82"/>
        <item x="19"/>
        <item x="80"/>
        <item x="53"/>
        <item x="55"/>
        <item x="56"/>
        <item x="138"/>
        <item x="146"/>
        <item x="143"/>
        <item x="121"/>
        <item x="123"/>
        <item x="110"/>
        <item x="68"/>
        <item x="49"/>
        <item x="52"/>
        <item x="69"/>
        <item x="57"/>
        <item x="27"/>
        <item x="51"/>
        <item x="89"/>
        <item x="97"/>
        <item x="17"/>
        <item x="15"/>
        <item x="88"/>
        <item x="99"/>
        <item x="87"/>
        <item x="91"/>
        <item x="116"/>
        <item x="16"/>
        <item x="100"/>
        <item t="default"/>
      </items>
    </pivotField>
    <pivotField dataField="1" compact="0" showAll="0">
      <items count="129">
        <item x="27"/>
        <item x="31"/>
        <item x="33"/>
        <item x="49"/>
        <item x="40"/>
        <item x="58"/>
        <item x="44"/>
        <item x="56"/>
        <item x="38"/>
        <item x="43"/>
        <item x="109"/>
        <item x="125"/>
        <item x="98"/>
        <item x="24"/>
        <item x="30"/>
        <item x="123"/>
        <item x="11"/>
        <item x="120"/>
        <item x="48"/>
        <item x="17"/>
        <item x="28"/>
        <item x="57"/>
        <item x="21"/>
        <item x="117"/>
        <item x="51"/>
        <item x="118"/>
        <item x="102"/>
        <item x="59"/>
        <item x="22"/>
        <item x="36"/>
        <item x="23"/>
        <item x="16"/>
        <item x="32"/>
        <item x="25"/>
        <item x="52"/>
        <item x="35"/>
        <item x="15"/>
        <item x="19"/>
        <item x="47"/>
        <item x="127"/>
        <item x="29"/>
        <item x="126"/>
        <item x="50"/>
        <item x="53"/>
        <item x="103"/>
        <item x="14"/>
        <item x="54"/>
        <item x="12"/>
        <item x="13"/>
        <item x="79"/>
        <item x="73"/>
        <item x="91"/>
        <item x="37"/>
        <item x="6"/>
        <item x="83"/>
        <item x="89"/>
        <item x="34"/>
        <item x="55"/>
        <item x="20"/>
        <item x="26"/>
        <item x="78"/>
        <item x="95"/>
        <item x="119"/>
        <item x="46"/>
        <item x="18"/>
        <item x="84"/>
        <item x="10"/>
        <item x="9"/>
        <item x="41"/>
        <item x="106"/>
        <item x="8"/>
        <item x="45"/>
        <item x="85"/>
        <item x="86"/>
        <item x="42"/>
        <item x="111"/>
        <item x="92"/>
        <item x="77"/>
        <item x="94"/>
        <item x="112"/>
        <item x="124"/>
        <item x="90"/>
        <item x="114"/>
        <item x="108"/>
        <item x="39"/>
        <item x="110"/>
        <item x="113"/>
        <item x="107"/>
        <item x="87"/>
        <item x="68"/>
        <item x="121"/>
        <item x="76"/>
        <item x="4"/>
        <item x="75"/>
        <item x="5"/>
        <item x="115"/>
        <item x="122"/>
        <item x="82"/>
        <item x="74"/>
        <item x="93"/>
        <item x="116"/>
        <item x="71"/>
        <item x="104"/>
        <item x="99"/>
        <item x="80"/>
        <item x="3"/>
        <item x="100"/>
        <item x="7"/>
        <item x="97"/>
        <item x="101"/>
        <item x="0"/>
        <item x="70"/>
        <item x="72"/>
        <item x="1"/>
        <item x="105"/>
        <item x="96"/>
        <item x="66"/>
        <item x="88"/>
        <item x="67"/>
        <item x="65"/>
        <item x="2"/>
        <item x="81"/>
        <item x="64"/>
        <item x="60"/>
        <item x="69"/>
        <item x="63"/>
        <item x="61"/>
        <item x="62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销售额" fld="2" baseField="0" baseItem="0"/>
    <dataField name="求和项:销量" fld="3" baseField="0" baseItem="0"/>
    <dataField name="求和项:流量" fld="4" baseField="0" baseItem="0"/>
    <dataField name="求和项:成交人数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7"/>
  <sheetViews>
    <sheetView topLeftCell="A12" workbookViewId="0">
      <selection activeCell="X2" sqref="X2:Z28"/>
    </sheetView>
  </sheetViews>
  <sheetFormatPr defaultColWidth="9" defaultRowHeight="14.4"/>
  <cols>
    <col min="1" max="1" width="12.8888888888889" customWidth="1"/>
    <col min="2" max="2" width="16.2222222222222" customWidth="1"/>
    <col min="7" max="7" width="10.6666666666667"/>
    <col min="11" max="11" width="16.4444444444444"/>
    <col min="12" max="12" width="13.1111111111111"/>
  </cols>
  <sheetData>
    <row r="1" spans="2:14">
      <c r="B1" t="s">
        <v>0</v>
      </c>
      <c r="G1" t="s">
        <v>1</v>
      </c>
      <c r="H1" t="s">
        <v>2</v>
      </c>
      <c r="K1" s="165">
        <v>43796</v>
      </c>
      <c r="L1" t="s">
        <v>1</v>
      </c>
      <c r="M1" t="s">
        <v>2</v>
      </c>
      <c r="N1" t="s">
        <v>3</v>
      </c>
    </row>
    <row r="2" spans="1:14">
      <c r="A2" s="5">
        <v>587015100676</v>
      </c>
      <c r="B2" t="s">
        <v>4</v>
      </c>
      <c r="C2">
        <v>49.9</v>
      </c>
      <c r="D2" t="s">
        <v>5</v>
      </c>
      <c r="G2">
        <v>53891.24</v>
      </c>
      <c r="H2">
        <v>1571</v>
      </c>
      <c r="I2">
        <v>3837</v>
      </c>
      <c r="L2">
        <f>IFERROR(VLOOKUP(A2,'27'!C:E,3,FALSE),0)</f>
        <v>30846.31</v>
      </c>
      <c r="M2">
        <f>IFERROR(VLOOKUP(A2,'27'!C:F,4,FALSE),0)</f>
        <v>732</v>
      </c>
      <c r="N2">
        <f>IFERROR(VLOOKUP(A2,'27'!C:G,5,FALSE),0)</f>
        <v>3443</v>
      </c>
    </row>
    <row r="3" spans="1:14">
      <c r="A3" s="5">
        <v>554877274741</v>
      </c>
      <c r="B3" t="s">
        <v>6</v>
      </c>
      <c r="C3">
        <v>59.9</v>
      </c>
      <c r="D3" t="s">
        <v>5</v>
      </c>
      <c r="G3">
        <v>30251.82</v>
      </c>
      <c r="H3">
        <v>633</v>
      </c>
      <c r="I3">
        <v>3813</v>
      </c>
      <c r="L3">
        <f>IFERROR(VLOOKUP(A3,'27'!C:E,3,FALSE),0)</f>
        <v>37721.89</v>
      </c>
      <c r="M3">
        <f>IFERROR(VLOOKUP(A3,'27'!C:F,4,FALSE),0)</f>
        <v>673</v>
      </c>
      <c r="N3">
        <f>IFERROR(VLOOKUP(A3,'27'!C:G,5,FALSE),0)</f>
        <v>7251</v>
      </c>
    </row>
    <row r="4" spans="1:14">
      <c r="A4" s="5">
        <v>527733377421</v>
      </c>
      <c r="B4" t="s">
        <v>7</v>
      </c>
      <c r="C4">
        <v>46.9</v>
      </c>
      <c r="D4" t="s">
        <v>8</v>
      </c>
      <c r="L4">
        <f>IFERROR(VLOOKUP(A4,'27'!C:E,3,FALSE),0)</f>
        <v>0</v>
      </c>
      <c r="M4">
        <f>IFERROR(VLOOKUP(A4,'27'!C:F,4,FALSE),0)</f>
        <v>0</v>
      </c>
      <c r="N4">
        <f>IFERROR(VLOOKUP(A4,'27'!C:G,5,FALSE),0)</f>
        <v>0</v>
      </c>
    </row>
    <row r="5" spans="1:14">
      <c r="A5" s="5">
        <v>593584016163</v>
      </c>
      <c r="B5" t="s">
        <v>9</v>
      </c>
      <c r="C5">
        <v>69.9</v>
      </c>
      <c r="D5" t="s">
        <v>10</v>
      </c>
      <c r="L5">
        <f>IFERROR(VLOOKUP(A5,'27'!C:E,3,FALSE),0)</f>
        <v>127.2</v>
      </c>
      <c r="M5">
        <f>IFERROR(VLOOKUP(A5,'27'!C:F,4,FALSE),0)</f>
        <v>2</v>
      </c>
      <c r="N5">
        <f>IFERROR(VLOOKUP(A5,'27'!C:G,5,FALSE),0)</f>
        <v>203</v>
      </c>
    </row>
    <row r="6" spans="1:14">
      <c r="A6" s="5">
        <v>577184412748</v>
      </c>
      <c r="B6" t="s">
        <v>11</v>
      </c>
      <c r="C6">
        <v>39.9</v>
      </c>
      <c r="D6" t="s">
        <v>12</v>
      </c>
      <c r="G6">
        <v>6096.85</v>
      </c>
      <c r="H6">
        <v>177</v>
      </c>
      <c r="I6">
        <v>859</v>
      </c>
      <c r="L6">
        <f>IFERROR(VLOOKUP(A6,'27'!C:E,3,FALSE),0)</f>
        <v>9896.3</v>
      </c>
      <c r="M6">
        <f>IFERROR(VLOOKUP(A6,'27'!C:F,4,FALSE),0)</f>
        <v>278</v>
      </c>
      <c r="N6">
        <f>IFERROR(VLOOKUP(A6,'27'!C:G,5,FALSE),0)</f>
        <v>2532</v>
      </c>
    </row>
    <row r="7" spans="1:14">
      <c r="A7" s="5">
        <v>604021319220</v>
      </c>
      <c r="B7" t="s">
        <v>13</v>
      </c>
      <c r="C7">
        <v>69.9</v>
      </c>
      <c r="D7" t="s">
        <v>14</v>
      </c>
      <c r="G7">
        <v>884.3</v>
      </c>
      <c r="H7">
        <v>14</v>
      </c>
      <c r="I7">
        <v>152</v>
      </c>
      <c r="L7">
        <f>IFERROR(VLOOKUP(A7,'27'!C:E,3,FALSE),0)</f>
        <v>139.8</v>
      </c>
      <c r="M7">
        <f>IFERROR(VLOOKUP(A7,'27'!C:F,4,FALSE),0)</f>
        <v>2</v>
      </c>
      <c r="N7">
        <f>IFERROR(VLOOKUP(A7,'27'!C:G,5,FALSE),0)</f>
        <v>76</v>
      </c>
    </row>
    <row r="8" spans="1:14">
      <c r="A8" s="5">
        <v>589377945837</v>
      </c>
      <c r="B8" t="s">
        <v>15</v>
      </c>
      <c r="C8">
        <v>35.9</v>
      </c>
      <c r="D8" t="s">
        <v>16</v>
      </c>
      <c r="G8">
        <v>10671.55</v>
      </c>
      <c r="H8">
        <v>340</v>
      </c>
      <c r="I8">
        <v>2365</v>
      </c>
      <c r="L8">
        <f>IFERROR(VLOOKUP(A8,'27'!C:E,3,FALSE),0)</f>
        <v>11665.02</v>
      </c>
      <c r="M8">
        <f>IFERROR(VLOOKUP(A8,'27'!C:F,4,FALSE),0)</f>
        <v>355</v>
      </c>
      <c r="N8">
        <f>IFERROR(VLOOKUP(A8,'27'!C:G,5,FALSE),0)</f>
        <v>3455</v>
      </c>
    </row>
    <row r="9" spans="1:14">
      <c r="A9" s="5">
        <v>562674596108</v>
      </c>
      <c r="B9" t="s">
        <v>17</v>
      </c>
      <c r="C9">
        <v>40.5</v>
      </c>
      <c r="D9" t="s">
        <v>18</v>
      </c>
      <c r="G9">
        <v>5827.7</v>
      </c>
      <c r="H9">
        <v>195</v>
      </c>
      <c r="I9">
        <v>329</v>
      </c>
      <c r="L9">
        <f>IFERROR(VLOOKUP(A9,'27'!C:E,3,FALSE),0)</f>
        <v>6744.91</v>
      </c>
      <c r="M9">
        <f>IFERROR(VLOOKUP(A9,'27'!C:F,4,FALSE),0)</f>
        <v>186</v>
      </c>
      <c r="N9">
        <f>IFERROR(VLOOKUP(A9,'27'!C:G,5,FALSE),0)</f>
        <v>1125</v>
      </c>
    </row>
    <row r="10" spans="1:14">
      <c r="A10" s="5">
        <v>596986065929</v>
      </c>
      <c r="B10" t="s">
        <v>19</v>
      </c>
      <c r="C10">
        <v>39.9</v>
      </c>
      <c r="D10" t="s">
        <v>18</v>
      </c>
      <c r="G10">
        <v>1956.68</v>
      </c>
      <c r="H10">
        <v>65</v>
      </c>
      <c r="I10">
        <v>313</v>
      </c>
      <c r="L10">
        <f>IFERROR(VLOOKUP(A10,'27'!C:E,3,FALSE),0)</f>
        <v>1092.17</v>
      </c>
      <c r="M10">
        <f>IFERROR(VLOOKUP(A10,'27'!C:F,4,FALSE),0)</f>
        <v>31</v>
      </c>
      <c r="N10">
        <f>IFERROR(VLOOKUP(A10,'27'!C:G,5,FALSE),0)</f>
        <v>318</v>
      </c>
    </row>
    <row r="11" spans="1:14">
      <c r="A11" s="5">
        <v>544053639760</v>
      </c>
      <c r="B11" t="s">
        <v>20</v>
      </c>
      <c r="C11">
        <v>34.9</v>
      </c>
      <c r="D11" t="s">
        <v>21</v>
      </c>
      <c r="G11">
        <v>2969.92</v>
      </c>
      <c r="H11">
        <v>114</v>
      </c>
      <c r="I11">
        <v>375</v>
      </c>
      <c r="L11">
        <f>IFERROR(VLOOKUP(A11,'27'!C:E,3,FALSE),0)</f>
        <v>2724.4</v>
      </c>
      <c r="M11">
        <f>IFERROR(VLOOKUP(A11,'27'!C:F,4,FALSE),0)</f>
        <v>89</v>
      </c>
      <c r="N11">
        <f>IFERROR(VLOOKUP(A11,'27'!C:G,5,FALSE),0)</f>
        <v>816</v>
      </c>
    </row>
    <row r="12" spans="1:14">
      <c r="A12" s="5">
        <v>624157848041</v>
      </c>
      <c r="B12" t="s">
        <v>22</v>
      </c>
      <c r="C12">
        <v>56.9</v>
      </c>
      <c r="D12" t="s">
        <v>8</v>
      </c>
      <c r="G12">
        <v>2909.57</v>
      </c>
      <c r="H12">
        <v>56</v>
      </c>
      <c r="I12">
        <v>337</v>
      </c>
      <c r="L12">
        <f>IFERROR(VLOOKUP(A12,'27'!C:E,3,FALSE),0)</f>
        <v>0</v>
      </c>
      <c r="M12">
        <f>IFERROR(VLOOKUP(A12,'27'!C:F,4,FALSE),0)</f>
        <v>0</v>
      </c>
      <c r="N12">
        <f>IFERROR(VLOOKUP(A12,'27'!C:G,5,FALSE),0)</f>
        <v>0</v>
      </c>
    </row>
    <row r="13" spans="1:14">
      <c r="A13" s="5"/>
      <c r="G13">
        <v>115459.63</v>
      </c>
      <c r="H13">
        <v>3165</v>
      </c>
      <c r="I13">
        <v>12380</v>
      </c>
      <c r="L13" s="9">
        <f>SUM(L2:L12)</f>
        <v>100958</v>
      </c>
      <c r="M13" s="9">
        <f>SUM(M2:M12)</f>
        <v>2348</v>
      </c>
      <c r="N13" s="9">
        <f>SUM(N2:N12)</f>
        <v>19219</v>
      </c>
    </row>
    <row r="14" spans="1:1">
      <c r="A14" s="5"/>
    </row>
    <row r="15" spans="1:14">
      <c r="A15" s="5"/>
      <c r="B15" t="s">
        <v>23</v>
      </c>
      <c r="K15" t="s">
        <v>24</v>
      </c>
      <c r="L15" t="s">
        <v>1</v>
      </c>
      <c r="M15" t="s">
        <v>2</v>
      </c>
      <c r="N15" t="s">
        <v>3</v>
      </c>
    </row>
    <row r="16" spans="1:14">
      <c r="A16" s="5">
        <v>520538406051</v>
      </c>
      <c r="B16" t="s">
        <v>25</v>
      </c>
      <c r="C16">
        <v>69.9</v>
      </c>
      <c r="D16" t="s">
        <v>26</v>
      </c>
      <c r="E16">
        <v>163133.48</v>
      </c>
      <c r="F16">
        <v>2927</v>
      </c>
      <c r="G16">
        <v>9721</v>
      </c>
      <c r="L16">
        <f>IFERROR(VLOOKUP(A16,'1-3透视'!A:T,20,FALSE),0)</f>
        <v>211580.92</v>
      </c>
      <c r="M16">
        <f>IFERROR(VLOOKUP(A16,'1-3透视'!A:U,21,FALSE),0)</f>
        <v>4101</v>
      </c>
      <c r="N16">
        <f>IFERROR(VLOOKUP(A16,'1-3透视'!A:V,22,FALSE),0)</f>
        <v>22850</v>
      </c>
    </row>
    <row r="17" spans="1:14">
      <c r="A17" s="5">
        <v>577184412748</v>
      </c>
      <c r="B17" t="s">
        <v>11</v>
      </c>
      <c r="C17">
        <v>39.9</v>
      </c>
      <c r="D17" t="s">
        <v>12</v>
      </c>
      <c r="E17">
        <v>18555.7</v>
      </c>
      <c r="F17">
        <v>542</v>
      </c>
      <c r="G17">
        <v>2639</v>
      </c>
      <c r="L17">
        <f>IFERROR(VLOOKUP(A17,'1-3透视'!A:T,20,FALSE),0)</f>
        <v>25631.12</v>
      </c>
      <c r="M17">
        <f>IFERROR(VLOOKUP(A17,'1-3透视'!A:U,21,FALSE),0)</f>
        <v>742</v>
      </c>
      <c r="N17">
        <f>IFERROR(VLOOKUP(A17,'1-3透视'!A:V,22,FALSE),0)</f>
        <v>7434</v>
      </c>
    </row>
    <row r="18" spans="1:14">
      <c r="A18" s="5">
        <v>604021319220</v>
      </c>
      <c r="B18" t="s">
        <v>13</v>
      </c>
      <c r="C18">
        <v>69.9</v>
      </c>
      <c r="D18" t="s">
        <v>14</v>
      </c>
      <c r="E18">
        <v>4512.21</v>
      </c>
      <c r="F18">
        <v>75</v>
      </c>
      <c r="G18">
        <v>491</v>
      </c>
      <c r="L18">
        <f>IFERROR(VLOOKUP(A18,'1-3透视'!A:T,20,FALSE),0)</f>
        <v>762.86</v>
      </c>
      <c r="M18">
        <f>IFERROR(VLOOKUP(A18,'1-3透视'!A:U,21,FALSE),0)</f>
        <v>11</v>
      </c>
      <c r="N18">
        <f>IFERROR(VLOOKUP(A18,'1-3透视'!A:V,22,FALSE),0)</f>
        <v>206</v>
      </c>
    </row>
    <row r="19" spans="1:14">
      <c r="A19" s="5">
        <v>589377945837</v>
      </c>
      <c r="B19" t="s">
        <v>15</v>
      </c>
      <c r="C19">
        <v>35.9</v>
      </c>
      <c r="D19" t="s">
        <v>16</v>
      </c>
      <c r="E19">
        <v>35687.77</v>
      </c>
      <c r="F19">
        <v>1128</v>
      </c>
      <c r="G19">
        <v>6555</v>
      </c>
      <c r="L19">
        <f>IFERROR(VLOOKUP(A19,'1-3透视'!A:T,20,FALSE),0)</f>
        <v>36405.41</v>
      </c>
      <c r="M19">
        <f>IFERROR(VLOOKUP(A19,'1-3透视'!A:U,21,FALSE),0)</f>
        <v>1142</v>
      </c>
      <c r="N19">
        <f>IFERROR(VLOOKUP(A19,'1-3透视'!A:V,22,FALSE),0)</f>
        <v>11765</v>
      </c>
    </row>
    <row r="20" spans="1:14">
      <c r="A20" s="5">
        <v>562674596108</v>
      </c>
      <c r="B20" t="s">
        <v>17</v>
      </c>
      <c r="C20">
        <v>40.5</v>
      </c>
      <c r="D20" t="s">
        <v>27</v>
      </c>
      <c r="E20">
        <v>17720.39</v>
      </c>
      <c r="F20">
        <v>596</v>
      </c>
      <c r="G20">
        <v>1223</v>
      </c>
      <c r="L20">
        <f>IFERROR(VLOOKUP(A20,'1-3透视'!A:T,20,FALSE),0)</f>
        <v>21423.51</v>
      </c>
      <c r="M20">
        <f>IFERROR(VLOOKUP(A20,'1-3透视'!A:U,21,FALSE),0)</f>
        <v>624</v>
      </c>
      <c r="N20">
        <f>IFERROR(VLOOKUP(A20,'1-3透视'!A:V,22,FALSE),0)</f>
        <v>3712</v>
      </c>
    </row>
    <row r="21" spans="1:14">
      <c r="A21" s="5">
        <v>596986065929</v>
      </c>
      <c r="B21" t="s">
        <v>19</v>
      </c>
      <c r="C21">
        <v>39.9</v>
      </c>
      <c r="D21" t="s">
        <v>27</v>
      </c>
      <c r="E21">
        <v>7227.09</v>
      </c>
      <c r="F21">
        <v>241</v>
      </c>
      <c r="G21">
        <v>956</v>
      </c>
      <c r="L21">
        <f>IFERROR(VLOOKUP(A21,'1-3透视'!A:T,20,FALSE),0)</f>
        <v>4538.76</v>
      </c>
      <c r="M21">
        <f>IFERROR(VLOOKUP(A21,'1-3透视'!A:U,21,FALSE),0)</f>
        <v>134</v>
      </c>
      <c r="N21">
        <f>IFERROR(VLOOKUP(A21,'1-3透视'!A:V,22,FALSE),0)</f>
        <v>1165</v>
      </c>
    </row>
    <row r="22" spans="1:14">
      <c r="A22" s="5">
        <v>544053639760</v>
      </c>
      <c r="B22" t="s">
        <v>20</v>
      </c>
      <c r="C22">
        <v>34.9</v>
      </c>
      <c r="D22" t="s">
        <v>21</v>
      </c>
      <c r="E22">
        <v>5828.25</v>
      </c>
      <c r="F22">
        <v>225</v>
      </c>
      <c r="G22">
        <v>1027</v>
      </c>
      <c r="L22">
        <f>IFERROR(VLOOKUP(A22,'1-3透视'!A:T,20,FALSE),0)</f>
        <v>14279.92</v>
      </c>
      <c r="M22">
        <f>IFERROR(VLOOKUP(A22,'1-3透视'!A:U,21,FALSE),0)</f>
        <v>512</v>
      </c>
      <c r="N22">
        <f>IFERROR(VLOOKUP(A22,'1-3透视'!A:V,22,FALSE),0)</f>
        <v>3250</v>
      </c>
    </row>
    <row r="23" spans="1:14">
      <c r="A23" s="5">
        <v>622645559255</v>
      </c>
      <c r="B23" t="s">
        <v>28</v>
      </c>
      <c r="C23">
        <v>29.9</v>
      </c>
      <c r="D23" t="s">
        <v>29</v>
      </c>
      <c r="E23">
        <v>6114.45</v>
      </c>
      <c r="F23">
        <v>229</v>
      </c>
      <c r="G23">
        <v>1396</v>
      </c>
      <c r="L23">
        <f>IFERROR(VLOOKUP(A23,'1-3透视'!A:T,20,FALSE),0)</f>
        <v>0</v>
      </c>
      <c r="M23">
        <f>IFERROR(VLOOKUP(A23,'1-3透视'!A:U,21,FALSE),0)</f>
        <v>0</v>
      </c>
      <c r="N23">
        <f>IFERROR(VLOOKUP(A23,'1-3透视'!A:V,22,FALSE),0)</f>
        <v>0</v>
      </c>
    </row>
    <row r="24" spans="1:14">
      <c r="A24" s="5">
        <v>527733377421</v>
      </c>
      <c r="B24" t="s">
        <v>7</v>
      </c>
      <c r="C24">
        <v>46.9</v>
      </c>
      <c r="D24" t="s">
        <v>8</v>
      </c>
      <c r="L24">
        <f>IFERROR(VLOOKUP(A24,'1-3透视'!A:T,20,FALSE),0)</f>
        <v>1483.82</v>
      </c>
      <c r="M24">
        <f>IFERROR(VLOOKUP(A24,'1-3透视'!A:U,21,FALSE),0)</f>
        <v>32</v>
      </c>
      <c r="N24">
        <f>IFERROR(VLOOKUP(A24,'1-3透视'!A:V,22,FALSE),0)</f>
        <v>99</v>
      </c>
    </row>
    <row r="25" spans="1:14">
      <c r="A25" s="5">
        <v>593584016163</v>
      </c>
      <c r="B25" t="s">
        <v>9</v>
      </c>
      <c r="C25">
        <v>69.9</v>
      </c>
      <c r="D25" t="s">
        <v>8</v>
      </c>
      <c r="L25">
        <f>IFERROR(VLOOKUP(A25,'1-3透视'!A:T,20,FALSE),0)</f>
        <v>57.01</v>
      </c>
      <c r="M25">
        <f>IFERROR(VLOOKUP(A25,'1-3透视'!A:U,21,FALSE),0)</f>
        <v>1</v>
      </c>
      <c r="N25">
        <f>IFERROR(VLOOKUP(A25,'1-3透视'!A:V,22,FALSE),0)</f>
        <v>106</v>
      </c>
    </row>
    <row r="26" spans="1:14">
      <c r="A26" s="5">
        <v>624157848041</v>
      </c>
      <c r="B26" t="s">
        <v>22</v>
      </c>
      <c r="C26">
        <v>56.9</v>
      </c>
      <c r="D26" t="s">
        <v>8</v>
      </c>
      <c r="E26">
        <v>8928</v>
      </c>
      <c r="F26">
        <v>176</v>
      </c>
      <c r="G26">
        <v>1216</v>
      </c>
      <c r="L26">
        <f>IFERROR(VLOOKUP(A26,'1-3透视'!A:T,20,FALSE),0)</f>
        <v>0</v>
      </c>
      <c r="M26">
        <f>IFERROR(VLOOKUP(A26,'1-3透视'!A:U,21,FALSE),0)</f>
        <v>0</v>
      </c>
      <c r="N26">
        <f>IFERROR(VLOOKUP(A26,'1-3透视'!A:V,22,FALSE),0)</f>
        <v>0</v>
      </c>
    </row>
    <row r="27" spans="1:14">
      <c r="A27" s="5"/>
      <c r="E27">
        <v>267707.34</v>
      </c>
      <c r="F27">
        <v>6139</v>
      </c>
      <c r="G27">
        <v>25224</v>
      </c>
      <c r="L27" s="9">
        <f>SUM(L16:L26)</f>
        <v>316163.33</v>
      </c>
      <c r="M27" s="9">
        <f>SUM(M16:M26)</f>
        <v>7299</v>
      </c>
      <c r="N27" s="9">
        <f>SUM(N16:N26)</f>
        <v>50587</v>
      </c>
    </row>
    <row r="28" spans="1:1">
      <c r="A28" s="5"/>
    </row>
    <row r="29" spans="1:14">
      <c r="A29" s="5"/>
      <c r="B29" t="s">
        <v>30</v>
      </c>
      <c r="F29" t="s">
        <v>31</v>
      </c>
      <c r="G29" t="s">
        <v>31</v>
      </c>
      <c r="K29" t="s">
        <v>32</v>
      </c>
      <c r="L29" t="s">
        <v>1</v>
      </c>
      <c r="M29" t="s">
        <v>2</v>
      </c>
      <c r="N29" t="s">
        <v>3</v>
      </c>
    </row>
    <row r="30" spans="1:14">
      <c r="A30" s="5">
        <v>564587383224</v>
      </c>
      <c r="B30" t="s">
        <v>33</v>
      </c>
      <c r="C30">
        <v>59.9</v>
      </c>
      <c r="D30" t="s">
        <v>26</v>
      </c>
      <c r="F30">
        <v>143496.34</v>
      </c>
      <c r="G30">
        <v>2823</v>
      </c>
      <c r="H30">
        <v>13404</v>
      </c>
      <c r="L30">
        <f>IFERROR(VLOOKUP(A30,'2-3透视'!A:N,14,FALSE),0)</f>
        <v>239222.93</v>
      </c>
      <c r="M30">
        <f>IFERROR(VLOOKUP(A30,'2-3透视'!A:O,15,FALSE),0)</f>
        <v>4415</v>
      </c>
      <c r="N30">
        <f>IFERROR(VLOOKUP(A30,'2-3透视'!A:P,16,FALSE),0)</f>
        <v>27238</v>
      </c>
    </row>
    <row r="31" spans="1:14">
      <c r="A31" s="5">
        <v>537752882633</v>
      </c>
      <c r="B31" t="s">
        <v>34</v>
      </c>
      <c r="C31">
        <v>59.9</v>
      </c>
      <c r="D31" t="s">
        <v>26</v>
      </c>
      <c r="F31">
        <v>830593.66</v>
      </c>
      <c r="G31">
        <v>17336</v>
      </c>
      <c r="H31">
        <v>66030</v>
      </c>
      <c r="L31">
        <f>IFERROR(VLOOKUP(A31,'2-3透视'!A:N,14,FALSE),0)</f>
        <v>569273.79</v>
      </c>
      <c r="M31">
        <f>IFERROR(VLOOKUP(A31,'2-3透视'!A:O,15,FALSE),0)</f>
        <v>10467</v>
      </c>
      <c r="N31">
        <f>IFERROR(VLOOKUP(A31,'2-3透视'!A:P,16,FALSE),0)</f>
        <v>57295</v>
      </c>
    </row>
    <row r="32" spans="1:14">
      <c r="A32" s="5">
        <v>41141176393</v>
      </c>
      <c r="B32" t="s">
        <v>35</v>
      </c>
      <c r="C32">
        <v>56.9</v>
      </c>
      <c r="D32" t="s">
        <v>36</v>
      </c>
      <c r="F32">
        <v>375300.7</v>
      </c>
      <c r="G32">
        <v>7609</v>
      </c>
      <c r="H32">
        <v>27785</v>
      </c>
      <c r="L32">
        <f>IFERROR(VLOOKUP(A32,'2-3透视'!A:N,14,FALSE),0)</f>
        <v>472488.66</v>
      </c>
      <c r="M32">
        <f>IFERROR(VLOOKUP(A32,'2-3透视'!A:O,15,FALSE),0)</f>
        <v>9264</v>
      </c>
      <c r="N32">
        <f>IFERROR(VLOOKUP(A32,'2-3透视'!A:P,16,FALSE),0)</f>
        <v>47731</v>
      </c>
    </row>
    <row r="33" spans="1:14">
      <c r="A33" s="5">
        <v>39290708556</v>
      </c>
      <c r="B33" t="s">
        <v>37</v>
      </c>
      <c r="C33">
        <v>79.9</v>
      </c>
      <c r="D33" t="s">
        <v>36</v>
      </c>
      <c r="F33">
        <v>219925.37</v>
      </c>
      <c r="G33">
        <v>3213</v>
      </c>
      <c r="H33">
        <v>16070</v>
      </c>
      <c r="L33">
        <f>IFERROR(VLOOKUP(A33,'2-3透视'!A:N,14,FALSE),0)</f>
        <v>179092.99</v>
      </c>
      <c r="M33">
        <f>IFERROR(VLOOKUP(A33,'2-3透视'!A:O,15,FALSE),0)</f>
        <v>2503</v>
      </c>
      <c r="N33">
        <f>IFERROR(VLOOKUP(A33,'2-3透视'!A:P,16,FALSE),0)</f>
        <v>19710</v>
      </c>
    </row>
    <row r="34" spans="1:14">
      <c r="A34" s="5">
        <v>554877274741</v>
      </c>
      <c r="B34" t="s">
        <v>6</v>
      </c>
      <c r="C34">
        <v>59.9</v>
      </c>
      <c r="D34" t="s">
        <v>26</v>
      </c>
      <c r="F34">
        <v>76627.22</v>
      </c>
      <c r="G34">
        <v>1655</v>
      </c>
      <c r="H34">
        <v>7935</v>
      </c>
      <c r="L34">
        <f>IFERROR(VLOOKUP(A34,'2-3透视'!A:N,14,FALSE),0)</f>
        <v>66067.48</v>
      </c>
      <c r="M34">
        <f>IFERROR(VLOOKUP(A34,'2-3透视'!A:O,15,FALSE),0)</f>
        <v>1236</v>
      </c>
      <c r="N34">
        <f>IFERROR(VLOOKUP(A34,'2-3透视'!A:P,16,FALSE),0)</f>
        <v>16062</v>
      </c>
    </row>
    <row r="35" spans="1:14">
      <c r="A35" s="5">
        <v>574308070162</v>
      </c>
      <c r="B35" t="s">
        <v>38</v>
      </c>
      <c r="C35">
        <v>49.9</v>
      </c>
      <c r="D35" t="s">
        <v>26</v>
      </c>
      <c r="F35">
        <v>191842.85</v>
      </c>
      <c r="G35">
        <v>5302</v>
      </c>
      <c r="H35">
        <v>16447</v>
      </c>
      <c r="L35">
        <f>IFERROR(VLOOKUP(A35,'2-3透视'!A:N,14,FALSE),0)</f>
        <v>120536.76</v>
      </c>
      <c r="M35">
        <f>IFERROR(VLOOKUP(A35,'2-3透视'!A:O,15,FALSE),0)</f>
        <v>2736</v>
      </c>
      <c r="N35">
        <f>IFERROR(VLOOKUP(A35,'2-3透视'!A:P,16,FALSE),0)</f>
        <v>16796</v>
      </c>
    </row>
    <row r="36" spans="1:14">
      <c r="A36" s="5">
        <v>587015100676</v>
      </c>
      <c r="B36" t="s">
        <v>4</v>
      </c>
      <c r="C36">
        <v>49.9</v>
      </c>
      <c r="D36" t="s">
        <v>26</v>
      </c>
      <c r="F36">
        <v>63462.78</v>
      </c>
      <c r="G36">
        <v>1703</v>
      </c>
      <c r="H36">
        <v>6546</v>
      </c>
      <c r="L36">
        <f>IFERROR(VLOOKUP(A36,'2-3透视'!A:N,14,FALSE),0)</f>
        <v>109446.86</v>
      </c>
      <c r="M36">
        <f>IFERROR(VLOOKUP(A36,'2-3透视'!A:O,15,FALSE),0)</f>
        <v>2807</v>
      </c>
      <c r="N36">
        <f>IFERROR(VLOOKUP(A36,'2-3透视'!A:P,16,FALSE),0)</f>
        <v>14067</v>
      </c>
    </row>
    <row r="37" spans="1:14">
      <c r="A37" s="5">
        <v>42759737847</v>
      </c>
      <c r="B37" t="s">
        <v>39</v>
      </c>
      <c r="C37">
        <v>69.9</v>
      </c>
      <c r="D37" t="s">
        <v>36</v>
      </c>
      <c r="F37">
        <v>34627.14</v>
      </c>
      <c r="G37">
        <v>514</v>
      </c>
      <c r="H37">
        <v>2695</v>
      </c>
      <c r="L37">
        <f>IFERROR(VLOOKUP(A37,'2-3透视'!A:N,14,FALSE),0)</f>
        <v>38870.33</v>
      </c>
      <c r="M37">
        <f>IFERROR(VLOOKUP(A37,'2-3透视'!A:O,15,FALSE),0)</f>
        <v>612</v>
      </c>
      <c r="N37">
        <f>IFERROR(VLOOKUP(A37,'2-3透视'!A:P,16,FALSE),0)</f>
        <v>4528</v>
      </c>
    </row>
    <row r="38" spans="1:14">
      <c r="A38" s="5">
        <v>587516703876</v>
      </c>
      <c r="B38" t="s">
        <v>40</v>
      </c>
      <c r="C38">
        <v>49.9</v>
      </c>
      <c r="D38" t="s">
        <v>36</v>
      </c>
      <c r="F38">
        <v>261026.96</v>
      </c>
      <c r="G38">
        <v>7095</v>
      </c>
      <c r="H38">
        <v>25739</v>
      </c>
      <c r="L38">
        <f>IFERROR(VLOOKUP(A38,'2-3透视'!A:N,14,FALSE),0)</f>
        <v>54520.26</v>
      </c>
      <c r="M38">
        <f>IFERROR(VLOOKUP(A38,'2-3透视'!A:O,15,FALSE),0)</f>
        <v>1241</v>
      </c>
      <c r="N38">
        <f>IFERROR(VLOOKUP(A38,'2-3透视'!A:P,16,FALSE),0)</f>
        <v>13387</v>
      </c>
    </row>
    <row r="39" spans="1:14">
      <c r="A39" s="5">
        <v>598898432532</v>
      </c>
      <c r="B39" t="s">
        <v>41</v>
      </c>
      <c r="C39">
        <v>69.9</v>
      </c>
      <c r="D39" t="s">
        <v>26</v>
      </c>
      <c r="F39">
        <v>53920.35</v>
      </c>
      <c r="G39">
        <v>1042</v>
      </c>
      <c r="H39">
        <v>10046</v>
      </c>
      <c r="L39">
        <f>IFERROR(VLOOKUP(A39,'2-3透视'!A:N,14,FALSE),0)</f>
        <v>79831.21</v>
      </c>
      <c r="M39">
        <f>IFERROR(VLOOKUP(A39,'2-3透视'!A:O,15,FALSE),0)</f>
        <v>1261</v>
      </c>
      <c r="N39">
        <f>IFERROR(VLOOKUP(A39,'2-3透视'!A:P,16,FALSE),0)</f>
        <v>18100</v>
      </c>
    </row>
    <row r="40" spans="1:14">
      <c r="A40" s="5">
        <v>555055329886</v>
      </c>
      <c r="B40" t="s">
        <v>42</v>
      </c>
      <c r="C40">
        <v>59.9</v>
      </c>
      <c r="D40" t="s">
        <v>36</v>
      </c>
      <c r="F40">
        <v>33606.61</v>
      </c>
      <c r="G40">
        <v>745</v>
      </c>
      <c r="H40">
        <v>3140</v>
      </c>
      <c r="L40">
        <f>IFERROR(VLOOKUP(A40,'2-3透视'!A:N,14,FALSE),0)</f>
        <v>56477.73</v>
      </c>
      <c r="M40">
        <f>IFERROR(VLOOKUP(A40,'2-3透视'!A:O,15,FALSE),0)</f>
        <v>1103</v>
      </c>
      <c r="N40">
        <f>IFERROR(VLOOKUP(A40,'2-3透视'!A:P,16,FALSE),0)</f>
        <v>10363</v>
      </c>
    </row>
    <row r="41" spans="1:14">
      <c r="A41" s="5">
        <v>521804256985</v>
      </c>
      <c r="B41" t="s">
        <v>43</v>
      </c>
      <c r="C41">
        <v>59.9</v>
      </c>
      <c r="D41" t="s">
        <v>36</v>
      </c>
      <c r="F41">
        <v>47333.28</v>
      </c>
      <c r="G41">
        <v>1006</v>
      </c>
      <c r="H41">
        <v>4076</v>
      </c>
      <c r="L41">
        <f>IFERROR(VLOOKUP(A41,'2-3透视'!A:N,14,FALSE),0)</f>
        <v>45384.24</v>
      </c>
      <c r="M41">
        <f>IFERROR(VLOOKUP(A41,'2-3透视'!A:O,15,FALSE),0)</f>
        <v>828</v>
      </c>
      <c r="N41">
        <f>IFERROR(VLOOKUP(A41,'2-3透视'!A:P,16,FALSE),0)</f>
        <v>5835</v>
      </c>
    </row>
    <row r="42" spans="1:14">
      <c r="A42" s="5">
        <v>539854510916</v>
      </c>
      <c r="B42" t="s">
        <v>44</v>
      </c>
      <c r="C42">
        <v>59.9</v>
      </c>
      <c r="D42" t="s">
        <v>36</v>
      </c>
      <c r="F42">
        <v>42613.19</v>
      </c>
      <c r="G42">
        <v>867</v>
      </c>
      <c r="H42">
        <v>3352</v>
      </c>
      <c r="L42">
        <f>IFERROR(VLOOKUP(A42,'2-3透视'!A:N,14,FALSE),0)</f>
        <v>55113</v>
      </c>
      <c r="M42">
        <f>IFERROR(VLOOKUP(A42,'2-3透视'!A:O,15,FALSE),0)</f>
        <v>1039</v>
      </c>
      <c r="N42">
        <f>IFERROR(VLOOKUP(A42,'2-3透视'!A:P,16,FALSE),0)</f>
        <v>5628</v>
      </c>
    </row>
    <row r="43" spans="1:14">
      <c r="A43" s="5">
        <v>40611478319</v>
      </c>
      <c r="B43" t="s">
        <v>45</v>
      </c>
      <c r="C43">
        <v>79.9</v>
      </c>
      <c r="D43" t="s">
        <v>36</v>
      </c>
      <c r="F43">
        <v>270172.29</v>
      </c>
      <c r="G43">
        <v>3674</v>
      </c>
      <c r="H43">
        <v>10184</v>
      </c>
      <c r="L43">
        <f>IFERROR(VLOOKUP(A43,'2-3透视'!A:N,14,FALSE),0)</f>
        <v>65884.67</v>
      </c>
      <c r="M43">
        <f>IFERROR(VLOOKUP(A43,'2-3透视'!A:O,15,FALSE),0)</f>
        <v>921</v>
      </c>
      <c r="N43">
        <f>IFERROR(VLOOKUP(A43,'2-3透视'!A:P,16,FALSE),0)</f>
        <v>5485</v>
      </c>
    </row>
    <row r="44" spans="1:14">
      <c r="A44" s="5">
        <v>539325022308</v>
      </c>
      <c r="B44" t="s">
        <v>46</v>
      </c>
      <c r="C44">
        <v>79.9</v>
      </c>
      <c r="D44" t="s">
        <v>14</v>
      </c>
      <c r="F44">
        <v>31221.67</v>
      </c>
      <c r="G44">
        <v>427</v>
      </c>
      <c r="H44">
        <v>2544</v>
      </c>
      <c r="L44">
        <f>IFERROR(VLOOKUP(A44,'2-3透视'!A:N,14,FALSE),0)</f>
        <v>22631.75</v>
      </c>
      <c r="M44">
        <f>IFERROR(VLOOKUP(A44,'2-3透视'!A:O,15,FALSE),0)</f>
        <v>306</v>
      </c>
      <c r="N44">
        <f>IFERROR(VLOOKUP(A44,'2-3透视'!A:P,16,FALSE),0)</f>
        <v>2477</v>
      </c>
    </row>
    <row r="45" spans="1:14">
      <c r="A45" s="5">
        <v>555332266949</v>
      </c>
      <c r="B45" t="s">
        <v>47</v>
      </c>
      <c r="C45">
        <v>59.9</v>
      </c>
      <c r="D45" t="s">
        <v>14</v>
      </c>
      <c r="F45">
        <v>41540.61</v>
      </c>
      <c r="G45">
        <v>862</v>
      </c>
      <c r="H45">
        <v>4376</v>
      </c>
      <c r="L45">
        <f>IFERROR(VLOOKUP(A45,'2-3透视'!A:N,14,FALSE),0)</f>
        <v>70295.1</v>
      </c>
      <c r="M45">
        <f>IFERROR(VLOOKUP(A45,'2-3透视'!A:O,15,FALSE),0)</f>
        <v>1286</v>
      </c>
      <c r="N45">
        <f>IFERROR(VLOOKUP(A45,'2-3透视'!A:P,16,FALSE),0)</f>
        <v>12693</v>
      </c>
    </row>
    <row r="46" spans="1:14">
      <c r="A46" s="5">
        <v>593225443577</v>
      </c>
      <c r="B46" t="s">
        <v>48</v>
      </c>
      <c r="C46">
        <v>64.9</v>
      </c>
      <c r="D46" t="s">
        <v>14</v>
      </c>
      <c r="F46">
        <v>16996.55</v>
      </c>
      <c r="G46">
        <v>333</v>
      </c>
      <c r="H46">
        <v>3091</v>
      </c>
      <c r="L46">
        <f>IFERROR(VLOOKUP(A46,'2-3透视'!A:N,14,FALSE),0)</f>
        <v>19321.19</v>
      </c>
      <c r="M46">
        <f>IFERROR(VLOOKUP(A46,'2-3透视'!A:O,15,FALSE),0)</f>
        <v>341</v>
      </c>
      <c r="N46">
        <f>IFERROR(VLOOKUP(A46,'2-3透视'!A:P,16,FALSE),0)</f>
        <v>3789</v>
      </c>
    </row>
    <row r="47" spans="1:14">
      <c r="A47" s="5">
        <v>528778018743</v>
      </c>
      <c r="B47" t="s">
        <v>49</v>
      </c>
      <c r="C47">
        <v>59.9</v>
      </c>
      <c r="D47" t="s">
        <v>50</v>
      </c>
      <c r="F47">
        <v>41645.52</v>
      </c>
      <c r="G47">
        <v>847</v>
      </c>
      <c r="H47">
        <v>3202</v>
      </c>
      <c r="L47">
        <f>IFERROR(VLOOKUP(A47,'2-3透视'!A:N,14,FALSE),0)</f>
        <v>74333.07</v>
      </c>
      <c r="M47">
        <f>IFERROR(VLOOKUP(A47,'2-3透视'!A:O,15,FALSE),0)</f>
        <v>1380</v>
      </c>
      <c r="N47">
        <f>IFERROR(VLOOKUP(A47,'2-3透视'!A:P,16,FALSE),0)</f>
        <v>5843</v>
      </c>
    </row>
    <row r="48" spans="1:14">
      <c r="A48" s="5">
        <v>526145930115</v>
      </c>
      <c r="B48" t="s">
        <v>51</v>
      </c>
      <c r="C48">
        <v>74.9</v>
      </c>
      <c r="D48" t="s">
        <v>50</v>
      </c>
      <c r="F48">
        <v>4647.81</v>
      </c>
      <c r="G48">
        <v>66</v>
      </c>
      <c r="H48">
        <v>752</v>
      </c>
      <c r="L48">
        <f>IFERROR(VLOOKUP(A48,'2-3透视'!A:N,14,FALSE),0)</f>
        <v>9504.59</v>
      </c>
      <c r="M48">
        <f>IFERROR(VLOOKUP(A48,'2-3透视'!A:O,15,FALSE),0)</f>
        <v>143</v>
      </c>
      <c r="N48">
        <f>IFERROR(VLOOKUP(A48,'2-3透视'!A:P,16,FALSE),0)</f>
        <v>1009</v>
      </c>
    </row>
    <row r="49" spans="1:14">
      <c r="A49" s="5">
        <v>535688693680</v>
      </c>
      <c r="B49" t="s">
        <v>52</v>
      </c>
      <c r="C49">
        <v>79.9</v>
      </c>
      <c r="D49" t="s">
        <v>50</v>
      </c>
      <c r="F49">
        <v>39118.25</v>
      </c>
      <c r="G49">
        <v>540</v>
      </c>
      <c r="H49">
        <v>3090</v>
      </c>
      <c r="L49">
        <f>IFERROR(VLOOKUP(A49,'2-3透视'!A:N,14,FALSE),0)</f>
        <v>15011.42</v>
      </c>
      <c r="M49">
        <f>IFERROR(VLOOKUP(A49,'2-3透视'!A:O,15,FALSE),0)</f>
        <v>211</v>
      </c>
      <c r="N49">
        <f>IFERROR(VLOOKUP(A49,'2-3透视'!A:P,16,FALSE),0)</f>
        <v>2129</v>
      </c>
    </row>
    <row r="50" spans="1:14">
      <c r="A50" s="5">
        <v>563835009431</v>
      </c>
      <c r="B50" t="s">
        <v>53</v>
      </c>
      <c r="C50">
        <v>79</v>
      </c>
      <c r="D50" t="s">
        <v>50</v>
      </c>
      <c r="F50">
        <v>7856.95</v>
      </c>
      <c r="G50">
        <v>106</v>
      </c>
      <c r="H50">
        <v>712</v>
      </c>
      <c r="L50">
        <f>IFERROR(VLOOKUP(A50,'2-3透视'!A:N,14,FALSE),0)</f>
        <v>9969.81</v>
      </c>
      <c r="M50">
        <f>IFERROR(VLOOKUP(A50,'2-3透视'!A:O,15,FALSE),0)</f>
        <v>132</v>
      </c>
      <c r="N50">
        <f>IFERROR(VLOOKUP(A50,'2-3透视'!A:P,16,FALSE),0)</f>
        <v>1072</v>
      </c>
    </row>
    <row r="51" spans="1:14">
      <c r="A51" s="5">
        <v>592049049728</v>
      </c>
      <c r="B51" t="s">
        <v>54</v>
      </c>
      <c r="C51">
        <v>54.9</v>
      </c>
      <c r="D51" t="s">
        <v>50</v>
      </c>
      <c r="F51">
        <v>8003.55</v>
      </c>
      <c r="G51">
        <v>171</v>
      </c>
      <c r="H51">
        <v>582</v>
      </c>
      <c r="L51">
        <f>IFERROR(VLOOKUP(A51,'2-3透视'!A:N,14,FALSE),0)</f>
        <v>5184.21</v>
      </c>
      <c r="M51">
        <f>IFERROR(VLOOKUP(A51,'2-3透视'!A:O,15,FALSE),0)</f>
        <v>102</v>
      </c>
      <c r="N51">
        <f>IFERROR(VLOOKUP(A51,'2-3透视'!A:P,16,FALSE),0)</f>
        <v>1278</v>
      </c>
    </row>
    <row r="52" spans="1:14">
      <c r="A52" s="5">
        <v>527990951359</v>
      </c>
      <c r="B52" t="s">
        <v>55</v>
      </c>
      <c r="C52">
        <v>59.9</v>
      </c>
      <c r="D52" t="s">
        <v>10</v>
      </c>
      <c r="F52">
        <v>8698.68</v>
      </c>
      <c r="G52">
        <v>190</v>
      </c>
      <c r="H52">
        <v>343</v>
      </c>
      <c r="L52">
        <f>IFERROR(VLOOKUP(A52,'2-3透视'!A:N,14,FALSE),0)</f>
        <v>9325.68</v>
      </c>
      <c r="M52">
        <f>IFERROR(VLOOKUP(A52,'2-3透视'!A:O,15,FALSE),0)</f>
        <v>164</v>
      </c>
      <c r="N52">
        <f>IFERROR(VLOOKUP(A52,'2-3透视'!A:P,16,FALSE),0)</f>
        <v>500</v>
      </c>
    </row>
    <row r="53" spans="1:14">
      <c r="A53" s="5">
        <v>563834177641</v>
      </c>
      <c r="B53" t="s">
        <v>56</v>
      </c>
      <c r="C53">
        <v>159</v>
      </c>
      <c r="D53" t="s">
        <v>57</v>
      </c>
      <c r="F53">
        <v>36077.45</v>
      </c>
      <c r="G53">
        <v>234</v>
      </c>
      <c r="H53">
        <v>1289</v>
      </c>
      <c r="L53">
        <f>IFERROR(VLOOKUP(A53,'2-3透视'!A:N,14,FALSE),0)</f>
        <v>42244.27</v>
      </c>
      <c r="M53">
        <f>IFERROR(VLOOKUP(A53,'2-3透视'!A:O,15,FALSE),0)</f>
        <v>291</v>
      </c>
      <c r="N53">
        <f>IFERROR(VLOOKUP(A53,'2-3透视'!A:P,16,FALSE),0)</f>
        <v>1182</v>
      </c>
    </row>
    <row r="54" spans="1:14">
      <c r="A54" s="5">
        <v>564135111481</v>
      </c>
      <c r="B54" t="s">
        <v>58</v>
      </c>
      <c r="C54">
        <v>129</v>
      </c>
      <c r="D54" t="s">
        <v>59</v>
      </c>
      <c r="F54">
        <v>19775.12</v>
      </c>
      <c r="G54">
        <v>163</v>
      </c>
      <c r="H54">
        <v>485</v>
      </c>
      <c r="L54">
        <f>IFERROR(VLOOKUP(A54,'2-3透视'!A:N,14,FALSE),0)</f>
        <v>24755.82</v>
      </c>
      <c r="M54">
        <f>IFERROR(VLOOKUP(A54,'2-3透视'!A:O,15,FALSE),0)</f>
        <v>205</v>
      </c>
      <c r="N54">
        <f>IFERROR(VLOOKUP(A54,'2-3透视'!A:P,16,FALSE),0)</f>
        <v>753</v>
      </c>
    </row>
    <row r="55" spans="1:14">
      <c r="A55" s="5">
        <v>599279018544</v>
      </c>
      <c r="B55" t="s">
        <v>60</v>
      </c>
      <c r="C55">
        <v>58.9</v>
      </c>
      <c r="D55" t="s">
        <v>50</v>
      </c>
      <c r="F55">
        <v>6002.7</v>
      </c>
      <c r="G55">
        <v>137</v>
      </c>
      <c r="H55">
        <v>594</v>
      </c>
      <c r="L55">
        <f>IFERROR(VLOOKUP(A55,'2-3透视'!A:N,14,FALSE),0)</f>
        <v>7642.07</v>
      </c>
      <c r="M55">
        <f>IFERROR(VLOOKUP(A55,'2-3透视'!A:O,15,FALSE),0)</f>
        <v>145</v>
      </c>
      <c r="N55">
        <f>IFERROR(VLOOKUP(A55,'2-3透视'!A:P,16,FALSE),0)</f>
        <v>4411</v>
      </c>
    </row>
    <row r="56" spans="1:14">
      <c r="A56" s="5">
        <v>613513119392</v>
      </c>
      <c r="B56" t="s">
        <v>61</v>
      </c>
      <c r="C56">
        <v>59.9</v>
      </c>
      <c r="D56" t="s">
        <v>10</v>
      </c>
      <c r="F56">
        <v>26494.47</v>
      </c>
      <c r="G56">
        <v>505</v>
      </c>
      <c r="H56">
        <v>2727</v>
      </c>
      <c r="L56">
        <f>IFERROR(VLOOKUP(A56,'2-3透视'!A:N,14,FALSE),0)</f>
        <v>0</v>
      </c>
      <c r="M56">
        <f>IFERROR(VLOOKUP(A56,'2-3透视'!A:O,15,FALSE),0)</f>
        <v>0</v>
      </c>
      <c r="N56">
        <f>IFERROR(VLOOKUP(A56,'2-3透视'!A:P,16,FALSE),0)</f>
        <v>0</v>
      </c>
    </row>
    <row r="57" spans="1:14">
      <c r="A57" s="5">
        <v>569909827792</v>
      </c>
      <c r="B57" t="s">
        <v>62</v>
      </c>
      <c r="C57">
        <v>59.9</v>
      </c>
      <c r="D57" t="s">
        <v>63</v>
      </c>
      <c r="F57">
        <v>16463.06</v>
      </c>
      <c r="G57">
        <v>565</v>
      </c>
      <c r="H57">
        <v>1359</v>
      </c>
      <c r="L57">
        <f>IFERROR(VLOOKUP(A57,'2-3透视'!A:N,14,FALSE),0)</f>
        <v>4110.85</v>
      </c>
      <c r="M57">
        <f>IFERROR(VLOOKUP(A57,'2-3透视'!A:O,15,FALSE),0)</f>
        <v>78</v>
      </c>
      <c r="N57">
        <f>IFERROR(VLOOKUP(A57,'2-3透视'!A:P,16,FALSE),0)</f>
        <v>1523</v>
      </c>
    </row>
    <row r="58" spans="1:14">
      <c r="A58" s="5">
        <v>589851591771</v>
      </c>
      <c r="B58" t="s">
        <v>64</v>
      </c>
      <c r="C58">
        <v>49.9</v>
      </c>
      <c r="D58" t="s">
        <v>65</v>
      </c>
      <c r="F58">
        <v>23958.43</v>
      </c>
      <c r="G58">
        <v>688</v>
      </c>
      <c r="H58">
        <v>2302</v>
      </c>
      <c r="L58">
        <f>IFERROR(VLOOKUP(A58,'2-3透视'!A:N,14,FALSE),0)</f>
        <v>5514.86</v>
      </c>
      <c r="M58">
        <f>IFERROR(VLOOKUP(A58,'2-3透视'!A:O,15,FALSE),0)</f>
        <v>137</v>
      </c>
      <c r="N58">
        <f>IFERROR(VLOOKUP(A58,'2-3透视'!A:P,16,FALSE),0)</f>
        <v>1859</v>
      </c>
    </row>
    <row r="59" spans="1:14">
      <c r="A59" s="5">
        <v>593809413272</v>
      </c>
      <c r="B59" t="s">
        <v>66</v>
      </c>
      <c r="C59">
        <v>69.9</v>
      </c>
      <c r="D59" t="s">
        <v>14</v>
      </c>
      <c r="F59">
        <v>0</v>
      </c>
      <c r="H59">
        <v>0</v>
      </c>
      <c r="L59">
        <f>IFERROR(VLOOKUP(A59,'2-3透视'!A:N,14,FALSE),0)</f>
        <v>1649.99</v>
      </c>
      <c r="M59">
        <f>IFERROR(VLOOKUP(A59,'2-3透视'!A:O,15,FALSE),0)</f>
        <v>27</v>
      </c>
      <c r="N59">
        <f>IFERROR(VLOOKUP(A59,'2-3透视'!A:P,16,FALSE),0)</f>
        <v>3247</v>
      </c>
    </row>
    <row r="60" spans="1:14">
      <c r="A60" s="5">
        <v>601890751194</v>
      </c>
      <c r="B60" t="s">
        <v>67</v>
      </c>
      <c r="C60">
        <v>49.9</v>
      </c>
      <c r="D60" t="s">
        <v>68</v>
      </c>
      <c r="F60">
        <v>1160.13</v>
      </c>
      <c r="G60">
        <v>33</v>
      </c>
      <c r="H60">
        <v>576</v>
      </c>
      <c r="L60">
        <f>IFERROR(VLOOKUP(A60,'2-3透视'!A:N,14,FALSE),0)</f>
        <v>0</v>
      </c>
      <c r="M60">
        <f>IFERROR(VLOOKUP(A60,'2-3透视'!A:O,15,FALSE),0)</f>
        <v>0</v>
      </c>
      <c r="N60">
        <f>IFERROR(VLOOKUP(A60,'2-3透视'!A:P,16,FALSE),0)</f>
        <v>0</v>
      </c>
    </row>
    <row r="61" spans="1:14">
      <c r="A61" s="5">
        <v>602881179663</v>
      </c>
      <c r="B61" t="s">
        <v>69</v>
      </c>
      <c r="C61">
        <v>59.9</v>
      </c>
      <c r="D61" t="s">
        <v>8</v>
      </c>
      <c r="F61">
        <v>36274.97</v>
      </c>
      <c r="G61">
        <v>686</v>
      </c>
      <c r="H61">
        <v>5040</v>
      </c>
      <c r="L61">
        <f>IFERROR(VLOOKUP(A61,'2-3透视'!A:N,14,FALSE),0)</f>
        <v>0</v>
      </c>
      <c r="M61">
        <f>IFERROR(VLOOKUP(A61,'2-3透视'!A:O,15,FALSE),0)</f>
        <v>0</v>
      </c>
      <c r="N61">
        <f>IFERROR(VLOOKUP(A61,'2-3透视'!A:P,16,FALSE),0)</f>
        <v>0</v>
      </c>
    </row>
    <row r="62" spans="1:14">
      <c r="A62" s="5">
        <v>592889713507</v>
      </c>
      <c r="B62" t="s">
        <v>70</v>
      </c>
      <c r="C62">
        <v>49.9</v>
      </c>
      <c r="D62" t="s">
        <v>71</v>
      </c>
      <c r="F62">
        <v>2208.83</v>
      </c>
      <c r="G62">
        <v>61</v>
      </c>
      <c r="H62">
        <v>253</v>
      </c>
      <c r="L62">
        <f>IFERROR(VLOOKUP(A62,'2-3透视'!A:N,14,FALSE),0)</f>
        <v>2609.82</v>
      </c>
      <c r="M62">
        <f>IFERROR(VLOOKUP(A62,'2-3透视'!A:O,15,FALSE),0)</f>
        <v>70</v>
      </c>
      <c r="N62">
        <f>IFERROR(VLOOKUP(A62,'2-3透视'!A:P,16,FALSE),0)</f>
        <v>1330</v>
      </c>
    </row>
    <row r="63" spans="1:14">
      <c r="A63" s="5">
        <v>538927350752</v>
      </c>
      <c r="B63" t="s">
        <v>72</v>
      </c>
      <c r="C63">
        <v>49.9</v>
      </c>
      <c r="D63" t="s">
        <v>14</v>
      </c>
      <c r="F63">
        <v>2724.49</v>
      </c>
      <c r="G63">
        <v>67</v>
      </c>
      <c r="H63">
        <v>458</v>
      </c>
      <c r="L63">
        <f>IFERROR(VLOOKUP(A63,'2-3透视'!A:N,14,FALSE),0)</f>
        <v>1893.14</v>
      </c>
      <c r="M63">
        <f>IFERROR(VLOOKUP(A63,'2-3透视'!A:O,15,FALSE),0)</f>
        <v>42</v>
      </c>
      <c r="N63">
        <f>IFERROR(VLOOKUP(A63,'2-3透视'!A:P,16,FALSE),0)</f>
        <v>443</v>
      </c>
    </row>
    <row r="64" spans="1:14">
      <c r="A64" s="5">
        <v>599148365406</v>
      </c>
      <c r="B64" t="s">
        <v>73</v>
      </c>
      <c r="C64">
        <v>49.9</v>
      </c>
      <c r="D64" t="s">
        <v>10</v>
      </c>
      <c r="F64">
        <v>12309.44</v>
      </c>
      <c r="G64">
        <v>282</v>
      </c>
      <c r="H64">
        <v>1019</v>
      </c>
      <c r="L64">
        <f>IFERROR(VLOOKUP(A64,'2-3透视'!A:N,14,FALSE),0)</f>
        <v>15123.55</v>
      </c>
      <c r="M64">
        <f>IFERROR(VLOOKUP(A64,'2-3透视'!A:O,15,FALSE),0)</f>
        <v>366</v>
      </c>
      <c r="N64">
        <f>IFERROR(VLOOKUP(A64,'2-3透视'!A:P,16,FALSE),0)</f>
        <v>5883</v>
      </c>
    </row>
    <row r="65" spans="1:14">
      <c r="A65" s="5">
        <v>524754970729</v>
      </c>
      <c r="B65" t="s">
        <v>74</v>
      </c>
      <c r="C65">
        <v>44.9</v>
      </c>
      <c r="D65" t="s">
        <v>14</v>
      </c>
      <c r="F65">
        <v>2218.13</v>
      </c>
      <c r="G65">
        <v>63</v>
      </c>
      <c r="H65">
        <v>906</v>
      </c>
      <c r="L65">
        <f>IFERROR(VLOOKUP(A65,'2-3透视'!A:N,14,FALSE),0)</f>
        <v>3155.44</v>
      </c>
      <c r="M65">
        <f>IFERROR(VLOOKUP(A65,'2-3透视'!A:O,15,FALSE),0)</f>
        <v>82</v>
      </c>
      <c r="N65">
        <f>IFERROR(VLOOKUP(A65,'2-3透视'!A:P,16,FALSE),0)</f>
        <v>1206</v>
      </c>
    </row>
    <row r="66" spans="1:14">
      <c r="A66" s="5">
        <v>562374577568</v>
      </c>
      <c r="B66" t="s">
        <v>75</v>
      </c>
      <c r="C66">
        <v>56.9</v>
      </c>
      <c r="D66" t="s">
        <v>10</v>
      </c>
      <c r="F66">
        <v>790.17</v>
      </c>
      <c r="G66">
        <v>16</v>
      </c>
      <c r="H66">
        <v>151</v>
      </c>
      <c r="L66">
        <f>IFERROR(VLOOKUP(A66,'2-3透视'!A:N,14,FALSE),0)</f>
        <v>7594.79</v>
      </c>
      <c r="M66">
        <f>IFERROR(VLOOKUP(A66,'2-3透视'!A:O,15,FALSE),0)</f>
        <v>151</v>
      </c>
      <c r="N66">
        <f>IFERROR(VLOOKUP(A66,'2-3透视'!A:P,16,FALSE),0)</f>
        <v>988</v>
      </c>
    </row>
    <row r="67" spans="1:14">
      <c r="A67" s="5">
        <v>559686121121</v>
      </c>
      <c r="B67" t="s">
        <v>76</v>
      </c>
      <c r="C67">
        <v>129</v>
      </c>
      <c r="D67" t="s">
        <v>59</v>
      </c>
      <c r="F67">
        <v>16718.98</v>
      </c>
      <c r="G67">
        <v>139</v>
      </c>
      <c r="H67">
        <v>559</v>
      </c>
      <c r="L67">
        <f>IFERROR(VLOOKUP(A67,'2-3透视'!A:N,14,FALSE),0)</f>
        <v>14170.86</v>
      </c>
      <c r="M67">
        <f>IFERROR(VLOOKUP(A67,'2-3透视'!A:O,15,FALSE),0)</f>
        <v>117</v>
      </c>
      <c r="N67">
        <f>IFERROR(VLOOKUP(A67,'2-3透视'!A:P,16,FALSE),0)</f>
        <v>472</v>
      </c>
    </row>
    <row r="68" spans="1:14">
      <c r="A68" s="5">
        <v>573035985548</v>
      </c>
      <c r="B68" t="s">
        <v>77</v>
      </c>
      <c r="C68">
        <v>44.7</v>
      </c>
      <c r="D68" t="s">
        <v>78</v>
      </c>
      <c r="F68">
        <v>38629.87</v>
      </c>
      <c r="G68">
        <v>1044</v>
      </c>
      <c r="H68">
        <v>2449</v>
      </c>
      <c r="L68">
        <f>IFERROR(VLOOKUP(A68,'2-3透视'!A:N,14,FALSE),0)</f>
        <v>43904.96</v>
      </c>
      <c r="M68">
        <f>IFERROR(VLOOKUP(A68,'2-3透视'!A:O,15,FALSE),0)</f>
        <v>1247</v>
      </c>
      <c r="N68">
        <f>IFERROR(VLOOKUP(A68,'2-3透视'!A:P,16,FALSE),0)</f>
        <v>3761</v>
      </c>
    </row>
    <row r="69" spans="1:14">
      <c r="A69" s="5">
        <v>587405880719</v>
      </c>
      <c r="B69" t="s">
        <v>79</v>
      </c>
      <c r="C69">
        <v>117.8</v>
      </c>
      <c r="D69" t="s">
        <v>8</v>
      </c>
      <c r="F69">
        <v>5922.71</v>
      </c>
      <c r="G69">
        <v>52</v>
      </c>
      <c r="H69">
        <v>1636</v>
      </c>
      <c r="L69">
        <f>IFERROR(VLOOKUP(A69,'2-3透视'!A:N,14,FALSE),0)</f>
        <v>12665.22</v>
      </c>
      <c r="M69">
        <f>IFERROR(VLOOKUP(A69,'2-3透视'!A:O,15,FALSE),0)</f>
        <v>109</v>
      </c>
      <c r="N69">
        <f>IFERROR(VLOOKUP(A69,'2-3透视'!A:P,16,FALSE),0)</f>
        <v>1818</v>
      </c>
    </row>
    <row r="70" spans="1:14">
      <c r="A70" s="5">
        <v>538314893621</v>
      </c>
      <c r="B70" t="s">
        <v>80</v>
      </c>
      <c r="C70">
        <v>85.5</v>
      </c>
      <c r="D70" t="s">
        <v>8</v>
      </c>
      <c r="F70">
        <v>1096.5</v>
      </c>
      <c r="G70">
        <v>13</v>
      </c>
      <c r="H70">
        <v>133</v>
      </c>
      <c r="L70">
        <f>IFERROR(VLOOKUP(A70,'2-3透视'!A:N,14,FALSE),0)</f>
        <v>13320.01</v>
      </c>
      <c r="M70">
        <f>IFERROR(VLOOKUP(A70,'2-3透视'!A:O,15,FALSE),0)</f>
        <v>186</v>
      </c>
      <c r="N70">
        <f>IFERROR(VLOOKUP(A70,'2-3透视'!A:P,16,FALSE),0)</f>
        <v>1423</v>
      </c>
    </row>
    <row r="71" spans="1:14">
      <c r="A71" s="5">
        <v>527678427514</v>
      </c>
      <c r="B71" t="s">
        <v>81</v>
      </c>
      <c r="C71">
        <v>43.5</v>
      </c>
      <c r="D71" t="s">
        <v>8</v>
      </c>
      <c r="F71">
        <v>3333.7</v>
      </c>
      <c r="G71">
        <v>93</v>
      </c>
      <c r="H71">
        <v>412</v>
      </c>
      <c r="L71">
        <f>IFERROR(VLOOKUP(A71,'2-3透视'!A:N,14,FALSE),0)</f>
        <v>6991.12</v>
      </c>
      <c r="M71">
        <f>IFERROR(VLOOKUP(A71,'2-3透视'!A:O,15,FALSE),0)</f>
        <v>176</v>
      </c>
      <c r="N71">
        <f>IFERROR(VLOOKUP(A71,'2-3透视'!A:P,16,FALSE),0)</f>
        <v>672</v>
      </c>
    </row>
    <row r="72" spans="1:14">
      <c r="A72" s="5">
        <v>528047181291</v>
      </c>
      <c r="B72" t="s">
        <v>82</v>
      </c>
      <c r="C72">
        <v>45.6</v>
      </c>
      <c r="D72" t="s">
        <v>8</v>
      </c>
      <c r="F72">
        <v>2193.86</v>
      </c>
      <c r="G72">
        <v>53</v>
      </c>
      <c r="H72">
        <v>315</v>
      </c>
      <c r="L72">
        <f>IFERROR(VLOOKUP(A72,'2-3透视'!A:N,14,FALSE),0)</f>
        <v>2418.99</v>
      </c>
      <c r="M72">
        <f>IFERROR(VLOOKUP(A72,'2-3透视'!A:O,15,FALSE),0)</f>
        <v>55</v>
      </c>
      <c r="N72">
        <f>IFERROR(VLOOKUP(A72,'2-3透视'!A:P,16,FALSE),0)</f>
        <v>112</v>
      </c>
    </row>
    <row r="73" spans="1:14">
      <c r="A73" s="5">
        <v>528064196860</v>
      </c>
      <c r="B73" t="s">
        <v>83</v>
      </c>
      <c r="C73">
        <v>74.5</v>
      </c>
      <c r="D73" t="s">
        <v>8</v>
      </c>
      <c r="F73">
        <v>223.5</v>
      </c>
      <c r="G73">
        <v>4</v>
      </c>
      <c r="H73">
        <v>33</v>
      </c>
      <c r="L73">
        <f>IFERROR(VLOOKUP(A73,'2-3透视'!A:N,14,FALSE),0)</f>
        <v>1241.39</v>
      </c>
      <c r="M73">
        <f>IFERROR(VLOOKUP(A73,'2-3透视'!A:O,15,FALSE),0)</f>
        <v>18</v>
      </c>
      <c r="N73">
        <f>IFERROR(VLOOKUP(A73,'2-3透视'!A:P,16,FALSE),0)</f>
        <v>127</v>
      </c>
    </row>
    <row r="74" spans="1:14">
      <c r="A74" s="5">
        <v>528033190141</v>
      </c>
      <c r="B74" t="s">
        <v>84</v>
      </c>
      <c r="C74">
        <v>49.5</v>
      </c>
      <c r="D74" t="s">
        <v>8</v>
      </c>
      <c r="F74">
        <v>11324.93</v>
      </c>
      <c r="G74">
        <v>267</v>
      </c>
      <c r="H74">
        <v>776</v>
      </c>
      <c r="L74">
        <f>IFERROR(VLOOKUP(A74,'2-3透视'!A:N,14,FALSE),0)</f>
        <v>308.77</v>
      </c>
      <c r="M74">
        <f>IFERROR(VLOOKUP(A74,'2-3透视'!A:O,15,FALSE),0)</f>
        <v>7</v>
      </c>
      <c r="N74">
        <f>IFERROR(VLOOKUP(A74,'2-3透视'!A:P,16,FALSE),0)</f>
        <v>54</v>
      </c>
    </row>
    <row r="75" spans="1:14">
      <c r="A75" s="5">
        <v>554217085959</v>
      </c>
      <c r="B75" t="s">
        <v>85</v>
      </c>
      <c r="C75">
        <v>45.8</v>
      </c>
      <c r="D75" t="s">
        <v>8</v>
      </c>
      <c r="F75">
        <v>215.19</v>
      </c>
      <c r="G75">
        <v>5</v>
      </c>
      <c r="H75">
        <v>22</v>
      </c>
      <c r="L75">
        <f>IFERROR(VLOOKUP(A75,'2-3透视'!A:N,14,FALSE),0)</f>
        <v>1600.95</v>
      </c>
      <c r="M75">
        <f>IFERROR(VLOOKUP(A75,'2-3透视'!A:O,15,FALSE),0)</f>
        <v>39</v>
      </c>
      <c r="N75">
        <f>IFERROR(VLOOKUP(A75,'2-3透视'!A:P,16,FALSE),0)</f>
        <v>143</v>
      </c>
    </row>
    <row r="76" spans="1:14">
      <c r="A76" s="5">
        <v>527719726342</v>
      </c>
      <c r="B76" t="s">
        <v>86</v>
      </c>
      <c r="C76">
        <v>65.9</v>
      </c>
      <c r="D76" t="s">
        <v>8</v>
      </c>
      <c r="F76">
        <v>199.94</v>
      </c>
      <c r="G76">
        <v>3</v>
      </c>
      <c r="H76">
        <v>18</v>
      </c>
      <c r="L76">
        <f>IFERROR(VLOOKUP(A76,'2-3透视'!A:N,14,FALSE),0)</f>
        <v>1893.35</v>
      </c>
      <c r="M76">
        <f>IFERROR(VLOOKUP(A76,'2-3透视'!A:O,15,FALSE),0)</f>
        <v>32</v>
      </c>
      <c r="N76">
        <f>IFERROR(VLOOKUP(A76,'2-3透视'!A:P,16,FALSE),0)</f>
        <v>162</v>
      </c>
    </row>
    <row r="77" spans="1:14">
      <c r="A77" s="5">
        <v>587409020085</v>
      </c>
      <c r="B77" t="s">
        <v>87</v>
      </c>
      <c r="C77">
        <v>110</v>
      </c>
      <c r="D77" t="s">
        <v>8</v>
      </c>
      <c r="F77">
        <v>7718.78</v>
      </c>
      <c r="G77">
        <v>71</v>
      </c>
      <c r="H77">
        <v>994</v>
      </c>
      <c r="L77">
        <f>IFERROR(VLOOKUP(A77,'2-3透视'!A:N,14,FALSE),0)</f>
        <v>9713.94</v>
      </c>
      <c r="M77">
        <f>IFERROR(VLOOKUP(A77,'2-3透视'!A:O,15,FALSE),0)</f>
        <v>91</v>
      </c>
      <c r="N77">
        <f>IFERROR(VLOOKUP(A77,'2-3透视'!A:P,16,FALSE),0)</f>
        <v>1021</v>
      </c>
    </row>
    <row r="78" spans="1:14">
      <c r="A78" s="5">
        <v>538312709167</v>
      </c>
      <c r="B78" t="s">
        <v>88</v>
      </c>
      <c r="C78">
        <v>126</v>
      </c>
      <c r="D78" t="s">
        <v>8</v>
      </c>
      <c r="F78">
        <v>23261.91</v>
      </c>
      <c r="G78">
        <v>212</v>
      </c>
      <c r="H78">
        <v>1172</v>
      </c>
      <c r="L78">
        <f>IFERROR(VLOOKUP(A78,'2-3透视'!A:N,14,FALSE),0)</f>
        <v>37896.58</v>
      </c>
      <c r="M78">
        <f>IFERROR(VLOOKUP(A78,'2-3透视'!A:O,15,FALSE),0)</f>
        <v>310</v>
      </c>
      <c r="N78">
        <f>IFERROR(VLOOKUP(A78,'2-3透视'!A:P,16,FALSE),0)</f>
        <v>3140</v>
      </c>
    </row>
    <row r="79" spans="1:14">
      <c r="A79" s="5">
        <v>538349196723</v>
      </c>
      <c r="B79" t="s">
        <v>89</v>
      </c>
      <c r="C79">
        <v>148</v>
      </c>
      <c r="D79" t="s">
        <v>8</v>
      </c>
      <c r="F79">
        <v>14821.88</v>
      </c>
      <c r="G79">
        <v>102</v>
      </c>
      <c r="H79">
        <v>845</v>
      </c>
      <c r="L79">
        <f>IFERROR(VLOOKUP(A79,'2-3透视'!A:N,14,FALSE),0)</f>
        <v>17557.15</v>
      </c>
      <c r="M79">
        <f>IFERROR(VLOOKUP(A79,'2-3透视'!A:O,15,FALSE),0)</f>
        <v>120</v>
      </c>
      <c r="N79">
        <f>IFERROR(VLOOKUP(A79,'2-3透视'!A:P,16,FALSE),0)</f>
        <v>1150</v>
      </c>
    </row>
    <row r="80" spans="1:14">
      <c r="A80" s="5">
        <v>538354076404</v>
      </c>
      <c r="B80" t="s">
        <v>90</v>
      </c>
      <c r="C80">
        <v>88</v>
      </c>
      <c r="D80" t="s">
        <v>8</v>
      </c>
      <c r="F80">
        <v>14144.24</v>
      </c>
      <c r="G80">
        <v>167</v>
      </c>
      <c r="H80">
        <v>1741</v>
      </c>
      <c r="L80">
        <f>IFERROR(VLOOKUP(A80,'2-3透视'!A:N,14,FALSE),0)</f>
        <v>37159.4</v>
      </c>
      <c r="M80">
        <f>IFERROR(VLOOKUP(A80,'2-3透视'!A:O,15,FALSE),0)</f>
        <v>435</v>
      </c>
      <c r="N80">
        <f>IFERROR(VLOOKUP(A80,'2-3透视'!A:P,16,FALSE),0)</f>
        <v>3263</v>
      </c>
    </row>
    <row r="81" spans="1:14">
      <c r="A81" s="5">
        <v>574520036128</v>
      </c>
      <c r="B81" t="s">
        <v>91</v>
      </c>
      <c r="C81">
        <v>40.5</v>
      </c>
      <c r="D81" t="s">
        <v>8</v>
      </c>
      <c r="F81">
        <v>14758.67</v>
      </c>
      <c r="G81">
        <v>383</v>
      </c>
      <c r="H81">
        <v>1629</v>
      </c>
      <c r="L81">
        <f>IFERROR(VLOOKUP(A81,'2-3透视'!A:N,14,FALSE),0)</f>
        <v>24870.16</v>
      </c>
      <c r="M81">
        <f>IFERROR(VLOOKUP(A81,'2-3透视'!A:O,15,FALSE),0)</f>
        <v>651</v>
      </c>
      <c r="N81">
        <f>IFERROR(VLOOKUP(A81,'2-3透视'!A:P,16,FALSE),0)</f>
        <v>2450</v>
      </c>
    </row>
    <row r="82" spans="1:14">
      <c r="A82" s="5">
        <v>583643847514</v>
      </c>
      <c r="B82" t="s">
        <v>92</v>
      </c>
      <c r="C82">
        <v>49.9</v>
      </c>
      <c r="D82" t="s">
        <v>8</v>
      </c>
      <c r="F82">
        <v>9477.24</v>
      </c>
      <c r="G82">
        <v>210</v>
      </c>
      <c r="H82">
        <v>1029</v>
      </c>
      <c r="L82">
        <f>IFERROR(VLOOKUP(A82,'2-3透视'!A:N,14,FALSE),0)</f>
        <v>14303.74</v>
      </c>
      <c r="M82">
        <f>IFERROR(VLOOKUP(A82,'2-3透视'!A:O,15,FALSE),0)</f>
        <v>337</v>
      </c>
      <c r="N82">
        <f>IFERROR(VLOOKUP(A82,'2-3透视'!A:P,16,FALSE),0)</f>
        <v>899</v>
      </c>
    </row>
    <row r="83" spans="1:14">
      <c r="A83" s="5">
        <v>538307169296</v>
      </c>
      <c r="B83" t="s">
        <v>93</v>
      </c>
      <c r="C83">
        <v>100</v>
      </c>
      <c r="D83" t="s">
        <v>8</v>
      </c>
      <c r="F83">
        <v>18015.64</v>
      </c>
      <c r="G83">
        <v>212</v>
      </c>
      <c r="H83">
        <v>727</v>
      </c>
      <c r="L83">
        <f>IFERROR(VLOOKUP(A83,'2-3透视'!A:N,14,FALSE),0)</f>
        <v>7820.35</v>
      </c>
      <c r="M83">
        <f>IFERROR(VLOOKUP(A83,'2-3透视'!A:O,15,FALSE),0)</f>
        <v>81</v>
      </c>
      <c r="N83">
        <f>IFERROR(VLOOKUP(A83,'2-3透视'!A:P,16,FALSE),0)</f>
        <v>605</v>
      </c>
    </row>
    <row r="84" spans="1:14">
      <c r="A84" s="5">
        <v>538266122146</v>
      </c>
      <c r="B84" t="s">
        <v>94</v>
      </c>
      <c r="C84">
        <v>106.8</v>
      </c>
      <c r="D84" t="s">
        <v>8</v>
      </c>
      <c r="F84">
        <v>951.2</v>
      </c>
      <c r="G84">
        <v>9</v>
      </c>
      <c r="H84">
        <v>25</v>
      </c>
      <c r="L84">
        <f>IFERROR(VLOOKUP(A84,'2-3透视'!A:N,14,FALSE),0)</f>
        <v>12031.34</v>
      </c>
      <c r="M84">
        <f>IFERROR(VLOOKUP(A84,'2-3透视'!A:O,15,FALSE),0)</f>
        <v>137</v>
      </c>
      <c r="N84">
        <f>IFERROR(VLOOKUP(A84,'2-3透视'!A:P,16,FALSE),0)</f>
        <v>233</v>
      </c>
    </row>
    <row r="85" spans="1:14">
      <c r="A85" s="5">
        <v>527990475963</v>
      </c>
      <c r="B85" t="s">
        <v>95</v>
      </c>
      <c r="C85">
        <v>57.9</v>
      </c>
      <c r="D85" t="s">
        <v>8</v>
      </c>
      <c r="F85">
        <v>10479.7</v>
      </c>
      <c r="G85">
        <v>207</v>
      </c>
      <c r="H85">
        <v>754</v>
      </c>
      <c r="L85">
        <f>IFERROR(VLOOKUP(A85,'2-3透视'!A:N,14,FALSE),0)</f>
        <v>19945.86</v>
      </c>
      <c r="M85">
        <f>IFERROR(VLOOKUP(A85,'2-3透视'!A:O,15,FALSE),0)</f>
        <v>361</v>
      </c>
      <c r="N85">
        <f>IFERROR(VLOOKUP(A85,'2-3透视'!A:P,16,FALSE),0)</f>
        <v>1834</v>
      </c>
    </row>
    <row r="86" spans="1:14">
      <c r="A86" s="5">
        <v>528064232769</v>
      </c>
      <c r="B86" t="s">
        <v>96</v>
      </c>
      <c r="C86">
        <v>49.5</v>
      </c>
      <c r="D86" t="s">
        <v>8</v>
      </c>
      <c r="F86">
        <v>3185.89</v>
      </c>
      <c r="G86">
        <v>80</v>
      </c>
      <c r="H86">
        <v>248</v>
      </c>
      <c r="L86">
        <f>IFERROR(VLOOKUP(A86,'2-3透视'!A:N,14,FALSE),0)</f>
        <v>1439.78</v>
      </c>
      <c r="M86">
        <f>IFERROR(VLOOKUP(A86,'2-3透视'!A:O,15,FALSE),0)</f>
        <v>32</v>
      </c>
      <c r="N86">
        <f>IFERROR(VLOOKUP(A86,'2-3透视'!A:P,16,FALSE),0)</f>
        <v>193</v>
      </c>
    </row>
    <row r="87" spans="1:14">
      <c r="A87" s="5">
        <v>538192543595</v>
      </c>
      <c r="B87" t="s">
        <v>97</v>
      </c>
      <c r="C87">
        <v>129.9</v>
      </c>
      <c r="D87" t="s">
        <v>8</v>
      </c>
      <c r="F87">
        <v>3609.07</v>
      </c>
      <c r="G87">
        <v>28</v>
      </c>
      <c r="H87">
        <v>291</v>
      </c>
      <c r="L87">
        <f>IFERROR(VLOOKUP(A87,'2-3透视'!A:N,14,FALSE),0)</f>
        <v>23441.85</v>
      </c>
      <c r="M87">
        <f>IFERROR(VLOOKUP(A87,'2-3透视'!A:O,15,FALSE),0)</f>
        <v>213</v>
      </c>
      <c r="N87">
        <f>IFERROR(VLOOKUP(A87,'2-3透视'!A:P,16,FALSE),0)</f>
        <v>2586</v>
      </c>
    </row>
    <row r="88" spans="1:14">
      <c r="A88" s="5">
        <v>528033010612</v>
      </c>
      <c r="B88" t="s">
        <v>98</v>
      </c>
      <c r="C88">
        <v>87.9</v>
      </c>
      <c r="D88" t="s">
        <v>8</v>
      </c>
      <c r="F88">
        <v>32108.94</v>
      </c>
      <c r="G88">
        <v>370</v>
      </c>
      <c r="H88">
        <v>1311</v>
      </c>
      <c r="L88">
        <f>IFERROR(VLOOKUP(A88,'2-3透视'!A:N,14,FALSE),0)</f>
        <v>16859.89</v>
      </c>
      <c r="M88">
        <f>IFERROR(VLOOKUP(A88,'2-3透视'!A:O,15,FALSE),0)</f>
        <v>202</v>
      </c>
      <c r="N88">
        <f>IFERROR(VLOOKUP(A88,'2-3透视'!A:P,16,FALSE),0)</f>
        <v>2469</v>
      </c>
    </row>
    <row r="89" spans="1:14">
      <c r="A89" s="5">
        <v>527119411115</v>
      </c>
      <c r="B89" t="s">
        <v>99</v>
      </c>
      <c r="C89">
        <v>46.9</v>
      </c>
      <c r="D89" t="s">
        <v>8</v>
      </c>
      <c r="F89">
        <v>1729.61</v>
      </c>
      <c r="G89">
        <v>45</v>
      </c>
      <c r="H89">
        <v>139</v>
      </c>
      <c r="L89">
        <f>IFERROR(VLOOKUP(A89,'2-3透视'!A:N,14,FALSE),0)</f>
        <v>1442.28</v>
      </c>
      <c r="M89">
        <f>IFERROR(VLOOKUP(A89,'2-3透视'!A:O,15,FALSE),0)</f>
        <v>33</v>
      </c>
      <c r="N89">
        <f>IFERROR(VLOOKUP(A89,'2-3透视'!A:P,16,FALSE),0)</f>
        <v>175</v>
      </c>
    </row>
    <row r="90" spans="1:14">
      <c r="A90" s="5">
        <v>528047125345</v>
      </c>
      <c r="B90" t="s">
        <v>100</v>
      </c>
      <c r="C90">
        <v>59.9</v>
      </c>
      <c r="D90" t="s">
        <v>8</v>
      </c>
      <c r="F90">
        <v>533.8</v>
      </c>
      <c r="G90">
        <v>10</v>
      </c>
      <c r="H90">
        <v>253</v>
      </c>
      <c r="L90">
        <f>IFERROR(VLOOKUP(A90,'2-3透视'!A:N,14,FALSE),0)</f>
        <v>3859.75</v>
      </c>
      <c r="M90">
        <f>IFERROR(VLOOKUP(A90,'2-3透视'!A:O,15,FALSE),0)</f>
        <v>73</v>
      </c>
      <c r="N90">
        <f>IFERROR(VLOOKUP(A90,'2-3透视'!A:P,16,FALSE),0)</f>
        <v>439</v>
      </c>
    </row>
    <row r="91" spans="1:14">
      <c r="A91" s="5">
        <v>527183564590</v>
      </c>
      <c r="B91" t="s">
        <v>101</v>
      </c>
      <c r="C91">
        <v>68.4</v>
      </c>
      <c r="D91" t="s">
        <v>8</v>
      </c>
      <c r="F91">
        <v>350.76</v>
      </c>
      <c r="G91">
        <v>5</v>
      </c>
      <c r="H91">
        <v>56</v>
      </c>
      <c r="L91">
        <f>IFERROR(VLOOKUP(A91,'2-3透视'!A:N,14,FALSE),0)</f>
        <v>1599.72</v>
      </c>
      <c r="M91">
        <f>IFERROR(VLOOKUP(A91,'2-3透视'!A:O,15,FALSE),0)</f>
        <v>26</v>
      </c>
      <c r="N91">
        <f>IFERROR(VLOOKUP(A91,'2-3透视'!A:P,16,FALSE),0)</f>
        <v>222</v>
      </c>
    </row>
    <row r="92" spans="1:14">
      <c r="A92" s="5">
        <v>541918489832</v>
      </c>
      <c r="B92" t="s">
        <v>102</v>
      </c>
      <c r="C92">
        <v>44.7</v>
      </c>
      <c r="D92" t="s">
        <v>8</v>
      </c>
      <c r="F92">
        <v>2763.6</v>
      </c>
      <c r="G92">
        <v>78</v>
      </c>
      <c r="H92">
        <v>288</v>
      </c>
      <c r="L92">
        <f>IFERROR(VLOOKUP(A92,'2-3透视'!A:N,14,FALSE),0)</f>
        <v>4986.78</v>
      </c>
      <c r="M92">
        <f>IFERROR(VLOOKUP(A92,'2-3透视'!A:O,15,FALSE),0)</f>
        <v>132</v>
      </c>
      <c r="N92">
        <f>IFERROR(VLOOKUP(A92,'2-3透视'!A:P,16,FALSE),0)</f>
        <v>743</v>
      </c>
    </row>
    <row r="93" spans="1:14">
      <c r="A93" s="5">
        <v>538305797734</v>
      </c>
      <c r="B93" t="s">
        <v>103</v>
      </c>
      <c r="C93">
        <v>135</v>
      </c>
      <c r="D93" t="s">
        <v>8</v>
      </c>
      <c r="F93">
        <v>25494.1</v>
      </c>
      <c r="G93">
        <v>193</v>
      </c>
      <c r="H93">
        <v>1562</v>
      </c>
      <c r="L93">
        <f>IFERROR(VLOOKUP(A93,'2-3透视'!A:N,14,FALSE),0)</f>
        <v>44866.82</v>
      </c>
      <c r="M93">
        <f>IFERROR(VLOOKUP(A93,'2-3透视'!A:O,15,FALSE),0)</f>
        <v>341</v>
      </c>
      <c r="N93">
        <f>IFERROR(VLOOKUP(A93,'2-3透视'!A:P,16,FALSE),0)</f>
        <v>3144</v>
      </c>
    </row>
    <row r="94" spans="1:14">
      <c r="A94" s="5">
        <v>538263950177</v>
      </c>
      <c r="B94" t="s">
        <v>104</v>
      </c>
      <c r="C94">
        <v>145</v>
      </c>
      <c r="D94" t="s">
        <v>8</v>
      </c>
      <c r="F94">
        <v>49487.59</v>
      </c>
      <c r="G94">
        <v>348</v>
      </c>
      <c r="H94">
        <v>2751</v>
      </c>
      <c r="L94">
        <f>IFERROR(VLOOKUP(A94,'2-3透视'!A:N,14,FALSE),0)</f>
        <v>109412.57</v>
      </c>
      <c r="M94">
        <f>IFERROR(VLOOKUP(A94,'2-3透视'!A:O,15,FALSE),0)</f>
        <v>772</v>
      </c>
      <c r="N94">
        <f>IFERROR(VLOOKUP(A94,'2-3透视'!A:P,16,FALSE),0)</f>
        <v>7174</v>
      </c>
    </row>
    <row r="95" spans="1:14">
      <c r="A95" s="5">
        <v>621584076904</v>
      </c>
      <c r="B95" t="s">
        <v>105</v>
      </c>
      <c r="C95">
        <v>59.9</v>
      </c>
      <c r="D95" t="s">
        <v>14</v>
      </c>
      <c r="F95">
        <v>15304.88</v>
      </c>
      <c r="G95">
        <v>291</v>
      </c>
      <c r="H95">
        <v>8276</v>
      </c>
      <c r="L95">
        <f>IFERROR(VLOOKUP(A95,'2-3透视'!A:N,14,FALSE),0)</f>
        <v>0</v>
      </c>
      <c r="M95">
        <f>IFERROR(VLOOKUP(A95,'2-3透视'!A:O,15,FALSE),0)</f>
        <v>0</v>
      </c>
      <c r="N95">
        <f>IFERROR(VLOOKUP(A95,'2-3透视'!A:P,16,FALSE),0)</f>
        <v>0</v>
      </c>
    </row>
    <row r="96" spans="1:14">
      <c r="A96" s="5">
        <v>624636128578</v>
      </c>
      <c r="B96" t="s">
        <v>106</v>
      </c>
      <c r="C96">
        <v>59.9</v>
      </c>
      <c r="D96" t="s">
        <v>10</v>
      </c>
      <c r="F96">
        <v>2849.82</v>
      </c>
      <c r="G96">
        <v>81</v>
      </c>
      <c r="H96">
        <v>184</v>
      </c>
      <c r="L96">
        <f>IFERROR(VLOOKUP(A96,'2-3透视'!A:N,14,FALSE),0)</f>
        <v>0</v>
      </c>
      <c r="M96">
        <f>IFERROR(VLOOKUP(A96,'2-3透视'!A:O,15,FALSE),0)</f>
        <v>0</v>
      </c>
      <c r="N96">
        <f>IFERROR(VLOOKUP(A96,'2-3透视'!A:P,16,FALSE),0)</f>
        <v>0</v>
      </c>
    </row>
    <row r="97" spans="1:14">
      <c r="A97" s="5"/>
      <c r="F97">
        <v>3361642.22</v>
      </c>
      <c r="G97">
        <v>66401</v>
      </c>
      <c r="H97">
        <v>279928</v>
      </c>
      <c r="L97" s="9">
        <f>SUM(L30:L96)</f>
        <v>2991805.91</v>
      </c>
      <c r="M97" s="9">
        <f>SUM(M30:M96)</f>
        <v>52425</v>
      </c>
      <c r="N97" s="9">
        <f>SUM(N30:N96)</f>
        <v>356324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1"/>
  <sheetViews>
    <sheetView workbookViewId="0">
      <selection activeCell="X2" sqref="X2:Z28"/>
    </sheetView>
  </sheetViews>
  <sheetFormatPr defaultColWidth="9" defaultRowHeight="14.4"/>
  <cols>
    <col min="3" max="3" width="14.1111111111111" customWidth="1"/>
    <col min="5" max="5" width="11.8888888888889" customWidth="1"/>
  </cols>
  <sheetData>
    <row r="1" spans="1:12">
      <c r="A1" s="61" t="s">
        <v>107</v>
      </c>
      <c r="B1" s="160" t="s">
        <v>108</v>
      </c>
      <c r="C1" s="161" t="s">
        <v>109</v>
      </c>
      <c r="D1" s="160" t="s">
        <v>110</v>
      </c>
      <c r="E1" s="160" t="s">
        <v>111</v>
      </c>
      <c r="F1" s="160" t="s">
        <v>112</v>
      </c>
      <c r="G1" s="160" t="s">
        <v>113</v>
      </c>
      <c r="H1" s="160" t="s">
        <v>114</v>
      </c>
      <c r="I1" s="160" t="s">
        <v>115</v>
      </c>
      <c r="J1" s="160" t="s">
        <v>116</v>
      </c>
      <c r="K1" s="163" t="s">
        <v>117</v>
      </c>
      <c r="L1" s="163" t="s">
        <v>118</v>
      </c>
    </row>
    <row r="2" spans="1:12">
      <c r="A2" s="61" t="s">
        <v>119</v>
      </c>
      <c r="B2" s="61">
        <v>20191127</v>
      </c>
      <c r="C2" s="162">
        <v>537752882633</v>
      </c>
      <c r="D2" s="61" t="s">
        <v>120</v>
      </c>
      <c r="E2" s="164">
        <v>215001.06</v>
      </c>
      <c r="F2" s="141">
        <v>3666</v>
      </c>
      <c r="G2" s="141">
        <v>24531</v>
      </c>
      <c r="H2" s="156">
        <v>0.1163</v>
      </c>
      <c r="I2" s="61">
        <v>75.39</v>
      </c>
      <c r="J2" s="61">
        <v>58.65</v>
      </c>
      <c r="K2" s="61" t="s">
        <v>34</v>
      </c>
      <c r="L2" s="61" t="s">
        <v>121</v>
      </c>
    </row>
    <row r="3" spans="1:12">
      <c r="A3" s="61" t="s">
        <v>119</v>
      </c>
      <c r="B3" s="61">
        <v>20191127</v>
      </c>
      <c r="C3" s="162">
        <v>41141176393</v>
      </c>
      <c r="D3" s="61" t="s">
        <v>122</v>
      </c>
      <c r="E3" s="164">
        <v>171698.72</v>
      </c>
      <c r="F3" s="141">
        <v>3088</v>
      </c>
      <c r="G3" s="141">
        <v>16956</v>
      </c>
      <c r="H3" s="156">
        <v>0.1423</v>
      </c>
      <c r="I3" s="61">
        <v>71.16</v>
      </c>
      <c r="J3" s="61">
        <v>55.6</v>
      </c>
      <c r="K3" s="61" t="s">
        <v>123</v>
      </c>
      <c r="L3" s="61" t="s">
        <v>124</v>
      </c>
    </row>
    <row r="4" spans="1:12">
      <c r="A4" s="61" t="s">
        <v>119</v>
      </c>
      <c r="B4" s="61">
        <v>20191127</v>
      </c>
      <c r="C4" s="162">
        <v>39290708556</v>
      </c>
      <c r="D4" s="61" t="s">
        <v>125</v>
      </c>
      <c r="E4" s="164">
        <v>136746.96</v>
      </c>
      <c r="F4" s="141">
        <v>2061</v>
      </c>
      <c r="G4" s="141">
        <v>9603</v>
      </c>
      <c r="H4" s="156">
        <v>0.1254</v>
      </c>
      <c r="I4" s="61">
        <v>113.58</v>
      </c>
      <c r="J4" s="61">
        <v>66.35</v>
      </c>
      <c r="K4" s="61" t="s">
        <v>126</v>
      </c>
      <c r="L4" s="61" t="s">
        <v>124</v>
      </c>
    </row>
    <row r="5" spans="1:12">
      <c r="A5" s="61" t="s">
        <v>119</v>
      </c>
      <c r="B5" s="61">
        <v>20191127</v>
      </c>
      <c r="C5" s="162">
        <v>564587383224</v>
      </c>
      <c r="D5" s="61" t="s">
        <v>127</v>
      </c>
      <c r="E5" s="164">
        <v>90493.1</v>
      </c>
      <c r="F5" s="141">
        <v>1544</v>
      </c>
      <c r="G5" s="141">
        <v>9865</v>
      </c>
      <c r="H5" s="156">
        <v>0.1234</v>
      </c>
      <c r="I5" s="61">
        <v>74.36</v>
      </c>
      <c r="J5" s="61">
        <v>58.61</v>
      </c>
      <c r="K5" s="61" t="s">
        <v>128</v>
      </c>
      <c r="L5" s="61" t="s">
        <v>121</v>
      </c>
    </row>
    <row r="6" spans="1:12">
      <c r="A6" s="61" t="s">
        <v>119</v>
      </c>
      <c r="B6" s="61">
        <v>20191127</v>
      </c>
      <c r="C6" s="162">
        <v>587234267079</v>
      </c>
      <c r="D6" s="61" t="s">
        <v>129</v>
      </c>
      <c r="E6" s="164">
        <v>76489.31</v>
      </c>
      <c r="F6" s="141">
        <v>7734</v>
      </c>
      <c r="G6" s="141">
        <v>23178</v>
      </c>
      <c r="H6" s="156">
        <v>0.2543</v>
      </c>
      <c r="I6" s="61">
        <v>12.98</v>
      </c>
      <c r="J6" s="61">
        <v>9.89</v>
      </c>
      <c r="K6" s="61" t="s">
        <v>130</v>
      </c>
      <c r="L6" s="61" t="s">
        <v>131</v>
      </c>
    </row>
    <row r="7" spans="1:12">
      <c r="A7" s="61" t="s">
        <v>119</v>
      </c>
      <c r="B7" s="61">
        <v>20191127</v>
      </c>
      <c r="C7" s="162">
        <v>589590595246</v>
      </c>
      <c r="D7" s="61" t="s">
        <v>132</v>
      </c>
      <c r="E7" s="164">
        <v>75981.14</v>
      </c>
      <c r="F7" s="141">
        <v>6930</v>
      </c>
      <c r="G7" s="141">
        <v>17535</v>
      </c>
      <c r="H7" s="156">
        <v>0.3871</v>
      </c>
      <c r="I7" s="61">
        <v>11.19</v>
      </c>
      <c r="J7" s="61">
        <v>10.96</v>
      </c>
      <c r="K7" s="61" t="s">
        <v>133</v>
      </c>
      <c r="L7" s="61" t="s">
        <v>121</v>
      </c>
    </row>
    <row r="8" spans="1:12">
      <c r="A8" s="61" t="s">
        <v>119</v>
      </c>
      <c r="B8" s="61">
        <v>20191127</v>
      </c>
      <c r="C8" s="162">
        <v>538263950177</v>
      </c>
      <c r="D8" s="61" t="s">
        <v>134</v>
      </c>
      <c r="E8" s="164">
        <v>68787.79</v>
      </c>
      <c r="F8" s="61">
        <v>490</v>
      </c>
      <c r="G8" s="141">
        <v>3421</v>
      </c>
      <c r="H8" s="156">
        <v>0.1351</v>
      </c>
      <c r="I8" s="61">
        <v>148.89</v>
      </c>
      <c r="J8" s="61">
        <v>140.38</v>
      </c>
      <c r="K8" s="61" t="s">
        <v>135</v>
      </c>
      <c r="L8" s="61" t="s">
        <v>124</v>
      </c>
    </row>
    <row r="9" spans="1:12">
      <c r="A9" s="61" t="s">
        <v>119</v>
      </c>
      <c r="B9" s="61">
        <v>20191127</v>
      </c>
      <c r="C9" s="162">
        <v>520538406051</v>
      </c>
      <c r="D9" s="61" t="s">
        <v>136</v>
      </c>
      <c r="E9" s="164">
        <v>62218.08</v>
      </c>
      <c r="F9" s="141">
        <v>1067</v>
      </c>
      <c r="G9" s="141">
        <v>3845</v>
      </c>
      <c r="H9" s="156">
        <v>0.1521</v>
      </c>
      <c r="I9" s="61">
        <v>106.36</v>
      </c>
      <c r="J9" s="61">
        <v>58.31</v>
      </c>
      <c r="K9" s="61" t="s">
        <v>137</v>
      </c>
      <c r="L9" s="61" t="s">
        <v>121</v>
      </c>
    </row>
    <row r="10" spans="1:12">
      <c r="A10" s="61" t="s">
        <v>119</v>
      </c>
      <c r="B10" s="61">
        <v>20191127</v>
      </c>
      <c r="C10" s="162">
        <v>574308070162</v>
      </c>
      <c r="D10" s="61" t="s">
        <v>138</v>
      </c>
      <c r="E10" s="164">
        <v>45290.5</v>
      </c>
      <c r="F10" s="61">
        <v>937</v>
      </c>
      <c r="G10" s="141">
        <v>7975</v>
      </c>
      <c r="H10" s="156">
        <v>0.0954</v>
      </c>
      <c r="I10" s="61">
        <v>59.51</v>
      </c>
      <c r="J10" s="61">
        <v>48.34</v>
      </c>
      <c r="K10" s="61" t="s">
        <v>38</v>
      </c>
      <c r="L10" s="61" t="s">
        <v>121</v>
      </c>
    </row>
    <row r="11" spans="1:12">
      <c r="A11" s="61" t="s">
        <v>119</v>
      </c>
      <c r="B11" s="61">
        <v>20191127</v>
      </c>
      <c r="C11" s="162">
        <v>555332266949</v>
      </c>
      <c r="D11" s="61" t="s">
        <v>139</v>
      </c>
      <c r="E11" s="164">
        <v>41827.16</v>
      </c>
      <c r="F11" s="61">
        <v>739</v>
      </c>
      <c r="G11" s="141">
        <v>6321</v>
      </c>
      <c r="H11" s="156">
        <v>0.0922</v>
      </c>
      <c r="I11" s="61">
        <v>71.74</v>
      </c>
      <c r="J11" s="61">
        <v>56.6</v>
      </c>
      <c r="K11" s="61" t="s">
        <v>47</v>
      </c>
      <c r="L11" s="61" t="s">
        <v>121</v>
      </c>
    </row>
    <row r="12" spans="1:12">
      <c r="A12" s="61" t="s">
        <v>119</v>
      </c>
      <c r="B12" s="61">
        <v>20191127</v>
      </c>
      <c r="C12" s="162">
        <v>554877274741</v>
      </c>
      <c r="D12" s="61" t="s">
        <v>140</v>
      </c>
      <c r="E12" s="164">
        <v>37721.89</v>
      </c>
      <c r="F12" s="61">
        <v>673</v>
      </c>
      <c r="G12" s="141">
        <v>7251</v>
      </c>
      <c r="H12" s="156">
        <v>0.0665</v>
      </c>
      <c r="I12" s="61">
        <v>78.26</v>
      </c>
      <c r="J12" s="61">
        <v>56.05</v>
      </c>
      <c r="K12" s="61" t="s">
        <v>6</v>
      </c>
      <c r="L12" s="61" t="s">
        <v>121</v>
      </c>
    </row>
    <row r="13" spans="1:12">
      <c r="A13" s="61" t="s">
        <v>119</v>
      </c>
      <c r="B13" s="61">
        <v>20191127</v>
      </c>
      <c r="C13" s="162">
        <v>15699803229</v>
      </c>
      <c r="D13" s="61" t="s">
        <v>141</v>
      </c>
      <c r="E13" s="164">
        <v>36112.55</v>
      </c>
      <c r="F13" s="141">
        <v>1746</v>
      </c>
      <c r="G13" s="141">
        <v>5475</v>
      </c>
      <c r="H13" s="156">
        <v>0.2489</v>
      </c>
      <c r="I13" s="61">
        <v>26.49</v>
      </c>
      <c r="J13" s="61">
        <v>20.68</v>
      </c>
      <c r="K13" s="61" t="s">
        <v>142</v>
      </c>
      <c r="L13" s="61" t="s">
        <v>124</v>
      </c>
    </row>
    <row r="14" spans="1:12">
      <c r="A14" s="61" t="s">
        <v>119</v>
      </c>
      <c r="B14" s="61">
        <v>20191127</v>
      </c>
      <c r="C14" s="162">
        <v>587516703876</v>
      </c>
      <c r="D14" s="61" t="s">
        <v>143</v>
      </c>
      <c r="E14" s="164">
        <v>33938.02</v>
      </c>
      <c r="F14" s="61">
        <v>746</v>
      </c>
      <c r="G14" s="141">
        <v>6853</v>
      </c>
      <c r="H14" s="156">
        <v>0.0714</v>
      </c>
      <c r="I14" s="61">
        <v>69.4</v>
      </c>
      <c r="J14" s="61">
        <v>45.49</v>
      </c>
      <c r="K14" s="61" t="s">
        <v>40</v>
      </c>
      <c r="L14" s="61" t="s">
        <v>121</v>
      </c>
    </row>
    <row r="15" spans="1:12">
      <c r="A15" s="61" t="s">
        <v>119</v>
      </c>
      <c r="B15" s="61">
        <v>20191127</v>
      </c>
      <c r="C15" s="162">
        <v>528778018743</v>
      </c>
      <c r="D15" s="61" t="s">
        <v>144</v>
      </c>
      <c r="E15" s="164">
        <v>33379.76</v>
      </c>
      <c r="F15" s="61">
        <v>597</v>
      </c>
      <c r="G15" s="141">
        <v>4355</v>
      </c>
      <c r="H15" s="156">
        <v>0.0985</v>
      </c>
      <c r="I15" s="61">
        <v>77.81</v>
      </c>
      <c r="J15" s="61">
        <v>55.91</v>
      </c>
      <c r="K15" s="61" t="s">
        <v>145</v>
      </c>
      <c r="L15" s="61" t="s">
        <v>121</v>
      </c>
    </row>
    <row r="16" spans="1:12">
      <c r="A16" s="61" t="s">
        <v>119</v>
      </c>
      <c r="B16" s="61">
        <v>20191127</v>
      </c>
      <c r="C16" s="162">
        <v>555055329886</v>
      </c>
      <c r="D16" s="61" t="s">
        <v>146</v>
      </c>
      <c r="E16" s="164">
        <v>30850.33</v>
      </c>
      <c r="F16" s="61">
        <v>611</v>
      </c>
      <c r="G16" s="141">
        <v>5667</v>
      </c>
      <c r="H16" s="156">
        <v>0.0741</v>
      </c>
      <c r="I16" s="61">
        <v>73.45</v>
      </c>
      <c r="J16" s="61">
        <v>50.49</v>
      </c>
      <c r="K16" s="61" t="s">
        <v>42</v>
      </c>
      <c r="L16" s="61" t="s">
        <v>124</v>
      </c>
    </row>
    <row r="17" spans="1:12">
      <c r="A17" s="61" t="s">
        <v>119</v>
      </c>
      <c r="B17" s="61">
        <v>20191127</v>
      </c>
      <c r="C17" s="162">
        <v>587015100676</v>
      </c>
      <c r="D17" s="61" t="s">
        <v>147</v>
      </c>
      <c r="E17" s="164">
        <v>30846.31</v>
      </c>
      <c r="F17" s="61">
        <v>732</v>
      </c>
      <c r="G17" s="141">
        <v>3443</v>
      </c>
      <c r="H17" s="156">
        <v>0.1502</v>
      </c>
      <c r="I17" s="61">
        <v>59.66</v>
      </c>
      <c r="J17" s="61">
        <v>42.14</v>
      </c>
      <c r="K17" s="61" t="s">
        <v>4</v>
      </c>
      <c r="L17" s="61" t="s">
        <v>148</v>
      </c>
    </row>
    <row r="18" spans="1:12">
      <c r="A18" s="61" t="s">
        <v>119</v>
      </c>
      <c r="B18" s="61">
        <v>20191127</v>
      </c>
      <c r="C18" s="162">
        <v>598898432532</v>
      </c>
      <c r="D18" s="61" t="s">
        <v>149</v>
      </c>
      <c r="E18" s="164">
        <v>29572.22</v>
      </c>
      <c r="F18" s="61">
        <v>432</v>
      </c>
      <c r="G18" s="141">
        <v>6414</v>
      </c>
      <c r="H18" s="156">
        <v>0.0544</v>
      </c>
      <c r="I18" s="61">
        <v>84.73</v>
      </c>
      <c r="J18" s="61">
        <v>68.45</v>
      </c>
      <c r="K18" s="61" t="s">
        <v>41</v>
      </c>
      <c r="L18" s="61" t="s">
        <v>121</v>
      </c>
    </row>
    <row r="19" spans="1:12">
      <c r="A19" s="61" t="s">
        <v>119</v>
      </c>
      <c r="B19" s="61">
        <v>20191127</v>
      </c>
      <c r="C19" s="162">
        <v>538305797734</v>
      </c>
      <c r="D19" s="61" t="s">
        <v>150</v>
      </c>
      <c r="E19" s="164">
        <v>27662.96</v>
      </c>
      <c r="F19" s="61">
        <v>209</v>
      </c>
      <c r="G19" s="141">
        <v>1279</v>
      </c>
      <c r="H19" s="156">
        <v>0.1235</v>
      </c>
      <c r="I19" s="61">
        <v>175.08</v>
      </c>
      <c r="J19" s="61">
        <v>132.36</v>
      </c>
      <c r="K19" s="61" t="s">
        <v>151</v>
      </c>
      <c r="L19" s="61" t="s">
        <v>121</v>
      </c>
    </row>
    <row r="20" spans="1:12">
      <c r="A20" s="61" t="s">
        <v>119</v>
      </c>
      <c r="B20" s="61">
        <v>20191127</v>
      </c>
      <c r="C20" s="162">
        <v>37318730769</v>
      </c>
      <c r="D20" s="61" t="s">
        <v>152</v>
      </c>
      <c r="E20" s="164">
        <v>24481.88</v>
      </c>
      <c r="F20" s="141">
        <v>1918</v>
      </c>
      <c r="G20" s="141">
        <v>5839</v>
      </c>
      <c r="H20" s="156">
        <v>0.2201</v>
      </c>
      <c r="I20" s="61">
        <v>19.05</v>
      </c>
      <c r="J20" s="61">
        <v>12.76</v>
      </c>
      <c r="K20" s="61" t="s">
        <v>153</v>
      </c>
      <c r="L20" s="61" t="s">
        <v>121</v>
      </c>
    </row>
    <row r="21" spans="1:12">
      <c r="A21" s="61" t="s">
        <v>119</v>
      </c>
      <c r="B21" s="61">
        <v>20191127</v>
      </c>
      <c r="C21" s="162">
        <v>538312709167</v>
      </c>
      <c r="D21" s="61" t="s">
        <v>154</v>
      </c>
      <c r="E21" s="164">
        <v>24396.29</v>
      </c>
      <c r="F21" s="61">
        <v>202</v>
      </c>
      <c r="G21" s="141">
        <v>1532</v>
      </c>
      <c r="H21" s="156">
        <v>0.1208</v>
      </c>
      <c r="I21" s="61">
        <v>131.87</v>
      </c>
      <c r="J21" s="61">
        <v>120.77</v>
      </c>
      <c r="K21" s="61" t="s">
        <v>155</v>
      </c>
      <c r="L21" s="61" t="s">
        <v>121</v>
      </c>
    </row>
    <row r="22" spans="1:12">
      <c r="A22" s="61" t="s">
        <v>119</v>
      </c>
      <c r="B22" s="61">
        <v>20191127</v>
      </c>
      <c r="C22" s="162">
        <v>527733653043</v>
      </c>
      <c r="D22" s="61" t="s">
        <v>156</v>
      </c>
      <c r="E22" s="164">
        <v>23474.59</v>
      </c>
      <c r="F22" s="141">
        <v>1458</v>
      </c>
      <c r="G22" s="141">
        <v>4023</v>
      </c>
      <c r="H22" s="156">
        <v>0.256</v>
      </c>
      <c r="I22" s="61">
        <v>22.79</v>
      </c>
      <c r="J22" s="61">
        <v>16.1</v>
      </c>
      <c r="K22" s="61" t="s">
        <v>157</v>
      </c>
      <c r="L22" s="61" t="s">
        <v>158</v>
      </c>
    </row>
    <row r="23" spans="1:12">
      <c r="A23" s="61" t="s">
        <v>119</v>
      </c>
      <c r="B23" s="61">
        <v>20191127</v>
      </c>
      <c r="C23" s="162">
        <v>17704561464</v>
      </c>
      <c r="D23" s="61" t="s">
        <v>159</v>
      </c>
      <c r="E23" s="164">
        <v>22491.94</v>
      </c>
      <c r="F23" s="141">
        <v>1431</v>
      </c>
      <c r="G23" s="141">
        <v>4884</v>
      </c>
      <c r="H23" s="156">
        <v>0.24</v>
      </c>
      <c r="I23" s="61">
        <v>19.19</v>
      </c>
      <c r="J23" s="61">
        <v>15.72</v>
      </c>
      <c r="K23" s="61" t="s">
        <v>160</v>
      </c>
      <c r="L23" s="61" t="s">
        <v>121</v>
      </c>
    </row>
    <row r="24" spans="1:12">
      <c r="A24" s="61" t="s">
        <v>119</v>
      </c>
      <c r="B24" s="61">
        <v>20191127</v>
      </c>
      <c r="C24" s="162">
        <v>521804256985</v>
      </c>
      <c r="D24" s="61" t="s">
        <v>161</v>
      </c>
      <c r="E24" s="164">
        <v>22252.31</v>
      </c>
      <c r="F24" s="61">
        <v>398</v>
      </c>
      <c r="G24" s="141">
        <v>2917</v>
      </c>
      <c r="H24" s="156">
        <v>0.1053</v>
      </c>
      <c r="I24" s="61">
        <v>72.48</v>
      </c>
      <c r="J24" s="61">
        <v>55.91</v>
      </c>
      <c r="K24" s="61" t="s">
        <v>43</v>
      </c>
      <c r="L24" s="61" t="s">
        <v>121</v>
      </c>
    </row>
    <row r="25" spans="1:12">
      <c r="A25" s="61" t="s">
        <v>119</v>
      </c>
      <c r="B25" s="61">
        <v>20191127</v>
      </c>
      <c r="C25" s="162">
        <v>19539059607</v>
      </c>
      <c r="D25" s="61" t="s">
        <v>162</v>
      </c>
      <c r="E25" s="164">
        <v>22115.87</v>
      </c>
      <c r="F25" s="141">
        <v>1107</v>
      </c>
      <c r="G25" s="141">
        <v>4449</v>
      </c>
      <c r="H25" s="156">
        <v>0.163</v>
      </c>
      <c r="I25" s="61">
        <v>30.5</v>
      </c>
      <c r="J25" s="61">
        <v>19.98</v>
      </c>
      <c r="K25" s="61" t="s">
        <v>163</v>
      </c>
      <c r="L25" s="61" t="s">
        <v>124</v>
      </c>
    </row>
    <row r="26" spans="1:12">
      <c r="A26" s="61" t="s">
        <v>119</v>
      </c>
      <c r="B26" s="61">
        <v>20191127</v>
      </c>
      <c r="C26" s="162">
        <v>538354076404</v>
      </c>
      <c r="D26" s="61" t="s">
        <v>164</v>
      </c>
      <c r="E26" s="164">
        <v>18711.32</v>
      </c>
      <c r="F26" s="61">
        <v>221</v>
      </c>
      <c r="G26" s="141">
        <v>1440</v>
      </c>
      <c r="H26" s="156">
        <v>0.1215</v>
      </c>
      <c r="I26" s="61">
        <v>106.92</v>
      </c>
      <c r="J26" s="61">
        <v>84.67</v>
      </c>
      <c r="K26" s="61" t="s">
        <v>90</v>
      </c>
      <c r="L26" s="61" t="s">
        <v>124</v>
      </c>
    </row>
    <row r="27" spans="1:12">
      <c r="A27" s="61" t="s">
        <v>119</v>
      </c>
      <c r="B27" s="61">
        <v>20191127</v>
      </c>
      <c r="C27" s="162">
        <v>40611478319</v>
      </c>
      <c r="D27" s="61" t="s">
        <v>165</v>
      </c>
      <c r="E27" s="164">
        <v>18492.68</v>
      </c>
      <c r="F27" s="61">
        <v>235</v>
      </c>
      <c r="G27" s="141">
        <v>1833</v>
      </c>
      <c r="H27" s="156">
        <v>0.0911</v>
      </c>
      <c r="I27" s="61">
        <v>110.73</v>
      </c>
      <c r="J27" s="61">
        <v>78.69</v>
      </c>
      <c r="K27" s="61" t="s">
        <v>166</v>
      </c>
      <c r="L27" s="61" t="s">
        <v>121</v>
      </c>
    </row>
    <row r="28" spans="1:12">
      <c r="A28" s="61" t="s">
        <v>119</v>
      </c>
      <c r="B28" s="61">
        <v>20191127</v>
      </c>
      <c r="C28" s="162">
        <v>40596755110</v>
      </c>
      <c r="D28" s="61" t="s">
        <v>167</v>
      </c>
      <c r="E28" s="164">
        <v>18457.98</v>
      </c>
      <c r="F28" s="61">
        <v>934</v>
      </c>
      <c r="G28" s="141">
        <v>8664</v>
      </c>
      <c r="H28" s="156">
        <v>0.0874</v>
      </c>
      <c r="I28" s="61">
        <v>24.38</v>
      </c>
      <c r="J28" s="61">
        <v>19.76</v>
      </c>
      <c r="K28" s="61" t="s">
        <v>168</v>
      </c>
      <c r="L28" s="61" t="s">
        <v>124</v>
      </c>
    </row>
    <row r="29" spans="1:12">
      <c r="A29" s="61" t="s">
        <v>119</v>
      </c>
      <c r="B29" s="61">
        <v>20191127</v>
      </c>
      <c r="C29" s="162">
        <v>573035985548</v>
      </c>
      <c r="D29" s="61" t="s">
        <v>169</v>
      </c>
      <c r="E29" s="164">
        <v>17201.86</v>
      </c>
      <c r="F29" s="61">
        <v>472</v>
      </c>
      <c r="G29" s="141">
        <v>1381</v>
      </c>
      <c r="H29" s="156">
        <v>0.2723</v>
      </c>
      <c r="I29" s="61">
        <v>45.75</v>
      </c>
      <c r="J29" s="61">
        <v>36.44</v>
      </c>
      <c r="K29" s="61" t="s">
        <v>77</v>
      </c>
      <c r="L29" s="61" t="s">
        <v>170</v>
      </c>
    </row>
    <row r="30" spans="1:12">
      <c r="A30" s="61" t="s">
        <v>119</v>
      </c>
      <c r="B30" s="61">
        <v>20191127</v>
      </c>
      <c r="C30" s="162">
        <v>539854510916</v>
      </c>
      <c r="D30" s="61" t="s">
        <v>171</v>
      </c>
      <c r="E30" s="164">
        <v>16444.46</v>
      </c>
      <c r="F30" s="61">
        <v>291</v>
      </c>
      <c r="G30" s="141">
        <v>1884</v>
      </c>
      <c r="H30" s="156">
        <v>0.1253</v>
      </c>
      <c r="I30" s="61">
        <v>69.68</v>
      </c>
      <c r="J30" s="61">
        <v>56.51</v>
      </c>
      <c r="K30" s="61" t="s">
        <v>44</v>
      </c>
      <c r="L30" s="61" t="s">
        <v>131</v>
      </c>
    </row>
    <row r="31" spans="1:12">
      <c r="A31" s="61" t="s">
        <v>119</v>
      </c>
      <c r="B31" s="61">
        <v>20191127</v>
      </c>
      <c r="C31" s="162">
        <v>569386315777</v>
      </c>
      <c r="D31" s="61" t="s">
        <v>172</v>
      </c>
      <c r="E31" s="164">
        <v>16052.39</v>
      </c>
      <c r="F31" s="141">
        <v>8146</v>
      </c>
      <c r="G31" s="141">
        <v>41258</v>
      </c>
      <c r="H31" s="156">
        <v>0.1822</v>
      </c>
      <c r="I31" s="61">
        <v>2.14</v>
      </c>
      <c r="J31" s="61">
        <v>1.97</v>
      </c>
      <c r="K31" s="61" t="s">
        <v>173</v>
      </c>
      <c r="L31" s="61" t="s">
        <v>121</v>
      </c>
    </row>
    <row r="32" spans="1:12">
      <c r="A32" s="61" t="s">
        <v>119</v>
      </c>
      <c r="B32" s="61">
        <v>20191127</v>
      </c>
      <c r="C32" s="162">
        <v>584436823460</v>
      </c>
      <c r="D32" s="61" t="s">
        <v>174</v>
      </c>
      <c r="E32" s="164">
        <v>15679.58</v>
      </c>
      <c r="F32" s="61">
        <v>799</v>
      </c>
      <c r="G32" s="141">
        <v>4194</v>
      </c>
      <c r="H32" s="156">
        <v>0.129</v>
      </c>
      <c r="I32" s="61">
        <v>28.98</v>
      </c>
      <c r="J32" s="61">
        <v>19.62</v>
      </c>
      <c r="K32" s="61" t="s">
        <v>175</v>
      </c>
      <c r="L32" s="61" t="s">
        <v>124</v>
      </c>
    </row>
    <row r="33" spans="1:12">
      <c r="A33" s="61" t="s">
        <v>119</v>
      </c>
      <c r="B33" s="61">
        <v>20191127</v>
      </c>
      <c r="C33" s="162">
        <v>525000115434</v>
      </c>
      <c r="D33" s="61" t="s">
        <v>176</v>
      </c>
      <c r="E33" s="164">
        <v>15388.82</v>
      </c>
      <c r="F33" s="141">
        <v>1101</v>
      </c>
      <c r="G33" s="141">
        <v>4059</v>
      </c>
      <c r="H33" s="156">
        <v>0.2131</v>
      </c>
      <c r="I33" s="61">
        <v>17.79</v>
      </c>
      <c r="J33" s="61">
        <v>13.98</v>
      </c>
      <c r="K33" s="61" t="s">
        <v>177</v>
      </c>
      <c r="L33" s="61" t="s">
        <v>121</v>
      </c>
    </row>
    <row r="34" spans="1:12">
      <c r="A34" s="61" t="s">
        <v>119</v>
      </c>
      <c r="B34" s="61">
        <v>20191127</v>
      </c>
      <c r="C34" s="162">
        <v>15699771744</v>
      </c>
      <c r="D34" s="61" t="s">
        <v>178</v>
      </c>
      <c r="E34" s="164">
        <v>14879.49</v>
      </c>
      <c r="F34" s="61">
        <v>505</v>
      </c>
      <c r="G34" s="141">
        <v>2324</v>
      </c>
      <c r="H34" s="156">
        <v>0.1786</v>
      </c>
      <c r="I34" s="61">
        <v>35.85</v>
      </c>
      <c r="J34" s="61">
        <v>29.46</v>
      </c>
      <c r="K34" s="61" t="s">
        <v>179</v>
      </c>
      <c r="L34" s="61" t="s">
        <v>124</v>
      </c>
    </row>
    <row r="35" spans="1:12">
      <c r="A35" s="61" t="s">
        <v>119</v>
      </c>
      <c r="B35" s="61">
        <v>20191127</v>
      </c>
      <c r="C35" s="162">
        <v>563834177641</v>
      </c>
      <c r="D35" s="61" t="s">
        <v>180</v>
      </c>
      <c r="E35" s="164">
        <v>14253.83</v>
      </c>
      <c r="F35" s="61">
        <v>93</v>
      </c>
      <c r="G35" s="61">
        <v>562</v>
      </c>
      <c r="H35" s="156">
        <v>0.1263</v>
      </c>
      <c r="I35" s="61">
        <v>200.76</v>
      </c>
      <c r="J35" s="61">
        <v>153.27</v>
      </c>
      <c r="K35" s="61" t="s">
        <v>56</v>
      </c>
      <c r="L35" s="61" t="s">
        <v>181</v>
      </c>
    </row>
    <row r="36" spans="1:12">
      <c r="A36" s="61" t="s">
        <v>119</v>
      </c>
      <c r="B36" s="61">
        <v>20191127</v>
      </c>
      <c r="C36" s="162">
        <v>39788807046</v>
      </c>
      <c r="D36" s="61" t="s">
        <v>182</v>
      </c>
      <c r="E36" s="164">
        <v>14230.59</v>
      </c>
      <c r="F36" s="141">
        <v>1020</v>
      </c>
      <c r="G36" s="141">
        <v>3012</v>
      </c>
      <c r="H36" s="156">
        <v>0.2138</v>
      </c>
      <c r="I36" s="61">
        <v>22.1</v>
      </c>
      <c r="J36" s="61">
        <v>13.95</v>
      </c>
      <c r="K36" s="61" t="s">
        <v>183</v>
      </c>
      <c r="L36" s="61" t="s">
        <v>131</v>
      </c>
    </row>
    <row r="37" spans="1:12">
      <c r="A37" s="61" t="s">
        <v>119</v>
      </c>
      <c r="B37" s="61">
        <v>20191127</v>
      </c>
      <c r="C37" s="162">
        <v>538192543595</v>
      </c>
      <c r="D37" s="61" t="s">
        <v>184</v>
      </c>
      <c r="E37" s="164">
        <v>12797.28</v>
      </c>
      <c r="F37" s="61">
        <v>115</v>
      </c>
      <c r="G37" s="141">
        <v>1228</v>
      </c>
      <c r="H37" s="156">
        <v>0.0733</v>
      </c>
      <c r="I37" s="61">
        <v>142.19</v>
      </c>
      <c r="J37" s="61">
        <v>111.28</v>
      </c>
      <c r="K37" s="61" t="s">
        <v>97</v>
      </c>
      <c r="L37" s="61" t="s">
        <v>124</v>
      </c>
    </row>
    <row r="38" spans="1:12">
      <c r="A38" s="61" t="s">
        <v>119</v>
      </c>
      <c r="B38" s="61">
        <v>20191127</v>
      </c>
      <c r="C38" s="162">
        <v>42759737847</v>
      </c>
      <c r="D38" s="61" t="s">
        <v>185</v>
      </c>
      <c r="E38" s="164">
        <v>12625.03</v>
      </c>
      <c r="F38" s="61">
        <v>185</v>
      </c>
      <c r="G38" s="141">
        <v>1674</v>
      </c>
      <c r="H38" s="156">
        <v>0.0986</v>
      </c>
      <c r="I38" s="61">
        <v>76.52</v>
      </c>
      <c r="J38" s="61">
        <v>68.24</v>
      </c>
      <c r="K38" s="61" t="s">
        <v>186</v>
      </c>
      <c r="L38" s="61" t="s">
        <v>121</v>
      </c>
    </row>
    <row r="39" spans="1:12">
      <c r="A39" s="61" t="s">
        <v>119</v>
      </c>
      <c r="B39" s="61">
        <v>20191127</v>
      </c>
      <c r="C39" s="162">
        <v>521869636173</v>
      </c>
      <c r="D39" s="61" t="s">
        <v>187</v>
      </c>
      <c r="E39" s="164">
        <v>12287.65</v>
      </c>
      <c r="F39" s="61">
        <v>406</v>
      </c>
      <c r="G39" s="141">
        <v>1413</v>
      </c>
      <c r="H39" s="156">
        <v>0.1953</v>
      </c>
      <c r="I39" s="61">
        <v>44.52</v>
      </c>
      <c r="J39" s="61">
        <v>30.27</v>
      </c>
      <c r="K39" s="61" t="s">
        <v>188</v>
      </c>
      <c r="L39" s="61" t="s">
        <v>124</v>
      </c>
    </row>
    <row r="40" spans="1:12">
      <c r="A40" s="61" t="s">
        <v>119</v>
      </c>
      <c r="B40" s="61">
        <v>20191127</v>
      </c>
      <c r="C40" s="162">
        <v>589377945837</v>
      </c>
      <c r="D40" s="61" t="s">
        <v>189</v>
      </c>
      <c r="E40" s="164">
        <v>11665.02</v>
      </c>
      <c r="F40" s="61">
        <v>355</v>
      </c>
      <c r="G40" s="141">
        <v>3455</v>
      </c>
      <c r="H40" s="156">
        <v>0.0871</v>
      </c>
      <c r="I40" s="61">
        <v>38.75</v>
      </c>
      <c r="J40" s="61">
        <v>32.86</v>
      </c>
      <c r="K40" s="61" t="s">
        <v>15</v>
      </c>
      <c r="L40" s="61" t="s">
        <v>131</v>
      </c>
    </row>
    <row r="41" spans="1:12">
      <c r="A41" s="61" t="s">
        <v>119</v>
      </c>
      <c r="B41" s="61">
        <v>20191127</v>
      </c>
      <c r="C41" s="162">
        <v>537827368358</v>
      </c>
      <c r="D41" s="61" t="s">
        <v>190</v>
      </c>
      <c r="E41" s="164">
        <v>11423.87</v>
      </c>
      <c r="F41" s="61">
        <v>583</v>
      </c>
      <c r="G41" s="141">
        <v>1754</v>
      </c>
      <c r="H41" s="156">
        <v>0.268</v>
      </c>
      <c r="I41" s="61">
        <v>24.31</v>
      </c>
      <c r="J41" s="61">
        <v>19.59</v>
      </c>
      <c r="K41" s="61" t="s">
        <v>191</v>
      </c>
      <c r="L41" s="61" t="s">
        <v>158</v>
      </c>
    </row>
    <row r="42" spans="1:12">
      <c r="A42" s="61" t="s">
        <v>119</v>
      </c>
      <c r="B42" s="61">
        <v>20191127</v>
      </c>
      <c r="C42" s="162">
        <v>539325022308</v>
      </c>
      <c r="D42" s="61" t="s">
        <v>192</v>
      </c>
      <c r="E42" s="164">
        <v>11344.77</v>
      </c>
      <c r="F42" s="61">
        <v>148</v>
      </c>
      <c r="G42" s="141">
        <v>1245</v>
      </c>
      <c r="H42" s="156">
        <v>0.1052</v>
      </c>
      <c r="I42" s="61">
        <v>86.6</v>
      </c>
      <c r="J42" s="61">
        <v>76.65</v>
      </c>
      <c r="K42" s="61" t="s">
        <v>46</v>
      </c>
      <c r="L42" s="61" t="s">
        <v>148</v>
      </c>
    </row>
    <row r="43" spans="1:12">
      <c r="A43" s="61" t="s">
        <v>119</v>
      </c>
      <c r="B43" s="61">
        <v>20191127</v>
      </c>
      <c r="C43" s="162">
        <v>538349196723</v>
      </c>
      <c r="D43" s="61" t="s">
        <v>193</v>
      </c>
      <c r="E43" s="164">
        <v>11042.41</v>
      </c>
      <c r="F43" s="61">
        <v>76</v>
      </c>
      <c r="G43" s="61">
        <v>549</v>
      </c>
      <c r="H43" s="156">
        <v>0.122</v>
      </c>
      <c r="I43" s="61">
        <v>164.81</v>
      </c>
      <c r="J43" s="61">
        <v>145.29</v>
      </c>
      <c r="K43" s="61" t="s">
        <v>194</v>
      </c>
      <c r="L43" s="61" t="s">
        <v>121</v>
      </c>
    </row>
    <row r="44" spans="1:12">
      <c r="A44" s="61" t="s">
        <v>119</v>
      </c>
      <c r="B44" s="61">
        <v>20191127</v>
      </c>
      <c r="C44" s="162">
        <v>527990679684</v>
      </c>
      <c r="D44" s="61" t="s">
        <v>195</v>
      </c>
      <c r="E44" s="164">
        <v>11035.04</v>
      </c>
      <c r="F44" s="61">
        <v>396</v>
      </c>
      <c r="G44" s="141">
        <v>1684</v>
      </c>
      <c r="H44" s="156">
        <v>0.215</v>
      </c>
      <c r="I44" s="61">
        <v>30.48</v>
      </c>
      <c r="J44" s="61">
        <v>27.87</v>
      </c>
      <c r="K44" s="61" t="s">
        <v>196</v>
      </c>
      <c r="L44" s="61" t="s">
        <v>121</v>
      </c>
    </row>
    <row r="45" spans="1:12">
      <c r="A45" s="61" t="s">
        <v>119</v>
      </c>
      <c r="B45" s="61">
        <v>20191127</v>
      </c>
      <c r="C45" s="162">
        <v>554765196730</v>
      </c>
      <c r="D45" s="61" t="s">
        <v>197</v>
      </c>
      <c r="E45" s="164">
        <v>10789.99</v>
      </c>
      <c r="F45" s="61">
        <v>551</v>
      </c>
      <c r="G45" s="141">
        <v>2381</v>
      </c>
      <c r="H45" s="156">
        <v>0.1693</v>
      </c>
      <c r="I45" s="61">
        <v>26.77</v>
      </c>
      <c r="J45" s="61">
        <v>19.58</v>
      </c>
      <c r="K45" s="61" t="s">
        <v>198</v>
      </c>
      <c r="L45" s="61" t="s">
        <v>121</v>
      </c>
    </row>
    <row r="46" spans="1:12">
      <c r="A46" s="61" t="s">
        <v>119</v>
      </c>
      <c r="B46" s="61">
        <v>20191127</v>
      </c>
      <c r="C46" s="162">
        <v>527990475963</v>
      </c>
      <c r="D46" s="61" t="s">
        <v>199</v>
      </c>
      <c r="E46" s="164">
        <v>10595.28</v>
      </c>
      <c r="F46" s="61">
        <v>186</v>
      </c>
      <c r="G46" s="61">
        <v>974</v>
      </c>
      <c r="H46" s="156">
        <v>0.153</v>
      </c>
      <c r="I46" s="61">
        <v>71.11</v>
      </c>
      <c r="J46" s="61">
        <v>56.96</v>
      </c>
      <c r="K46" s="61" t="s">
        <v>95</v>
      </c>
      <c r="L46" s="61" t="s">
        <v>131</v>
      </c>
    </row>
    <row r="47" spans="1:12">
      <c r="A47" s="61" t="s">
        <v>119</v>
      </c>
      <c r="B47" s="61">
        <v>20191127</v>
      </c>
      <c r="C47" s="162">
        <v>587409020085</v>
      </c>
      <c r="D47" s="61" t="s">
        <v>200</v>
      </c>
      <c r="E47" s="164">
        <v>10101.46</v>
      </c>
      <c r="F47" s="61">
        <v>91</v>
      </c>
      <c r="G47" s="61">
        <v>630</v>
      </c>
      <c r="H47" s="156">
        <v>0.0841</v>
      </c>
      <c r="I47" s="61">
        <v>190.59</v>
      </c>
      <c r="J47" s="61">
        <v>111.01</v>
      </c>
      <c r="K47" s="61" t="s">
        <v>201</v>
      </c>
      <c r="L47" s="61" t="s">
        <v>124</v>
      </c>
    </row>
    <row r="48" spans="1:12">
      <c r="A48" s="61" t="s">
        <v>119</v>
      </c>
      <c r="B48" s="61">
        <v>20191127</v>
      </c>
      <c r="C48" s="162">
        <v>37253526527</v>
      </c>
      <c r="D48" s="61" t="s">
        <v>202</v>
      </c>
      <c r="E48" s="164">
        <v>10067.82</v>
      </c>
      <c r="F48" s="61">
        <v>820</v>
      </c>
      <c r="G48" s="141">
        <v>1800</v>
      </c>
      <c r="H48" s="156">
        <v>0.3683</v>
      </c>
      <c r="I48" s="61">
        <v>15.19</v>
      </c>
      <c r="J48" s="61">
        <v>12.28</v>
      </c>
      <c r="K48" s="61" t="s">
        <v>203</v>
      </c>
      <c r="L48" s="61" t="s">
        <v>204</v>
      </c>
    </row>
    <row r="49" spans="1:12">
      <c r="A49" s="61" t="s">
        <v>119</v>
      </c>
      <c r="B49" s="61">
        <v>20191127</v>
      </c>
      <c r="C49" s="162">
        <v>577184412748</v>
      </c>
      <c r="D49" s="61" t="s">
        <v>205</v>
      </c>
      <c r="E49" s="164">
        <v>9896.3</v>
      </c>
      <c r="F49" s="61">
        <v>278</v>
      </c>
      <c r="G49" s="141">
        <v>2532</v>
      </c>
      <c r="H49" s="156">
        <v>0.0995</v>
      </c>
      <c r="I49" s="61">
        <v>39.27</v>
      </c>
      <c r="J49" s="61">
        <v>35.6</v>
      </c>
      <c r="K49" s="61" t="s">
        <v>11</v>
      </c>
      <c r="L49" s="61" t="s">
        <v>121</v>
      </c>
    </row>
    <row r="50" spans="1:12">
      <c r="A50" s="61" t="s">
        <v>119</v>
      </c>
      <c r="B50" s="61">
        <v>20191127</v>
      </c>
      <c r="C50" s="162">
        <v>564135111481</v>
      </c>
      <c r="D50" s="61" t="s">
        <v>206</v>
      </c>
      <c r="E50" s="164">
        <v>9649.88</v>
      </c>
      <c r="F50" s="61">
        <v>78</v>
      </c>
      <c r="G50" s="61">
        <v>462</v>
      </c>
      <c r="H50" s="156">
        <v>0.1104</v>
      </c>
      <c r="I50" s="61">
        <v>189.21</v>
      </c>
      <c r="J50" s="61">
        <v>123.72</v>
      </c>
      <c r="K50" s="61" t="s">
        <v>58</v>
      </c>
      <c r="L50" s="61" t="s">
        <v>181</v>
      </c>
    </row>
    <row r="51" spans="1:12">
      <c r="A51" s="61" t="s">
        <v>119</v>
      </c>
      <c r="B51" s="61">
        <v>20191127</v>
      </c>
      <c r="C51" s="162">
        <v>43988989706</v>
      </c>
      <c r="D51" s="61" t="s">
        <v>207</v>
      </c>
      <c r="E51" s="164">
        <v>8891.87</v>
      </c>
      <c r="F51" s="141">
        <v>1586</v>
      </c>
      <c r="G51" s="141">
        <v>5245</v>
      </c>
      <c r="H51" s="156">
        <v>0.2204</v>
      </c>
      <c r="I51" s="61">
        <v>7.69</v>
      </c>
      <c r="J51" s="61">
        <v>5.61</v>
      </c>
      <c r="K51" s="61" t="s">
        <v>208</v>
      </c>
      <c r="L51" s="61" t="s">
        <v>204</v>
      </c>
    </row>
    <row r="52" spans="1:12">
      <c r="A52" s="61" t="s">
        <v>119</v>
      </c>
      <c r="B52" s="61">
        <v>20191127</v>
      </c>
      <c r="C52" s="162">
        <v>538307169296</v>
      </c>
      <c r="D52" s="61" t="s">
        <v>209</v>
      </c>
      <c r="E52" s="164">
        <v>8293.24</v>
      </c>
      <c r="F52" s="61">
        <v>86</v>
      </c>
      <c r="G52" s="61">
        <v>396</v>
      </c>
      <c r="H52" s="156">
        <v>0.1338</v>
      </c>
      <c r="I52" s="61">
        <v>156.48</v>
      </c>
      <c r="J52" s="61">
        <v>96.43</v>
      </c>
      <c r="K52" s="61" t="s">
        <v>93</v>
      </c>
      <c r="L52" s="61" t="s">
        <v>124</v>
      </c>
    </row>
    <row r="53" spans="1:12">
      <c r="A53" s="61" t="s">
        <v>119</v>
      </c>
      <c r="B53" s="61">
        <v>20191127</v>
      </c>
      <c r="C53" s="162">
        <v>587405880719</v>
      </c>
      <c r="D53" s="61" t="s">
        <v>210</v>
      </c>
      <c r="E53" s="164">
        <v>8210.58</v>
      </c>
      <c r="F53" s="61">
        <v>71</v>
      </c>
      <c r="G53" s="61">
        <v>834</v>
      </c>
      <c r="H53" s="156">
        <v>0.0695</v>
      </c>
      <c r="I53" s="61">
        <v>141.56</v>
      </c>
      <c r="J53" s="61">
        <v>115.64</v>
      </c>
      <c r="K53" s="61" t="s">
        <v>79</v>
      </c>
      <c r="L53" s="61" t="s">
        <v>121</v>
      </c>
    </row>
    <row r="54" spans="1:12">
      <c r="A54" s="61" t="s">
        <v>119</v>
      </c>
      <c r="B54" s="61">
        <v>20191127</v>
      </c>
      <c r="C54" s="162">
        <v>589040084194</v>
      </c>
      <c r="D54" s="61" t="s">
        <v>211</v>
      </c>
      <c r="E54" s="164">
        <v>8041.05</v>
      </c>
      <c r="F54" s="61">
        <v>215</v>
      </c>
      <c r="G54" s="141">
        <v>1795</v>
      </c>
      <c r="H54" s="156">
        <v>0.0936</v>
      </c>
      <c r="I54" s="61">
        <v>47.86</v>
      </c>
      <c r="J54" s="61">
        <v>37.4</v>
      </c>
      <c r="K54" s="61" t="s">
        <v>212</v>
      </c>
      <c r="L54" s="61" t="s">
        <v>124</v>
      </c>
    </row>
    <row r="55" spans="1:12">
      <c r="A55" s="61" t="s">
        <v>119</v>
      </c>
      <c r="B55" s="61">
        <v>20191127</v>
      </c>
      <c r="C55" s="162">
        <v>593225443577</v>
      </c>
      <c r="D55" s="61" t="s">
        <v>213</v>
      </c>
      <c r="E55" s="164">
        <v>7878.51</v>
      </c>
      <c r="F55" s="61">
        <v>123</v>
      </c>
      <c r="G55" s="141">
        <v>1925</v>
      </c>
      <c r="H55" s="156">
        <v>0.0493</v>
      </c>
      <c r="I55" s="61">
        <v>82.93</v>
      </c>
      <c r="J55" s="61">
        <v>64.05</v>
      </c>
      <c r="K55" s="61" t="s">
        <v>48</v>
      </c>
      <c r="L55" s="61" t="s">
        <v>121</v>
      </c>
    </row>
    <row r="56" spans="1:12">
      <c r="A56" s="61" t="s">
        <v>119</v>
      </c>
      <c r="B56" s="61">
        <v>20191127</v>
      </c>
      <c r="C56" s="162">
        <v>599148365406</v>
      </c>
      <c r="D56" s="61" t="s">
        <v>214</v>
      </c>
      <c r="E56" s="164">
        <v>7705.11</v>
      </c>
      <c r="F56" s="61">
        <v>180</v>
      </c>
      <c r="G56" s="141">
        <v>2777</v>
      </c>
      <c r="H56" s="156">
        <v>0.058</v>
      </c>
      <c r="I56" s="61">
        <v>47.86</v>
      </c>
      <c r="J56" s="61">
        <v>42.81</v>
      </c>
      <c r="K56" s="61" t="s">
        <v>73</v>
      </c>
      <c r="L56" s="61" t="s">
        <v>131</v>
      </c>
    </row>
    <row r="57" spans="1:12">
      <c r="A57" s="61" t="s">
        <v>119</v>
      </c>
      <c r="B57" s="61">
        <v>20191127</v>
      </c>
      <c r="C57" s="162">
        <v>568629665883</v>
      </c>
      <c r="D57" s="61" t="s">
        <v>215</v>
      </c>
      <c r="E57" s="164">
        <v>7666.45</v>
      </c>
      <c r="F57" s="141">
        <v>6183</v>
      </c>
      <c r="G57" s="141">
        <v>25868</v>
      </c>
      <c r="H57" s="156">
        <v>0.2317</v>
      </c>
      <c r="I57" s="61">
        <v>1.28</v>
      </c>
      <c r="J57" s="61">
        <v>1.24</v>
      </c>
      <c r="K57" s="61" t="s">
        <v>216</v>
      </c>
      <c r="L57" s="61" t="s">
        <v>124</v>
      </c>
    </row>
    <row r="58" spans="1:12">
      <c r="A58" s="61" t="s">
        <v>119</v>
      </c>
      <c r="B58" s="61">
        <v>20191127</v>
      </c>
      <c r="C58" s="162">
        <v>17609832853</v>
      </c>
      <c r="D58" s="61" t="s">
        <v>217</v>
      </c>
      <c r="E58" s="164">
        <v>7590.23</v>
      </c>
      <c r="F58" s="141">
        <v>2553</v>
      </c>
      <c r="G58" s="141">
        <v>5091</v>
      </c>
      <c r="H58" s="156">
        <v>0.3428</v>
      </c>
      <c r="I58" s="61">
        <v>4.35</v>
      </c>
      <c r="J58" s="61">
        <v>2.97</v>
      </c>
      <c r="K58" s="61" t="s">
        <v>218</v>
      </c>
      <c r="L58" s="61" t="s">
        <v>158</v>
      </c>
    </row>
    <row r="59" spans="1:12">
      <c r="A59" s="61" t="s">
        <v>119</v>
      </c>
      <c r="B59" s="61">
        <v>20191127</v>
      </c>
      <c r="C59" s="162">
        <v>528033010612</v>
      </c>
      <c r="D59" s="61" t="s">
        <v>219</v>
      </c>
      <c r="E59" s="164">
        <v>7542.08</v>
      </c>
      <c r="F59" s="61">
        <v>87</v>
      </c>
      <c r="G59" s="141">
        <v>1304</v>
      </c>
      <c r="H59" s="156">
        <v>0.0383</v>
      </c>
      <c r="I59" s="61">
        <v>150.84</v>
      </c>
      <c r="J59" s="61">
        <v>86.69</v>
      </c>
      <c r="K59" s="61" t="s">
        <v>98</v>
      </c>
      <c r="L59" s="61" t="s">
        <v>124</v>
      </c>
    </row>
    <row r="60" spans="1:12">
      <c r="A60" s="61" t="s">
        <v>119</v>
      </c>
      <c r="B60" s="61">
        <v>20191127</v>
      </c>
      <c r="C60" s="162">
        <v>581521081842</v>
      </c>
      <c r="D60" s="61" t="s">
        <v>220</v>
      </c>
      <c r="E60" s="164">
        <v>7437.77</v>
      </c>
      <c r="F60" s="61">
        <v>292</v>
      </c>
      <c r="G60" s="141">
        <v>1445</v>
      </c>
      <c r="H60" s="156">
        <v>0.1543</v>
      </c>
      <c r="I60" s="61">
        <v>33.35</v>
      </c>
      <c r="J60" s="61">
        <v>25.47</v>
      </c>
      <c r="K60" s="61" t="s">
        <v>221</v>
      </c>
      <c r="L60" s="61" t="s">
        <v>170</v>
      </c>
    </row>
    <row r="61" spans="1:12">
      <c r="A61" s="61" t="s">
        <v>119</v>
      </c>
      <c r="B61" s="61">
        <v>20191127</v>
      </c>
      <c r="C61" s="162">
        <v>528064336529</v>
      </c>
      <c r="D61" s="61" t="s">
        <v>222</v>
      </c>
      <c r="E61" s="164">
        <v>7158.18</v>
      </c>
      <c r="F61" s="61">
        <v>261</v>
      </c>
      <c r="G61" s="61">
        <v>931</v>
      </c>
      <c r="H61" s="156">
        <v>0.2363</v>
      </c>
      <c r="I61" s="61">
        <v>32.54</v>
      </c>
      <c r="J61" s="61">
        <v>27.43</v>
      </c>
      <c r="K61" s="61" t="s">
        <v>223</v>
      </c>
      <c r="L61" s="61" t="s">
        <v>131</v>
      </c>
    </row>
    <row r="62" spans="1:12">
      <c r="A62" s="61" t="s">
        <v>119</v>
      </c>
      <c r="B62" s="61">
        <v>20191127</v>
      </c>
      <c r="C62" s="162">
        <v>535688693680</v>
      </c>
      <c r="D62" s="61" t="s">
        <v>224</v>
      </c>
      <c r="E62" s="164">
        <v>6787.11</v>
      </c>
      <c r="F62" s="61">
        <v>91</v>
      </c>
      <c r="G62" s="61">
        <v>914</v>
      </c>
      <c r="H62" s="156">
        <v>0.0843</v>
      </c>
      <c r="I62" s="61">
        <v>88.14</v>
      </c>
      <c r="J62" s="61">
        <v>74.58</v>
      </c>
      <c r="K62" s="61" t="s">
        <v>225</v>
      </c>
      <c r="L62" s="61" t="s">
        <v>124</v>
      </c>
    </row>
    <row r="63" spans="1:12">
      <c r="A63" s="61" t="s">
        <v>119</v>
      </c>
      <c r="B63" s="61">
        <v>20191127</v>
      </c>
      <c r="C63" s="162">
        <v>562674596108</v>
      </c>
      <c r="D63" s="61" t="s">
        <v>226</v>
      </c>
      <c r="E63" s="164">
        <v>6744.91</v>
      </c>
      <c r="F63" s="61">
        <v>186</v>
      </c>
      <c r="G63" s="141">
        <v>1125</v>
      </c>
      <c r="H63" s="156">
        <v>0.1236</v>
      </c>
      <c r="I63" s="61">
        <v>48.52</v>
      </c>
      <c r="J63" s="61">
        <v>36.26</v>
      </c>
      <c r="K63" s="61" t="s">
        <v>17</v>
      </c>
      <c r="L63" s="61" t="s">
        <v>170</v>
      </c>
    </row>
    <row r="64" spans="1:12">
      <c r="A64" s="61" t="s">
        <v>119</v>
      </c>
      <c r="B64" s="61">
        <v>20191127</v>
      </c>
      <c r="C64" s="162">
        <v>574520036128</v>
      </c>
      <c r="D64" s="61" t="s">
        <v>227</v>
      </c>
      <c r="E64" s="164">
        <v>6696.32</v>
      </c>
      <c r="F64" s="61">
        <v>170</v>
      </c>
      <c r="G64" s="141">
        <v>1083</v>
      </c>
      <c r="H64" s="156">
        <v>0.1145</v>
      </c>
      <c r="I64" s="61">
        <v>54</v>
      </c>
      <c r="J64" s="61">
        <v>39.39</v>
      </c>
      <c r="K64" s="61" t="s">
        <v>91</v>
      </c>
      <c r="L64" s="61" t="s">
        <v>131</v>
      </c>
    </row>
    <row r="65" spans="1:12">
      <c r="A65" s="61" t="s">
        <v>119</v>
      </c>
      <c r="B65" s="61">
        <v>20191127</v>
      </c>
      <c r="C65" s="162">
        <v>577037788975</v>
      </c>
      <c r="D65" s="61" t="s">
        <v>228</v>
      </c>
      <c r="E65" s="164">
        <v>6155.9</v>
      </c>
      <c r="F65" s="61">
        <v>319</v>
      </c>
      <c r="G65" s="141">
        <v>2841</v>
      </c>
      <c r="H65" s="156">
        <v>0.0795</v>
      </c>
      <c r="I65" s="61">
        <v>27.24</v>
      </c>
      <c r="J65" s="61">
        <v>19.3</v>
      </c>
      <c r="K65" s="61" t="s">
        <v>229</v>
      </c>
      <c r="L65" s="61" t="s">
        <v>131</v>
      </c>
    </row>
    <row r="66" spans="1:12">
      <c r="A66" s="61" t="s">
        <v>119</v>
      </c>
      <c r="B66" s="61">
        <v>20191127</v>
      </c>
      <c r="C66" s="162">
        <v>527733589105</v>
      </c>
      <c r="D66" s="61" t="s">
        <v>230</v>
      </c>
      <c r="E66" s="164">
        <v>6091.69</v>
      </c>
      <c r="F66" s="61">
        <v>439</v>
      </c>
      <c r="G66" s="61">
        <v>966</v>
      </c>
      <c r="H66" s="156">
        <v>0.324</v>
      </c>
      <c r="I66" s="61">
        <v>19.46</v>
      </c>
      <c r="J66" s="61">
        <v>13.88</v>
      </c>
      <c r="K66" s="61" t="s">
        <v>231</v>
      </c>
      <c r="L66" s="61" t="s">
        <v>170</v>
      </c>
    </row>
    <row r="67" spans="1:12">
      <c r="A67" s="61" t="s">
        <v>119</v>
      </c>
      <c r="B67" s="61">
        <v>20191127</v>
      </c>
      <c r="C67" s="162">
        <v>538269442246</v>
      </c>
      <c r="D67" s="61" t="s">
        <v>232</v>
      </c>
      <c r="E67" s="164">
        <v>5777.4</v>
      </c>
      <c r="F67" s="61">
        <v>60</v>
      </c>
      <c r="G67" s="61">
        <v>334</v>
      </c>
      <c r="H67" s="156">
        <v>0.1257</v>
      </c>
      <c r="I67" s="61">
        <v>137.56</v>
      </c>
      <c r="J67" s="61">
        <v>96.29</v>
      </c>
      <c r="K67" s="61" t="s">
        <v>233</v>
      </c>
      <c r="L67" s="61" t="s">
        <v>124</v>
      </c>
    </row>
    <row r="68" spans="1:12">
      <c r="A68" s="61" t="s">
        <v>119</v>
      </c>
      <c r="B68" s="61">
        <v>20191127</v>
      </c>
      <c r="C68" s="162">
        <v>563835009431</v>
      </c>
      <c r="D68" s="61" t="s">
        <v>234</v>
      </c>
      <c r="E68" s="164">
        <v>5743.54</v>
      </c>
      <c r="F68" s="61">
        <v>72</v>
      </c>
      <c r="G68" s="61">
        <v>550</v>
      </c>
      <c r="H68" s="156">
        <v>0.0982</v>
      </c>
      <c r="I68" s="61">
        <v>106.36</v>
      </c>
      <c r="J68" s="61">
        <v>79.77</v>
      </c>
      <c r="K68" s="61" t="s">
        <v>53</v>
      </c>
      <c r="L68" s="61" t="s">
        <v>181</v>
      </c>
    </row>
    <row r="69" spans="1:12">
      <c r="A69" s="61" t="s">
        <v>119</v>
      </c>
      <c r="B69" s="61">
        <v>20191127</v>
      </c>
      <c r="C69" s="162">
        <v>559686121121</v>
      </c>
      <c r="D69" s="61" t="s">
        <v>235</v>
      </c>
      <c r="E69" s="164">
        <v>5567.27</v>
      </c>
      <c r="F69" s="61">
        <v>43</v>
      </c>
      <c r="G69" s="61">
        <v>233</v>
      </c>
      <c r="H69" s="156">
        <v>0.1159</v>
      </c>
      <c r="I69" s="61">
        <v>206.2</v>
      </c>
      <c r="J69" s="61">
        <v>129.47</v>
      </c>
      <c r="K69" s="61" t="s">
        <v>76</v>
      </c>
      <c r="L69" s="61" t="s">
        <v>181</v>
      </c>
    </row>
    <row r="70" spans="1:12">
      <c r="A70" s="61" t="s">
        <v>119</v>
      </c>
      <c r="B70" s="61">
        <v>20191127</v>
      </c>
      <c r="C70" s="162">
        <v>39829692578</v>
      </c>
      <c r="D70" s="61" t="s">
        <v>236</v>
      </c>
      <c r="E70" s="164">
        <v>5495.83</v>
      </c>
      <c r="F70" s="61">
        <v>488</v>
      </c>
      <c r="G70" s="141">
        <v>1206</v>
      </c>
      <c r="H70" s="156">
        <v>0.2106</v>
      </c>
      <c r="I70" s="61">
        <v>21.64</v>
      </c>
      <c r="J70" s="61">
        <v>11.26</v>
      </c>
      <c r="K70" s="61" t="s">
        <v>237</v>
      </c>
      <c r="L70" s="61" t="s">
        <v>170</v>
      </c>
    </row>
    <row r="71" spans="1:12">
      <c r="A71" s="61" t="s">
        <v>119</v>
      </c>
      <c r="B71" s="61">
        <v>20191127</v>
      </c>
      <c r="C71" s="162">
        <v>598970252794</v>
      </c>
      <c r="D71" s="61" t="s">
        <v>238</v>
      </c>
      <c r="E71" s="164">
        <v>5171.09</v>
      </c>
      <c r="F71" s="61">
        <v>668</v>
      </c>
      <c r="G71" s="141">
        <v>2054</v>
      </c>
      <c r="H71" s="156">
        <v>0.3199</v>
      </c>
      <c r="I71" s="61">
        <v>7.87</v>
      </c>
      <c r="J71" s="61">
        <v>7.74</v>
      </c>
      <c r="K71" s="61" t="s">
        <v>239</v>
      </c>
      <c r="L71" s="61" t="s">
        <v>158</v>
      </c>
    </row>
    <row r="72" spans="1:12">
      <c r="A72" s="61" t="s">
        <v>119</v>
      </c>
      <c r="B72" s="61">
        <v>20191127</v>
      </c>
      <c r="C72" s="162">
        <v>537537256568</v>
      </c>
      <c r="D72" s="61" t="s">
        <v>240</v>
      </c>
      <c r="E72" s="164">
        <v>5150.8</v>
      </c>
      <c r="F72" s="61">
        <v>250</v>
      </c>
      <c r="G72" s="141">
        <v>1657</v>
      </c>
      <c r="H72" s="156">
        <v>0.111</v>
      </c>
      <c r="I72" s="61">
        <v>27.99</v>
      </c>
      <c r="J72" s="61">
        <v>20.6</v>
      </c>
      <c r="K72" s="61" t="s">
        <v>241</v>
      </c>
      <c r="L72" s="61" t="s">
        <v>131</v>
      </c>
    </row>
    <row r="73" spans="1:12">
      <c r="A73" s="61" t="s">
        <v>119</v>
      </c>
      <c r="B73" s="61">
        <v>20191127</v>
      </c>
      <c r="C73" s="162">
        <v>559325430280</v>
      </c>
      <c r="D73" s="61" t="s">
        <v>242</v>
      </c>
      <c r="E73" s="164">
        <v>5099.49</v>
      </c>
      <c r="F73" s="61">
        <v>148</v>
      </c>
      <c r="G73" s="61">
        <v>559</v>
      </c>
      <c r="H73" s="156">
        <v>0.2361</v>
      </c>
      <c r="I73" s="61">
        <v>38.63</v>
      </c>
      <c r="J73" s="61">
        <v>34.46</v>
      </c>
      <c r="K73" s="61" t="s">
        <v>243</v>
      </c>
      <c r="L73" s="61" t="s">
        <v>204</v>
      </c>
    </row>
    <row r="74" spans="1:12">
      <c r="A74" s="61" t="s">
        <v>119</v>
      </c>
      <c r="B74" s="61">
        <v>20191127</v>
      </c>
      <c r="C74" s="162">
        <v>17609756261</v>
      </c>
      <c r="D74" s="61" t="s">
        <v>244</v>
      </c>
      <c r="E74" s="164">
        <v>4927.66</v>
      </c>
      <c r="F74" s="61">
        <v>565</v>
      </c>
      <c r="G74" s="141">
        <v>1430</v>
      </c>
      <c r="H74" s="156">
        <v>0.1923</v>
      </c>
      <c r="I74" s="61">
        <v>17.92</v>
      </c>
      <c r="J74" s="61">
        <v>8.72</v>
      </c>
      <c r="K74" s="61" t="s">
        <v>245</v>
      </c>
      <c r="L74" s="61" t="s">
        <v>121</v>
      </c>
    </row>
    <row r="75" spans="1:12">
      <c r="A75" s="61" t="s">
        <v>119</v>
      </c>
      <c r="B75" s="61">
        <v>20191127</v>
      </c>
      <c r="C75" s="162">
        <v>43893226461</v>
      </c>
      <c r="D75" s="61" t="s">
        <v>246</v>
      </c>
      <c r="E75" s="164">
        <v>4680.71</v>
      </c>
      <c r="F75" s="61">
        <v>582</v>
      </c>
      <c r="G75" s="141">
        <v>1249</v>
      </c>
      <c r="H75" s="156">
        <v>0.245</v>
      </c>
      <c r="I75" s="61">
        <v>15.3</v>
      </c>
      <c r="J75" s="61">
        <v>8.04</v>
      </c>
      <c r="K75" s="61" t="s">
        <v>247</v>
      </c>
      <c r="L75" s="61" t="s">
        <v>148</v>
      </c>
    </row>
    <row r="76" spans="1:12">
      <c r="A76" s="61" t="s">
        <v>119</v>
      </c>
      <c r="B76" s="61">
        <v>20191127</v>
      </c>
      <c r="C76" s="162">
        <v>548659653553</v>
      </c>
      <c r="D76" s="61" t="s">
        <v>248</v>
      </c>
      <c r="E76" s="164">
        <v>4368.23</v>
      </c>
      <c r="F76" s="61">
        <v>68</v>
      </c>
      <c r="G76" s="61">
        <v>375</v>
      </c>
      <c r="H76" s="156">
        <v>0.1413</v>
      </c>
      <c r="I76" s="61">
        <v>82.42</v>
      </c>
      <c r="J76" s="61">
        <v>64.24</v>
      </c>
      <c r="K76" s="61" t="s">
        <v>249</v>
      </c>
      <c r="L76" s="61" t="s">
        <v>121</v>
      </c>
    </row>
    <row r="77" spans="1:12">
      <c r="A77" s="61" t="s">
        <v>119</v>
      </c>
      <c r="B77" s="61">
        <v>20191127</v>
      </c>
      <c r="C77" s="162">
        <v>527990951359</v>
      </c>
      <c r="D77" s="61" t="s">
        <v>250</v>
      </c>
      <c r="E77" s="164">
        <v>4340.67</v>
      </c>
      <c r="F77" s="61">
        <v>74</v>
      </c>
      <c r="G77" s="61">
        <v>412</v>
      </c>
      <c r="H77" s="156">
        <v>0.1408</v>
      </c>
      <c r="I77" s="61">
        <v>74.84</v>
      </c>
      <c r="J77" s="61">
        <v>58.66</v>
      </c>
      <c r="K77" s="61" t="s">
        <v>55</v>
      </c>
      <c r="L77" s="61" t="s">
        <v>121</v>
      </c>
    </row>
    <row r="78" spans="1:12">
      <c r="A78" s="61" t="s">
        <v>119</v>
      </c>
      <c r="B78" s="61">
        <v>20191127</v>
      </c>
      <c r="C78" s="162">
        <v>39800042951</v>
      </c>
      <c r="D78" s="61" t="s">
        <v>251</v>
      </c>
      <c r="E78" s="164">
        <v>4323.34</v>
      </c>
      <c r="F78" s="61">
        <v>162</v>
      </c>
      <c r="G78" s="61">
        <v>736</v>
      </c>
      <c r="H78" s="156">
        <v>0.1671</v>
      </c>
      <c r="I78" s="61">
        <v>35.15</v>
      </c>
      <c r="J78" s="61">
        <v>26.69</v>
      </c>
      <c r="K78" s="61" t="s">
        <v>252</v>
      </c>
      <c r="L78" s="61" t="s">
        <v>124</v>
      </c>
    </row>
    <row r="79" spans="1:12">
      <c r="A79" s="61" t="s">
        <v>119</v>
      </c>
      <c r="B79" s="61">
        <v>20191127</v>
      </c>
      <c r="C79" s="162">
        <v>573160835361</v>
      </c>
      <c r="D79" s="61" t="s">
        <v>253</v>
      </c>
      <c r="E79" s="164">
        <v>4283.09</v>
      </c>
      <c r="F79" s="61">
        <v>161</v>
      </c>
      <c r="G79" s="141">
        <v>1961</v>
      </c>
      <c r="H79" s="156">
        <v>0.0642</v>
      </c>
      <c r="I79" s="61">
        <v>33.99</v>
      </c>
      <c r="J79" s="61">
        <v>26.6</v>
      </c>
      <c r="K79" s="61" t="s">
        <v>254</v>
      </c>
      <c r="L79" s="61" t="s">
        <v>124</v>
      </c>
    </row>
    <row r="80" spans="1:12">
      <c r="A80" s="61" t="s">
        <v>119</v>
      </c>
      <c r="B80" s="61">
        <v>20191127</v>
      </c>
      <c r="C80" s="162">
        <v>18943200386</v>
      </c>
      <c r="D80" s="61" t="s">
        <v>255</v>
      </c>
      <c r="E80" s="164">
        <v>3971.27</v>
      </c>
      <c r="F80" s="61">
        <v>993</v>
      </c>
      <c r="G80" s="141">
        <v>1906</v>
      </c>
      <c r="H80" s="156">
        <v>0.3631</v>
      </c>
      <c r="I80" s="61">
        <v>5.74</v>
      </c>
      <c r="J80" s="61">
        <v>4</v>
      </c>
      <c r="K80" s="61" t="s">
        <v>256</v>
      </c>
      <c r="L80" s="61" t="s">
        <v>158</v>
      </c>
    </row>
    <row r="81" spans="1:12">
      <c r="A81" s="61" t="s">
        <v>119</v>
      </c>
      <c r="B81" s="61">
        <v>20191127</v>
      </c>
      <c r="C81" s="162">
        <v>527678427514</v>
      </c>
      <c r="D81" s="61" t="s">
        <v>257</v>
      </c>
      <c r="E81" s="164">
        <v>3936.16</v>
      </c>
      <c r="F81" s="61">
        <v>97</v>
      </c>
      <c r="G81" s="61">
        <v>379</v>
      </c>
      <c r="H81" s="156">
        <v>0.2058</v>
      </c>
      <c r="I81" s="61">
        <v>50.46</v>
      </c>
      <c r="J81" s="61">
        <v>40.58</v>
      </c>
      <c r="K81" s="61" t="s">
        <v>81</v>
      </c>
      <c r="L81" s="61" t="s">
        <v>131</v>
      </c>
    </row>
    <row r="82" spans="1:12">
      <c r="A82" s="61" t="s">
        <v>119</v>
      </c>
      <c r="B82" s="61">
        <v>20191127</v>
      </c>
      <c r="C82" s="162">
        <v>579975467115</v>
      </c>
      <c r="D82" s="61" t="s">
        <v>258</v>
      </c>
      <c r="E82" s="164">
        <v>3785.6</v>
      </c>
      <c r="F82" s="61">
        <v>193</v>
      </c>
      <c r="G82" s="61">
        <v>504</v>
      </c>
      <c r="H82" s="156">
        <v>0.2064</v>
      </c>
      <c r="I82" s="61">
        <v>36.4</v>
      </c>
      <c r="J82" s="61">
        <v>19.61</v>
      </c>
      <c r="K82" s="61" t="s">
        <v>259</v>
      </c>
      <c r="L82" s="61" t="s">
        <v>121</v>
      </c>
    </row>
    <row r="83" spans="1:12">
      <c r="A83" s="61" t="s">
        <v>119</v>
      </c>
      <c r="B83" s="61">
        <v>20191127</v>
      </c>
      <c r="C83" s="162">
        <v>17609656669</v>
      </c>
      <c r="D83" s="61" t="s">
        <v>260</v>
      </c>
      <c r="E83" s="164">
        <v>3659.86</v>
      </c>
      <c r="F83" s="61">
        <v>204</v>
      </c>
      <c r="G83" s="141">
        <v>1463</v>
      </c>
      <c r="H83" s="156">
        <v>0.1162</v>
      </c>
      <c r="I83" s="61">
        <v>21.53</v>
      </c>
      <c r="J83" s="61">
        <v>17.94</v>
      </c>
      <c r="K83" s="61" t="s">
        <v>261</v>
      </c>
      <c r="L83" s="61" t="s">
        <v>121</v>
      </c>
    </row>
    <row r="84" spans="1:12">
      <c r="A84" s="61" t="s">
        <v>119</v>
      </c>
      <c r="B84" s="61">
        <v>20191127</v>
      </c>
      <c r="C84" s="162">
        <v>548003777683</v>
      </c>
      <c r="D84" s="61" t="s">
        <v>262</v>
      </c>
      <c r="E84" s="164">
        <v>3643.44</v>
      </c>
      <c r="F84" s="61">
        <v>155</v>
      </c>
      <c r="G84" s="61">
        <v>465</v>
      </c>
      <c r="H84" s="156">
        <v>0.2602</v>
      </c>
      <c r="I84" s="61">
        <v>30.11</v>
      </c>
      <c r="J84" s="61">
        <v>23.51</v>
      </c>
      <c r="K84" s="61" t="s">
        <v>263</v>
      </c>
      <c r="L84" s="61" t="s">
        <v>158</v>
      </c>
    </row>
    <row r="85" spans="1:12">
      <c r="A85" s="61" t="s">
        <v>119</v>
      </c>
      <c r="B85" s="61">
        <v>20191127</v>
      </c>
      <c r="C85" s="162">
        <v>577710261716</v>
      </c>
      <c r="D85" s="61" t="s">
        <v>264</v>
      </c>
      <c r="E85" s="164">
        <v>3519.96</v>
      </c>
      <c r="F85" s="61">
        <v>357</v>
      </c>
      <c r="G85" s="61">
        <v>885</v>
      </c>
      <c r="H85" s="156">
        <v>0.2407</v>
      </c>
      <c r="I85" s="61">
        <v>16.53</v>
      </c>
      <c r="J85" s="61">
        <v>9.86</v>
      </c>
      <c r="K85" s="61" t="s">
        <v>265</v>
      </c>
      <c r="L85" s="61" t="s">
        <v>266</v>
      </c>
    </row>
    <row r="86" spans="1:12">
      <c r="A86" s="61" t="s">
        <v>119</v>
      </c>
      <c r="B86" s="61">
        <v>20191127</v>
      </c>
      <c r="C86" s="162">
        <v>16175250812</v>
      </c>
      <c r="D86" s="61" t="s">
        <v>267</v>
      </c>
      <c r="E86" s="164">
        <v>3379.1</v>
      </c>
      <c r="F86" s="61">
        <v>149</v>
      </c>
      <c r="G86" s="141">
        <v>1031</v>
      </c>
      <c r="H86" s="156">
        <v>0.1057</v>
      </c>
      <c r="I86" s="61">
        <v>31</v>
      </c>
      <c r="J86" s="61">
        <v>22.68</v>
      </c>
      <c r="K86" s="61" t="s">
        <v>268</v>
      </c>
      <c r="L86" s="61" t="s">
        <v>124</v>
      </c>
    </row>
    <row r="87" spans="1:12">
      <c r="A87" s="61" t="s">
        <v>119</v>
      </c>
      <c r="B87" s="61">
        <v>20191127</v>
      </c>
      <c r="C87" s="162">
        <v>37254243740</v>
      </c>
      <c r="D87" s="61" t="s">
        <v>269</v>
      </c>
      <c r="E87" s="164">
        <v>3375.73</v>
      </c>
      <c r="F87" s="61">
        <v>207</v>
      </c>
      <c r="G87" s="61">
        <v>629</v>
      </c>
      <c r="H87" s="156">
        <v>0.186</v>
      </c>
      <c r="I87" s="61">
        <v>28.85</v>
      </c>
      <c r="J87" s="61">
        <v>16.31</v>
      </c>
      <c r="K87" s="61" t="s">
        <v>270</v>
      </c>
      <c r="L87" s="61" t="s">
        <v>204</v>
      </c>
    </row>
    <row r="88" spans="1:12">
      <c r="A88" s="61" t="s">
        <v>119</v>
      </c>
      <c r="B88" s="61">
        <v>20191127</v>
      </c>
      <c r="C88" s="162">
        <v>569909827792</v>
      </c>
      <c r="D88" s="61" t="s">
        <v>271</v>
      </c>
      <c r="E88" s="164">
        <v>3280.24</v>
      </c>
      <c r="F88" s="61">
        <v>63</v>
      </c>
      <c r="G88" s="61">
        <v>636</v>
      </c>
      <c r="H88" s="156">
        <v>0.0629</v>
      </c>
      <c r="I88" s="61">
        <v>82.01</v>
      </c>
      <c r="J88" s="61">
        <v>52.07</v>
      </c>
      <c r="K88" s="61" t="s">
        <v>62</v>
      </c>
      <c r="L88" s="61" t="s">
        <v>266</v>
      </c>
    </row>
    <row r="89" spans="1:12">
      <c r="A89" s="61" t="s">
        <v>119</v>
      </c>
      <c r="B89" s="61">
        <v>20191127</v>
      </c>
      <c r="C89" s="162">
        <v>562374577568</v>
      </c>
      <c r="D89" s="61" t="s">
        <v>272</v>
      </c>
      <c r="E89" s="164">
        <v>3236.44</v>
      </c>
      <c r="F89" s="61">
        <v>62</v>
      </c>
      <c r="G89" s="61">
        <v>353</v>
      </c>
      <c r="H89" s="156">
        <v>0.1331</v>
      </c>
      <c r="I89" s="61">
        <v>68.86</v>
      </c>
      <c r="J89" s="61">
        <v>52.2</v>
      </c>
      <c r="K89" s="61" t="s">
        <v>75</v>
      </c>
      <c r="L89" s="61" t="s">
        <v>131</v>
      </c>
    </row>
    <row r="90" spans="1:12">
      <c r="A90" s="61" t="s">
        <v>119</v>
      </c>
      <c r="B90" s="61">
        <v>20191127</v>
      </c>
      <c r="C90" s="162">
        <v>537824984434</v>
      </c>
      <c r="D90" s="61" t="s">
        <v>273</v>
      </c>
      <c r="E90" s="164">
        <v>3221.05</v>
      </c>
      <c r="F90" s="61">
        <v>327</v>
      </c>
      <c r="G90" s="141">
        <v>1292</v>
      </c>
      <c r="H90" s="156">
        <v>0.1873</v>
      </c>
      <c r="I90" s="61">
        <v>13.31</v>
      </c>
      <c r="J90" s="61">
        <v>9.85</v>
      </c>
      <c r="K90" s="61" t="s">
        <v>274</v>
      </c>
      <c r="L90" s="61" t="s">
        <v>158</v>
      </c>
    </row>
    <row r="91" spans="1:12">
      <c r="A91" s="61" t="s">
        <v>119</v>
      </c>
      <c r="B91" s="61">
        <v>20191127</v>
      </c>
      <c r="C91" s="162">
        <v>555904462655</v>
      </c>
      <c r="D91" s="61" t="s">
        <v>275</v>
      </c>
      <c r="E91" s="164">
        <v>3215.8</v>
      </c>
      <c r="F91" s="61">
        <v>246</v>
      </c>
      <c r="G91" s="61">
        <v>712</v>
      </c>
      <c r="H91" s="156">
        <v>0.2486</v>
      </c>
      <c r="I91" s="61">
        <v>18.17</v>
      </c>
      <c r="J91" s="61">
        <v>13.07</v>
      </c>
      <c r="K91" s="61" t="s">
        <v>276</v>
      </c>
      <c r="L91" s="61" t="s">
        <v>170</v>
      </c>
    </row>
    <row r="92" spans="1:12">
      <c r="A92" s="61" t="s">
        <v>119</v>
      </c>
      <c r="B92" s="61">
        <v>20191127</v>
      </c>
      <c r="C92" s="162">
        <v>42300643952</v>
      </c>
      <c r="D92" s="61" t="s">
        <v>277</v>
      </c>
      <c r="E92" s="164">
        <v>3173.25</v>
      </c>
      <c r="F92" s="61">
        <v>70</v>
      </c>
      <c r="G92" s="61">
        <v>374</v>
      </c>
      <c r="H92" s="156">
        <v>0.1203</v>
      </c>
      <c r="I92" s="61">
        <v>70.52</v>
      </c>
      <c r="J92" s="61">
        <v>45.33</v>
      </c>
      <c r="K92" s="61" t="s">
        <v>278</v>
      </c>
      <c r="L92" s="61" t="s">
        <v>121</v>
      </c>
    </row>
    <row r="93" spans="1:12">
      <c r="A93" s="61" t="s">
        <v>119</v>
      </c>
      <c r="B93" s="61">
        <v>20191127</v>
      </c>
      <c r="C93" s="162">
        <v>583643847514</v>
      </c>
      <c r="D93" s="61" t="s">
        <v>279</v>
      </c>
      <c r="E93" s="164">
        <v>3130.44</v>
      </c>
      <c r="F93" s="61">
        <v>69</v>
      </c>
      <c r="G93" s="61">
        <v>357</v>
      </c>
      <c r="H93" s="156">
        <v>0.1373</v>
      </c>
      <c r="I93" s="61">
        <v>63.89</v>
      </c>
      <c r="J93" s="61">
        <v>45.37</v>
      </c>
      <c r="K93" s="61" t="s">
        <v>92</v>
      </c>
      <c r="L93" s="61" t="s">
        <v>124</v>
      </c>
    </row>
    <row r="94" spans="1:12">
      <c r="A94" s="61" t="s">
        <v>119</v>
      </c>
      <c r="B94" s="61">
        <v>20191127</v>
      </c>
      <c r="C94" s="162">
        <v>544053639760</v>
      </c>
      <c r="D94" s="61" t="s">
        <v>280</v>
      </c>
      <c r="E94" s="164">
        <v>2724.4</v>
      </c>
      <c r="F94" s="61">
        <v>89</v>
      </c>
      <c r="G94" s="61">
        <v>816</v>
      </c>
      <c r="H94" s="156">
        <v>0.0919</v>
      </c>
      <c r="I94" s="61">
        <v>36.33</v>
      </c>
      <c r="J94" s="61">
        <v>30.61</v>
      </c>
      <c r="K94" s="61" t="s">
        <v>20</v>
      </c>
      <c r="L94" s="61" t="s">
        <v>204</v>
      </c>
    </row>
    <row r="95" spans="1:12">
      <c r="A95" s="61" t="s">
        <v>119</v>
      </c>
      <c r="B95" s="61">
        <v>20191127</v>
      </c>
      <c r="C95" s="162">
        <v>592049049728</v>
      </c>
      <c r="D95" s="61" t="s">
        <v>281</v>
      </c>
      <c r="E95" s="164">
        <v>2697.6</v>
      </c>
      <c r="F95" s="61">
        <v>53</v>
      </c>
      <c r="G95" s="61">
        <v>535</v>
      </c>
      <c r="H95" s="156">
        <v>0.0804</v>
      </c>
      <c r="I95" s="61">
        <v>62.73</v>
      </c>
      <c r="J95" s="61">
        <v>50.9</v>
      </c>
      <c r="K95" s="61" t="s">
        <v>282</v>
      </c>
      <c r="L95" s="61" t="s">
        <v>204</v>
      </c>
    </row>
    <row r="96" spans="1:12">
      <c r="A96" s="61" t="s">
        <v>119</v>
      </c>
      <c r="B96" s="61">
        <v>20191127</v>
      </c>
      <c r="C96" s="162">
        <v>527119411115</v>
      </c>
      <c r="D96" s="61" t="s">
        <v>283</v>
      </c>
      <c r="E96" s="164">
        <v>2674.68</v>
      </c>
      <c r="F96" s="61">
        <v>59</v>
      </c>
      <c r="G96" s="61">
        <v>89</v>
      </c>
      <c r="H96" s="156">
        <v>0.3146</v>
      </c>
      <c r="I96" s="61">
        <v>95.52</v>
      </c>
      <c r="J96" s="61">
        <v>45.33</v>
      </c>
      <c r="K96" s="61" t="s">
        <v>99</v>
      </c>
      <c r="L96" s="61" t="s">
        <v>121</v>
      </c>
    </row>
    <row r="97" spans="1:12">
      <c r="A97" s="61" t="s">
        <v>119</v>
      </c>
      <c r="B97" s="61">
        <v>20191127</v>
      </c>
      <c r="C97" s="162">
        <v>17609716325</v>
      </c>
      <c r="D97" s="61" t="s">
        <v>284</v>
      </c>
      <c r="E97" s="164">
        <v>2430.84</v>
      </c>
      <c r="F97" s="61">
        <v>154</v>
      </c>
      <c r="G97" s="61">
        <v>188</v>
      </c>
      <c r="H97" s="156">
        <v>0.2394</v>
      </c>
      <c r="I97" s="61">
        <v>54.02</v>
      </c>
      <c r="J97" s="61">
        <v>15.78</v>
      </c>
      <c r="K97" s="61" t="s">
        <v>285</v>
      </c>
      <c r="L97" s="61" t="s">
        <v>286</v>
      </c>
    </row>
    <row r="98" spans="1:12">
      <c r="A98" s="61" t="s">
        <v>119</v>
      </c>
      <c r="B98" s="61">
        <v>20191127</v>
      </c>
      <c r="C98" s="162">
        <v>17609980146</v>
      </c>
      <c r="D98" s="61" t="s">
        <v>287</v>
      </c>
      <c r="E98" s="164">
        <v>2417.87</v>
      </c>
      <c r="F98" s="61">
        <v>757</v>
      </c>
      <c r="G98" s="141">
        <v>1660</v>
      </c>
      <c r="H98" s="156">
        <v>0.3253</v>
      </c>
      <c r="I98" s="61">
        <v>4.48</v>
      </c>
      <c r="J98" s="61">
        <v>3.19</v>
      </c>
      <c r="K98" s="61" t="s">
        <v>288</v>
      </c>
      <c r="L98" s="61" t="s">
        <v>170</v>
      </c>
    </row>
    <row r="99" spans="1:12">
      <c r="A99" s="61" t="s">
        <v>119</v>
      </c>
      <c r="B99" s="61">
        <v>20191127</v>
      </c>
      <c r="C99" s="162">
        <v>527183564590</v>
      </c>
      <c r="D99" s="61" t="s">
        <v>289</v>
      </c>
      <c r="E99" s="164">
        <v>2328.14</v>
      </c>
      <c r="F99" s="61">
        <v>32</v>
      </c>
      <c r="G99" s="61">
        <v>102</v>
      </c>
      <c r="H99" s="156">
        <v>0.0686</v>
      </c>
      <c r="I99" s="61">
        <v>332.59</v>
      </c>
      <c r="J99" s="61">
        <v>72.75</v>
      </c>
      <c r="K99" s="61" t="s">
        <v>101</v>
      </c>
      <c r="L99" s="61" t="s">
        <v>124</v>
      </c>
    </row>
    <row r="100" spans="1:12">
      <c r="A100" s="61" t="s">
        <v>119</v>
      </c>
      <c r="B100" s="61">
        <v>20191127</v>
      </c>
      <c r="C100" s="162">
        <v>528047125345</v>
      </c>
      <c r="D100" s="61" t="s">
        <v>290</v>
      </c>
      <c r="E100" s="164">
        <v>2313.99</v>
      </c>
      <c r="F100" s="61">
        <v>43</v>
      </c>
      <c r="G100" s="61">
        <v>246</v>
      </c>
      <c r="H100" s="156">
        <v>0.1382</v>
      </c>
      <c r="I100" s="61">
        <v>68.06</v>
      </c>
      <c r="J100" s="61">
        <v>53.81</v>
      </c>
      <c r="K100" s="61" t="s">
        <v>100</v>
      </c>
      <c r="L100" s="61" t="s">
        <v>121</v>
      </c>
    </row>
    <row r="101" spans="1:12">
      <c r="A101" s="61" t="s">
        <v>119</v>
      </c>
      <c r="B101" s="61">
        <v>20191127</v>
      </c>
      <c r="C101" s="162">
        <v>17609664652</v>
      </c>
      <c r="D101" s="61" t="s">
        <v>291</v>
      </c>
      <c r="E101" s="164">
        <v>2130.32</v>
      </c>
      <c r="F101" s="61">
        <v>468</v>
      </c>
      <c r="G101" s="141">
        <v>1496</v>
      </c>
      <c r="H101" s="156">
        <v>0.2827</v>
      </c>
      <c r="I101" s="61">
        <v>5.04</v>
      </c>
      <c r="J101" s="61">
        <v>4.55</v>
      </c>
      <c r="K101" s="61" t="s">
        <v>292</v>
      </c>
      <c r="L101" s="61" t="s">
        <v>158</v>
      </c>
    </row>
    <row r="102" spans="1:12">
      <c r="A102" s="61" t="s">
        <v>119</v>
      </c>
      <c r="B102" s="61">
        <v>20191127</v>
      </c>
      <c r="C102" s="162">
        <v>591217480117</v>
      </c>
      <c r="D102" s="61" t="s">
        <v>293</v>
      </c>
      <c r="E102" s="164">
        <v>2063.8</v>
      </c>
      <c r="F102" s="61">
        <v>45</v>
      </c>
      <c r="G102" s="61">
        <v>882</v>
      </c>
      <c r="H102" s="156">
        <v>0.0431</v>
      </c>
      <c r="I102" s="61">
        <v>54.31</v>
      </c>
      <c r="J102" s="61">
        <v>45.86</v>
      </c>
      <c r="K102" s="61" t="s">
        <v>294</v>
      </c>
      <c r="L102" s="61" t="s">
        <v>121</v>
      </c>
    </row>
    <row r="103" spans="1:12">
      <c r="A103" s="61" t="s">
        <v>119</v>
      </c>
      <c r="B103" s="61">
        <v>20191127</v>
      </c>
      <c r="C103" s="162">
        <v>599279018544</v>
      </c>
      <c r="D103" s="61" t="s">
        <v>295</v>
      </c>
      <c r="E103" s="164">
        <v>2025.44</v>
      </c>
      <c r="F103" s="61">
        <v>35</v>
      </c>
      <c r="G103" s="141">
        <v>1942</v>
      </c>
      <c r="H103" s="156">
        <v>0.0165</v>
      </c>
      <c r="I103" s="61">
        <v>63.3</v>
      </c>
      <c r="J103" s="61">
        <v>57.87</v>
      </c>
      <c r="K103" s="61" t="s">
        <v>60</v>
      </c>
      <c r="L103" s="61" t="s">
        <v>121</v>
      </c>
    </row>
    <row r="104" spans="1:12">
      <c r="A104" s="61" t="s">
        <v>119</v>
      </c>
      <c r="B104" s="61">
        <v>20191127</v>
      </c>
      <c r="C104" s="162">
        <v>555905162970</v>
      </c>
      <c r="D104" s="61" t="s">
        <v>296</v>
      </c>
      <c r="E104" s="164">
        <v>2013.86</v>
      </c>
      <c r="F104" s="61">
        <v>37</v>
      </c>
      <c r="G104" s="61">
        <v>515</v>
      </c>
      <c r="H104" s="156">
        <v>0.068</v>
      </c>
      <c r="I104" s="61">
        <v>57.54</v>
      </c>
      <c r="J104" s="61">
        <v>54.43</v>
      </c>
      <c r="K104" s="61" t="s">
        <v>297</v>
      </c>
      <c r="L104" s="61" t="s">
        <v>121</v>
      </c>
    </row>
    <row r="105" spans="1:12">
      <c r="A105" s="61" t="s">
        <v>119</v>
      </c>
      <c r="B105" s="61">
        <v>20191127</v>
      </c>
      <c r="C105" s="162">
        <v>576123419275</v>
      </c>
      <c r="D105" s="61" t="s">
        <v>298</v>
      </c>
      <c r="E105" s="164">
        <v>1976.12</v>
      </c>
      <c r="F105" s="61">
        <v>348</v>
      </c>
      <c r="G105" s="141">
        <v>1515</v>
      </c>
      <c r="H105" s="156">
        <v>0.2145</v>
      </c>
      <c r="I105" s="61">
        <v>6.08</v>
      </c>
      <c r="J105" s="61">
        <v>5.68</v>
      </c>
      <c r="K105" s="61" t="s">
        <v>299</v>
      </c>
      <c r="L105" s="61" t="s">
        <v>158</v>
      </c>
    </row>
    <row r="106" spans="1:12">
      <c r="A106" s="61" t="s">
        <v>119</v>
      </c>
      <c r="B106" s="61">
        <v>20191127</v>
      </c>
      <c r="C106" s="162">
        <v>568765915390</v>
      </c>
      <c r="D106" s="61" t="s">
        <v>300</v>
      </c>
      <c r="E106" s="164">
        <v>1926.31</v>
      </c>
      <c r="F106" s="141">
        <v>1044</v>
      </c>
      <c r="G106" s="141">
        <v>2656</v>
      </c>
      <c r="H106" s="156">
        <v>0.3517</v>
      </c>
      <c r="I106" s="61">
        <v>2.06</v>
      </c>
      <c r="J106" s="61">
        <v>1.85</v>
      </c>
      <c r="K106" s="61" t="s">
        <v>301</v>
      </c>
      <c r="L106" s="61" t="s">
        <v>148</v>
      </c>
    </row>
    <row r="107" spans="1:12">
      <c r="A107" s="61" t="s">
        <v>119</v>
      </c>
      <c r="B107" s="61">
        <v>20191127</v>
      </c>
      <c r="C107" s="162">
        <v>17059283658</v>
      </c>
      <c r="D107" s="61" t="s">
        <v>302</v>
      </c>
      <c r="E107" s="164">
        <v>1911.86</v>
      </c>
      <c r="F107" s="61">
        <v>224</v>
      </c>
      <c r="G107" s="141">
        <v>1130</v>
      </c>
      <c r="H107" s="156">
        <v>0.162</v>
      </c>
      <c r="I107" s="61">
        <v>10.45</v>
      </c>
      <c r="J107" s="61">
        <v>8.54</v>
      </c>
      <c r="K107" s="61" t="s">
        <v>303</v>
      </c>
      <c r="L107" s="61" t="s">
        <v>121</v>
      </c>
    </row>
    <row r="108" spans="1:12">
      <c r="A108" s="61" t="s">
        <v>119</v>
      </c>
      <c r="B108" s="61">
        <v>20191127</v>
      </c>
      <c r="C108" s="162">
        <v>592501952315</v>
      </c>
      <c r="D108" s="61" t="s">
        <v>304</v>
      </c>
      <c r="E108" s="164">
        <v>1863.4</v>
      </c>
      <c r="F108" s="61">
        <v>192</v>
      </c>
      <c r="G108" s="61">
        <v>766</v>
      </c>
      <c r="H108" s="156">
        <v>0.1802</v>
      </c>
      <c r="I108" s="61">
        <v>13.5</v>
      </c>
      <c r="J108" s="61">
        <v>9.71</v>
      </c>
      <c r="K108" s="61" t="s">
        <v>305</v>
      </c>
      <c r="L108" s="61" t="s">
        <v>170</v>
      </c>
    </row>
    <row r="109" spans="1:12">
      <c r="A109" s="61" t="s">
        <v>119</v>
      </c>
      <c r="B109" s="61">
        <v>20191127</v>
      </c>
      <c r="C109" s="162">
        <v>591899693070</v>
      </c>
      <c r="D109" s="61" t="s">
        <v>306</v>
      </c>
      <c r="E109" s="164">
        <v>1859.65</v>
      </c>
      <c r="F109" s="61">
        <v>322</v>
      </c>
      <c r="G109" s="141">
        <v>1230</v>
      </c>
      <c r="H109" s="156">
        <v>0.2415</v>
      </c>
      <c r="I109" s="61">
        <v>6.26</v>
      </c>
      <c r="J109" s="61">
        <v>5.78</v>
      </c>
      <c r="K109" s="61" t="s">
        <v>307</v>
      </c>
      <c r="L109" s="61" t="s">
        <v>158</v>
      </c>
    </row>
    <row r="110" spans="1:12">
      <c r="A110" s="61" t="s">
        <v>119</v>
      </c>
      <c r="B110" s="61">
        <v>20191127</v>
      </c>
      <c r="C110" s="162">
        <v>541918489832</v>
      </c>
      <c r="D110" s="61" t="s">
        <v>308</v>
      </c>
      <c r="E110" s="164">
        <v>1832.92</v>
      </c>
      <c r="F110" s="61">
        <v>46</v>
      </c>
      <c r="G110" s="61">
        <v>246</v>
      </c>
      <c r="H110" s="156">
        <v>0.1748</v>
      </c>
      <c r="I110" s="61">
        <v>42.63</v>
      </c>
      <c r="J110" s="61">
        <v>39.85</v>
      </c>
      <c r="K110" s="61" t="s">
        <v>102</v>
      </c>
      <c r="L110" s="61" t="s">
        <v>204</v>
      </c>
    </row>
    <row r="111" spans="1:12">
      <c r="A111" s="61" t="s">
        <v>119</v>
      </c>
      <c r="B111" s="61">
        <v>20191127</v>
      </c>
      <c r="C111" s="162">
        <v>527733177957</v>
      </c>
      <c r="D111" s="61" t="s">
        <v>309</v>
      </c>
      <c r="E111" s="164">
        <v>1822.38</v>
      </c>
      <c r="F111" s="61">
        <v>58</v>
      </c>
      <c r="G111" s="61">
        <v>296</v>
      </c>
      <c r="H111" s="156">
        <v>0.1655</v>
      </c>
      <c r="I111" s="61">
        <v>37.19</v>
      </c>
      <c r="J111" s="61">
        <v>31.42</v>
      </c>
      <c r="K111" s="61" t="s">
        <v>310</v>
      </c>
      <c r="L111" s="61" t="s">
        <v>158</v>
      </c>
    </row>
    <row r="112" spans="1:12">
      <c r="A112" s="61" t="s">
        <v>119</v>
      </c>
      <c r="B112" s="61">
        <v>20191127</v>
      </c>
      <c r="C112" s="162">
        <v>592959829469</v>
      </c>
      <c r="D112" s="61" t="s">
        <v>311</v>
      </c>
      <c r="E112" s="164">
        <v>1786.5</v>
      </c>
      <c r="F112" s="61">
        <v>26</v>
      </c>
      <c r="G112" s="61">
        <v>223</v>
      </c>
      <c r="H112" s="156">
        <v>0.1076</v>
      </c>
      <c r="I112" s="61">
        <v>74.44</v>
      </c>
      <c r="J112" s="61">
        <v>68.71</v>
      </c>
      <c r="K112" s="61" t="s">
        <v>312</v>
      </c>
      <c r="L112" s="61" t="s">
        <v>148</v>
      </c>
    </row>
    <row r="113" spans="1:12">
      <c r="A113" s="61" t="s">
        <v>119</v>
      </c>
      <c r="B113" s="61">
        <v>20191127</v>
      </c>
      <c r="C113" s="162">
        <v>592505020153</v>
      </c>
      <c r="D113" s="61" t="s">
        <v>313</v>
      </c>
      <c r="E113" s="164">
        <v>1753.55</v>
      </c>
      <c r="F113" s="61">
        <v>263</v>
      </c>
      <c r="G113" s="61">
        <v>859</v>
      </c>
      <c r="H113" s="156">
        <v>0.2386</v>
      </c>
      <c r="I113" s="61">
        <v>8.55</v>
      </c>
      <c r="J113" s="61">
        <v>6.67</v>
      </c>
      <c r="K113" s="61" t="s">
        <v>314</v>
      </c>
      <c r="L113" s="61" t="s">
        <v>170</v>
      </c>
    </row>
    <row r="114" spans="1:12">
      <c r="A114" s="61" t="s">
        <v>119</v>
      </c>
      <c r="B114" s="61">
        <v>20191127</v>
      </c>
      <c r="C114" s="162">
        <v>556389065398</v>
      </c>
      <c r="D114" s="61" t="s">
        <v>315</v>
      </c>
      <c r="E114" s="164">
        <v>1735.55</v>
      </c>
      <c r="F114" s="61">
        <v>66</v>
      </c>
      <c r="G114" s="61">
        <v>358</v>
      </c>
      <c r="H114" s="156">
        <v>0.1564</v>
      </c>
      <c r="I114" s="61">
        <v>30.99</v>
      </c>
      <c r="J114" s="61">
        <v>26.3</v>
      </c>
      <c r="K114" s="61" t="s">
        <v>316</v>
      </c>
      <c r="L114" s="61" t="s">
        <v>124</v>
      </c>
    </row>
    <row r="115" spans="1:12">
      <c r="A115" s="61" t="s">
        <v>119</v>
      </c>
      <c r="B115" s="61">
        <v>20191127</v>
      </c>
      <c r="C115" s="162">
        <v>553066686610</v>
      </c>
      <c r="D115" s="61" t="s">
        <v>317</v>
      </c>
      <c r="E115" s="164">
        <v>1690.93</v>
      </c>
      <c r="F115" s="61">
        <v>119</v>
      </c>
      <c r="G115" s="61">
        <v>504</v>
      </c>
      <c r="H115" s="156">
        <v>0.2123</v>
      </c>
      <c r="I115" s="61">
        <v>15.8</v>
      </c>
      <c r="J115" s="61">
        <v>14.21</v>
      </c>
      <c r="K115" s="61" t="s">
        <v>318</v>
      </c>
      <c r="L115" s="61" t="s">
        <v>158</v>
      </c>
    </row>
    <row r="116" spans="1:12">
      <c r="A116" s="61" t="s">
        <v>119</v>
      </c>
      <c r="B116" s="61">
        <v>20191127</v>
      </c>
      <c r="C116" s="162">
        <v>576130979060</v>
      </c>
      <c r="D116" s="61" t="s">
        <v>319</v>
      </c>
      <c r="E116" s="164">
        <v>1648.88</v>
      </c>
      <c r="F116" s="61">
        <v>86</v>
      </c>
      <c r="G116" s="61">
        <v>497</v>
      </c>
      <c r="H116" s="156">
        <v>0.1127</v>
      </c>
      <c r="I116" s="61">
        <v>29.44</v>
      </c>
      <c r="J116" s="61">
        <v>19.17</v>
      </c>
      <c r="K116" s="61" t="s">
        <v>320</v>
      </c>
      <c r="L116" s="61" t="s">
        <v>131</v>
      </c>
    </row>
    <row r="117" spans="1:12">
      <c r="A117" s="61" t="s">
        <v>119</v>
      </c>
      <c r="B117" s="61">
        <v>20191127</v>
      </c>
      <c r="C117" s="162">
        <v>528064232769</v>
      </c>
      <c r="D117" s="61" t="s">
        <v>321</v>
      </c>
      <c r="E117" s="164">
        <v>1643.81</v>
      </c>
      <c r="F117" s="61">
        <v>35</v>
      </c>
      <c r="G117" s="61">
        <v>106</v>
      </c>
      <c r="H117" s="156">
        <v>0.1793</v>
      </c>
      <c r="I117" s="61">
        <v>86.52</v>
      </c>
      <c r="J117" s="61">
        <v>46.97</v>
      </c>
      <c r="K117" s="61" t="s">
        <v>96</v>
      </c>
      <c r="L117" s="61" t="s">
        <v>121</v>
      </c>
    </row>
    <row r="118" spans="1:12">
      <c r="A118" s="61" t="s">
        <v>119</v>
      </c>
      <c r="B118" s="61">
        <v>20191127</v>
      </c>
      <c r="C118" s="162">
        <v>527719726342</v>
      </c>
      <c r="D118" s="61" t="s">
        <v>322</v>
      </c>
      <c r="E118" s="164">
        <v>1615.85</v>
      </c>
      <c r="F118" s="61">
        <v>24</v>
      </c>
      <c r="G118" s="61">
        <v>70</v>
      </c>
      <c r="H118" s="156">
        <v>0.1571</v>
      </c>
      <c r="I118" s="61">
        <v>146.9</v>
      </c>
      <c r="J118" s="61">
        <v>67.33</v>
      </c>
      <c r="K118" s="61" t="s">
        <v>86</v>
      </c>
      <c r="L118" s="61" t="s">
        <v>124</v>
      </c>
    </row>
    <row r="119" spans="1:12">
      <c r="A119" s="61" t="s">
        <v>119</v>
      </c>
      <c r="B119" s="61">
        <v>20191127</v>
      </c>
      <c r="C119" s="162">
        <v>538314893621</v>
      </c>
      <c r="D119" s="61" t="s">
        <v>323</v>
      </c>
      <c r="E119" s="164">
        <v>1542.18</v>
      </c>
      <c r="F119" s="61">
        <v>21</v>
      </c>
      <c r="G119" s="61">
        <v>437</v>
      </c>
      <c r="H119" s="156">
        <v>0.0435</v>
      </c>
      <c r="I119" s="61">
        <v>81.17</v>
      </c>
      <c r="J119" s="61">
        <v>73.44</v>
      </c>
      <c r="K119" s="61" t="s">
        <v>80</v>
      </c>
      <c r="L119" s="61" t="s">
        <v>121</v>
      </c>
    </row>
    <row r="120" spans="1:12">
      <c r="A120" s="61" t="s">
        <v>119</v>
      </c>
      <c r="B120" s="61">
        <v>20191127</v>
      </c>
      <c r="C120" s="162">
        <v>524754970729</v>
      </c>
      <c r="D120" s="61" t="s">
        <v>324</v>
      </c>
      <c r="E120" s="164">
        <v>1515.14</v>
      </c>
      <c r="F120" s="61">
        <v>38</v>
      </c>
      <c r="G120" s="61">
        <v>613</v>
      </c>
      <c r="H120" s="156">
        <v>0.0506</v>
      </c>
      <c r="I120" s="61">
        <v>48.88</v>
      </c>
      <c r="J120" s="61">
        <v>39.87</v>
      </c>
      <c r="K120" s="61" t="s">
        <v>74</v>
      </c>
      <c r="L120" s="61" t="s">
        <v>170</v>
      </c>
    </row>
    <row r="121" spans="1:12">
      <c r="A121" s="61" t="s">
        <v>119</v>
      </c>
      <c r="B121" s="61">
        <v>20191127</v>
      </c>
      <c r="C121" s="162">
        <v>567833129601</v>
      </c>
      <c r="D121" s="61" t="s">
        <v>325</v>
      </c>
      <c r="E121" s="164">
        <v>1497.34</v>
      </c>
      <c r="F121" s="61">
        <v>71</v>
      </c>
      <c r="G121" s="61">
        <v>391</v>
      </c>
      <c r="H121" s="156">
        <v>0.0997</v>
      </c>
      <c r="I121" s="61">
        <v>38.39</v>
      </c>
      <c r="J121" s="61">
        <v>21.09</v>
      </c>
      <c r="K121" s="61" t="s">
        <v>326</v>
      </c>
      <c r="L121" s="61" t="s">
        <v>121</v>
      </c>
    </row>
    <row r="122" spans="1:12">
      <c r="A122" s="61" t="s">
        <v>119</v>
      </c>
      <c r="B122" s="61">
        <v>20191127</v>
      </c>
      <c r="C122" s="162">
        <v>596368843930</v>
      </c>
      <c r="D122" s="61" t="s">
        <v>327</v>
      </c>
      <c r="E122" s="164">
        <v>1480.1</v>
      </c>
      <c r="F122" s="61">
        <v>62</v>
      </c>
      <c r="G122" s="141">
        <v>2995</v>
      </c>
      <c r="H122" s="156">
        <v>0.015</v>
      </c>
      <c r="I122" s="61">
        <v>32.89</v>
      </c>
      <c r="J122" s="61">
        <v>23.87</v>
      </c>
      <c r="K122" s="61" t="s">
        <v>328</v>
      </c>
      <c r="L122" s="61" t="s">
        <v>121</v>
      </c>
    </row>
    <row r="123" spans="1:12">
      <c r="A123" s="61" t="s">
        <v>119</v>
      </c>
      <c r="B123" s="61">
        <v>20191127</v>
      </c>
      <c r="C123" s="162">
        <v>572262680111</v>
      </c>
      <c r="D123" s="61" t="s">
        <v>329</v>
      </c>
      <c r="E123" s="164">
        <v>1467.18</v>
      </c>
      <c r="F123" s="61">
        <v>62</v>
      </c>
      <c r="G123" s="61">
        <v>329</v>
      </c>
      <c r="H123" s="156">
        <v>0.155</v>
      </c>
      <c r="I123" s="61">
        <v>28.77</v>
      </c>
      <c r="J123" s="61">
        <v>23.66</v>
      </c>
      <c r="K123" s="61" t="s">
        <v>330</v>
      </c>
      <c r="L123" s="61" t="s">
        <v>204</v>
      </c>
    </row>
    <row r="124" spans="1:12">
      <c r="A124" s="61" t="s">
        <v>119</v>
      </c>
      <c r="B124" s="61">
        <v>20191127</v>
      </c>
      <c r="C124" s="162">
        <v>584257403229</v>
      </c>
      <c r="D124" s="61" t="s">
        <v>331</v>
      </c>
      <c r="E124" s="164">
        <v>1466</v>
      </c>
      <c r="F124" s="61">
        <v>96</v>
      </c>
      <c r="G124" s="61">
        <v>574</v>
      </c>
      <c r="H124" s="156">
        <v>0.1324</v>
      </c>
      <c r="I124" s="61">
        <v>19.29</v>
      </c>
      <c r="J124" s="61">
        <v>15.27</v>
      </c>
      <c r="K124" s="61" t="s">
        <v>332</v>
      </c>
      <c r="L124" s="61" t="s">
        <v>121</v>
      </c>
    </row>
    <row r="125" spans="1:12">
      <c r="A125" s="61" t="s">
        <v>119</v>
      </c>
      <c r="B125" s="61">
        <v>20191127</v>
      </c>
      <c r="C125" s="162">
        <v>526145930115</v>
      </c>
      <c r="D125" s="61" t="s">
        <v>333</v>
      </c>
      <c r="E125" s="164">
        <v>1463.04</v>
      </c>
      <c r="F125" s="61">
        <v>21</v>
      </c>
      <c r="G125" s="61">
        <v>531</v>
      </c>
      <c r="H125" s="156">
        <v>0.0377</v>
      </c>
      <c r="I125" s="61">
        <v>73.15</v>
      </c>
      <c r="J125" s="61">
        <v>69.67</v>
      </c>
      <c r="K125" s="61" t="s">
        <v>334</v>
      </c>
      <c r="L125" s="61" t="s">
        <v>124</v>
      </c>
    </row>
    <row r="126" spans="1:12">
      <c r="A126" s="61" t="s">
        <v>119</v>
      </c>
      <c r="B126" s="61">
        <v>20191127</v>
      </c>
      <c r="C126" s="162">
        <v>37253770022</v>
      </c>
      <c r="D126" s="61" t="s">
        <v>335</v>
      </c>
      <c r="E126" s="164">
        <v>1449.99</v>
      </c>
      <c r="F126" s="61">
        <v>196</v>
      </c>
      <c r="G126" s="61">
        <v>439</v>
      </c>
      <c r="H126" s="156">
        <v>0.2164</v>
      </c>
      <c r="I126" s="61">
        <v>15.26</v>
      </c>
      <c r="J126" s="61">
        <v>7.4</v>
      </c>
      <c r="K126" s="61" t="s">
        <v>336</v>
      </c>
      <c r="L126" s="61" t="s">
        <v>204</v>
      </c>
    </row>
    <row r="127" spans="1:12">
      <c r="A127" s="61" t="s">
        <v>119</v>
      </c>
      <c r="B127" s="61">
        <v>20191127</v>
      </c>
      <c r="C127" s="162">
        <v>592722485900</v>
      </c>
      <c r="D127" s="61" t="s">
        <v>337</v>
      </c>
      <c r="E127" s="164">
        <v>1422.1</v>
      </c>
      <c r="F127" s="61">
        <v>146</v>
      </c>
      <c r="G127" s="61">
        <v>699</v>
      </c>
      <c r="H127" s="156">
        <v>0.1803</v>
      </c>
      <c r="I127" s="61">
        <v>11.29</v>
      </c>
      <c r="J127" s="61">
        <v>9.74</v>
      </c>
      <c r="K127" s="61" t="s">
        <v>338</v>
      </c>
      <c r="L127" s="61" t="s">
        <v>170</v>
      </c>
    </row>
    <row r="128" spans="1:12">
      <c r="A128" s="61" t="s">
        <v>119</v>
      </c>
      <c r="B128" s="61">
        <v>20191127</v>
      </c>
      <c r="C128" s="162">
        <v>525048016525</v>
      </c>
      <c r="D128" s="61" t="s">
        <v>339</v>
      </c>
      <c r="E128" s="164">
        <v>1399.13</v>
      </c>
      <c r="F128" s="61">
        <v>63</v>
      </c>
      <c r="G128" s="61">
        <v>726</v>
      </c>
      <c r="H128" s="156">
        <v>0.0716</v>
      </c>
      <c r="I128" s="61">
        <v>26.91</v>
      </c>
      <c r="J128" s="61">
        <v>22.21</v>
      </c>
      <c r="K128" s="61" t="s">
        <v>340</v>
      </c>
      <c r="L128" s="61" t="s">
        <v>124</v>
      </c>
    </row>
    <row r="129" spans="1:12">
      <c r="A129" s="61" t="s">
        <v>119</v>
      </c>
      <c r="B129" s="61">
        <v>20191127</v>
      </c>
      <c r="C129" s="162">
        <v>570361375952</v>
      </c>
      <c r="D129" s="61" t="s">
        <v>341</v>
      </c>
      <c r="E129" s="164">
        <v>1374.58</v>
      </c>
      <c r="F129" s="61">
        <v>32</v>
      </c>
      <c r="G129" s="61">
        <v>638</v>
      </c>
      <c r="H129" s="156">
        <v>0.0329</v>
      </c>
      <c r="I129" s="61">
        <v>65.46</v>
      </c>
      <c r="J129" s="61">
        <v>42.96</v>
      </c>
      <c r="K129" s="61" t="s">
        <v>342</v>
      </c>
      <c r="L129" s="61" t="s">
        <v>266</v>
      </c>
    </row>
    <row r="130" spans="1:12">
      <c r="A130" s="61" t="s">
        <v>119</v>
      </c>
      <c r="B130" s="61">
        <v>20191127</v>
      </c>
      <c r="C130" s="162">
        <v>17609936348</v>
      </c>
      <c r="D130" s="61" t="s">
        <v>343</v>
      </c>
      <c r="E130" s="164">
        <v>1371.86</v>
      </c>
      <c r="F130" s="61">
        <v>475</v>
      </c>
      <c r="G130" s="61">
        <v>510</v>
      </c>
      <c r="H130" s="156">
        <v>0.2451</v>
      </c>
      <c r="I130" s="61">
        <v>10.97</v>
      </c>
      <c r="J130" s="61">
        <v>2.89</v>
      </c>
      <c r="K130" s="61" t="s">
        <v>344</v>
      </c>
      <c r="L130" s="61" t="s">
        <v>170</v>
      </c>
    </row>
    <row r="131" spans="1:12">
      <c r="A131" s="61" t="s">
        <v>119</v>
      </c>
      <c r="B131" s="61">
        <v>20191127</v>
      </c>
      <c r="C131" s="162">
        <v>599395098739</v>
      </c>
      <c r="D131" s="61" t="s">
        <v>345</v>
      </c>
      <c r="E131" s="164">
        <v>1371.62</v>
      </c>
      <c r="F131" s="61">
        <v>158</v>
      </c>
      <c r="G131" s="141">
        <v>1016</v>
      </c>
      <c r="H131" s="156">
        <v>0.1299</v>
      </c>
      <c r="I131" s="61">
        <v>10.39</v>
      </c>
      <c r="J131" s="61">
        <v>8.68</v>
      </c>
      <c r="K131" s="61" t="s">
        <v>346</v>
      </c>
      <c r="L131" s="61" t="s">
        <v>158</v>
      </c>
    </row>
    <row r="132" spans="1:12">
      <c r="A132" s="61" t="s">
        <v>119</v>
      </c>
      <c r="B132" s="61">
        <v>20191127</v>
      </c>
      <c r="C132" s="162">
        <v>591439605080</v>
      </c>
      <c r="D132" s="61" t="s">
        <v>347</v>
      </c>
      <c r="E132" s="164">
        <v>1291.15</v>
      </c>
      <c r="F132" s="61">
        <v>137</v>
      </c>
      <c r="G132" s="61">
        <v>938</v>
      </c>
      <c r="H132" s="156">
        <v>0.1226</v>
      </c>
      <c r="I132" s="61">
        <v>11.23</v>
      </c>
      <c r="J132" s="61">
        <v>9.42</v>
      </c>
      <c r="K132" s="61" t="s">
        <v>348</v>
      </c>
      <c r="L132" s="61" t="s">
        <v>158</v>
      </c>
    </row>
    <row r="133" spans="1:12">
      <c r="A133" s="61" t="s">
        <v>119</v>
      </c>
      <c r="B133" s="61">
        <v>20191127</v>
      </c>
      <c r="C133" s="162">
        <v>589329976605</v>
      </c>
      <c r="D133" s="61" t="s">
        <v>349</v>
      </c>
      <c r="E133" s="164">
        <v>1124.84</v>
      </c>
      <c r="F133" s="61">
        <v>128</v>
      </c>
      <c r="G133" s="61">
        <v>399</v>
      </c>
      <c r="H133" s="156">
        <v>0.1579</v>
      </c>
      <c r="I133" s="61">
        <v>17.85</v>
      </c>
      <c r="J133" s="61">
        <v>8.79</v>
      </c>
      <c r="K133" s="61" t="s">
        <v>350</v>
      </c>
      <c r="L133" s="61" t="s">
        <v>148</v>
      </c>
    </row>
    <row r="134" spans="1:12">
      <c r="A134" s="61" t="s">
        <v>119</v>
      </c>
      <c r="B134" s="61">
        <v>20191127</v>
      </c>
      <c r="C134" s="162">
        <v>596986065929</v>
      </c>
      <c r="D134" s="61" t="s">
        <v>351</v>
      </c>
      <c r="E134" s="164">
        <v>1092.17</v>
      </c>
      <c r="F134" s="61">
        <v>31</v>
      </c>
      <c r="G134" s="61">
        <v>318</v>
      </c>
      <c r="H134" s="156">
        <v>0.088</v>
      </c>
      <c r="I134" s="61">
        <v>39.01</v>
      </c>
      <c r="J134" s="61">
        <v>35.23</v>
      </c>
      <c r="K134" s="61" t="s">
        <v>19</v>
      </c>
      <c r="L134" s="61" t="s">
        <v>170</v>
      </c>
    </row>
    <row r="135" spans="1:12">
      <c r="A135" s="61" t="s">
        <v>119</v>
      </c>
      <c r="B135" s="61">
        <v>20191127</v>
      </c>
      <c r="C135" s="162">
        <v>592878213305</v>
      </c>
      <c r="D135" s="61" t="s">
        <v>352</v>
      </c>
      <c r="E135" s="164">
        <v>1091.18</v>
      </c>
      <c r="F135" s="61">
        <v>290</v>
      </c>
      <c r="G135" s="61">
        <v>792</v>
      </c>
      <c r="H135" s="156">
        <v>0.2374</v>
      </c>
      <c r="I135" s="61">
        <v>5.8</v>
      </c>
      <c r="J135" s="61">
        <v>3.76</v>
      </c>
      <c r="K135" s="61" t="s">
        <v>353</v>
      </c>
      <c r="L135" s="61" t="s">
        <v>148</v>
      </c>
    </row>
    <row r="136" spans="1:12">
      <c r="A136" s="61" t="s">
        <v>119</v>
      </c>
      <c r="B136" s="61">
        <v>20191127</v>
      </c>
      <c r="C136" s="162">
        <v>593748866098</v>
      </c>
      <c r="D136" s="61" t="s">
        <v>354</v>
      </c>
      <c r="E136" s="164">
        <v>1047.83</v>
      </c>
      <c r="F136" s="61">
        <v>41</v>
      </c>
      <c r="G136" s="61">
        <v>496</v>
      </c>
      <c r="H136" s="156">
        <v>0.0726</v>
      </c>
      <c r="I136" s="61">
        <v>29.11</v>
      </c>
      <c r="J136" s="61">
        <v>25.56</v>
      </c>
      <c r="K136" s="61" t="s">
        <v>355</v>
      </c>
      <c r="L136" s="61" t="s">
        <v>121</v>
      </c>
    </row>
    <row r="137" spans="1:12">
      <c r="A137" s="61" t="s">
        <v>119</v>
      </c>
      <c r="B137" s="61">
        <v>20191127</v>
      </c>
      <c r="C137" s="162">
        <v>542631276327</v>
      </c>
      <c r="D137" s="61" t="s">
        <v>356</v>
      </c>
      <c r="E137" s="164">
        <v>1026.89</v>
      </c>
      <c r="F137" s="61">
        <v>25</v>
      </c>
      <c r="G137" s="61">
        <v>395</v>
      </c>
      <c r="H137" s="156">
        <v>0.0582</v>
      </c>
      <c r="I137" s="61">
        <v>44.65</v>
      </c>
      <c r="J137" s="61">
        <v>41.08</v>
      </c>
      <c r="K137" s="61" t="s">
        <v>357</v>
      </c>
      <c r="L137" s="61" t="s">
        <v>204</v>
      </c>
    </row>
    <row r="138" spans="1:12">
      <c r="A138" s="61" t="s">
        <v>119</v>
      </c>
      <c r="B138" s="61">
        <v>20191127</v>
      </c>
      <c r="C138" s="162">
        <v>574735494600</v>
      </c>
      <c r="D138" s="61" t="s">
        <v>358</v>
      </c>
      <c r="E138" s="61">
        <v>951.79</v>
      </c>
      <c r="F138" s="61">
        <v>17</v>
      </c>
      <c r="G138" s="61">
        <v>174</v>
      </c>
      <c r="H138" s="156">
        <v>0.0805</v>
      </c>
      <c r="I138" s="61">
        <v>67.98</v>
      </c>
      <c r="J138" s="61">
        <v>55.99</v>
      </c>
      <c r="K138" s="61" t="s">
        <v>359</v>
      </c>
      <c r="L138" s="61" t="s">
        <v>124</v>
      </c>
    </row>
    <row r="139" spans="1:12">
      <c r="A139" s="61" t="s">
        <v>119</v>
      </c>
      <c r="B139" s="61">
        <v>20191127</v>
      </c>
      <c r="C139" s="162">
        <v>570173668187</v>
      </c>
      <c r="D139" s="61" t="s">
        <v>360</v>
      </c>
      <c r="E139" s="61">
        <v>925.77</v>
      </c>
      <c r="F139" s="61">
        <v>41</v>
      </c>
      <c r="G139" s="61">
        <v>187</v>
      </c>
      <c r="H139" s="156">
        <v>0.1337</v>
      </c>
      <c r="I139" s="61">
        <v>37.03</v>
      </c>
      <c r="J139" s="61">
        <v>22.58</v>
      </c>
      <c r="K139" s="61" t="s">
        <v>361</v>
      </c>
      <c r="L139" s="61" t="s">
        <v>121</v>
      </c>
    </row>
    <row r="140" spans="1:12">
      <c r="A140" s="61" t="s">
        <v>119</v>
      </c>
      <c r="B140" s="61">
        <v>20191127</v>
      </c>
      <c r="C140" s="162">
        <v>547190677216</v>
      </c>
      <c r="D140" s="61" t="s">
        <v>362</v>
      </c>
      <c r="E140" s="61">
        <v>869.91</v>
      </c>
      <c r="F140" s="61">
        <v>35</v>
      </c>
      <c r="G140" s="61">
        <v>91</v>
      </c>
      <c r="H140" s="156">
        <v>0.3407</v>
      </c>
      <c r="I140" s="61">
        <v>28.06</v>
      </c>
      <c r="J140" s="61">
        <v>24.85</v>
      </c>
      <c r="K140" s="61" t="s">
        <v>363</v>
      </c>
      <c r="L140" s="61" t="s">
        <v>148</v>
      </c>
    </row>
    <row r="141" spans="1:12">
      <c r="A141" s="61" t="s">
        <v>119</v>
      </c>
      <c r="B141" s="61">
        <v>20191127</v>
      </c>
      <c r="C141" s="162">
        <v>537843990110</v>
      </c>
      <c r="D141" s="61" t="s">
        <v>364</v>
      </c>
      <c r="E141" s="61">
        <v>851.62</v>
      </c>
      <c r="F141" s="61">
        <v>14</v>
      </c>
      <c r="G141" s="61">
        <v>128</v>
      </c>
      <c r="H141" s="156">
        <v>0.0938</v>
      </c>
      <c r="I141" s="61">
        <v>70.97</v>
      </c>
      <c r="J141" s="61">
        <v>60.83</v>
      </c>
      <c r="K141" s="61" t="s">
        <v>365</v>
      </c>
      <c r="L141" s="61" t="s">
        <v>124</v>
      </c>
    </row>
    <row r="142" spans="1:12">
      <c r="A142" s="61" t="s">
        <v>119</v>
      </c>
      <c r="B142" s="61">
        <v>20191127</v>
      </c>
      <c r="C142" s="162">
        <v>538266122146</v>
      </c>
      <c r="D142" s="61" t="s">
        <v>366</v>
      </c>
      <c r="E142" s="61">
        <v>842.31</v>
      </c>
      <c r="F142" s="61">
        <v>9</v>
      </c>
      <c r="G142" s="61">
        <v>42</v>
      </c>
      <c r="H142" s="156">
        <v>0.1191</v>
      </c>
      <c r="I142" s="61">
        <v>168.46</v>
      </c>
      <c r="J142" s="61">
        <v>93.59</v>
      </c>
      <c r="K142" s="61" t="s">
        <v>94</v>
      </c>
      <c r="L142" s="61" t="s">
        <v>121</v>
      </c>
    </row>
    <row r="143" spans="1:12">
      <c r="A143" s="61" t="s">
        <v>119</v>
      </c>
      <c r="B143" s="61">
        <v>20191127</v>
      </c>
      <c r="C143" s="162">
        <v>589851591771</v>
      </c>
      <c r="D143" s="61" t="s">
        <v>367</v>
      </c>
      <c r="E143" s="61">
        <v>840.38</v>
      </c>
      <c r="F143" s="61">
        <v>20</v>
      </c>
      <c r="G143" s="61">
        <v>164</v>
      </c>
      <c r="H143" s="156">
        <v>0.1158</v>
      </c>
      <c r="I143" s="61">
        <v>44.23</v>
      </c>
      <c r="J143" s="61">
        <v>42.02</v>
      </c>
      <c r="K143" s="61" t="s">
        <v>64</v>
      </c>
      <c r="L143" s="61" t="s">
        <v>148</v>
      </c>
    </row>
    <row r="144" spans="1:12">
      <c r="A144" s="61" t="s">
        <v>119</v>
      </c>
      <c r="B144" s="61">
        <v>20191127</v>
      </c>
      <c r="C144" s="162">
        <v>528064196860</v>
      </c>
      <c r="D144" s="61" t="s">
        <v>368</v>
      </c>
      <c r="E144" s="61">
        <v>840.03</v>
      </c>
      <c r="F144" s="61">
        <v>12</v>
      </c>
      <c r="G144" s="61">
        <v>73</v>
      </c>
      <c r="H144" s="156">
        <v>0.1233</v>
      </c>
      <c r="I144" s="61">
        <v>93.34</v>
      </c>
      <c r="J144" s="61">
        <v>70</v>
      </c>
      <c r="K144" s="61" t="s">
        <v>83</v>
      </c>
      <c r="L144" s="61" t="s">
        <v>121</v>
      </c>
    </row>
    <row r="145" spans="1:12">
      <c r="A145" s="61" t="s">
        <v>119</v>
      </c>
      <c r="B145" s="61">
        <v>20191127</v>
      </c>
      <c r="C145" s="162">
        <v>14816670119</v>
      </c>
      <c r="D145" s="61" t="s">
        <v>369</v>
      </c>
      <c r="E145" s="61">
        <v>831.11</v>
      </c>
      <c r="F145" s="61">
        <v>106</v>
      </c>
      <c r="G145" s="61">
        <v>767</v>
      </c>
      <c r="H145" s="156">
        <v>0.1134</v>
      </c>
      <c r="I145" s="61">
        <v>9.55</v>
      </c>
      <c r="J145" s="61">
        <v>7.84</v>
      </c>
      <c r="K145" s="61" t="s">
        <v>370</v>
      </c>
      <c r="L145" s="61" t="s">
        <v>121</v>
      </c>
    </row>
    <row r="146" spans="1:12">
      <c r="A146" s="61" t="s">
        <v>119</v>
      </c>
      <c r="B146" s="61">
        <v>20191127</v>
      </c>
      <c r="C146" s="162">
        <v>593809413272</v>
      </c>
      <c r="D146" s="61" t="s">
        <v>371</v>
      </c>
      <c r="E146" s="61">
        <v>815.7</v>
      </c>
      <c r="F146" s="61">
        <v>13</v>
      </c>
      <c r="G146" s="141">
        <v>1804</v>
      </c>
      <c r="H146" s="156">
        <v>0.0061</v>
      </c>
      <c r="I146" s="61">
        <v>74.15</v>
      </c>
      <c r="J146" s="61">
        <v>62.75</v>
      </c>
      <c r="K146" s="61" t="s">
        <v>66</v>
      </c>
      <c r="L146" s="61" t="s">
        <v>181</v>
      </c>
    </row>
    <row r="147" spans="1:12">
      <c r="A147" s="61" t="s">
        <v>119</v>
      </c>
      <c r="B147" s="61">
        <v>20191127</v>
      </c>
      <c r="C147" s="162">
        <v>592889713507</v>
      </c>
      <c r="D147" s="61" t="s">
        <v>372</v>
      </c>
      <c r="E147" s="61">
        <v>812.93</v>
      </c>
      <c r="F147" s="61">
        <v>21</v>
      </c>
      <c r="G147" s="61">
        <v>488</v>
      </c>
      <c r="H147" s="156">
        <v>0.041</v>
      </c>
      <c r="I147" s="61">
        <v>40.65</v>
      </c>
      <c r="J147" s="61">
        <v>38.71</v>
      </c>
      <c r="K147" s="61" t="s">
        <v>70</v>
      </c>
      <c r="L147" s="61" t="s">
        <v>148</v>
      </c>
    </row>
    <row r="148" spans="1:12">
      <c r="A148" s="61" t="s">
        <v>119</v>
      </c>
      <c r="B148" s="61">
        <v>20191127</v>
      </c>
      <c r="C148" s="162">
        <v>588993275843</v>
      </c>
      <c r="D148" s="61" t="s">
        <v>373</v>
      </c>
      <c r="E148" s="61">
        <v>781.74</v>
      </c>
      <c r="F148" s="61">
        <v>24</v>
      </c>
      <c r="G148" s="61">
        <v>386</v>
      </c>
      <c r="H148" s="156">
        <v>0.0363</v>
      </c>
      <c r="I148" s="61">
        <v>55.84</v>
      </c>
      <c r="J148" s="61">
        <v>32.57</v>
      </c>
      <c r="K148" s="61" t="s">
        <v>374</v>
      </c>
      <c r="L148" s="61" t="s">
        <v>131</v>
      </c>
    </row>
    <row r="149" spans="1:12">
      <c r="A149" s="61" t="s">
        <v>119</v>
      </c>
      <c r="B149" s="61">
        <v>20191127</v>
      </c>
      <c r="C149" s="162">
        <v>538927350752</v>
      </c>
      <c r="D149" s="61" t="s">
        <v>375</v>
      </c>
      <c r="E149" s="61">
        <v>699.47</v>
      </c>
      <c r="F149" s="61">
        <v>15</v>
      </c>
      <c r="G149" s="61">
        <v>271</v>
      </c>
      <c r="H149" s="156">
        <v>0.0517</v>
      </c>
      <c r="I149" s="61">
        <v>49.96</v>
      </c>
      <c r="J149" s="61">
        <v>46.63</v>
      </c>
      <c r="K149" s="61" t="s">
        <v>72</v>
      </c>
      <c r="L149" s="61" t="s">
        <v>148</v>
      </c>
    </row>
    <row r="150" spans="1:12">
      <c r="A150" s="61" t="s">
        <v>119</v>
      </c>
      <c r="B150" s="61">
        <v>20191127</v>
      </c>
      <c r="C150" s="162">
        <v>527733221669</v>
      </c>
      <c r="D150" s="61" t="s">
        <v>376</v>
      </c>
      <c r="E150" s="61">
        <v>693.86</v>
      </c>
      <c r="F150" s="61">
        <v>18</v>
      </c>
      <c r="G150" s="61">
        <v>84</v>
      </c>
      <c r="H150" s="156">
        <v>0.1667</v>
      </c>
      <c r="I150" s="61">
        <v>49.56</v>
      </c>
      <c r="J150" s="61">
        <v>38.55</v>
      </c>
      <c r="K150" s="61" t="s">
        <v>377</v>
      </c>
      <c r="L150" s="61" t="s">
        <v>121</v>
      </c>
    </row>
    <row r="151" spans="1:12">
      <c r="A151" s="61" t="s">
        <v>119</v>
      </c>
      <c r="B151" s="61">
        <v>20191127</v>
      </c>
      <c r="C151" s="162">
        <v>591896537696</v>
      </c>
      <c r="D151" s="61" t="s">
        <v>378</v>
      </c>
      <c r="E151" s="61">
        <v>689.58</v>
      </c>
      <c r="F151" s="61">
        <v>18</v>
      </c>
      <c r="G151" s="61">
        <v>434</v>
      </c>
      <c r="H151" s="156">
        <v>0.0415</v>
      </c>
      <c r="I151" s="61">
        <v>38.31</v>
      </c>
      <c r="J151" s="61">
        <v>38.31</v>
      </c>
      <c r="K151" s="61" t="s">
        <v>379</v>
      </c>
      <c r="L151" s="61" t="s">
        <v>121</v>
      </c>
    </row>
    <row r="152" spans="1:12">
      <c r="A152" s="61" t="s">
        <v>119</v>
      </c>
      <c r="B152" s="61">
        <v>20191127</v>
      </c>
      <c r="C152" s="162">
        <v>42301063223</v>
      </c>
      <c r="D152" s="61" t="s">
        <v>380</v>
      </c>
      <c r="E152" s="61">
        <v>613.03</v>
      </c>
      <c r="F152" s="61">
        <v>36</v>
      </c>
      <c r="G152" s="61">
        <v>242</v>
      </c>
      <c r="H152" s="156">
        <v>0.095</v>
      </c>
      <c r="I152" s="61">
        <v>26.65</v>
      </c>
      <c r="J152" s="61">
        <v>17.03</v>
      </c>
      <c r="K152" s="61" t="s">
        <v>381</v>
      </c>
      <c r="L152" s="61" t="s">
        <v>121</v>
      </c>
    </row>
    <row r="153" spans="1:12">
      <c r="A153" s="61" t="s">
        <v>119</v>
      </c>
      <c r="B153" s="61">
        <v>20191127</v>
      </c>
      <c r="C153" s="162">
        <v>575961933882</v>
      </c>
      <c r="D153" s="61" t="s">
        <v>382</v>
      </c>
      <c r="E153" s="61">
        <v>592.64</v>
      </c>
      <c r="F153" s="61">
        <v>23</v>
      </c>
      <c r="G153" s="61">
        <v>188</v>
      </c>
      <c r="H153" s="156">
        <v>0.0851</v>
      </c>
      <c r="I153" s="61">
        <v>37.04</v>
      </c>
      <c r="J153" s="61">
        <v>25.77</v>
      </c>
      <c r="K153" s="61" t="s">
        <v>383</v>
      </c>
      <c r="L153" s="61" t="s">
        <v>148</v>
      </c>
    </row>
    <row r="154" spans="1:12">
      <c r="A154" s="61" t="s">
        <v>119</v>
      </c>
      <c r="B154" s="61">
        <v>20191127</v>
      </c>
      <c r="C154" s="162">
        <v>523138079161</v>
      </c>
      <c r="D154" s="61" t="s">
        <v>384</v>
      </c>
      <c r="E154" s="61">
        <v>592.46</v>
      </c>
      <c r="F154" s="61">
        <v>99</v>
      </c>
      <c r="G154" s="61">
        <v>355</v>
      </c>
      <c r="H154" s="156">
        <v>0.2028</v>
      </c>
      <c r="I154" s="61">
        <v>8.23</v>
      </c>
      <c r="J154" s="61">
        <v>5.98</v>
      </c>
      <c r="K154" s="61" t="s">
        <v>385</v>
      </c>
      <c r="L154" s="61" t="s">
        <v>170</v>
      </c>
    </row>
    <row r="155" spans="1:12">
      <c r="A155" s="61" t="s">
        <v>119</v>
      </c>
      <c r="B155" s="61">
        <v>20191127</v>
      </c>
      <c r="C155" s="162">
        <v>593744734497</v>
      </c>
      <c r="D155" s="61" t="s">
        <v>386</v>
      </c>
      <c r="E155" s="61">
        <v>587.72</v>
      </c>
      <c r="F155" s="61">
        <v>20</v>
      </c>
      <c r="G155" s="61">
        <v>281</v>
      </c>
      <c r="H155" s="156">
        <v>0.0605</v>
      </c>
      <c r="I155" s="61">
        <v>34.57</v>
      </c>
      <c r="J155" s="61">
        <v>29.39</v>
      </c>
      <c r="K155" s="61" t="s">
        <v>387</v>
      </c>
      <c r="L155" s="61" t="s">
        <v>121</v>
      </c>
    </row>
    <row r="156" spans="1:12">
      <c r="A156" s="61" t="s">
        <v>119</v>
      </c>
      <c r="B156" s="61">
        <v>20191127</v>
      </c>
      <c r="C156" s="162">
        <v>527733381602</v>
      </c>
      <c r="D156" s="61" t="s">
        <v>388</v>
      </c>
      <c r="E156" s="61">
        <v>500.5</v>
      </c>
      <c r="F156" s="61">
        <v>22</v>
      </c>
      <c r="G156" s="61">
        <v>501</v>
      </c>
      <c r="H156" s="156">
        <v>0.0279</v>
      </c>
      <c r="I156" s="61">
        <v>35.75</v>
      </c>
      <c r="J156" s="61">
        <v>22.75</v>
      </c>
      <c r="K156" s="61" t="s">
        <v>389</v>
      </c>
      <c r="L156" s="61" t="s">
        <v>121</v>
      </c>
    </row>
    <row r="157" spans="1:12">
      <c r="A157" s="61" t="s">
        <v>119</v>
      </c>
      <c r="B157" s="61">
        <v>20191127</v>
      </c>
      <c r="C157" s="162">
        <v>587241915065</v>
      </c>
      <c r="D157" s="61" t="s">
        <v>390</v>
      </c>
      <c r="E157" s="61">
        <v>492.54</v>
      </c>
      <c r="F157" s="61">
        <v>17</v>
      </c>
      <c r="G157" s="61">
        <v>113</v>
      </c>
      <c r="H157" s="156">
        <v>0.1062</v>
      </c>
      <c r="I157" s="61">
        <v>41.05</v>
      </c>
      <c r="J157" s="61">
        <v>28.97</v>
      </c>
      <c r="K157" s="61" t="s">
        <v>391</v>
      </c>
      <c r="L157" s="61" t="s">
        <v>121</v>
      </c>
    </row>
    <row r="158" spans="1:12">
      <c r="A158" s="61" t="s">
        <v>119</v>
      </c>
      <c r="B158" s="61">
        <v>20191127</v>
      </c>
      <c r="C158" s="162">
        <v>528032990563</v>
      </c>
      <c r="D158" s="61" t="s">
        <v>392</v>
      </c>
      <c r="E158" s="61">
        <v>436.84</v>
      </c>
      <c r="F158" s="61">
        <v>21</v>
      </c>
      <c r="G158" s="61">
        <v>54</v>
      </c>
      <c r="H158" s="156">
        <v>0.2778</v>
      </c>
      <c r="I158" s="61">
        <v>29.12</v>
      </c>
      <c r="J158" s="61">
        <v>20.8</v>
      </c>
      <c r="K158" s="61" t="s">
        <v>393</v>
      </c>
      <c r="L158" s="61" t="s">
        <v>121</v>
      </c>
    </row>
    <row r="159" spans="1:12">
      <c r="A159" s="61" t="s">
        <v>119</v>
      </c>
      <c r="B159" s="61">
        <v>20191127</v>
      </c>
      <c r="C159" s="162">
        <v>599139729217</v>
      </c>
      <c r="D159" s="61" t="s">
        <v>394</v>
      </c>
      <c r="E159" s="61">
        <v>414.18</v>
      </c>
      <c r="F159" s="61">
        <v>25</v>
      </c>
      <c r="G159" s="61">
        <v>102</v>
      </c>
      <c r="H159" s="156">
        <v>0.1961</v>
      </c>
      <c r="I159" s="61">
        <v>20.71</v>
      </c>
      <c r="J159" s="61">
        <v>16.57</v>
      </c>
      <c r="K159" s="61" t="e">
        <v>#N/A</v>
      </c>
      <c r="L159" s="61" t="e">
        <v>#N/A</v>
      </c>
    </row>
    <row r="160" spans="1:12">
      <c r="A160" s="61" t="s">
        <v>119</v>
      </c>
      <c r="B160" s="61">
        <v>20191127</v>
      </c>
      <c r="C160" s="162">
        <v>586951697361</v>
      </c>
      <c r="D160" s="61" t="s">
        <v>395</v>
      </c>
      <c r="E160" s="61">
        <v>407.59</v>
      </c>
      <c r="F160" s="61">
        <v>8</v>
      </c>
      <c r="G160" s="61">
        <v>214</v>
      </c>
      <c r="H160" s="156">
        <v>0.0327</v>
      </c>
      <c r="I160" s="61">
        <v>58.23</v>
      </c>
      <c r="J160" s="61">
        <v>50.95</v>
      </c>
      <c r="K160" s="61" t="s">
        <v>396</v>
      </c>
      <c r="L160" s="61" t="s">
        <v>131</v>
      </c>
    </row>
    <row r="161" spans="1:12">
      <c r="A161" s="61" t="s">
        <v>119</v>
      </c>
      <c r="B161" s="61">
        <v>20191127</v>
      </c>
      <c r="C161" s="162">
        <v>528047181291</v>
      </c>
      <c r="D161" s="61" t="s">
        <v>397</v>
      </c>
      <c r="E161" s="61">
        <v>405.07</v>
      </c>
      <c r="F161" s="61">
        <v>9</v>
      </c>
      <c r="G161" s="61">
        <v>52</v>
      </c>
      <c r="H161" s="156">
        <v>0.1346</v>
      </c>
      <c r="I161" s="61">
        <v>57.87</v>
      </c>
      <c r="J161" s="61">
        <v>45.01</v>
      </c>
      <c r="K161" s="61" t="s">
        <v>82</v>
      </c>
      <c r="L161" s="61" t="s">
        <v>124</v>
      </c>
    </row>
    <row r="162" spans="1:12">
      <c r="A162" s="61" t="s">
        <v>119</v>
      </c>
      <c r="B162" s="61">
        <v>20191127</v>
      </c>
      <c r="C162" s="162">
        <v>528033014551</v>
      </c>
      <c r="D162" s="61" t="s">
        <v>398</v>
      </c>
      <c r="E162" s="61">
        <v>381.68</v>
      </c>
      <c r="F162" s="61">
        <v>11</v>
      </c>
      <c r="G162" s="61">
        <v>39</v>
      </c>
      <c r="H162" s="156">
        <v>0.1795</v>
      </c>
      <c r="I162" s="61">
        <v>54.53</v>
      </c>
      <c r="J162" s="61">
        <v>34.7</v>
      </c>
      <c r="K162" s="61" t="s">
        <v>399</v>
      </c>
      <c r="L162" s="61" t="s">
        <v>121</v>
      </c>
    </row>
    <row r="163" spans="1:12">
      <c r="A163" s="61" t="s">
        <v>119</v>
      </c>
      <c r="B163" s="61">
        <v>20191127</v>
      </c>
      <c r="C163" s="162">
        <v>578894356956</v>
      </c>
      <c r="D163" s="61" t="s">
        <v>400</v>
      </c>
      <c r="E163" s="61">
        <v>368.59</v>
      </c>
      <c r="F163" s="61">
        <v>16</v>
      </c>
      <c r="G163" s="61">
        <v>297</v>
      </c>
      <c r="H163" s="156">
        <v>0.0505</v>
      </c>
      <c r="I163" s="61">
        <v>24.57</v>
      </c>
      <c r="J163" s="61">
        <v>23.04</v>
      </c>
      <c r="K163" s="61" t="s">
        <v>401</v>
      </c>
      <c r="L163" s="61" t="s">
        <v>158</v>
      </c>
    </row>
    <row r="164" spans="1:12">
      <c r="A164" s="61" t="s">
        <v>119</v>
      </c>
      <c r="B164" s="61">
        <v>20191127</v>
      </c>
      <c r="C164" s="162">
        <v>566160365748</v>
      </c>
      <c r="D164" s="61" t="s">
        <v>402</v>
      </c>
      <c r="E164" s="61">
        <v>337.49</v>
      </c>
      <c r="F164" s="61">
        <v>14</v>
      </c>
      <c r="G164" s="61">
        <v>582</v>
      </c>
      <c r="H164" s="156">
        <v>0.0223</v>
      </c>
      <c r="I164" s="61">
        <v>25.96</v>
      </c>
      <c r="J164" s="61">
        <v>24.11</v>
      </c>
      <c r="K164" s="61" t="s">
        <v>403</v>
      </c>
      <c r="L164" s="61" t="s">
        <v>148</v>
      </c>
    </row>
    <row r="165" spans="1:12">
      <c r="A165" s="61" t="s">
        <v>119</v>
      </c>
      <c r="B165" s="61">
        <v>20191127</v>
      </c>
      <c r="C165" s="162">
        <v>583511426009</v>
      </c>
      <c r="D165" s="61" t="s">
        <v>404</v>
      </c>
      <c r="E165" s="61">
        <v>320.47</v>
      </c>
      <c r="F165" s="61">
        <v>5</v>
      </c>
      <c r="G165" s="61">
        <v>152</v>
      </c>
      <c r="H165" s="156">
        <v>0.0329</v>
      </c>
      <c r="I165" s="61">
        <v>64.09</v>
      </c>
      <c r="J165" s="61">
        <v>64.09</v>
      </c>
      <c r="K165" s="61" t="s">
        <v>405</v>
      </c>
      <c r="L165" s="61" t="s">
        <v>124</v>
      </c>
    </row>
    <row r="166" spans="1:12">
      <c r="A166" s="61" t="s">
        <v>119</v>
      </c>
      <c r="B166" s="61">
        <v>20191127</v>
      </c>
      <c r="C166" s="162">
        <v>574624025153</v>
      </c>
      <c r="D166" s="61" t="s">
        <v>406</v>
      </c>
      <c r="E166" s="61">
        <v>305.36</v>
      </c>
      <c r="F166" s="61">
        <v>8</v>
      </c>
      <c r="G166" s="61">
        <v>105</v>
      </c>
      <c r="H166" s="156">
        <v>0.0762</v>
      </c>
      <c r="I166" s="61">
        <v>38.17</v>
      </c>
      <c r="J166" s="61">
        <v>38.17</v>
      </c>
      <c r="K166" s="61" t="s">
        <v>407</v>
      </c>
      <c r="L166" s="61" t="s">
        <v>124</v>
      </c>
    </row>
    <row r="167" spans="1:12">
      <c r="A167" s="61" t="s">
        <v>119</v>
      </c>
      <c r="B167" s="61">
        <v>20191127</v>
      </c>
      <c r="C167" s="162">
        <v>554217085959</v>
      </c>
      <c r="D167" s="61" t="s">
        <v>408</v>
      </c>
      <c r="E167" s="61">
        <v>296.16</v>
      </c>
      <c r="F167" s="61">
        <v>7</v>
      </c>
      <c r="G167" s="61">
        <v>59</v>
      </c>
      <c r="H167" s="156">
        <v>0.1186</v>
      </c>
      <c r="I167" s="61">
        <v>42.31</v>
      </c>
      <c r="J167" s="61">
        <v>42.31</v>
      </c>
      <c r="K167" s="61" t="s">
        <v>85</v>
      </c>
      <c r="L167" s="61" t="s">
        <v>124</v>
      </c>
    </row>
    <row r="168" spans="1:12">
      <c r="A168" s="61" t="s">
        <v>119</v>
      </c>
      <c r="B168" s="61">
        <v>20191127</v>
      </c>
      <c r="C168" s="162">
        <v>527990607768</v>
      </c>
      <c r="D168" s="61" t="s">
        <v>409</v>
      </c>
      <c r="E168" s="61">
        <v>285.56</v>
      </c>
      <c r="F168" s="61">
        <v>10</v>
      </c>
      <c r="G168" s="61">
        <v>37</v>
      </c>
      <c r="H168" s="156">
        <v>0.1892</v>
      </c>
      <c r="I168" s="61">
        <v>40.79</v>
      </c>
      <c r="J168" s="61">
        <v>28.56</v>
      </c>
      <c r="K168" s="61" t="s">
        <v>410</v>
      </c>
      <c r="L168" s="61" t="s">
        <v>121</v>
      </c>
    </row>
    <row r="169" spans="1:12">
      <c r="A169" s="61" t="s">
        <v>119</v>
      </c>
      <c r="B169" s="61">
        <v>20191127</v>
      </c>
      <c r="C169" s="162">
        <v>528046969601</v>
      </c>
      <c r="D169" s="61" t="s">
        <v>411</v>
      </c>
      <c r="E169" s="61">
        <v>268.96</v>
      </c>
      <c r="F169" s="61">
        <v>15</v>
      </c>
      <c r="G169" s="61">
        <v>93</v>
      </c>
      <c r="H169" s="156">
        <v>0.1505</v>
      </c>
      <c r="I169" s="61">
        <v>19.21</v>
      </c>
      <c r="J169" s="61">
        <v>17.93</v>
      </c>
      <c r="K169" s="61" t="s">
        <v>412</v>
      </c>
      <c r="L169" s="61" t="s">
        <v>121</v>
      </c>
    </row>
    <row r="170" spans="1:12">
      <c r="A170" s="61" t="s">
        <v>119</v>
      </c>
      <c r="B170" s="61">
        <v>20191127</v>
      </c>
      <c r="C170" s="162">
        <v>583164476133</v>
      </c>
      <c r="D170" s="61" t="s">
        <v>413</v>
      </c>
      <c r="E170" s="61">
        <v>254.95</v>
      </c>
      <c r="F170" s="61">
        <v>4</v>
      </c>
      <c r="G170" s="61">
        <v>260</v>
      </c>
      <c r="H170" s="156">
        <v>0.0154</v>
      </c>
      <c r="I170" s="61">
        <v>63.74</v>
      </c>
      <c r="J170" s="61">
        <v>63.74</v>
      </c>
      <c r="K170" s="61" t="s">
        <v>414</v>
      </c>
      <c r="L170" s="61" t="s">
        <v>124</v>
      </c>
    </row>
    <row r="171" spans="1:12">
      <c r="A171" s="61" t="s">
        <v>119</v>
      </c>
      <c r="B171" s="61">
        <v>20191127</v>
      </c>
      <c r="C171" s="162">
        <v>527169293681</v>
      </c>
      <c r="D171" s="61" t="s">
        <v>415</v>
      </c>
      <c r="E171" s="61">
        <v>249.86</v>
      </c>
      <c r="F171" s="61">
        <v>9</v>
      </c>
      <c r="G171" s="61">
        <v>478</v>
      </c>
      <c r="H171" s="156">
        <v>0.0146</v>
      </c>
      <c r="I171" s="61">
        <v>35.69</v>
      </c>
      <c r="J171" s="61">
        <v>27.76</v>
      </c>
      <c r="K171" s="61" t="s">
        <v>416</v>
      </c>
      <c r="L171" s="61" t="s">
        <v>121</v>
      </c>
    </row>
    <row r="172" spans="1:12">
      <c r="A172" s="61" t="s">
        <v>119</v>
      </c>
      <c r="B172" s="61">
        <v>20191127</v>
      </c>
      <c r="C172" s="162">
        <v>599521991415</v>
      </c>
      <c r="D172" s="61" t="s">
        <v>417</v>
      </c>
      <c r="E172" s="61">
        <v>230.35</v>
      </c>
      <c r="F172" s="61">
        <v>9</v>
      </c>
      <c r="G172" s="61">
        <v>33</v>
      </c>
      <c r="H172" s="156">
        <v>0.2121</v>
      </c>
      <c r="I172" s="61">
        <v>32.91</v>
      </c>
      <c r="J172" s="61">
        <v>25.59</v>
      </c>
      <c r="K172" s="61" t="e">
        <v>#N/A</v>
      </c>
      <c r="L172" s="61" t="e">
        <v>#N/A</v>
      </c>
    </row>
    <row r="173" spans="1:12">
      <c r="A173" s="61" t="s">
        <v>119</v>
      </c>
      <c r="B173" s="61">
        <v>20191127</v>
      </c>
      <c r="C173" s="162">
        <v>579320347030</v>
      </c>
      <c r="D173" s="61" t="s">
        <v>418</v>
      </c>
      <c r="E173" s="61">
        <v>210.39</v>
      </c>
      <c r="F173" s="61">
        <v>9</v>
      </c>
      <c r="G173" s="61">
        <v>119</v>
      </c>
      <c r="H173" s="156">
        <v>0.0672</v>
      </c>
      <c r="I173" s="61">
        <v>26.3</v>
      </c>
      <c r="J173" s="61">
        <v>23.38</v>
      </c>
      <c r="K173" s="61" t="s">
        <v>419</v>
      </c>
      <c r="L173" s="61" t="s">
        <v>158</v>
      </c>
    </row>
    <row r="174" spans="1:12">
      <c r="A174" s="61" t="s">
        <v>119</v>
      </c>
      <c r="B174" s="61">
        <v>20191127</v>
      </c>
      <c r="C174" s="162">
        <v>599522639719</v>
      </c>
      <c r="D174" s="61" t="s">
        <v>420</v>
      </c>
      <c r="E174" s="61">
        <v>200.45</v>
      </c>
      <c r="F174" s="61">
        <v>18</v>
      </c>
      <c r="G174" s="61">
        <v>90</v>
      </c>
      <c r="H174" s="156">
        <v>0.1111</v>
      </c>
      <c r="I174" s="61">
        <v>20.05</v>
      </c>
      <c r="J174" s="61">
        <v>11.14</v>
      </c>
      <c r="K174" s="61" t="e">
        <v>#N/A</v>
      </c>
      <c r="L174" s="61" t="e">
        <v>#N/A</v>
      </c>
    </row>
    <row r="175" spans="1:12">
      <c r="A175" s="61" t="s">
        <v>119</v>
      </c>
      <c r="B175" s="61">
        <v>20191127</v>
      </c>
      <c r="C175" s="162">
        <v>599138477865</v>
      </c>
      <c r="D175" s="61" t="s">
        <v>421</v>
      </c>
      <c r="E175" s="61">
        <v>200.42</v>
      </c>
      <c r="F175" s="61">
        <v>8</v>
      </c>
      <c r="G175" s="61">
        <v>52</v>
      </c>
      <c r="H175" s="156">
        <v>0.1154</v>
      </c>
      <c r="I175" s="61">
        <v>33.4</v>
      </c>
      <c r="J175" s="61">
        <v>25.05</v>
      </c>
      <c r="K175" s="61" t="e">
        <v>#N/A</v>
      </c>
      <c r="L175" s="61" t="e">
        <v>#N/A</v>
      </c>
    </row>
    <row r="176" spans="1:12">
      <c r="A176" s="61" t="s">
        <v>119</v>
      </c>
      <c r="B176" s="61">
        <v>20191127</v>
      </c>
      <c r="C176" s="162">
        <v>575744476444</v>
      </c>
      <c r="D176" s="61" t="s">
        <v>422</v>
      </c>
      <c r="E176" s="61">
        <v>198.68</v>
      </c>
      <c r="F176" s="61">
        <v>21</v>
      </c>
      <c r="G176" s="61">
        <v>254</v>
      </c>
      <c r="H176" s="156">
        <v>0.0787</v>
      </c>
      <c r="I176" s="61">
        <v>9.93</v>
      </c>
      <c r="J176" s="61">
        <v>9.46</v>
      </c>
      <c r="K176" s="61" t="s">
        <v>423</v>
      </c>
      <c r="L176" s="61" t="s">
        <v>158</v>
      </c>
    </row>
    <row r="177" spans="1:12">
      <c r="A177" s="61" t="s">
        <v>119</v>
      </c>
      <c r="B177" s="61">
        <v>20191127</v>
      </c>
      <c r="C177" s="162">
        <v>538265230095</v>
      </c>
      <c r="D177" s="61" t="s">
        <v>424</v>
      </c>
      <c r="E177" s="61">
        <v>185.66</v>
      </c>
      <c r="F177" s="61">
        <v>4</v>
      </c>
      <c r="G177" s="61">
        <v>25</v>
      </c>
      <c r="H177" s="156">
        <v>0.16</v>
      </c>
      <c r="I177" s="61">
        <v>46.41</v>
      </c>
      <c r="J177" s="61">
        <v>46.41</v>
      </c>
      <c r="K177" s="61" t="s">
        <v>425</v>
      </c>
      <c r="L177" s="61" t="s">
        <v>121</v>
      </c>
    </row>
    <row r="178" spans="1:12">
      <c r="A178" s="61" t="s">
        <v>119</v>
      </c>
      <c r="B178" s="61">
        <v>20191127</v>
      </c>
      <c r="C178" s="162">
        <v>604924296783</v>
      </c>
      <c r="D178" s="61" t="s">
        <v>426</v>
      </c>
      <c r="E178" s="61">
        <v>183.16</v>
      </c>
      <c r="F178" s="61">
        <v>10</v>
      </c>
      <c r="G178" s="61">
        <v>123</v>
      </c>
      <c r="H178" s="156">
        <v>0.0813</v>
      </c>
      <c r="I178" s="61">
        <v>18.32</v>
      </c>
      <c r="J178" s="61">
        <v>18.32</v>
      </c>
      <c r="K178" s="61" t="e">
        <v>#N/A</v>
      </c>
      <c r="L178" s="61" t="e">
        <v>#N/A</v>
      </c>
    </row>
    <row r="179" spans="1:12">
      <c r="A179" s="61" t="s">
        <v>119</v>
      </c>
      <c r="B179" s="61">
        <v>20191127</v>
      </c>
      <c r="C179" s="162">
        <v>528064556251</v>
      </c>
      <c r="D179" s="61" t="s">
        <v>427</v>
      </c>
      <c r="E179" s="61">
        <v>180.44</v>
      </c>
      <c r="F179" s="61">
        <v>6</v>
      </c>
      <c r="G179" s="61">
        <v>66</v>
      </c>
      <c r="H179" s="156">
        <v>0.0909</v>
      </c>
      <c r="I179" s="61">
        <v>30.07</v>
      </c>
      <c r="J179" s="61">
        <v>30.07</v>
      </c>
      <c r="K179" s="61" t="s">
        <v>428</v>
      </c>
      <c r="L179" s="61" t="s">
        <v>121</v>
      </c>
    </row>
    <row r="180" spans="1:12">
      <c r="A180" s="61" t="s">
        <v>119</v>
      </c>
      <c r="B180" s="61">
        <v>20191127</v>
      </c>
      <c r="C180" s="162">
        <v>599521795187</v>
      </c>
      <c r="D180" s="61" t="s">
        <v>429</v>
      </c>
      <c r="E180" s="61">
        <v>177.34</v>
      </c>
      <c r="F180" s="61">
        <v>10</v>
      </c>
      <c r="G180" s="61">
        <v>18</v>
      </c>
      <c r="H180" s="156">
        <v>0.2778</v>
      </c>
      <c r="I180" s="61">
        <v>35.47</v>
      </c>
      <c r="J180" s="61">
        <v>17.73</v>
      </c>
      <c r="K180" s="61" t="e">
        <v>#N/A</v>
      </c>
      <c r="L180" s="61" t="e">
        <v>#N/A</v>
      </c>
    </row>
    <row r="181" spans="1:12">
      <c r="A181" s="61" t="s">
        <v>119</v>
      </c>
      <c r="B181" s="61">
        <v>20191127</v>
      </c>
      <c r="C181" s="162">
        <v>576203437986</v>
      </c>
      <c r="D181" s="61" t="s">
        <v>430</v>
      </c>
      <c r="E181" s="61">
        <v>176.37</v>
      </c>
      <c r="F181" s="61">
        <v>6</v>
      </c>
      <c r="G181" s="61">
        <v>51</v>
      </c>
      <c r="H181" s="156">
        <v>0.098</v>
      </c>
      <c r="I181" s="61">
        <v>35.27</v>
      </c>
      <c r="J181" s="61">
        <v>29.39</v>
      </c>
      <c r="K181" s="61" t="s">
        <v>431</v>
      </c>
      <c r="L181" s="61" t="s">
        <v>121</v>
      </c>
    </row>
    <row r="182" spans="1:12">
      <c r="A182" s="61" t="s">
        <v>119</v>
      </c>
      <c r="B182" s="61">
        <v>20191127</v>
      </c>
      <c r="C182" s="162">
        <v>583500119036</v>
      </c>
      <c r="D182" s="61" t="s">
        <v>432</v>
      </c>
      <c r="E182" s="61">
        <v>169.46</v>
      </c>
      <c r="F182" s="61">
        <v>5</v>
      </c>
      <c r="G182" s="61">
        <v>149</v>
      </c>
      <c r="H182" s="156">
        <v>0.0201</v>
      </c>
      <c r="I182" s="61">
        <v>56.49</v>
      </c>
      <c r="J182" s="61">
        <v>33.89</v>
      </c>
      <c r="K182" s="61" t="s">
        <v>433</v>
      </c>
      <c r="L182" s="61" t="s">
        <v>121</v>
      </c>
    </row>
    <row r="183" spans="1:12">
      <c r="A183" s="61" t="s">
        <v>119</v>
      </c>
      <c r="B183" s="61">
        <v>20191127</v>
      </c>
      <c r="C183" s="162">
        <v>604021319220</v>
      </c>
      <c r="D183" s="61" t="s">
        <v>434</v>
      </c>
      <c r="E183" s="61">
        <v>139.8</v>
      </c>
      <c r="F183" s="61">
        <v>2</v>
      </c>
      <c r="G183" s="61">
        <v>76</v>
      </c>
      <c r="H183" s="156">
        <v>0.0263</v>
      </c>
      <c r="I183" s="61">
        <v>69.9</v>
      </c>
      <c r="J183" s="61">
        <v>69.9</v>
      </c>
      <c r="K183" s="61" t="s">
        <v>13</v>
      </c>
      <c r="L183" s="61" t="s">
        <v>124</v>
      </c>
    </row>
    <row r="184" spans="1:12">
      <c r="A184" s="61" t="s">
        <v>119</v>
      </c>
      <c r="B184" s="61">
        <v>20191127</v>
      </c>
      <c r="C184" s="162">
        <v>585050518231</v>
      </c>
      <c r="D184" s="61" t="s">
        <v>435</v>
      </c>
      <c r="E184" s="61">
        <v>128.47</v>
      </c>
      <c r="F184" s="61">
        <v>13</v>
      </c>
      <c r="G184" s="61">
        <v>34</v>
      </c>
      <c r="H184" s="156">
        <v>0.2059</v>
      </c>
      <c r="I184" s="61">
        <v>18.35</v>
      </c>
      <c r="J184" s="61">
        <v>9.88</v>
      </c>
      <c r="K184" s="61" t="s">
        <v>436</v>
      </c>
      <c r="L184" s="61" t="s">
        <v>148</v>
      </c>
    </row>
    <row r="185" spans="1:12">
      <c r="A185" s="61" t="s">
        <v>119</v>
      </c>
      <c r="B185" s="61">
        <v>20191127</v>
      </c>
      <c r="C185" s="162">
        <v>593584016163</v>
      </c>
      <c r="D185" s="61" t="s">
        <v>437</v>
      </c>
      <c r="E185" s="61">
        <v>127.2</v>
      </c>
      <c r="F185" s="61">
        <v>2</v>
      </c>
      <c r="G185" s="61">
        <v>203</v>
      </c>
      <c r="H185" s="156">
        <v>0.0098</v>
      </c>
      <c r="I185" s="61">
        <v>63.6</v>
      </c>
      <c r="J185" s="61">
        <v>63.6</v>
      </c>
      <c r="K185" s="61" t="s">
        <v>9</v>
      </c>
      <c r="L185" s="61" t="s">
        <v>181</v>
      </c>
    </row>
    <row r="186" spans="1:12">
      <c r="A186" s="61" t="s">
        <v>119</v>
      </c>
      <c r="B186" s="61">
        <v>20191127</v>
      </c>
      <c r="C186" s="162">
        <v>601187279679</v>
      </c>
      <c r="D186" s="61" t="s">
        <v>438</v>
      </c>
      <c r="E186" s="61">
        <v>123.2</v>
      </c>
      <c r="F186" s="61">
        <v>5</v>
      </c>
      <c r="G186" s="61">
        <v>36</v>
      </c>
      <c r="H186" s="156">
        <v>0.0833</v>
      </c>
      <c r="I186" s="61">
        <v>41.07</v>
      </c>
      <c r="J186" s="61">
        <v>24.64</v>
      </c>
      <c r="K186" s="61" t="e">
        <v>#N/A</v>
      </c>
      <c r="L186" s="61" t="e">
        <v>#N/A</v>
      </c>
    </row>
    <row r="187" spans="1:12">
      <c r="A187" s="61" t="s">
        <v>119</v>
      </c>
      <c r="B187" s="61">
        <v>20191127</v>
      </c>
      <c r="C187" s="162">
        <v>599141001175</v>
      </c>
      <c r="D187" s="61" t="s">
        <v>439</v>
      </c>
      <c r="E187" s="61">
        <v>112.6</v>
      </c>
      <c r="F187" s="61">
        <v>4</v>
      </c>
      <c r="G187" s="61">
        <v>24</v>
      </c>
      <c r="H187" s="156">
        <v>0.1667</v>
      </c>
      <c r="I187" s="61">
        <v>28.15</v>
      </c>
      <c r="J187" s="61">
        <v>28.15</v>
      </c>
      <c r="K187" s="61" t="e">
        <v>#N/A</v>
      </c>
      <c r="L187" s="61" t="e">
        <v>#N/A</v>
      </c>
    </row>
    <row r="188" spans="1:12">
      <c r="A188" s="61" t="s">
        <v>119</v>
      </c>
      <c r="B188" s="61">
        <v>20191127</v>
      </c>
      <c r="C188" s="162">
        <v>574838039203</v>
      </c>
      <c r="D188" s="61" t="s">
        <v>440</v>
      </c>
      <c r="E188" s="61">
        <v>101.51</v>
      </c>
      <c r="F188" s="61">
        <v>4</v>
      </c>
      <c r="G188" s="61">
        <v>38</v>
      </c>
      <c r="H188" s="156">
        <v>0.1053</v>
      </c>
      <c r="I188" s="61">
        <v>25.38</v>
      </c>
      <c r="J188" s="61">
        <v>25.38</v>
      </c>
      <c r="K188" s="61" t="s">
        <v>441</v>
      </c>
      <c r="L188" s="61" t="s">
        <v>170</v>
      </c>
    </row>
    <row r="189" spans="1:12">
      <c r="A189" s="61" t="s">
        <v>119</v>
      </c>
      <c r="B189" s="61">
        <v>20191127</v>
      </c>
      <c r="C189" s="162">
        <v>538267926200</v>
      </c>
      <c r="D189" s="61" t="s">
        <v>442</v>
      </c>
      <c r="E189" s="61">
        <v>98</v>
      </c>
      <c r="F189" s="61">
        <v>1</v>
      </c>
      <c r="G189" s="61">
        <v>326</v>
      </c>
      <c r="H189" s="156">
        <v>0.0031</v>
      </c>
      <c r="I189" s="61">
        <v>98</v>
      </c>
      <c r="J189" s="61">
        <v>98</v>
      </c>
      <c r="K189" s="61" t="s">
        <v>443</v>
      </c>
      <c r="L189" s="61" t="s">
        <v>124</v>
      </c>
    </row>
    <row r="190" spans="1:12">
      <c r="A190" s="61" t="s">
        <v>119</v>
      </c>
      <c r="B190" s="61">
        <v>20191127</v>
      </c>
      <c r="C190" s="162">
        <v>598908900450</v>
      </c>
      <c r="D190" s="61" t="s">
        <v>444</v>
      </c>
      <c r="E190" s="61">
        <v>93.52</v>
      </c>
      <c r="F190" s="61">
        <v>17</v>
      </c>
      <c r="G190" s="61">
        <v>52</v>
      </c>
      <c r="H190" s="156">
        <v>0.3077</v>
      </c>
      <c r="I190" s="61">
        <v>5.84</v>
      </c>
      <c r="J190" s="61">
        <v>5.5</v>
      </c>
      <c r="K190" s="61" t="e">
        <v>#N/A</v>
      </c>
      <c r="L190" s="61" t="e">
        <v>#N/A</v>
      </c>
    </row>
    <row r="191" spans="1:12">
      <c r="A191" s="61" t="s">
        <v>119</v>
      </c>
      <c r="B191" s="61">
        <v>20191127</v>
      </c>
      <c r="C191" s="162">
        <v>599335746549</v>
      </c>
      <c r="D191" s="61" t="s">
        <v>445</v>
      </c>
      <c r="E191" s="61">
        <v>92</v>
      </c>
      <c r="F191" s="61">
        <v>10</v>
      </c>
      <c r="G191" s="61">
        <v>29</v>
      </c>
      <c r="H191" s="156">
        <v>0.069</v>
      </c>
      <c r="I191" s="61">
        <v>46</v>
      </c>
      <c r="J191" s="61">
        <v>9.2</v>
      </c>
      <c r="K191" s="61" t="e">
        <v>#N/A</v>
      </c>
      <c r="L191" s="61" t="e">
        <v>#N/A</v>
      </c>
    </row>
    <row r="192" spans="1:12">
      <c r="A192" s="61" t="s">
        <v>119</v>
      </c>
      <c r="B192" s="61">
        <v>20191127</v>
      </c>
      <c r="C192" s="162">
        <v>601093977199</v>
      </c>
      <c r="D192" s="61" t="s">
        <v>446</v>
      </c>
      <c r="E192" s="61">
        <v>90.9</v>
      </c>
      <c r="F192" s="61">
        <v>3</v>
      </c>
      <c r="G192" s="61">
        <v>34</v>
      </c>
      <c r="H192" s="156">
        <v>0.0882</v>
      </c>
      <c r="I192" s="61">
        <v>30.3</v>
      </c>
      <c r="J192" s="61">
        <v>30.3</v>
      </c>
      <c r="K192" s="61" t="e">
        <v>#N/A</v>
      </c>
      <c r="L192" s="61" t="e">
        <v>#N/A</v>
      </c>
    </row>
    <row r="193" spans="1:12">
      <c r="A193" s="61" t="s">
        <v>119</v>
      </c>
      <c r="B193" s="61">
        <v>20191127</v>
      </c>
      <c r="C193" s="162">
        <v>601293794901</v>
      </c>
      <c r="D193" s="61" t="s">
        <v>447</v>
      </c>
      <c r="E193" s="61">
        <v>75.6</v>
      </c>
      <c r="F193" s="61">
        <v>2</v>
      </c>
      <c r="G193" s="61">
        <v>22</v>
      </c>
      <c r="H193" s="156">
        <v>0.0454</v>
      </c>
      <c r="I193" s="61">
        <v>75.6</v>
      </c>
      <c r="J193" s="61">
        <v>37.8</v>
      </c>
      <c r="K193" s="61" t="e">
        <v>#N/A</v>
      </c>
      <c r="L193" s="61" t="e">
        <v>#N/A</v>
      </c>
    </row>
    <row r="194" spans="1:12">
      <c r="A194" s="61" t="s">
        <v>119</v>
      </c>
      <c r="B194" s="61">
        <v>20191127</v>
      </c>
      <c r="C194" s="162">
        <v>599522087809</v>
      </c>
      <c r="D194" s="61" t="s">
        <v>448</v>
      </c>
      <c r="E194" s="61">
        <v>73.48</v>
      </c>
      <c r="F194" s="61">
        <v>4</v>
      </c>
      <c r="G194" s="61">
        <v>54</v>
      </c>
      <c r="H194" s="156">
        <v>0.0741</v>
      </c>
      <c r="I194" s="61">
        <v>18.37</v>
      </c>
      <c r="J194" s="61">
        <v>18.37</v>
      </c>
      <c r="K194" s="61" t="e">
        <v>#N/A</v>
      </c>
      <c r="L194" s="61" t="e">
        <v>#N/A</v>
      </c>
    </row>
    <row r="195" spans="1:12">
      <c r="A195" s="61" t="s">
        <v>119</v>
      </c>
      <c r="B195" s="61">
        <v>20191127</v>
      </c>
      <c r="C195" s="162">
        <v>525281347377</v>
      </c>
      <c r="D195" s="61" t="s">
        <v>449</v>
      </c>
      <c r="E195" s="61">
        <v>71.8</v>
      </c>
      <c r="F195" s="61">
        <v>2</v>
      </c>
      <c r="G195" s="61">
        <v>26</v>
      </c>
      <c r="H195" s="156">
        <v>0.0769</v>
      </c>
      <c r="I195" s="61">
        <v>35.9</v>
      </c>
      <c r="J195" s="61">
        <v>35.9</v>
      </c>
      <c r="K195" s="61" t="s">
        <v>450</v>
      </c>
      <c r="L195" s="61" t="s">
        <v>121</v>
      </c>
    </row>
    <row r="196" spans="1:12">
      <c r="A196" s="61" t="s">
        <v>119</v>
      </c>
      <c r="B196" s="61">
        <v>20191127</v>
      </c>
      <c r="C196" s="162">
        <v>599335454245</v>
      </c>
      <c r="D196" s="61" t="s">
        <v>451</v>
      </c>
      <c r="E196" s="61">
        <v>65.4</v>
      </c>
      <c r="F196" s="61">
        <v>3</v>
      </c>
      <c r="G196" s="61">
        <v>24</v>
      </c>
      <c r="H196" s="156">
        <v>0.0833</v>
      </c>
      <c r="I196" s="61">
        <v>32.7</v>
      </c>
      <c r="J196" s="61">
        <v>21.8</v>
      </c>
      <c r="K196" s="61" t="e">
        <v>#N/A</v>
      </c>
      <c r="L196" s="61" t="e">
        <v>#N/A</v>
      </c>
    </row>
    <row r="197" spans="1:12">
      <c r="A197" s="61" t="s">
        <v>119</v>
      </c>
      <c r="B197" s="61">
        <v>20191127</v>
      </c>
      <c r="C197" s="162">
        <v>599202597486</v>
      </c>
      <c r="D197" s="61" t="s">
        <v>452</v>
      </c>
      <c r="E197" s="61">
        <v>61.16</v>
      </c>
      <c r="F197" s="61">
        <v>1</v>
      </c>
      <c r="G197" s="61">
        <v>18</v>
      </c>
      <c r="H197" s="156">
        <v>0.0556</v>
      </c>
      <c r="I197" s="61">
        <v>61.16</v>
      </c>
      <c r="J197" s="61">
        <v>61.16</v>
      </c>
      <c r="K197" s="61" t="s">
        <v>453</v>
      </c>
      <c r="L197" s="61" t="s">
        <v>121</v>
      </c>
    </row>
    <row r="198" spans="1:12">
      <c r="A198" s="61" t="s">
        <v>119</v>
      </c>
      <c r="B198" s="61">
        <v>20191127</v>
      </c>
      <c r="C198" s="162">
        <v>604018031315</v>
      </c>
      <c r="D198" s="61" t="s">
        <v>454</v>
      </c>
      <c r="E198" s="61">
        <v>54.9</v>
      </c>
      <c r="F198" s="61">
        <v>1</v>
      </c>
      <c r="G198" s="61">
        <v>48</v>
      </c>
      <c r="H198" s="156">
        <v>0.0208</v>
      </c>
      <c r="I198" s="61">
        <v>54.9</v>
      </c>
      <c r="J198" s="61">
        <v>54.9</v>
      </c>
      <c r="K198" s="61" t="s">
        <v>455</v>
      </c>
      <c r="L198" s="61" t="s">
        <v>121</v>
      </c>
    </row>
    <row r="199" spans="1:12">
      <c r="A199" s="61" t="s">
        <v>119</v>
      </c>
      <c r="B199" s="61">
        <v>20191127</v>
      </c>
      <c r="C199" s="162">
        <v>598909468408</v>
      </c>
      <c r="D199" s="61" t="s">
        <v>456</v>
      </c>
      <c r="E199" s="61">
        <v>54.11</v>
      </c>
      <c r="F199" s="61">
        <v>6</v>
      </c>
      <c r="G199" s="61">
        <v>17</v>
      </c>
      <c r="H199" s="156">
        <v>0.2353</v>
      </c>
      <c r="I199" s="61">
        <v>13.53</v>
      </c>
      <c r="J199" s="61">
        <v>9.02</v>
      </c>
      <c r="K199" s="61" t="e">
        <v>#N/A</v>
      </c>
      <c r="L199" s="61" t="e">
        <v>#N/A</v>
      </c>
    </row>
    <row r="200" spans="1:12">
      <c r="A200" s="61" t="s">
        <v>119</v>
      </c>
      <c r="B200" s="61">
        <v>20191127</v>
      </c>
      <c r="C200" s="162">
        <v>599334890303</v>
      </c>
      <c r="D200" s="61" t="s">
        <v>457</v>
      </c>
      <c r="E200" s="61">
        <v>53</v>
      </c>
      <c r="F200" s="61">
        <v>2</v>
      </c>
      <c r="G200" s="61">
        <v>17</v>
      </c>
      <c r="H200" s="156">
        <v>0.1177</v>
      </c>
      <c r="I200" s="61">
        <v>26.5</v>
      </c>
      <c r="J200" s="61">
        <v>26.5</v>
      </c>
      <c r="K200" s="61" t="e">
        <v>#N/A</v>
      </c>
      <c r="L200" s="61" t="e">
        <v>#N/A</v>
      </c>
    </row>
    <row r="201" spans="1:12">
      <c r="A201" s="61" t="s">
        <v>119</v>
      </c>
      <c r="B201" s="61">
        <v>20191127</v>
      </c>
      <c r="C201" s="162">
        <v>574623529141</v>
      </c>
      <c r="D201" s="61" t="s">
        <v>458</v>
      </c>
      <c r="E201" s="61">
        <v>52.96</v>
      </c>
      <c r="F201" s="61">
        <v>2</v>
      </c>
      <c r="G201" s="61">
        <v>31</v>
      </c>
      <c r="H201" s="156">
        <v>0.0645</v>
      </c>
      <c r="I201" s="61">
        <v>26.48</v>
      </c>
      <c r="J201" s="61">
        <v>26.48</v>
      </c>
      <c r="K201" s="61" t="s">
        <v>428</v>
      </c>
      <c r="L201" s="61" t="s">
        <v>121</v>
      </c>
    </row>
  </sheetData>
  <autoFilter ref="A1:L201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Y217"/>
  <sheetViews>
    <sheetView workbookViewId="0">
      <pane xSplit="1" ySplit="5" topLeftCell="S6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2" max="19" width="19.7777777777778"/>
    <col min="20" max="21" width="22"/>
    <col min="22" max="23" width="24.2222222222222"/>
    <col min="24" max="25" width="19.7777777777778"/>
  </cols>
  <sheetData>
    <row r="3" spans="2:3">
      <c r="B3" t="s">
        <v>108</v>
      </c>
      <c r="C3" t="s">
        <v>459</v>
      </c>
    </row>
    <row r="4" spans="2:25">
      <c r="B4">
        <v>20191201</v>
      </c>
      <c r="H4">
        <v>20191202</v>
      </c>
      <c r="N4">
        <v>20191203</v>
      </c>
      <c r="T4" t="s">
        <v>460</v>
      </c>
      <c r="U4" t="s">
        <v>461</v>
      </c>
      <c r="V4" t="s">
        <v>462</v>
      </c>
      <c r="W4" t="s">
        <v>463</v>
      </c>
      <c r="X4" t="s">
        <v>464</v>
      </c>
      <c r="Y4" t="s">
        <v>465</v>
      </c>
    </row>
    <row r="5" spans="1:19">
      <c r="A5" t="s">
        <v>109</v>
      </c>
      <c r="B5" t="s">
        <v>466</v>
      </c>
      <c r="C5" t="s">
        <v>467</v>
      </c>
      <c r="D5" t="s">
        <v>468</v>
      </c>
      <c r="E5" t="s">
        <v>469</v>
      </c>
      <c r="F5" t="s">
        <v>470</v>
      </c>
      <c r="G5" t="s">
        <v>471</v>
      </c>
      <c r="H5" t="s">
        <v>466</v>
      </c>
      <c r="I5" t="s">
        <v>467</v>
      </c>
      <c r="J5" t="s">
        <v>468</v>
      </c>
      <c r="K5" t="s">
        <v>469</v>
      </c>
      <c r="L5" t="s">
        <v>470</v>
      </c>
      <c r="M5" t="s">
        <v>471</v>
      </c>
      <c r="N5" t="s">
        <v>466</v>
      </c>
      <c r="O5" t="s">
        <v>467</v>
      </c>
      <c r="P5" t="s">
        <v>468</v>
      </c>
      <c r="Q5" t="s">
        <v>469</v>
      </c>
      <c r="R5" t="s">
        <v>470</v>
      </c>
      <c r="S5" t="s">
        <v>471</v>
      </c>
    </row>
    <row r="6" spans="1:25">
      <c r="A6" s="5">
        <v>14816670119</v>
      </c>
      <c r="B6">
        <v>1394.9</v>
      </c>
      <c r="C6">
        <v>175</v>
      </c>
      <c r="D6">
        <v>1200</v>
      </c>
      <c r="E6">
        <v>0.1042</v>
      </c>
      <c r="F6">
        <v>11.16</v>
      </c>
      <c r="G6">
        <v>7.97</v>
      </c>
      <c r="H6">
        <v>4339.58</v>
      </c>
      <c r="I6">
        <v>480</v>
      </c>
      <c r="J6">
        <v>1054</v>
      </c>
      <c r="K6">
        <v>0.1091</v>
      </c>
      <c r="L6">
        <v>37.74</v>
      </c>
      <c r="M6">
        <v>9.04</v>
      </c>
      <c r="N6">
        <v>1388.52</v>
      </c>
      <c r="O6">
        <v>170</v>
      </c>
      <c r="P6">
        <v>1253</v>
      </c>
      <c r="Q6">
        <v>0.0846</v>
      </c>
      <c r="R6">
        <v>13.1</v>
      </c>
      <c r="S6">
        <v>8.17</v>
      </c>
      <c r="T6">
        <v>7123</v>
      </c>
      <c r="U6">
        <v>825</v>
      </c>
      <c r="V6">
        <v>3507</v>
      </c>
      <c r="W6">
        <v>0.2979</v>
      </c>
      <c r="X6">
        <v>62</v>
      </c>
      <c r="Y6">
        <v>25.18</v>
      </c>
    </row>
    <row r="7" spans="1:25">
      <c r="A7" s="5">
        <v>15699771744</v>
      </c>
      <c r="B7">
        <v>74503.2</v>
      </c>
      <c r="C7">
        <v>2991</v>
      </c>
      <c r="D7">
        <v>4199</v>
      </c>
      <c r="E7">
        <v>0.2432</v>
      </c>
      <c r="F7">
        <v>72.97</v>
      </c>
      <c r="G7">
        <v>24.91</v>
      </c>
      <c r="H7">
        <v>33275.94</v>
      </c>
      <c r="I7">
        <v>1259</v>
      </c>
      <c r="J7">
        <v>3359</v>
      </c>
      <c r="K7">
        <v>0.2027</v>
      </c>
      <c r="L7">
        <v>48.86</v>
      </c>
      <c r="M7">
        <v>26.43</v>
      </c>
      <c r="N7">
        <v>36378.03</v>
      </c>
      <c r="O7">
        <v>1374</v>
      </c>
      <c r="P7">
        <v>3818</v>
      </c>
      <c r="Q7">
        <v>0.1925</v>
      </c>
      <c r="R7">
        <v>49.49</v>
      </c>
      <c r="S7">
        <v>26.48</v>
      </c>
      <c r="T7">
        <v>144157.17</v>
      </c>
      <c r="U7">
        <v>5624</v>
      </c>
      <c r="V7">
        <v>11376</v>
      </c>
      <c r="W7">
        <v>0.6384</v>
      </c>
      <c r="X7">
        <v>171.32</v>
      </c>
      <c r="Y7">
        <v>77.82</v>
      </c>
    </row>
    <row r="8" spans="1:25">
      <c r="A8" s="5">
        <v>15699803229</v>
      </c>
      <c r="B8">
        <v>54409.84</v>
      </c>
      <c r="C8">
        <v>2838</v>
      </c>
      <c r="D8">
        <v>8932</v>
      </c>
      <c r="E8">
        <v>0.1987</v>
      </c>
      <c r="F8">
        <v>30.65</v>
      </c>
      <c r="G8">
        <v>19.17</v>
      </c>
      <c r="H8">
        <v>46038.2</v>
      </c>
      <c r="I8">
        <v>2342</v>
      </c>
      <c r="J8">
        <v>6912</v>
      </c>
      <c r="K8">
        <v>0.2009</v>
      </c>
      <c r="L8">
        <v>33.14</v>
      </c>
      <c r="M8">
        <v>19.66</v>
      </c>
      <c r="N8">
        <v>40781.83</v>
      </c>
      <c r="O8">
        <v>2078</v>
      </c>
      <c r="P8">
        <v>7068</v>
      </c>
      <c r="Q8">
        <v>0.1863</v>
      </c>
      <c r="R8">
        <v>30.97</v>
      </c>
      <c r="S8">
        <v>19.63</v>
      </c>
      <c r="T8">
        <v>141229.87</v>
      </c>
      <c r="U8">
        <v>7258</v>
      </c>
      <c r="V8">
        <v>22912</v>
      </c>
      <c r="W8">
        <v>0.5859</v>
      </c>
      <c r="X8">
        <v>94.76</v>
      </c>
      <c r="Y8">
        <v>58.46</v>
      </c>
    </row>
    <row r="9" spans="1:25">
      <c r="A9" s="5">
        <v>16175250812</v>
      </c>
      <c r="B9">
        <v>4867.49</v>
      </c>
      <c r="C9">
        <v>222</v>
      </c>
      <c r="D9">
        <v>1548</v>
      </c>
      <c r="E9">
        <v>0.1014</v>
      </c>
      <c r="F9">
        <v>31</v>
      </c>
      <c r="G9">
        <v>21.93</v>
      </c>
      <c r="H9">
        <v>5025.93</v>
      </c>
      <c r="I9">
        <v>218</v>
      </c>
      <c r="J9">
        <v>1155</v>
      </c>
      <c r="K9">
        <v>0.1022</v>
      </c>
      <c r="L9">
        <v>42.59</v>
      </c>
      <c r="M9">
        <v>23.05</v>
      </c>
      <c r="N9">
        <v>4093.93</v>
      </c>
      <c r="O9">
        <v>179</v>
      </c>
      <c r="P9">
        <v>1097</v>
      </c>
      <c r="Q9">
        <v>0.1057</v>
      </c>
      <c r="R9">
        <v>35.29</v>
      </c>
      <c r="S9">
        <v>22.87</v>
      </c>
      <c r="T9">
        <v>13987.35</v>
      </c>
      <c r="U9">
        <v>619</v>
      </c>
      <c r="V9">
        <v>3800</v>
      </c>
      <c r="W9">
        <v>0.3093</v>
      </c>
      <c r="X9">
        <v>108.88</v>
      </c>
      <c r="Y9">
        <v>67.85</v>
      </c>
    </row>
    <row r="10" spans="1:25">
      <c r="A10" s="5">
        <v>17059283658</v>
      </c>
      <c r="B10">
        <v>3577.22</v>
      </c>
      <c r="C10">
        <v>401</v>
      </c>
      <c r="D10">
        <v>1636</v>
      </c>
      <c r="E10">
        <v>0.1406</v>
      </c>
      <c r="F10">
        <v>15.55</v>
      </c>
      <c r="G10">
        <v>8.92</v>
      </c>
      <c r="H10">
        <v>3423.02</v>
      </c>
      <c r="I10">
        <v>371</v>
      </c>
      <c r="J10">
        <v>1491</v>
      </c>
      <c r="K10">
        <v>0.1194</v>
      </c>
      <c r="L10">
        <v>19.23</v>
      </c>
      <c r="M10">
        <v>9.23</v>
      </c>
      <c r="N10">
        <v>2098.2</v>
      </c>
      <c r="O10">
        <v>247</v>
      </c>
      <c r="P10">
        <v>1249</v>
      </c>
      <c r="Q10">
        <v>0.1513</v>
      </c>
      <c r="R10">
        <v>11.1</v>
      </c>
      <c r="S10">
        <v>8.49</v>
      </c>
      <c r="T10">
        <v>9098.44</v>
      </c>
      <c r="U10">
        <v>1019</v>
      </c>
      <c r="V10">
        <v>4376</v>
      </c>
      <c r="W10">
        <v>0.4113</v>
      </c>
      <c r="X10">
        <v>45.88</v>
      </c>
      <c r="Y10">
        <v>26.64</v>
      </c>
    </row>
    <row r="11" spans="1:25">
      <c r="A11" s="5">
        <v>17609656669</v>
      </c>
      <c r="B11">
        <v>3461.26</v>
      </c>
      <c r="C11">
        <v>189</v>
      </c>
      <c r="D11">
        <v>1441</v>
      </c>
      <c r="E11">
        <v>0.1117</v>
      </c>
      <c r="F11">
        <v>21.5</v>
      </c>
      <c r="G11">
        <v>18.31</v>
      </c>
      <c r="H11">
        <v>2293.93</v>
      </c>
      <c r="I11">
        <v>125</v>
      </c>
      <c r="J11">
        <v>907</v>
      </c>
      <c r="K11">
        <v>0.1191</v>
      </c>
      <c r="L11">
        <v>21.24</v>
      </c>
      <c r="M11">
        <v>18.35</v>
      </c>
      <c r="N11">
        <v>2626.47</v>
      </c>
      <c r="O11">
        <v>141</v>
      </c>
      <c r="P11">
        <v>821</v>
      </c>
      <c r="Q11">
        <v>0.1389</v>
      </c>
      <c r="R11">
        <v>23.04</v>
      </c>
      <c r="S11">
        <v>18.63</v>
      </c>
      <c r="T11">
        <v>8381.66</v>
      </c>
      <c r="U11">
        <v>455</v>
      </c>
      <c r="V11">
        <v>3169</v>
      </c>
      <c r="W11">
        <v>0.3697</v>
      </c>
      <c r="X11">
        <v>65.78</v>
      </c>
      <c r="Y11">
        <v>55.29</v>
      </c>
    </row>
    <row r="12" spans="1:25">
      <c r="A12" s="5">
        <v>17609664652</v>
      </c>
      <c r="B12">
        <v>2921.5</v>
      </c>
      <c r="C12">
        <v>630</v>
      </c>
      <c r="D12">
        <v>1986</v>
      </c>
      <c r="E12">
        <v>0.2679</v>
      </c>
      <c r="F12">
        <v>5.49</v>
      </c>
      <c r="G12">
        <v>4.64</v>
      </c>
      <c r="H12">
        <v>2158.59</v>
      </c>
      <c r="I12">
        <v>363</v>
      </c>
      <c r="J12">
        <v>1457</v>
      </c>
      <c r="K12">
        <v>0.1846</v>
      </c>
      <c r="L12">
        <v>8.02</v>
      </c>
      <c r="M12">
        <v>5.95</v>
      </c>
      <c r="N12">
        <v>1751.78</v>
      </c>
      <c r="O12">
        <v>265</v>
      </c>
      <c r="P12">
        <v>1080</v>
      </c>
      <c r="Q12">
        <v>0.1833</v>
      </c>
      <c r="R12">
        <v>8.85</v>
      </c>
      <c r="S12">
        <v>6.61</v>
      </c>
      <c r="T12">
        <v>6831.87</v>
      </c>
      <c r="U12">
        <v>1258</v>
      </c>
      <c r="V12">
        <v>4523</v>
      </c>
      <c r="W12">
        <v>0.6358</v>
      </c>
      <c r="X12">
        <v>22.36</v>
      </c>
      <c r="Y12">
        <v>17.2</v>
      </c>
    </row>
    <row r="13" spans="1:25">
      <c r="A13" s="5">
        <v>17609716325</v>
      </c>
      <c r="B13">
        <v>2442.43</v>
      </c>
      <c r="C13">
        <v>179</v>
      </c>
      <c r="D13">
        <v>265</v>
      </c>
      <c r="E13">
        <v>0.1698</v>
      </c>
      <c r="F13">
        <v>54.28</v>
      </c>
      <c r="G13">
        <v>13.64</v>
      </c>
      <c r="H13">
        <v>3898.17</v>
      </c>
      <c r="I13">
        <v>262</v>
      </c>
      <c r="J13">
        <v>209</v>
      </c>
      <c r="K13">
        <v>0.2488</v>
      </c>
      <c r="L13">
        <v>74.96</v>
      </c>
      <c r="M13">
        <v>14.88</v>
      </c>
      <c r="N13">
        <v>3002.76</v>
      </c>
      <c r="O13">
        <v>195</v>
      </c>
      <c r="P13">
        <v>220</v>
      </c>
      <c r="Q13">
        <v>0.2545</v>
      </c>
      <c r="R13">
        <v>53.62</v>
      </c>
      <c r="S13">
        <v>15.4</v>
      </c>
      <c r="T13">
        <v>9343.36</v>
      </c>
      <c r="U13">
        <v>636</v>
      </c>
      <c r="V13">
        <v>694</v>
      </c>
      <c r="W13">
        <v>0.6731</v>
      </c>
      <c r="X13">
        <v>182.86</v>
      </c>
      <c r="Y13">
        <v>43.92</v>
      </c>
    </row>
    <row r="14" spans="1:25">
      <c r="A14" s="5">
        <v>17609756261</v>
      </c>
      <c r="B14">
        <v>10647.48</v>
      </c>
      <c r="C14">
        <v>1294</v>
      </c>
      <c r="D14">
        <v>2277</v>
      </c>
      <c r="E14">
        <v>0.1722</v>
      </c>
      <c r="F14">
        <v>27.16</v>
      </c>
      <c r="G14">
        <v>8.23</v>
      </c>
      <c r="H14">
        <v>7295.64</v>
      </c>
      <c r="I14">
        <v>858</v>
      </c>
      <c r="J14">
        <v>1677</v>
      </c>
      <c r="K14">
        <v>0.1914</v>
      </c>
      <c r="L14">
        <v>22.73</v>
      </c>
      <c r="M14">
        <v>8.5</v>
      </c>
      <c r="N14">
        <v>14869.51</v>
      </c>
      <c r="O14">
        <v>1726</v>
      </c>
      <c r="P14">
        <v>3866</v>
      </c>
      <c r="Q14">
        <v>0.1668</v>
      </c>
      <c r="R14">
        <v>23.05</v>
      </c>
      <c r="S14">
        <v>8.62</v>
      </c>
      <c r="T14">
        <v>32812.63</v>
      </c>
      <c r="U14">
        <v>3878</v>
      </c>
      <c r="V14">
        <v>7820</v>
      </c>
      <c r="W14">
        <v>0.5304</v>
      </c>
      <c r="X14">
        <v>72.94</v>
      </c>
      <c r="Y14">
        <v>25.35</v>
      </c>
    </row>
    <row r="15" spans="1:25">
      <c r="A15" s="5">
        <v>17609832853</v>
      </c>
      <c r="B15">
        <v>12001.81</v>
      </c>
      <c r="C15">
        <v>4161</v>
      </c>
      <c r="D15">
        <v>7923</v>
      </c>
      <c r="E15">
        <v>0.302</v>
      </c>
      <c r="F15">
        <v>5.02</v>
      </c>
      <c r="G15">
        <v>2.88</v>
      </c>
      <c r="H15">
        <v>9873.42</v>
      </c>
      <c r="I15">
        <v>3373</v>
      </c>
      <c r="J15">
        <v>6431</v>
      </c>
      <c r="K15">
        <v>0.3021</v>
      </c>
      <c r="L15">
        <v>5.08</v>
      </c>
      <c r="M15">
        <v>2.93</v>
      </c>
      <c r="N15">
        <v>10116.04</v>
      </c>
      <c r="O15">
        <v>3475</v>
      </c>
      <c r="P15">
        <v>6487</v>
      </c>
      <c r="Q15">
        <v>0.3037</v>
      </c>
      <c r="R15">
        <v>5.14</v>
      </c>
      <c r="S15">
        <v>2.91</v>
      </c>
      <c r="T15">
        <v>31991.27</v>
      </c>
      <c r="U15">
        <v>11009</v>
      </c>
      <c r="V15">
        <v>20841</v>
      </c>
      <c r="W15">
        <v>0.9078</v>
      </c>
      <c r="X15">
        <v>15.24</v>
      </c>
      <c r="Y15">
        <v>8.72</v>
      </c>
    </row>
    <row r="16" spans="1:25">
      <c r="A16" s="5">
        <v>17609936348</v>
      </c>
      <c r="B16">
        <v>791.39</v>
      </c>
      <c r="C16">
        <v>290</v>
      </c>
      <c r="D16">
        <v>800</v>
      </c>
      <c r="E16">
        <v>0.2225</v>
      </c>
      <c r="F16">
        <v>4.45</v>
      </c>
      <c r="G16">
        <v>2.73</v>
      </c>
      <c r="H16">
        <v>1107.93</v>
      </c>
      <c r="I16">
        <v>389</v>
      </c>
      <c r="J16">
        <v>714</v>
      </c>
      <c r="K16">
        <v>0.2115</v>
      </c>
      <c r="L16">
        <v>7.34</v>
      </c>
      <c r="M16">
        <v>2.85</v>
      </c>
      <c r="N16">
        <v>836.68</v>
      </c>
      <c r="O16">
        <v>302</v>
      </c>
      <c r="P16">
        <v>644</v>
      </c>
      <c r="Q16">
        <v>0.2531</v>
      </c>
      <c r="R16">
        <v>5.13</v>
      </c>
      <c r="S16">
        <v>2.77</v>
      </c>
      <c r="T16">
        <v>2736</v>
      </c>
      <c r="U16">
        <v>981</v>
      </c>
      <c r="V16">
        <v>2158</v>
      </c>
      <c r="W16">
        <v>0.6871</v>
      </c>
      <c r="X16">
        <v>16.92</v>
      </c>
      <c r="Y16">
        <v>8.35</v>
      </c>
    </row>
    <row r="17" spans="1:25">
      <c r="A17" s="5">
        <v>17609980146</v>
      </c>
      <c r="B17">
        <v>2449.46</v>
      </c>
      <c r="C17">
        <v>766</v>
      </c>
      <c r="D17">
        <v>1963</v>
      </c>
      <c r="E17">
        <v>0.2792</v>
      </c>
      <c r="F17">
        <v>4.47</v>
      </c>
      <c r="G17">
        <v>3.2</v>
      </c>
      <c r="H17">
        <v>2174.17</v>
      </c>
      <c r="I17">
        <v>645</v>
      </c>
      <c r="J17">
        <v>1619</v>
      </c>
      <c r="K17">
        <v>0.2835</v>
      </c>
      <c r="L17">
        <v>4.74</v>
      </c>
      <c r="M17">
        <v>3.37</v>
      </c>
      <c r="N17">
        <v>2146.9</v>
      </c>
      <c r="O17">
        <v>660</v>
      </c>
      <c r="P17">
        <v>1469</v>
      </c>
      <c r="Q17">
        <v>0.3152</v>
      </c>
      <c r="R17">
        <v>4.64</v>
      </c>
      <c r="S17">
        <v>3.25</v>
      </c>
      <c r="T17">
        <v>6770.53</v>
      </c>
      <c r="U17">
        <v>2071</v>
      </c>
      <c r="V17">
        <v>5051</v>
      </c>
      <c r="W17">
        <v>0.8779</v>
      </c>
      <c r="X17">
        <v>13.85</v>
      </c>
      <c r="Y17">
        <v>9.82</v>
      </c>
    </row>
    <row r="18" spans="1:25">
      <c r="A18" s="5">
        <v>17704561464</v>
      </c>
      <c r="B18">
        <v>54969.62</v>
      </c>
      <c r="C18">
        <v>4091</v>
      </c>
      <c r="D18">
        <v>8157</v>
      </c>
      <c r="E18">
        <v>0.2323</v>
      </c>
      <c r="F18">
        <v>29.01</v>
      </c>
      <c r="G18">
        <v>13.44</v>
      </c>
      <c r="H18">
        <v>45643.57</v>
      </c>
      <c r="I18">
        <v>3291</v>
      </c>
      <c r="J18">
        <v>6459</v>
      </c>
      <c r="K18">
        <v>0.2534</v>
      </c>
      <c r="L18">
        <v>27.88</v>
      </c>
      <c r="M18">
        <v>13.87</v>
      </c>
      <c r="N18">
        <v>35852.98</v>
      </c>
      <c r="O18">
        <v>2538</v>
      </c>
      <c r="P18">
        <v>5911</v>
      </c>
      <c r="Q18">
        <v>0.2499</v>
      </c>
      <c r="R18">
        <v>24.27</v>
      </c>
      <c r="S18">
        <v>14.13</v>
      </c>
      <c r="T18">
        <v>136466.17</v>
      </c>
      <c r="U18">
        <v>9920</v>
      </c>
      <c r="V18">
        <v>20527</v>
      </c>
      <c r="W18">
        <v>0.7356</v>
      </c>
      <c r="X18">
        <v>81.16</v>
      </c>
      <c r="Y18">
        <v>41.44</v>
      </c>
    </row>
    <row r="19" spans="1:25">
      <c r="A19" s="5">
        <v>18943200386</v>
      </c>
      <c r="B19">
        <v>4027.45</v>
      </c>
      <c r="C19">
        <v>1047</v>
      </c>
      <c r="D19">
        <v>2243</v>
      </c>
      <c r="E19">
        <v>0.3535</v>
      </c>
      <c r="F19">
        <v>5.08</v>
      </c>
      <c r="G19">
        <v>3.85</v>
      </c>
      <c r="H19">
        <v>2969.55</v>
      </c>
      <c r="I19">
        <v>759</v>
      </c>
      <c r="J19">
        <v>1855</v>
      </c>
      <c r="K19">
        <v>0.3202</v>
      </c>
      <c r="L19">
        <v>5</v>
      </c>
      <c r="M19">
        <v>3.91</v>
      </c>
      <c r="N19">
        <v>4105.13</v>
      </c>
      <c r="O19">
        <v>1040</v>
      </c>
      <c r="P19">
        <v>1825</v>
      </c>
      <c r="Q19">
        <v>0.3507</v>
      </c>
      <c r="R19">
        <v>6.41</v>
      </c>
      <c r="S19">
        <v>3.95</v>
      </c>
      <c r="T19">
        <v>11102.13</v>
      </c>
      <c r="U19">
        <v>2846</v>
      </c>
      <c r="V19">
        <v>5923</v>
      </c>
      <c r="W19">
        <v>1.0244</v>
      </c>
      <c r="X19">
        <v>16.49</v>
      </c>
      <c r="Y19">
        <v>11.71</v>
      </c>
    </row>
    <row r="20" spans="1:25">
      <c r="A20" s="5">
        <v>19539059607</v>
      </c>
      <c r="B20">
        <v>26253.32</v>
      </c>
      <c r="C20">
        <v>1397</v>
      </c>
      <c r="D20">
        <v>5279</v>
      </c>
      <c r="E20">
        <v>0.1487</v>
      </c>
      <c r="F20">
        <v>33.44</v>
      </c>
      <c r="G20">
        <v>18.79</v>
      </c>
      <c r="H20">
        <v>16567.24</v>
      </c>
      <c r="I20">
        <v>859</v>
      </c>
      <c r="J20">
        <v>3980</v>
      </c>
      <c r="K20">
        <v>0.1241</v>
      </c>
      <c r="L20">
        <v>33.54</v>
      </c>
      <c r="M20">
        <v>19.29</v>
      </c>
      <c r="N20">
        <v>19034.4</v>
      </c>
      <c r="O20">
        <v>983</v>
      </c>
      <c r="P20">
        <v>3714</v>
      </c>
      <c r="Q20">
        <v>0.1548</v>
      </c>
      <c r="R20">
        <v>33.1</v>
      </c>
      <c r="S20">
        <v>19.36</v>
      </c>
      <c r="T20">
        <v>61854.96</v>
      </c>
      <c r="U20">
        <v>3239</v>
      </c>
      <c r="V20">
        <v>12973</v>
      </c>
      <c r="W20">
        <v>0.4276</v>
      </c>
      <c r="X20">
        <v>100.08</v>
      </c>
      <c r="Y20">
        <v>57.44</v>
      </c>
    </row>
    <row r="21" spans="1:25">
      <c r="A21" s="5">
        <v>37253526527</v>
      </c>
      <c r="B21">
        <v>14708.09</v>
      </c>
      <c r="C21">
        <v>1269</v>
      </c>
      <c r="D21">
        <v>3836</v>
      </c>
      <c r="E21">
        <v>0.262</v>
      </c>
      <c r="F21">
        <v>14.63</v>
      </c>
      <c r="G21">
        <v>11.59</v>
      </c>
      <c r="H21">
        <v>14311.03</v>
      </c>
      <c r="I21">
        <v>1233</v>
      </c>
      <c r="J21">
        <v>4720</v>
      </c>
      <c r="K21">
        <v>0.2095</v>
      </c>
      <c r="L21">
        <v>14.47</v>
      </c>
      <c r="M21">
        <v>11.61</v>
      </c>
      <c r="N21">
        <v>11891.73</v>
      </c>
      <c r="O21">
        <v>1032</v>
      </c>
      <c r="P21">
        <v>3315</v>
      </c>
      <c r="Q21">
        <v>0.26</v>
      </c>
      <c r="R21">
        <v>13.8</v>
      </c>
      <c r="S21">
        <v>11.52</v>
      </c>
      <c r="T21">
        <v>40910.85</v>
      </c>
      <c r="U21">
        <v>3534</v>
      </c>
      <c r="V21">
        <v>11871</v>
      </c>
      <c r="W21">
        <v>0.7315</v>
      </c>
      <c r="X21">
        <v>42.9</v>
      </c>
      <c r="Y21">
        <v>34.72</v>
      </c>
    </row>
    <row r="22" spans="1:25">
      <c r="A22" s="5">
        <v>37253770022</v>
      </c>
      <c r="B22">
        <v>3617.7</v>
      </c>
      <c r="C22">
        <v>572</v>
      </c>
      <c r="D22">
        <v>686</v>
      </c>
      <c r="E22">
        <v>0.2347</v>
      </c>
      <c r="F22">
        <v>22.47</v>
      </c>
      <c r="G22">
        <v>6.32</v>
      </c>
      <c r="H22">
        <v>1634.86</v>
      </c>
      <c r="I22">
        <v>230</v>
      </c>
      <c r="J22">
        <v>494</v>
      </c>
      <c r="K22">
        <v>0.2065</v>
      </c>
      <c r="L22">
        <v>16.03</v>
      </c>
      <c r="M22">
        <v>7.11</v>
      </c>
      <c r="N22">
        <v>1523.21</v>
      </c>
      <c r="O22">
        <v>209</v>
      </c>
      <c r="P22">
        <v>495</v>
      </c>
      <c r="Q22">
        <v>0.1838</v>
      </c>
      <c r="R22">
        <v>16.74</v>
      </c>
      <c r="S22">
        <v>7.29</v>
      </c>
      <c r="T22">
        <v>6775.77</v>
      </c>
      <c r="U22">
        <v>1011</v>
      </c>
      <c r="V22">
        <v>1675</v>
      </c>
      <c r="W22">
        <v>0.625</v>
      </c>
      <c r="X22">
        <v>55.24</v>
      </c>
      <c r="Y22">
        <v>20.72</v>
      </c>
    </row>
    <row r="23" spans="1:25">
      <c r="A23" s="5">
        <v>37254243740</v>
      </c>
      <c r="B23">
        <v>6428.78</v>
      </c>
      <c r="C23">
        <v>465</v>
      </c>
      <c r="D23">
        <v>1037</v>
      </c>
      <c r="E23">
        <v>0.163</v>
      </c>
      <c r="F23">
        <v>38.04</v>
      </c>
      <c r="G23">
        <v>13.83</v>
      </c>
      <c r="H23">
        <v>3276.74</v>
      </c>
      <c r="I23">
        <v>210</v>
      </c>
      <c r="J23">
        <v>823</v>
      </c>
      <c r="K23">
        <v>0.1324</v>
      </c>
      <c r="L23">
        <v>30.06</v>
      </c>
      <c r="M23">
        <v>15.6</v>
      </c>
      <c r="N23">
        <v>4724.46</v>
      </c>
      <c r="O23">
        <v>303</v>
      </c>
      <c r="P23">
        <v>936</v>
      </c>
      <c r="Q23">
        <v>0.1282</v>
      </c>
      <c r="R23">
        <v>39.37</v>
      </c>
      <c r="S23">
        <v>15.59</v>
      </c>
      <c r="T23">
        <v>14429.98</v>
      </c>
      <c r="U23">
        <v>978</v>
      </c>
      <c r="V23">
        <v>2796</v>
      </c>
      <c r="W23">
        <v>0.4236</v>
      </c>
      <c r="X23">
        <v>107.47</v>
      </c>
      <c r="Y23">
        <v>45.02</v>
      </c>
    </row>
    <row r="24" spans="1:25">
      <c r="A24" s="5">
        <v>37318730769</v>
      </c>
      <c r="B24">
        <v>36630.59</v>
      </c>
      <c r="C24">
        <v>3059</v>
      </c>
      <c r="D24">
        <v>11417</v>
      </c>
      <c r="E24">
        <v>0.1811</v>
      </c>
      <c r="F24">
        <v>17.72</v>
      </c>
      <c r="G24">
        <v>11.97</v>
      </c>
      <c r="H24">
        <v>25129.82</v>
      </c>
      <c r="I24">
        <v>2038</v>
      </c>
      <c r="J24">
        <v>6498</v>
      </c>
      <c r="K24">
        <v>0.2016</v>
      </c>
      <c r="L24">
        <v>19.18</v>
      </c>
      <c r="M24">
        <v>12.33</v>
      </c>
      <c r="N24">
        <v>22076.22</v>
      </c>
      <c r="O24">
        <v>1792</v>
      </c>
      <c r="P24">
        <v>5595</v>
      </c>
      <c r="Q24">
        <v>0.2061</v>
      </c>
      <c r="R24">
        <v>19.15</v>
      </c>
      <c r="S24">
        <v>12.32</v>
      </c>
      <c r="T24">
        <v>83836.63</v>
      </c>
      <c r="U24">
        <v>6889</v>
      </c>
      <c r="V24">
        <v>23510</v>
      </c>
      <c r="W24">
        <v>0.5888</v>
      </c>
      <c r="X24">
        <v>56.05</v>
      </c>
      <c r="Y24">
        <v>36.62</v>
      </c>
    </row>
    <row r="25" spans="1:25">
      <c r="A25" s="5">
        <v>39290708556</v>
      </c>
      <c r="B25">
        <v>116052.81</v>
      </c>
      <c r="C25">
        <v>1662</v>
      </c>
      <c r="D25">
        <v>8844</v>
      </c>
      <c r="E25">
        <v>0.1274</v>
      </c>
      <c r="F25">
        <v>102.97</v>
      </c>
      <c r="G25">
        <v>69.83</v>
      </c>
      <c r="H25">
        <v>97312.94</v>
      </c>
      <c r="I25">
        <v>1365</v>
      </c>
      <c r="J25">
        <v>9034</v>
      </c>
      <c r="K25">
        <v>0.0991</v>
      </c>
      <c r="L25">
        <v>108.73</v>
      </c>
      <c r="M25">
        <v>71.29</v>
      </c>
      <c r="N25">
        <v>81780.05</v>
      </c>
      <c r="O25">
        <v>1138</v>
      </c>
      <c r="P25">
        <v>10676</v>
      </c>
      <c r="Q25">
        <v>0.07</v>
      </c>
      <c r="R25">
        <v>109.48</v>
      </c>
      <c r="S25">
        <v>71.86</v>
      </c>
      <c r="T25">
        <v>295145.8</v>
      </c>
      <c r="U25">
        <v>4165</v>
      </c>
      <c r="V25">
        <v>28554</v>
      </c>
      <c r="W25">
        <v>0.2965</v>
      </c>
      <c r="X25">
        <v>321.18</v>
      </c>
      <c r="Y25">
        <v>212.98</v>
      </c>
    </row>
    <row r="26" spans="1:25">
      <c r="A26" s="5">
        <v>39788807046</v>
      </c>
      <c r="B26">
        <v>16913.91</v>
      </c>
      <c r="C26">
        <v>1278</v>
      </c>
      <c r="D26">
        <v>5206</v>
      </c>
      <c r="E26">
        <v>0.1635</v>
      </c>
      <c r="F26">
        <v>19.88</v>
      </c>
      <c r="G26">
        <v>13.23</v>
      </c>
      <c r="H26">
        <v>12594.34</v>
      </c>
      <c r="I26">
        <v>935</v>
      </c>
      <c r="J26">
        <v>4021</v>
      </c>
      <c r="K26">
        <v>0.1572</v>
      </c>
      <c r="L26">
        <v>19.93</v>
      </c>
      <c r="M26">
        <v>13.47</v>
      </c>
      <c r="N26">
        <v>12632.63</v>
      </c>
      <c r="O26">
        <v>947</v>
      </c>
      <c r="P26">
        <v>3492</v>
      </c>
      <c r="Q26">
        <v>0.1818</v>
      </c>
      <c r="R26">
        <v>19.89</v>
      </c>
      <c r="S26">
        <v>13.34</v>
      </c>
      <c r="T26">
        <v>42140.88</v>
      </c>
      <c r="U26">
        <v>3160</v>
      </c>
      <c r="V26">
        <v>12719</v>
      </c>
      <c r="W26">
        <v>0.5025</v>
      </c>
      <c r="X26">
        <v>59.7</v>
      </c>
      <c r="Y26">
        <v>40.04</v>
      </c>
    </row>
    <row r="27" spans="1:25">
      <c r="A27" s="5">
        <v>39800042951</v>
      </c>
      <c r="B27">
        <v>26053.91</v>
      </c>
      <c r="C27">
        <v>1231</v>
      </c>
      <c r="D27">
        <v>1308</v>
      </c>
      <c r="E27">
        <v>0.237</v>
      </c>
      <c r="F27">
        <v>84.04</v>
      </c>
      <c r="G27">
        <v>21.16</v>
      </c>
      <c r="H27">
        <v>7856.54</v>
      </c>
      <c r="I27">
        <v>333</v>
      </c>
      <c r="J27">
        <v>1043</v>
      </c>
      <c r="K27">
        <v>0.1601</v>
      </c>
      <c r="L27">
        <v>47.05</v>
      </c>
      <c r="M27">
        <v>23.59</v>
      </c>
      <c r="N27">
        <v>10207.79</v>
      </c>
      <c r="O27">
        <v>442</v>
      </c>
      <c r="P27">
        <v>1212</v>
      </c>
      <c r="Q27">
        <v>0.1733</v>
      </c>
      <c r="R27">
        <v>48.61</v>
      </c>
      <c r="S27">
        <v>23.09</v>
      </c>
      <c r="T27">
        <v>44118.24</v>
      </c>
      <c r="U27">
        <v>2006</v>
      </c>
      <c r="V27">
        <v>3563</v>
      </c>
      <c r="W27">
        <v>0.5704</v>
      </c>
      <c r="X27">
        <v>179.7</v>
      </c>
      <c r="Y27">
        <v>67.84</v>
      </c>
    </row>
    <row r="28" spans="1:25">
      <c r="A28" s="5">
        <v>39829692578</v>
      </c>
      <c r="B28">
        <v>8802.26</v>
      </c>
      <c r="C28">
        <v>854</v>
      </c>
      <c r="D28">
        <v>5556</v>
      </c>
      <c r="E28">
        <v>0.0648</v>
      </c>
      <c r="F28">
        <v>24.45</v>
      </c>
      <c r="G28">
        <v>10.31</v>
      </c>
      <c r="H28">
        <v>7012.48</v>
      </c>
      <c r="I28">
        <v>656</v>
      </c>
      <c r="J28">
        <v>1396</v>
      </c>
      <c r="K28">
        <v>0.217</v>
      </c>
      <c r="L28">
        <v>23.14</v>
      </c>
      <c r="M28">
        <v>10.69</v>
      </c>
      <c r="N28">
        <v>6704.96</v>
      </c>
      <c r="O28">
        <v>635</v>
      </c>
      <c r="P28">
        <v>1228</v>
      </c>
      <c r="Q28">
        <v>0.2427</v>
      </c>
      <c r="R28">
        <v>22.5</v>
      </c>
      <c r="S28">
        <v>10.56</v>
      </c>
      <c r="T28">
        <v>22519.7</v>
      </c>
      <c r="U28">
        <v>2145</v>
      </c>
      <c r="V28">
        <v>8180</v>
      </c>
      <c r="W28">
        <v>0.5245</v>
      </c>
      <c r="X28">
        <v>70.09</v>
      </c>
      <c r="Y28">
        <v>31.56</v>
      </c>
    </row>
    <row r="29" spans="1:25">
      <c r="A29" s="5">
        <v>40596755110</v>
      </c>
      <c r="B29">
        <v>23808.37</v>
      </c>
      <c r="C29">
        <v>1230</v>
      </c>
      <c r="D29">
        <v>14663</v>
      </c>
      <c r="E29">
        <v>0.0788</v>
      </c>
      <c r="F29">
        <v>20.6</v>
      </c>
      <c r="G29">
        <v>19.36</v>
      </c>
      <c r="H29">
        <v>20313.19</v>
      </c>
      <c r="I29">
        <v>1037</v>
      </c>
      <c r="J29">
        <v>12736</v>
      </c>
      <c r="K29">
        <v>0.0694</v>
      </c>
      <c r="L29">
        <v>22.98</v>
      </c>
      <c r="M29">
        <v>19.59</v>
      </c>
      <c r="N29">
        <v>16146.24</v>
      </c>
      <c r="O29">
        <v>826</v>
      </c>
      <c r="P29">
        <v>10977</v>
      </c>
      <c r="Q29">
        <v>0.0681</v>
      </c>
      <c r="R29">
        <v>21.59</v>
      </c>
      <c r="S29">
        <v>19.55</v>
      </c>
      <c r="T29">
        <v>60267.8</v>
      </c>
      <c r="U29">
        <v>3093</v>
      </c>
      <c r="V29">
        <v>38376</v>
      </c>
      <c r="W29">
        <v>0.2163</v>
      </c>
      <c r="X29">
        <v>65.17</v>
      </c>
      <c r="Y29">
        <v>58.5</v>
      </c>
    </row>
    <row r="30" spans="1:25">
      <c r="A30" s="5">
        <v>40611478319</v>
      </c>
      <c r="B30">
        <v>32755.05</v>
      </c>
      <c r="C30">
        <v>465</v>
      </c>
      <c r="D30">
        <v>3089</v>
      </c>
      <c r="E30">
        <v>0.0955</v>
      </c>
      <c r="F30">
        <v>111.03</v>
      </c>
      <c r="G30">
        <v>70.44</v>
      </c>
      <c r="H30">
        <v>35133.5</v>
      </c>
      <c r="I30">
        <v>487</v>
      </c>
      <c r="J30">
        <v>2672</v>
      </c>
      <c r="K30">
        <v>0.1134</v>
      </c>
      <c r="L30">
        <v>115.95</v>
      </c>
      <c r="M30">
        <v>72.14</v>
      </c>
      <c r="N30">
        <v>30751.17</v>
      </c>
      <c r="O30">
        <v>434</v>
      </c>
      <c r="P30">
        <v>2813</v>
      </c>
      <c r="Q30">
        <v>0.0935</v>
      </c>
      <c r="R30">
        <v>116.92</v>
      </c>
      <c r="S30">
        <v>70.86</v>
      </c>
      <c r="T30">
        <v>98639.72</v>
      </c>
      <c r="U30">
        <v>1386</v>
      </c>
      <c r="V30">
        <v>8574</v>
      </c>
      <c r="W30">
        <v>0.3024</v>
      </c>
      <c r="X30">
        <v>343.9</v>
      </c>
      <c r="Y30">
        <v>213.44</v>
      </c>
    </row>
    <row r="31" spans="1:25">
      <c r="A31" s="5">
        <v>41141176393</v>
      </c>
      <c r="B31">
        <v>293915.84</v>
      </c>
      <c r="C31">
        <v>5798</v>
      </c>
      <c r="D31">
        <v>28881</v>
      </c>
      <c r="E31">
        <v>0.1405</v>
      </c>
      <c r="F31">
        <v>72.41</v>
      </c>
      <c r="G31">
        <v>50.69</v>
      </c>
      <c r="H31">
        <v>250331.1</v>
      </c>
      <c r="I31">
        <v>4906</v>
      </c>
      <c r="J31">
        <v>22119</v>
      </c>
      <c r="K31">
        <v>0.1447</v>
      </c>
      <c r="L31">
        <v>78.2</v>
      </c>
      <c r="M31">
        <v>51.03</v>
      </c>
      <c r="N31">
        <v>222157.56</v>
      </c>
      <c r="O31">
        <v>4358</v>
      </c>
      <c r="P31">
        <v>25612</v>
      </c>
      <c r="Q31">
        <v>0.1091</v>
      </c>
      <c r="R31">
        <v>79.51</v>
      </c>
      <c r="S31">
        <v>50.98</v>
      </c>
      <c r="T31">
        <v>766404.5</v>
      </c>
      <c r="U31">
        <v>15062</v>
      </c>
      <c r="V31">
        <v>76612</v>
      </c>
      <c r="W31">
        <v>0.3943</v>
      </c>
      <c r="X31">
        <v>230.12</v>
      </c>
      <c r="Y31">
        <v>152.7</v>
      </c>
    </row>
    <row r="32" spans="1:25">
      <c r="A32" s="5">
        <v>42300643952</v>
      </c>
      <c r="B32">
        <v>2792.31</v>
      </c>
      <c r="C32">
        <v>60</v>
      </c>
      <c r="D32">
        <v>585</v>
      </c>
      <c r="E32">
        <v>0.0752</v>
      </c>
      <c r="F32">
        <v>63.46</v>
      </c>
      <c r="G32">
        <v>46.54</v>
      </c>
      <c r="H32">
        <v>3414.48</v>
      </c>
      <c r="I32">
        <v>72</v>
      </c>
      <c r="J32">
        <v>478</v>
      </c>
      <c r="K32">
        <v>0.1151</v>
      </c>
      <c r="L32">
        <v>62.08</v>
      </c>
      <c r="M32">
        <v>47.42</v>
      </c>
      <c r="N32">
        <v>2441.58</v>
      </c>
      <c r="O32">
        <v>53</v>
      </c>
      <c r="P32">
        <v>493</v>
      </c>
      <c r="Q32">
        <v>0.0872</v>
      </c>
      <c r="R32">
        <v>56.78</v>
      </c>
      <c r="S32">
        <v>46.07</v>
      </c>
      <c r="T32">
        <v>8648.37</v>
      </c>
      <c r="U32">
        <v>185</v>
      </c>
      <c r="V32">
        <v>1556</v>
      </c>
      <c r="W32">
        <v>0.2775</v>
      </c>
      <c r="X32">
        <v>182.32</v>
      </c>
      <c r="Y32">
        <v>140.03</v>
      </c>
    </row>
    <row r="33" spans="1:25">
      <c r="A33" s="5">
        <v>42301063223</v>
      </c>
      <c r="B33">
        <v>928.47</v>
      </c>
      <c r="C33">
        <v>55</v>
      </c>
      <c r="D33">
        <v>416</v>
      </c>
      <c r="E33">
        <v>0.0865</v>
      </c>
      <c r="F33">
        <v>25.79</v>
      </c>
      <c r="G33">
        <v>16.88</v>
      </c>
      <c r="H33">
        <v>717.35</v>
      </c>
      <c r="I33">
        <v>42</v>
      </c>
      <c r="J33">
        <v>461</v>
      </c>
      <c r="K33">
        <v>0.0803</v>
      </c>
      <c r="L33">
        <v>19.39</v>
      </c>
      <c r="M33">
        <v>17.08</v>
      </c>
      <c r="N33">
        <v>450.44</v>
      </c>
      <c r="O33">
        <v>26</v>
      </c>
      <c r="P33">
        <v>282</v>
      </c>
      <c r="Q33">
        <v>0.0532</v>
      </c>
      <c r="R33">
        <v>30.03</v>
      </c>
      <c r="S33">
        <v>17.32</v>
      </c>
      <c r="T33">
        <v>2096.26</v>
      </c>
      <c r="U33">
        <v>123</v>
      </c>
      <c r="V33">
        <v>1159</v>
      </c>
      <c r="W33">
        <v>0.22</v>
      </c>
      <c r="X33">
        <v>75.21</v>
      </c>
      <c r="Y33">
        <v>51.28</v>
      </c>
    </row>
    <row r="34" spans="1:25">
      <c r="A34" s="5">
        <v>42759737847</v>
      </c>
      <c r="B34">
        <v>29209.08</v>
      </c>
      <c r="C34">
        <v>503</v>
      </c>
      <c r="D34">
        <v>2378</v>
      </c>
      <c r="E34">
        <v>0.14</v>
      </c>
      <c r="F34">
        <v>87.71</v>
      </c>
      <c r="G34">
        <v>58.07</v>
      </c>
      <c r="H34">
        <v>21362.16</v>
      </c>
      <c r="I34">
        <v>336</v>
      </c>
      <c r="J34">
        <v>2169</v>
      </c>
      <c r="K34">
        <v>0.1106</v>
      </c>
      <c r="L34">
        <v>89.01</v>
      </c>
      <c r="M34">
        <v>63.58</v>
      </c>
      <c r="N34">
        <v>17508.17</v>
      </c>
      <c r="O34">
        <v>276</v>
      </c>
      <c r="P34">
        <v>2359</v>
      </c>
      <c r="Q34">
        <v>0.0916</v>
      </c>
      <c r="R34">
        <v>81.06</v>
      </c>
      <c r="S34">
        <v>63.44</v>
      </c>
      <c r="T34">
        <v>68079.41</v>
      </c>
      <c r="U34">
        <v>1115</v>
      </c>
      <c r="V34">
        <v>6906</v>
      </c>
      <c r="W34">
        <v>0.3422</v>
      </c>
      <c r="X34">
        <v>257.78</v>
      </c>
      <c r="Y34">
        <v>185.09</v>
      </c>
    </row>
    <row r="35" spans="1:25">
      <c r="A35" s="5">
        <v>43893226461</v>
      </c>
      <c r="B35">
        <v>6344.55</v>
      </c>
      <c r="C35">
        <v>831</v>
      </c>
      <c r="D35">
        <v>1812</v>
      </c>
      <c r="E35">
        <v>0.2158</v>
      </c>
      <c r="F35">
        <v>16.23</v>
      </c>
      <c r="G35">
        <v>7.63</v>
      </c>
      <c r="H35">
        <v>5252.11</v>
      </c>
      <c r="I35">
        <v>682</v>
      </c>
      <c r="J35">
        <v>1624</v>
      </c>
      <c r="K35">
        <v>0.197</v>
      </c>
      <c r="L35">
        <v>16.41</v>
      </c>
      <c r="M35">
        <v>7.7</v>
      </c>
      <c r="N35">
        <v>4731.7</v>
      </c>
      <c r="O35">
        <v>624</v>
      </c>
      <c r="P35">
        <v>1532</v>
      </c>
      <c r="Q35">
        <v>0.1984</v>
      </c>
      <c r="R35">
        <v>15.56</v>
      </c>
      <c r="S35">
        <v>7.58</v>
      </c>
      <c r="T35">
        <v>16328.36</v>
      </c>
      <c r="U35">
        <v>2137</v>
      </c>
      <c r="V35">
        <v>4968</v>
      </c>
      <c r="W35">
        <v>0.6112</v>
      </c>
      <c r="X35">
        <v>48.2</v>
      </c>
      <c r="Y35">
        <v>22.91</v>
      </c>
    </row>
    <row r="36" spans="1:25">
      <c r="A36" s="5">
        <v>43988989706</v>
      </c>
      <c r="B36">
        <v>22156.19</v>
      </c>
      <c r="C36">
        <v>3979</v>
      </c>
      <c r="D36">
        <v>11750</v>
      </c>
      <c r="E36">
        <v>0.2895</v>
      </c>
      <c r="F36">
        <v>6.51</v>
      </c>
      <c r="G36">
        <v>5.57</v>
      </c>
      <c r="H36">
        <v>16857.68</v>
      </c>
      <c r="I36">
        <v>3022</v>
      </c>
      <c r="J36">
        <v>9139</v>
      </c>
      <c r="K36">
        <v>0.2812</v>
      </c>
      <c r="L36">
        <v>6.56</v>
      </c>
      <c r="M36">
        <v>5.58</v>
      </c>
      <c r="N36">
        <v>17173.22</v>
      </c>
      <c r="O36">
        <v>3087</v>
      </c>
      <c r="P36">
        <v>8164</v>
      </c>
      <c r="Q36">
        <v>0.3266</v>
      </c>
      <c r="R36">
        <v>6.44</v>
      </c>
      <c r="S36">
        <v>5.56</v>
      </c>
      <c r="T36">
        <v>56187.09</v>
      </c>
      <c r="U36">
        <v>10088</v>
      </c>
      <c r="V36">
        <v>29053</v>
      </c>
      <c r="W36">
        <v>0.8973</v>
      </c>
      <c r="X36">
        <v>19.51</v>
      </c>
      <c r="Y36">
        <v>16.71</v>
      </c>
    </row>
    <row r="37" spans="1:25">
      <c r="A37" s="5">
        <v>520538406051</v>
      </c>
      <c r="B37">
        <v>33356.17</v>
      </c>
      <c r="C37">
        <v>560</v>
      </c>
      <c r="D37">
        <v>4328</v>
      </c>
      <c r="E37">
        <v>0.0702</v>
      </c>
      <c r="F37">
        <v>109.72</v>
      </c>
      <c r="G37">
        <v>59.56</v>
      </c>
      <c r="H37">
        <v>19644.71</v>
      </c>
      <c r="I37">
        <v>310</v>
      </c>
      <c r="J37">
        <v>7533</v>
      </c>
      <c r="K37">
        <v>0.027</v>
      </c>
      <c r="L37">
        <v>96.77</v>
      </c>
      <c r="M37">
        <v>63.37</v>
      </c>
      <c r="N37">
        <v>158580.04</v>
      </c>
      <c r="O37">
        <v>3231</v>
      </c>
      <c r="P37">
        <v>10989</v>
      </c>
      <c r="Q37">
        <v>0.1177</v>
      </c>
      <c r="R37">
        <v>122.65</v>
      </c>
      <c r="S37">
        <v>49.08</v>
      </c>
      <c r="T37">
        <v>211580.92</v>
      </c>
      <c r="U37">
        <v>4101</v>
      </c>
      <c r="V37">
        <v>22850</v>
      </c>
      <c r="W37">
        <v>0.2149</v>
      </c>
      <c r="X37">
        <v>329.14</v>
      </c>
      <c r="Y37">
        <v>172.01</v>
      </c>
    </row>
    <row r="38" spans="1:25">
      <c r="A38" s="5">
        <v>521804256985</v>
      </c>
      <c r="B38">
        <v>24170.5</v>
      </c>
      <c r="C38">
        <v>450</v>
      </c>
      <c r="D38">
        <v>3659</v>
      </c>
      <c r="E38">
        <v>0.0913</v>
      </c>
      <c r="F38">
        <v>72.37</v>
      </c>
      <c r="G38">
        <v>53.71</v>
      </c>
      <c r="H38">
        <v>25638.76</v>
      </c>
      <c r="I38">
        <v>467</v>
      </c>
      <c r="J38">
        <v>2941</v>
      </c>
      <c r="K38">
        <v>0.1115</v>
      </c>
      <c r="L38">
        <v>78.17</v>
      </c>
      <c r="M38">
        <v>54.9</v>
      </c>
      <c r="N38">
        <v>19745.48</v>
      </c>
      <c r="O38">
        <v>361</v>
      </c>
      <c r="P38">
        <v>2894</v>
      </c>
      <c r="Q38">
        <v>0.0912</v>
      </c>
      <c r="R38">
        <v>74.79</v>
      </c>
      <c r="S38">
        <v>54.7</v>
      </c>
      <c r="T38">
        <v>69554.74</v>
      </c>
      <c r="U38">
        <v>1278</v>
      </c>
      <c r="V38">
        <v>9494</v>
      </c>
      <c r="W38">
        <v>0.294</v>
      </c>
      <c r="X38">
        <v>225.33</v>
      </c>
      <c r="Y38">
        <v>163.31</v>
      </c>
    </row>
    <row r="39" spans="1:25">
      <c r="A39" s="5">
        <v>521869636173</v>
      </c>
      <c r="B39">
        <v>8427</v>
      </c>
      <c r="C39">
        <v>277</v>
      </c>
      <c r="D39">
        <v>1648</v>
      </c>
      <c r="E39">
        <v>0.142</v>
      </c>
      <c r="F39">
        <v>36.01</v>
      </c>
      <c r="G39">
        <v>30.42</v>
      </c>
      <c r="H39">
        <v>13653.72</v>
      </c>
      <c r="I39">
        <v>475</v>
      </c>
      <c r="J39">
        <v>3126</v>
      </c>
      <c r="K39">
        <v>0.1193</v>
      </c>
      <c r="L39">
        <v>36.61</v>
      </c>
      <c r="M39">
        <v>28.74</v>
      </c>
      <c r="N39">
        <v>9213.3</v>
      </c>
      <c r="O39">
        <v>309</v>
      </c>
      <c r="P39">
        <v>1269</v>
      </c>
      <c r="Q39">
        <v>0.1781</v>
      </c>
      <c r="R39">
        <v>40.77</v>
      </c>
      <c r="S39">
        <v>29.82</v>
      </c>
      <c r="T39">
        <v>31294.02</v>
      </c>
      <c r="U39">
        <v>1061</v>
      </c>
      <c r="V39">
        <v>6043</v>
      </c>
      <c r="W39">
        <v>0.4394</v>
      </c>
      <c r="X39">
        <v>113.39</v>
      </c>
      <c r="Y39">
        <v>88.98</v>
      </c>
    </row>
    <row r="40" spans="1:25">
      <c r="A40" s="5">
        <v>523138079161</v>
      </c>
      <c r="B40">
        <v>763.54</v>
      </c>
      <c r="C40">
        <v>125</v>
      </c>
      <c r="D40">
        <v>387</v>
      </c>
      <c r="E40">
        <v>0.1654</v>
      </c>
      <c r="F40">
        <v>11.93</v>
      </c>
      <c r="G40">
        <v>6.11</v>
      </c>
      <c r="H40">
        <v>586.95</v>
      </c>
      <c r="I40">
        <v>97</v>
      </c>
      <c r="J40">
        <v>313</v>
      </c>
      <c r="K40">
        <v>0.1885</v>
      </c>
      <c r="L40">
        <v>9.95</v>
      </c>
      <c r="M40">
        <v>6.05</v>
      </c>
      <c r="N40">
        <v>720.84</v>
      </c>
      <c r="O40">
        <v>120</v>
      </c>
      <c r="P40">
        <v>309</v>
      </c>
      <c r="Q40">
        <v>0.2233</v>
      </c>
      <c r="R40">
        <v>10.45</v>
      </c>
      <c r="S40">
        <v>6.01</v>
      </c>
      <c r="T40">
        <v>2071.33</v>
      </c>
      <c r="U40">
        <v>342</v>
      </c>
      <c r="V40">
        <v>1009</v>
      </c>
      <c r="W40">
        <v>0.5772</v>
      </c>
      <c r="X40">
        <v>32.33</v>
      </c>
      <c r="Y40">
        <v>18.17</v>
      </c>
    </row>
    <row r="41" spans="1:25">
      <c r="A41" s="5">
        <v>524754970729</v>
      </c>
      <c r="B41">
        <v>3583.05</v>
      </c>
      <c r="C41">
        <v>116</v>
      </c>
      <c r="D41">
        <v>770</v>
      </c>
      <c r="E41">
        <v>0.0636</v>
      </c>
      <c r="F41">
        <v>73.12</v>
      </c>
      <c r="G41">
        <v>30.89</v>
      </c>
      <c r="H41">
        <v>1293.91</v>
      </c>
      <c r="I41">
        <v>33</v>
      </c>
      <c r="J41">
        <v>623</v>
      </c>
      <c r="K41">
        <v>0.0401</v>
      </c>
      <c r="L41">
        <v>51.76</v>
      </c>
      <c r="M41">
        <v>39.21</v>
      </c>
      <c r="N41">
        <v>1861.53</v>
      </c>
      <c r="O41">
        <v>49</v>
      </c>
      <c r="P41">
        <v>583</v>
      </c>
      <c r="Q41">
        <v>0.0394</v>
      </c>
      <c r="R41">
        <v>80.94</v>
      </c>
      <c r="S41">
        <v>37.99</v>
      </c>
      <c r="T41">
        <v>6738.49</v>
      </c>
      <c r="U41">
        <v>198</v>
      </c>
      <c r="V41">
        <v>1976</v>
      </c>
      <c r="W41">
        <v>0.1431</v>
      </c>
      <c r="X41">
        <v>205.82</v>
      </c>
      <c r="Y41">
        <v>108.09</v>
      </c>
    </row>
    <row r="42" spans="1:25">
      <c r="A42" s="5">
        <v>525000115434</v>
      </c>
      <c r="B42">
        <v>47579.35</v>
      </c>
      <c r="C42">
        <v>3837</v>
      </c>
      <c r="D42">
        <v>10008</v>
      </c>
      <c r="E42">
        <v>0.3315</v>
      </c>
      <c r="F42">
        <v>14.34</v>
      </c>
      <c r="G42">
        <v>12.4</v>
      </c>
      <c r="H42">
        <v>39563.24</v>
      </c>
      <c r="I42">
        <v>3169</v>
      </c>
      <c r="J42">
        <v>8164</v>
      </c>
      <c r="K42">
        <v>0.3338</v>
      </c>
      <c r="L42">
        <v>14.52</v>
      </c>
      <c r="M42">
        <v>12.48</v>
      </c>
      <c r="N42">
        <v>41442.87</v>
      </c>
      <c r="O42">
        <v>3343</v>
      </c>
      <c r="P42">
        <v>8775</v>
      </c>
      <c r="Q42">
        <v>0.3374</v>
      </c>
      <c r="R42">
        <v>14</v>
      </c>
      <c r="S42">
        <v>12.4</v>
      </c>
      <c r="T42">
        <v>128585.46</v>
      </c>
      <c r="U42">
        <v>10349</v>
      </c>
      <c r="V42">
        <v>26947</v>
      </c>
      <c r="W42">
        <v>1.0027</v>
      </c>
      <c r="X42">
        <v>42.86</v>
      </c>
      <c r="Y42">
        <v>37.28</v>
      </c>
    </row>
    <row r="43" spans="1:25">
      <c r="A43" s="5">
        <v>525048016525</v>
      </c>
      <c r="B43">
        <v>7259.18</v>
      </c>
      <c r="C43">
        <v>364</v>
      </c>
      <c r="D43">
        <v>1200</v>
      </c>
      <c r="E43">
        <v>0.1025</v>
      </c>
      <c r="F43">
        <v>59.02</v>
      </c>
      <c r="G43">
        <v>19.94</v>
      </c>
      <c r="H43">
        <v>3270.42</v>
      </c>
      <c r="I43">
        <v>152</v>
      </c>
      <c r="J43">
        <v>900</v>
      </c>
      <c r="K43">
        <v>0.0689</v>
      </c>
      <c r="L43">
        <v>52.75</v>
      </c>
      <c r="M43">
        <v>21.52</v>
      </c>
      <c r="N43">
        <v>3074.24</v>
      </c>
      <c r="O43">
        <v>142</v>
      </c>
      <c r="P43">
        <v>885</v>
      </c>
      <c r="Q43">
        <v>0.0915</v>
      </c>
      <c r="R43">
        <v>37.95</v>
      </c>
      <c r="S43">
        <v>21.65</v>
      </c>
      <c r="T43">
        <v>13603.84</v>
      </c>
      <c r="U43">
        <v>658</v>
      </c>
      <c r="V43">
        <v>2985</v>
      </c>
      <c r="W43">
        <v>0.2629</v>
      </c>
      <c r="X43">
        <v>149.72</v>
      </c>
      <c r="Y43">
        <v>63.11</v>
      </c>
    </row>
    <row r="44" spans="1:25">
      <c r="A44" s="5">
        <v>525281347377</v>
      </c>
      <c r="B44">
        <v>292.61</v>
      </c>
      <c r="C44">
        <v>9</v>
      </c>
      <c r="D44">
        <v>64</v>
      </c>
      <c r="E44">
        <v>0.1094</v>
      </c>
      <c r="F44">
        <v>41.8</v>
      </c>
      <c r="G44">
        <v>32.51</v>
      </c>
      <c r="H44">
        <v>132.6</v>
      </c>
      <c r="I44">
        <v>4</v>
      </c>
      <c r="J44">
        <v>44</v>
      </c>
      <c r="K44">
        <v>0.0909</v>
      </c>
      <c r="L44">
        <v>33.15</v>
      </c>
      <c r="M44">
        <v>33.15</v>
      </c>
      <c r="N44">
        <v>66.22</v>
      </c>
      <c r="O44">
        <v>2</v>
      </c>
      <c r="P44">
        <v>33</v>
      </c>
      <c r="Q44">
        <v>0.0606</v>
      </c>
      <c r="R44">
        <v>33.11</v>
      </c>
      <c r="S44">
        <v>33.11</v>
      </c>
      <c r="T44">
        <v>491.43</v>
      </c>
      <c r="U44">
        <v>15</v>
      </c>
      <c r="V44">
        <v>141</v>
      </c>
      <c r="W44">
        <v>0.2609</v>
      </c>
      <c r="X44">
        <v>108.06</v>
      </c>
      <c r="Y44">
        <v>98.77</v>
      </c>
    </row>
    <row r="45" spans="1:25">
      <c r="A45" s="5">
        <v>526145930115</v>
      </c>
      <c r="B45">
        <v>4084.87</v>
      </c>
      <c r="C45">
        <v>63</v>
      </c>
      <c r="D45">
        <v>524</v>
      </c>
      <c r="E45">
        <v>0.103</v>
      </c>
      <c r="F45">
        <v>75.65</v>
      </c>
      <c r="G45">
        <v>64.84</v>
      </c>
      <c r="H45">
        <v>4575.22</v>
      </c>
      <c r="I45">
        <v>68</v>
      </c>
      <c r="J45">
        <v>456</v>
      </c>
      <c r="K45">
        <v>0.1096</v>
      </c>
      <c r="L45">
        <v>91.5</v>
      </c>
      <c r="M45">
        <v>67.28</v>
      </c>
      <c r="N45">
        <v>4929.37</v>
      </c>
      <c r="O45">
        <v>75</v>
      </c>
      <c r="P45">
        <v>553</v>
      </c>
      <c r="Q45">
        <v>0.1013</v>
      </c>
      <c r="R45">
        <v>88.02</v>
      </c>
      <c r="S45">
        <v>65.72</v>
      </c>
      <c r="T45">
        <v>13589.46</v>
      </c>
      <c r="U45">
        <v>206</v>
      </c>
      <c r="V45">
        <v>1533</v>
      </c>
      <c r="W45">
        <v>0.3139</v>
      </c>
      <c r="X45">
        <v>255.17</v>
      </c>
      <c r="Y45">
        <v>197.84</v>
      </c>
    </row>
    <row r="46" spans="1:25">
      <c r="A46" s="5">
        <v>527119411115</v>
      </c>
      <c r="B46">
        <v>717.96</v>
      </c>
      <c r="C46">
        <v>17</v>
      </c>
      <c r="D46">
        <v>67</v>
      </c>
      <c r="E46">
        <v>0.2239</v>
      </c>
      <c r="F46">
        <v>47.86</v>
      </c>
      <c r="G46">
        <v>42.23</v>
      </c>
      <c r="H46">
        <v>737.69</v>
      </c>
      <c r="I46">
        <v>17</v>
      </c>
      <c r="J46">
        <v>95</v>
      </c>
      <c r="K46">
        <v>0.1474</v>
      </c>
      <c r="L46">
        <v>52.69</v>
      </c>
      <c r="M46">
        <v>43.39</v>
      </c>
      <c r="N46">
        <v>704.59</v>
      </c>
      <c r="O46">
        <v>16</v>
      </c>
      <c r="P46">
        <v>80</v>
      </c>
      <c r="Q46">
        <v>0.175</v>
      </c>
      <c r="R46">
        <v>50.33</v>
      </c>
      <c r="S46">
        <v>44.04</v>
      </c>
      <c r="T46">
        <v>2160.24</v>
      </c>
      <c r="U46">
        <v>50</v>
      </c>
      <c r="V46">
        <v>242</v>
      </c>
      <c r="W46">
        <v>0.5463</v>
      </c>
      <c r="X46">
        <v>150.88</v>
      </c>
      <c r="Y46">
        <v>129.66</v>
      </c>
    </row>
    <row r="47" spans="1:25">
      <c r="A47" s="5">
        <v>527169293681</v>
      </c>
      <c r="B47">
        <v>98.64</v>
      </c>
      <c r="C47">
        <v>3</v>
      </c>
      <c r="D47">
        <v>475</v>
      </c>
      <c r="E47">
        <v>0.0063</v>
      </c>
      <c r="F47">
        <v>32.88</v>
      </c>
      <c r="G47">
        <v>32.88</v>
      </c>
      <c r="H47">
        <v>390.97</v>
      </c>
      <c r="I47">
        <v>13</v>
      </c>
      <c r="J47">
        <v>345</v>
      </c>
      <c r="K47">
        <v>0.0232</v>
      </c>
      <c r="L47">
        <v>48.87</v>
      </c>
      <c r="M47">
        <v>30.07</v>
      </c>
      <c r="N47">
        <v>382.41</v>
      </c>
      <c r="O47">
        <v>12</v>
      </c>
      <c r="P47">
        <v>260</v>
      </c>
      <c r="Q47">
        <v>0.0346</v>
      </c>
      <c r="R47">
        <v>42.49</v>
      </c>
      <c r="S47">
        <v>31.87</v>
      </c>
      <c r="T47">
        <v>872.02</v>
      </c>
      <c r="U47">
        <v>28</v>
      </c>
      <c r="V47">
        <v>1080</v>
      </c>
      <c r="W47">
        <v>0.0641</v>
      </c>
      <c r="X47">
        <v>124.24</v>
      </c>
      <c r="Y47">
        <v>94.82</v>
      </c>
    </row>
    <row r="48" spans="1:25">
      <c r="A48" s="5">
        <v>527183564590</v>
      </c>
      <c r="B48">
        <v>1705.63</v>
      </c>
      <c r="C48">
        <v>28</v>
      </c>
      <c r="D48">
        <v>164</v>
      </c>
      <c r="E48">
        <v>0.1037</v>
      </c>
      <c r="F48">
        <v>100.33</v>
      </c>
      <c r="G48">
        <v>60.92</v>
      </c>
      <c r="H48">
        <v>1183.46</v>
      </c>
      <c r="I48">
        <v>19</v>
      </c>
      <c r="J48">
        <v>108</v>
      </c>
      <c r="K48">
        <v>0.1574</v>
      </c>
      <c r="L48">
        <v>69.62</v>
      </c>
      <c r="M48">
        <v>62.29</v>
      </c>
      <c r="N48">
        <v>416.26</v>
      </c>
      <c r="O48">
        <v>7</v>
      </c>
      <c r="P48">
        <v>114</v>
      </c>
      <c r="Q48">
        <v>0.0614</v>
      </c>
      <c r="R48">
        <v>59.47</v>
      </c>
      <c r="S48">
        <v>59.47</v>
      </c>
      <c r="T48">
        <v>3305.35</v>
      </c>
      <c r="U48">
        <v>54</v>
      </c>
      <c r="V48">
        <v>386</v>
      </c>
      <c r="W48">
        <v>0.3225</v>
      </c>
      <c r="X48">
        <v>229.42</v>
      </c>
      <c r="Y48">
        <v>182.68</v>
      </c>
    </row>
    <row r="49" spans="1:25">
      <c r="A49" s="5">
        <v>527678427514</v>
      </c>
      <c r="B49">
        <v>3111.71</v>
      </c>
      <c r="C49">
        <v>81</v>
      </c>
      <c r="D49">
        <v>324</v>
      </c>
      <c r="E49">
        <v>0.2068</v>
      </c>
      <c r="F49">
        <v>46.44</v>
      </c>
      <c r="G49">
        <v>38.42</v>
      </c>
      <c r="H49">
        <v>3309.98</v>
      </c>
      <c r="I49">
        <v>83</v>
      </c>
      <c r="J49">
        <v>338</v>
      </c>
      <c r="K49">
        <v>0.1893</v>
      </c>
      <c r="L49">
        <v>51.72</v>
      </c>
      <c r="M49">
        <v>39.88</v>
      </c>
      <c r="N49">
        <v>3681.14</v>
      </c>
      <c r="O49">
        <v>93</v>
      </c>
      <c r="P49">
        <v>334</v>
      </c>
      <c r="Q49">
        <v>0.1796</v>
      </c>
      <c r="R49">
        <v>61.35</v>
      </c>
      <c r="S49">
        <v>39.58</v>
      </c>
      <c r="T49">
        <v>10102.83</v>
      </c>
      <c r="U49">
        <v>257</v>
      </c>
      <c r="V49">
        <v>996</v>
      </c>
      <c r="W49">
        <v>0.5757</v>
      </c>
      <c r="X49">
        <v>159.51</v>
      </c>
      <c r="Y49">
        <v>117.88</v>
      </c>
    </row>
    <row r="50" spans="1:25">
      <c r="A50" s="5">
        <v>527719726342</v>
      </c>
      <c r="B50">
        <v>1804.94</v>
      </c>
      <c r="C50">
        <v>32</v>
      </c>
      <c r="D50">
        <v>131</v>
      </c>
      <c r="E50">
        <v>0.145</v>
      </c>
      <c r="F50">
        <v>95</v>
      </c>
      <c r="G50">
        <v>56.4</v>
      </c>
      <c r="H50">
        <v>878.81</v>
      </c>
      <c r="I50">
        <v>15</v>
      </c>
      <c r="J50">
        <v>77</v>
      </c>
      <c r="K50">
        <v>0.0649</v>
      </c>
      <c r="L50">
        <v>175.76</v>
      </c>
      <c r="M50">
        <v>58.59</v>
      </c>
      <c r="N50">
        <v>1014.54</v>
      </c>
      <c r="O50">
        <v>17</v>
      </c>
      <c r="P50">
        <v>85</v>
      </c>
      <c r="Q50">
        <v>0.0941</v>
      </c>
      <c r="R50">
        <v>126.82</v>
      </c>
      <c r="S50">
        <v>59.68</v>
      </c>
      <c r="T50">
        <v>3698.29</v>
      </c>
      <c r="U50">
        <v>64</v>
      </c>
      <c r="V50">
        <v>293</v>
      </c>
      <c r="W50">
        <v>0.304</v>
      </c>
      <c r="X50">
        <v>397.58</v>
      </c>
      <c r="Y50">
        <v>174.67</v>
      </c>
    </row>
    <row r="51" spans="1:25">
      <c r="A51" s="5">
        <v>527733177957</v>
      </c>
      <c r="B51">
        <v>2435.14</v>
      </c>
      <c r="C51">
        <v>85</v>
      </c>
      <c r="D51">
        <v>392</v>
      </c>
      <c r="E51">
        <v>0.1403</v>
      </c>
      <c r="F51">
        <v>44.28</v>
      </c>
      <c r="G51">
        <v>28.65</v>
      </c>
      <c r="H51">
        <v>1935.75</v>
      </c>
      <c r="I51">
        <v>65</v>
      </c>
      <c r="J51">
        <v>326</v>
      </c>
      <c r="K51">
        <v>0.138</v>
      </c>
      <c r="L51">
        <v>43.02</v>
      </c>
      <c r="M51">
        <v>29.78</v>
      </c>
      <c r="N51">
        <v>1868.4</v>
      </c>
      <c r="O51">
        <v>61</v>
      </c>
      <c r="P51">
        <v>298</v>
      </c>
      <c r="Q51">
        <v>0.1678</v>
      </c>
      <c r="R51">
        <v>37.37</v>
      </c>
      <c r="S51">
        <v>30.63</v>
      </c>
      <c r="T51">
        <v>6239.29</v>
      </c>
      <c r="U51">
        <v>211</v>
      </c>
      <c r="V51">
        <v>1016</v>
      </c>
      <c r="W51">
        <v>0.4461</v>
      </c>
      <c r="X51">
        <v>124.67</v>
      </c>
      <c r="Y51">
        <v>89.06</v>
      </c>
    </row>
    <row r="52" spans="1:25">
      <c r="A52" s="5">
        <v>527733221669</v>
      </c>
      <c r="B52">
        <v>599.57</v>
      </c>
      <c r="C52">
        <v>16</v>
      </c>
      <c r="D52">
        <v>159</v>
      </c>
      <c r="E52">
        <v>0.088</v>
      </c>
      <c r="F52">
        <v>42.83</v>
      </c>
      <c r="G52">
        <v>37.47</v>
      </c>
      <c r="H52">
        <v>1272.88</v>
      </c>
      <c r="I52">
        <v>34</v>
      </c>
      <c r="J52">
        <v>215</v>
      </c>
      <c r="K52">
        <v>0.1163</v>
      </c>
      <c r="L52">
        <v>50.92</v>
      </c>
      <c r="M52">
        <v>37.44</v>
      </c>
      <c r="N52">
        <v>1223.24</v>
      </c>
      <c r="O52">
        <v>33</v>
      </c>
      <c r="P52">
        <v>109</v>
      </c>
      <c r="Q52">
        <v>0.1835</v>
      </c>
      <c r="R52">
        <v>61.16</v>
      </c>
      <c r="S52">
        <v>37.07</v>
      </c>
      <c r="T52">
        <v>3095.69</v>
      </c>
      <c r="U52">
        <v>83</v>
      </c>
      <c r="V52">
        <v>483</v>
      </c>
      <c r="W52">
        <v>0.3878</v>
      </c>
      <c r="X52">
        <v>154.91</v>
      </c>
      <c r="Y52">
        <v>111.98</v>
      </c>
    </row>
    <row r="53" spans="1:25">
      <c r="A53" s="5">
        <v>527733377421</v>
      </c>
      <c r="B53">
        <v>1270.61</v>
      </c>
      <c r="C53">
        <v>27</v>
      </c>
      <c r="D53">
        <v>42</v>
      </c>
      <c r="E53">
        <v>0.0952</v>
      </c>
      <c r="F53">
        <v>317.65</v>
      </c>
      <c r="G53">
        <v>47.06</v>
      </c>
      <c r="H53">
        <v>85.34</v>
      </c>
      <c r="I53">
        <v>2</v>
      </c>
      <c r="J53">
        <v>26</v>
      </c>
      <c r="K53">
        <v>0.0769</v>
      </c>
      <c r="L53">
        <v>42.67</v>
      </c>
      <c r="M53">
        <v>42.67</v>
      </c>
      <c r="N53">
        <v>127.87</v>
      </c>
      <c r="O53">
        <v>3</v>
      </c>
      <c r="P53">
        <v>31</v>
      </c>
      <c r="Q53">
        <v>0.0968</v>
      </c>
      <c r="R53">
        <v>42.62</v>
      </c>
      <c r="S53">
        <v>42.62</v>
      </c>
      <c r="T53">
        <v>1483.82</v>
      </c>
      <c r="U53">
        <v>32</v>
      </c>
      <c r="V53">
        <v>99</v>
      </c>
      <c r="W53">
        <v>0.2689</v>
      </c>
      <c r="X53">
        <v>402.94</v>
      </c>
      <c r="Y53">
        <v>132.35</v>
      </c>
    </row>
    <row r="54" spans="1:25">
      <c r="A54" s="5">
        <v>527733381602</v>
      </c>
      <c r="B54">
        <v>111.71</v>
      </c>
      <c r="C54">
        <v>4</v>
      </c>
      <c r="D54">
        <v>621</v>
      </c>
      <c r="E54">
        <v>0.0064</v>
      </c>
      <c r="F54">
        <v>27.93</v>
      </c>
      <c r="G54">
        <v>27.93</v>
      </c>
      <c r="H54">
        <v>53.05</v>
      </c>
      <c r="I54">
        <v>2</v>
      </c>
      <c r="J54">
        <v>376</v>
      </c>
      <c r="K54">
        <v>0.0053</v>
      </c>
      <c r="L54">
        <v>26.52</v>
      </c>
      <c r="M54">
        <v>26.52</v>
      </c>
      <c r="N54">
        <v>481.59</v>
      </c>
      <c r="O54">
        <v>19</v>
      </c>
      <c r="P54">
        <v>332</v>
      </c>
      <c r="Q54">
        <v>0.0331</v>
      </c>
      <c r="R54">
        <v>43.78</v>
      </c>
      <c r="S54">
        <v>25.35</v>
      </c>
      <c r="T54">
        <v>646.35</v>
      </c>
      <c r="U54">
        <v>25</v>
      </c>
      <c r="V54">
        <v>1329</v>
      </c>
      <c r="W54">
        <v>0.0448</v>
      </c>
      <c r="X54">
        <v>98.23</v>
      </c>
      <c r="Y54">
        <v>79.8</v>
      </c>
    </row>
    <row r="55" spans="1:25">
      <c r="A55" s="5">
        <v>527733589105</v>
      </c>
      <c r="B55">
        <v>10271.7</v>
      </c>
      <c r="C55">
        <v>856</v>
      </c>
      <c r="D55">
        <v>1636</v>
      </c>
      <c r="E55">
        <v>0.272</v>
      </c>
      <c r="F55">
        <v>23.08</v>
      </c>
      <c r="G55">
        <v>12</v>
      </c>
      <c r="H55">
        <v>9665.26</v>
      </c>
      <c r="I55">
        <v>743</v>
      </c>
      <c r="J55">
        <v>1548</v>
      </c>
      <c r="K55">
        <v>0.2636</v>
      </c>
      <c r="L55">
        <v>23.69</v>
      </c>
      <c r="M55">
        <v>13.01</v>
      </c>
      <c r="N55">
        <v>8532.49</v>
      </c>
      <c r="O55">
        <v>656</v>
      </c>
      <c r="P55">
        <v>1527</v>
      </c>
      <c r="Q55">
        <v>0.2331</v>
      </c>
      <c r="R55">
        <v>23.97</v>
      </c>
      <c r="S55">
        <v>13.01</v>
      </c>
      <c r="T55">
        <v>28469.45</v>
      </c>
      <c r="U55">
        <v>2255</v>
      </c>
      <c r="V55">
        <v>4711</v>
      </c>
      <c r="W55">
        <v>0.7687</v>
      </c>
      <c r="X55">
        <v>70.74</v>
      </c>
      <c r="Y55">
        <v>38.02</v>
      </c>
    </row>
    <row r="56" spans="1:25">
      <c r="A56" s="5">
        <v>527733653043</v>
      </c>
      <c r="B56">
        <v>28647.27</v>
      </c>
      <c r="C56">
        <v>1927</v>
      </c>
      <c r="D56">
        <v>5209</v>
      </c>
      <c r="E56">
        <v>0.2465</v>
      </c>
      <c r="F56">
        <v>22.31</v>
      </c>
      <c r="G56">
        <v>14.87</v>
      </c>
      <c r="H56">
        <v>22133.46</v>
      </c>
      <c r="I56">
        <v>1463</v>
      </c>
      <c r="J56">
        <v>4637</v>
      </c>
      <c r="K56">
        <v>0.2105</v>
      </c>
      <c r="L56">
        <v>22.68</v>
      </c>
      <c r="M56">
        <v>15.13</v>
      </c>
      <c r="N56">
        <v>26392.72</v>
      </c>
      <c r="O56">
        <v>1739</v>
      </c>
      <c r="P56">
        <v>4637</v>
      </c>
      <c r="Q56">
        <v>0.2301</v>
      </c>
      <c r="R56">
        <v>24.74</v>
      </c>
      <c r="S56">
        <v>15.18</v>
      </c>
      <c r="T56">
        <v>77173.45</v>
      </c>
      <c r="U56">
        <v>5129</v>
      </c>
      <c r="V56">
        <v>14483</v>
      </c>
      <c r="W56">
        <v>0.6871</v>
      </c>
      <c r="X56">
        <v>69.73</v>
      </c>
      <c r="Y56">
        <v>45.18</v>
      </c>
    </row>
    <row r="57" spans="1:25">
      <c r="A57" s="5">
        <v>527990475963</v>
      </c>
      <c r="B57">
        <v>10559.6</v>
      </c>
      <c r="C57">
        <v>197</v>
      </c>
      <c r="D57">
        <v>1376</v>
      </c>
      <c r="E57">
        <v>0.1134</v>
      </c>
      <c r="F57">
        <v>67.69</v>
      </c>
      <c r="G57">
        <v>53.6</v>
      </c>
      <c r="H57">
        <v>9396.38</v>
      </c>
      <c r="I57">
        <v>169</v>
      </c>
      <c r="J57">
        <v>961</v>
      </c>
      <c r="K57">
        <v>0.128</v>
      </c>
      <c r="L57">
        <v>76.39</v>
      </c>
      <c r="M57">
        <v>55.6</v>
      </c>
      <c r="N57">
        <v>10549.48</v>
      </c>
      <c r="O57">
        <v>192</v>
      </c>
      <c r="P57">
        <v>873</v>
      </c>
      <c r="Q57">
        <v>0.1524</v>
      </c>
      <c r="R57">
        <v>79.32</v>
      </c>
      <c r="S57">
        <v>54.95</v>
      </c>
      <c r="T57">
        <v>30505.46</v>
      </c>
      <c r="U57">
        <v>558</v>
      </c>
      <c r="V57">
        <v>3210</v>
      </c>
      <c r="W57">
        <v>0.3938</v>
      </c>
      <c r="X57">
        <v>223.4</v>
      </c>
      <c r="Y57">
        <v>164.15</v>
      </c>
    </row>
    <row r="58" spans="1:25">
      <c r="A58" s="5">
        <v>527990607768</v>
      </c>
      <c r="B58">
        <v>275.85</v>
      </c>
      <c r="C58">
        <v>10</v>
      </c>
      <c r="D58">
        <v>62</v>
      </c>
      <c r="E58">
        <v>0.1452</v>
      </c>
      <c r="F58">
        <v>30.65</v>
      </c>
      <c r="G58">
        <v>27.59</v>
      </c>
      <c r="H58">
        <v>218.71</v>
      </c>
      <c r="I58">
        <v>8</v>
      </c>
      <c r="J58">
        <v>47</v>
      </c>
      <c r="K58">
        <v>0.1489</v>
      </c>
      <c r="L58">
        <v>31.24</v>
      </c>
      <c r="M58">
        <v>27.34</v>
      </c>
      <c r="N58">
        <v>136.11</v>
      </c>
      <c r="O58">
        <v>5</v>
      </c>
      <c r="P58">
        <v>56</v>
      </c>
      <c r="Q58">
        <v>0.0893</v>
      </c>
      <c r="R58">
        <v>27.22</v>
      </c>
      <c r="S58">
        <v>27.22</v>
      </c>
      <c r="T58">
        <v>630.67</v>
      </c>
      <c r="U58">
        <v>23</v>
      </c>
      <c r="V58">
        <v>165</v>
      </c>
      <c r="W58">
        <v>0.3834</v>
      </c>
      <c r="X58">
        <v>89.11</v>
      </c>
      <c r="Y58">
        <v>82.15</v>
      </c>
    </row>
    <row r="59" spans="1:25">
      <c r="A59" s="5">
        <v>527990679684</v>
      </c>
      <c r="B59">
        <v>10409.53</v>
      </c>
      <c r="C59">
        <v>387</v>
      </c>
      <c r="D59">
        <v>2099</v>
      </c>
      <c r="E59">
        <v>0.1691</v>
      </c>
      <c r="F59">
        <v>29.32</v>
      </c>
      <c r="G59">
        <v>26.9</v>
      </c>
      <c r="H59">
        <v>8645.16</v>
      </c>
      <c r="I59">
        <v>316</v>
      </c>
      <c r="J59">
        <v>1562</v>
      </c>
      <c r="K59">
        <v>0.1869</v>
      </c>
      <c r="L59">
        <v>29.61</v>
      </c>
      <c r="M59">
        <v>27.36</v>
      </c>
      <c r="N59">
        <v>8463.4</v>
      </c>
      <c r="O59">
        <v>303</v>
      </c>
      <c r="P59">
        <v>1494</v>
      </c>
      <c r="Q59">
        <v>0.1834</v>
      </c>
      <c r="R59">
        <v>30.89</v>
      </c>
      <c r="S59">
        <v>27.93</v>
      </c>
      <c r="T59">
        <v>27518.09</v>
      </c>
      <c r="U59">
        <v>1006</v>
      </c>
      <c r="V59">
        <v>5155</v>
      </c>
      <c r="W59">
        <v>0.5394</v>
      </c>
      <c r="X59">
        <v>89.82</v>
      </c>
      <c r="Y59">
        <v>82.19</v>
      </c>
    </row>
    <row r="60" spans="1:25">
      <c r="A60" s="5">
        <v>527990951359</v>
      </c>
      <c r="B60">
        <v>5237.01</v>
      </c>
      <c r="C60">
        <v>93</v>
      </c>
      <c r="D60">
        <v>336</v>
      </c>
      <c r="E60">
        <v>0.2054</v>
      </c>
      <c r="F60">
        <v>75.9</v>
      </c>
      <c r="G60">
        <v>56.31</v>
      </c>
      <c r="H60">
        <v>4844.35</v>
      </c>
      <c r="I60">
        <v>86</v>
      </c>
      <c r="J60">
        <v>246</v>
      </c>
      <c r="K60">
        <v>0.1707</v>
      </c>
      <c r="L60">
        <v>115.34</v>
      </c>
      <c r="M60">
        <v>56.33</v>
      </c>
      <c r="N60">
        <v>4481.33</v>
      </c>
      <c r="O60">
        <v>78</v>
      </c>
      <c r="P60">
        <v>254</v>
      </c>
      <c r="Q60">
        <v>0.1968</v>
      </c>
      <c r="R60">
        <v>89.63</v>
      </c>
      <c r="S60">
        <v>57.45</v>
      </c>
      <c r="T60">
        <v>14562.69</v>
      </c>
      <c r="U60">
        <v>257</v>
      </c>
      <c r="V60">
        <v>836</v>
      </c>
      <c r="W60">
        <v>0.5729</v>
      </c>
      <c r="X60">
        <v>280.87</v>
      </c>
      <c r="Y60">
        <v>170.09</v>
      </c>
    </row>
    <row r="61" spans="1:25">
      <c r="A61" s="5">
        <v>528032990563</v>
      </c>
      <c r="B61">
        <v>285.88</v>
      </c>
      <c r="C61">
        <v>14</v>
      </c>
      <c r="D61">
        <v>101</v>
      </c>
      <c r="E61">
        <v>0.1287</v>
      </c>
      <c r="F61">
        <v>21.99</v>
      </c>
      <c r="G61">
        <v>20.42</v>
      </c>
      <c r="H61">
        <v>186.68</v>
      </c>
      <c r="I61">
        <v>9</v>
      </c>
      <c r="J61">
        <v>85</v>
      </c>
      <c r="K61">
        <v>0.0941</v>
      </c>
      <c r="L61">
        <v>23.34</v>
      </c>
      <c r="M61">
        <v>20.74</v>
      </c>
      <c r="N61">
        <v>352.34</v>
      </c>
      <c r="O61">
        <v>17</v>
      </c>
      <c r="P61">
        <v>74</v>
      </c>
      <c r="Q61">
        <v>0.1622</v>
      </c>
      <c r="R61">
        <v>29.36</v>
      </c>
      <c r="S61">
        <v>20.73</v>
      </c>
      <c r="T61">
        <v>824.9</v>
      </c>
      <c r="U61">
        <v>40</v>
      </c>
      <c r="V61">
        <v>260</v>
      </c>
      <c r="W61">
        <v>0.385</v>
      </c>
      <c r="X61">
        <v>74.69</v>
      </c>
      <c r="Y61">
        <v>61.89</v>
      </c>
    </row>
    <row r="62" spans="1:25">
      <c r="A62" s="5">
        <v>528033010612</v>
      </c>
      <c r="B62">
        <v>2650.29</v>
      </c>
      <c r="C62">
        <v>34</v>
      </c>
      <c r="D62">
        <v>1543</v>
      </c>
      <c r="E62">
        <v>0.0175</v>
      </c>
      <c r="F62">
        <v>98.16</v>
      </c>
      <c r="G62">
        <v>77.95</v>
      </c>
      <c r="H62">
        <v>6204.55</v>
      </c>
      <c r="I62">
        <v>73</v>
      </c>
      <c r="J62">
        <v>1256</v>
      </c>
      <c r="K62">
        <v>0.031</v>
      </c>
      <c r="L62">
        <v>159.09</v>
      </c>
      <c r="M62">
        <v>84.99</v>
      </c>
      <c r="N62">
        <v>10655.34</v>
      </c>
      <c r="O62">
        <v>129</v>
      </c>
      <c r="P62">
        <v>1213</v>
      </c>
      <c r="Q62">
        <v>0.047</v>
      </c>
      <c r="R62">
        <v>186.94</v>
      </c>
      <c r="S62">
        <v>82.6</v>
      </c>
      <c r="T62">
        <v>19510.18</v>
      </c>
      <c r="U62">
        <v>236</v>
      </c>
      <c r="V62">
        <v>4012</v>
      </c>
      <c r="W62">
        <v>0.0955</v>
      </c>
      <c r="X62">
        <v>444.19</v>
      </c>
      <c r="Y62">
        <v>245.54</v>
      </c>
    </row>
    <row r="63" spans="1:25">
      <c r="A63" s="5">
        <v>528033014551</v>
      </c>
      <c r="H63">
        <v>303.71</v>
      </c>
      <c r="I63">
        <v>9</v>
      </c>
      <c r="J63">
        <v>26</v>
      </c>
      <c r="K63">
        <v>0.2308</v>
      </c>
      <c r="L63">
        <v>50.62</v>
      </c>
      <c r="M63">
        <v>33.75</v>
      </c>
      <c r="N63">
        <v>199.94</v>
      </c>
      <c r="O63">
        <v>6</v>
      </c>
      <c r="P63">
        <v>36</v>
      </c>
      <c r="Q63">
        <v>0.1667</v>
      </c>
      <c r="R63">
        <v>33.32</v>
      </c>
      <c r="S63">
        <v>33.32</v>
      </c>
      <c r="T63">
        <v>503.65</v>
      </c>
      <c r="U63">
        <v>15</v>
      </c>
      <c r="V63">
        <v>62</v>
      </c>
      <c r="W63">
        <v>0.3975</v>
      </c>
      <c r="X63">
        <v>83.94</v>
      </c>
      <c r="Y63">
        <v>67.07</v>
      </c>
    </row>
    <row r="64" spans="1:25">
      <c r="A64" s="5">
        <v>528033190141</v>
      </c>
      <c r="B64">
        <v>364.53</v>
      </c>
      <c r="C64">
        <v>9</v>
      </c>
      <c r="D64">
        <v>33</v>
      </c>
      <c r="E64">
        <v>0.1212</v>
      </c>
      <c r="F64">
        <v>91.13</v>
      </c>
      <c r="G64">
        <v>40.5</v>
      </c>
      <c r="H64">
        <v>226.39</v>
      </c>
      <c r="I64">
        <v>5</v>
      </c>
      <c r="J64">
        <v>21</v>
      </c>
      <c r="K64">
        <v>0.0952</v>
      </c>
      <c r="L64">
        <v>113.19</v>
      </c>
      <c r="M64">
        <v>45.28</v>
      </c>
      <c r="N64">
        <v>82.38</v>
      </c>
      <c r="O64">
        <v>2</v>
      </c>
      <c r="P64">
        <v>33</v>
      </c>
      <c r="Q64">
        <v>0.0303</v>
      </c>
      <c r="R64">
        <v>82.38</v>
      </c>
      <c r="S64">
        <v>41.19</v>
      </c>
      <c r="T64">
        <v>673.3</v>
      </c>
      <c r="U64">
        <v>16</v>
      </c>
      <c r="V64">
        <v>87</v>
      </c>
      <c r="W64">
        <v>0.2467</v>
      </c>
      <c r="X64">
        <v>286.7</v>
      </c>
      <c r="Y64">
        <v>126.97</v>
      </c>
    </row>
    <row r="65" spans="1:25">
      <c r="A65" s="5">
        <v>528046969601</v>
      </c>
      <c r="B65">
        <v>1598.08</v>
      </c>
      <c r="C65">
        <v>100</v>
      </c>
      <c r="D65">
        <v>162</v>
      </c>
      <c r="E65">
        <v>0.2654</v>
      </c>
      <c r="F65">
        <v>37.16</v>
      </c>
      <c r="G65">
        <v>15.98</v>
      </c>
      <c r="H65">
        <v>1188.63</v>
      </c>
      <c r="I65">
        <v>73</v>
      </c>
      <c r="J65">
        <v>152</v>
      </c>
      <c r="K65">
        <v>0.2237</v>
      </c>
      <c r="L65">
        <v>34.96</v>
      </c>
      <c r="M65">
        <v>16.28</v>
      </c>
      <c r="N65">
        <v>1086.51</v>
      </c>
      <c r="O65">
        <v>66</v>
      </c>
      <c r="P65">
        <v>148</v>
      </c>
      <c r="Q65">
        <v>0.2838</v>
      </c>
      <c r="R65">
        <v>25.87</v>
      </c>
      <c r="S65">
        <v>16.46</v>
      </c>
      <c r="T65">
        <v>3873.22</v>
      </c>
      <c r="U65">
        <v>239</v>
      </c>
      <c r="V65">
        <v>462</v>
      </c>
      <c r="W65">
        <v>0.7729</v>
      </c>
      <c r="X65">
        <v>97.99</v>
      </c>
      <c r="Y65">
        <v>48.72</v>
      </c>
    </row>
    <row r="66" spans="1:25">
      <c r="A66" s="5">
        <v>528047125345</v>
      </c>
      <c r="B66">
        <v>2217.63</v>
      </c>
      <c r="C66">
        <v>44</v>
      </c>
      <c r="D66">
        <v>290</v>
      </c>
      <c r="E66">
        <v>0.1207</v>
      </c>
      <c r="F66">
        <v>63.36</v>
      </c>
      <c r="G66">
        <v>50.4</v>
      </c>
      <c r="H66">
        <v>1862.29</v>
      </c>
      <c r="I66">
        <v>34</v>
      </c>
      <c r="J66">
        <v>213</v>
      </c>
      <c r="K66">
        <v>0.0798</v>
      </c>
      <c r="L66">
        <v>109.55</v>
      </c>
      <c r="M66">
        <v>54.77</v>
      </c>
      <c r="N66">
        <v>1997.46</v>
      </c>
      <c r="O66">
        <v>39</v>
      </c>
      <c r="P66">
        <v>226</v>
      </c>
      <c r="Q66">
        <v>0.1106</v>
      </c>
      <c r="R66">
        <v>79.9</v>
      </c>
      <c r="S66">
        <v>51.22</v>
      </c>
      <c r="T66">
        <v>6077.38</v>
      </c>
      <c r="U66">
        <v>117</v>
      </c>
      <c r="V66">
        <v>729</v>
      </c>
      <c r="W66">
        <v>0.3111</v>
      </c>
      <c r="X66">
        <v>252.81</v>
      </c>
      <c r="Y66">
        <v>156.39</v>
      </c>
    </row>
    <row r="67" spans="1:25">
      <c r="A67" s="5">
        <v>528047181291</v>
      </c>
      <c r="B67">
        <v>345</v>
      </c>
      <c r="C67">
        <v>8</v>
      </c>
      <c r="D67">
        <v>78</v>
      </c>
      <c r="E67">
        <v>0.1026</v>
      </c>
      <c r="F67">
        <v>43.12</v>
      </c>
      <c r="G67">
        <v>43.12</v>
      </c>
      <c r="H67">
        <v>1255.72</v>
      </c>
      <c r="I67">
        <v>28</v>
      </c>
      <c r="J67">
        <v>58</v>
      </c>
      <c r="K67">
        <v>0.3103</v>
      </c>
      <c r="L67">
        <v>69.76</v>
      </c>
      <c r="M67">
        <v>44.85</v>
      </c>
      <c r="N67">
        <v>1163.27</v>
      </c>
      <c r="O67">
        <v>27</v>
      </c>
      <c r="P67">
        <v>54</v>
      </c>
      <c r="Q67">
        <v>0.3519</v>
      </c>
      <c r="R67">
        <v>61.22</v>
      </c>
      <c r="S67">
        <v>43.08</v>
      </c>
      <c r="T67">
        <v>2763.99</v>
      </c>
      <c r="U67">
        <v>63</v>
      </c>
      <c r="V67">
        <v>190</v>
      </c>
      <c r="W67">
        <v>0.7648</v>
      </c>
      <c r="X67">
        <v>174.1</v>
      </c>
      <c r="Y67">
        <v>131.05</v>
      </c>
    </row>
    <row r="68" spans="1:25">
      <c r="A68" s="5">
        <v>528064196860</v>
      </c>
      <c r="B68">
        <v>346.31</v>
      </c>
      <c r="C68">
        <v>5</v>
      </c>
      <c r="D68">
        <v>73</v>
      </c>
      <c r="E68">
        <v>0.0548</v>
      </c>
      <c r="F68">
        <v>86.58</v>
      </c>
      <c r="G68">
        <v>69.26</v>
      </c>
      <c r="H68">
        <v>705.62</v>
      </c>
      <c r="I68">
        <v>10</v>
      </c>
      <c r="J68">
        <v>55</v>
      </c>
      <c r="K68">
        <v>0.1091</v>
      </c>
      <c r="L68">
        <v>117.6</v>
      </c>
      <c r="M68">
        <v>70.56</v>
      </c>
      <c r="N68">
        <v>535.77</v>
      </c>
      <c r="O68">
        <v>8</v>
      </c>
      <c r="P68">
        <v>72</v>
      </c>
      <c r="Q68">
        <v>0.0833</v>
      </c>
      <c r="R68">
        <v>89.3</v>
      </c>
      <c r="S68">
        <v>66.97</v>
      </c>
      <c r="T68">
        <v>1587.7</v>
      </c>
      <c r="U68">
        <v>23</v>
      </c>
      <c r="V68">
        <v>200</v>
      </c>
      <c r="W68">
        <v>0.2472</v>
      </c>
      <c r="X68">
        <v>293.48</v>
      </c>
      <c r="Y68">
        <v>206.79</v>
      </c>
    </row>
    <row r="69" spans="1:25">
      <c r="A69" s="5">
        <v>528064232769</v>
      </c>
      <c r="B69">
        <v>1534.16</v>
      </c>
      <c r="C69">
        <v>35</v>
      </c>
      <c r="D69">
        <v>103</v>
      </c>
      <c r="E69">
        <v>0.2039</v>
      </c>
      <c r="F69">
        <v>73.06</v>
      </c>
      <c r="G69">
        <v>43.83</v>
      </c>
      <c r="H69">
        <v>919.87</v>
      </c>
      <c r="I69">
        <v>20</v>
      </c>
      <c r="J69">
        <v>115</v>
      </c>
      <c r="K69">
        <v>0.087</v>
      </c>
      <c r="L69">
        <v>91.99</v>
      </c>
      <c r="M69">
        <v>45.99</v>
      </c>
      <c r="N69">
        <v>519.91</v>
      </c>
      <c r="O69">
        <v>12</v>
      </c>
      <c r="P69">
        <v>78</v>
      </c>
      <c r="Q69">
        <v>0.1026</v>
      </c>
      <c r="R69">
        <v>64.99</v>
      </c>
      <c r="S69">
        <v>43.33</v>
      </c>
      <c r="T69">
        <v>2973.94</v>
      </c>
      <c r="U69">
        <v>67</v>
      </c>
      <c r="V69">
        <v>296</v>
      </c>
      <c r="W69">
        <v>0.3935</v>
      </c>
      <c r="X69">
        <v>230.04</v>
      </c>
      <c r="Y69">
        <v>133.15</v>
      </c>
    </row>
    <row r="70" spans="1:25">
      <c r="A70" s="5">
        <v>528064336529</v>
      </c>
      <c r="B70">
        <v>6874.57</v>
      </c>
      <c r="C70">
        <v>262</v>
      </c>
      <c r="D70">
        <v>1302</v>
      </c>
      <c r="E70">
        <v>0.1697</v>
      </c>
      <c r="F70">
        <v>31.11</v>
      </c>
      <c r="G70">
        <v>26.24</v>
      </c>
      <c r="H70">
        <v>6840.62</v>
      </c>
      <c r="I70">
        <v>256</v>
      </c>
      <c r="J70">
        <v>1061</v>
      </c>
      <c r="K70">
        <v>0.1885</v>
      </c>
      <c r="L70">
        <v>34.2</v>
      </c>
      <c r="M70">
        <v>26.72</v>
      </c>
      <c r="N70">
        <v>6112.44</v>
      </c>
      <c r="O70">
        <v>229</v>
      </c>
      <c r="P70">
        <v>976</v>
      </c>
      <c r="Q70">
        <v>0.2049</v>
      </c>
      <c r="R70">
        <v>30.56</v>
      </c>
      <c r="S70">
        <v>26.69</v>
      </c>
      <c r="T70">
        <v>19827.63</v>
      </c>
      <c r="U70">
        <v>747</v>
      </c>
      <c r="V70">
        <v>3339</v>
      </c>
      <c r="W70">
        <v>0.5631</v>
      </c>
      <c r="X70">
        <v>95.87</v>
      </c>
      <c r="Y70">
        <v>79.65</v>
      </c>
    </row>
    <row r="71" spans="1:25">
      <c r="A71" s="5">
        <v>528064556251</v>
      </c>
      <c r="B71">
        <v>652.13</v>
      </c>
      <c r="C71">
        <v>25</v>
      </c>
      <c r="D71">
        <v>127</v>
      </c>
      <c r="E71">
        <v>0.1496</v>
      </c>
      <c r="F71">
        <v>34.32</v>
      </c>
      <c r="G71">
        <v>26.09</v>
      </c>
      <c r="H71">
        <v>347.7</v>
      </c>
      <c r="I71">
        <v>12</v>
      </c>
      <c r="J71">
        <v>93</v>
      </c>
      <c r="K71">
        <v>0.1183</v>
      </c>
      <c r="L71">
        <v>31.61</v>
      </c>
      <c r="M71">
        <v>28.98</v>
      </c>
      <c r="N71">
        <v>237.36</v>
      </c>
      <c r="O71">
        <v>8</v>
      </c>
      <c r="P71">
        <v>52</v>
      </c>
      <c r="Q71">
        <v>0.1346</v>
      </c>
      <c r="R71">
        <v>33.91</v>
      </c>
      <c r="S71">
        <v>29.67</v>
      </c>
      <c r="T71">
        <v>1237.19</v>
      </c>
      <c r="U71">
        <v>45</v>
      </c>
      <c r="V71">
        <v>272</v>
      </c>
      <c r="W71">
        <v>0.4025</v>
      </c>
      <c r="X71">
        <v>99.84</v>
      </c>
      <c r="Y71">
        <v>84.74</v>
      </c>
    </row>
    <row r="72" spans="1:25">
      <c r="A72" s="5">
        <v>528778018743</v>
      </c>
      <c r="B72">
        <v>49077.45</v>
      </c>
      <c r="C72">
        <v>1004</v>
      </c>
      <c r="D72">
        <v>4607</v>
      </c>
      <c r="E72">
        <v>0.142</v>
      </c>
      <c r="F72">
        <v>75.04</v>
      </c>
      <c r="G72">
        <v>48.88</v>
      </c>
      <c r="H72">
        <v>41254.44</v>
      </c>
      <c r="I72">
        <v>762</v>
      </c>
      <c r="J72">
        <v>3020</v>
      </c>
      <c r="K72">
        <v>0.149</v>
      </c>
      <c r="L72">
        <v>91.68</v>
      </c>
      <c r="M72">
        <v>54.14</v>
      </c>
      <c r="N72">
        <v>33078.63</v>
      </c>
      <c r="O72">
        <v>618</v>
      </c>
      <c r="P72">
        <v>2823</v>
      </c>
      <c r="Q72">
        <v>0.1336</v>
      </c>
      <c r="R72">
        <v>87.74</v>
      </c>
      <c r="S72">
        <v>53.53</v>
      </c>
      <c r="T72">
        <v>123410.52</v>
      </c>
      <c r="U72">
        <v>2384</v>
      </c>
      <c r="V72">
        <v>10450</v>
      </c>
      <c r="W72">
        <v>0.4246</v>
      </c>
      <c r="X72">
        <v>254.46</v>
      </c>
      <c r="Y72">
        <v>156.55</v>
      </c>
    </row>
    <row r="73" spans="1:25">
      <c r="A73" s="5">
        <v>535688693680</v>
      </c>
      <c r="B73">
        <v>16591.81</v>
      </c>
      <c r="C73">
        <v>266</v>
      </c>
      <c r="D73">
        <v>1360</v>
      </c>
      <c r="E73">
        <v>0.1368</v>
      </c>
      <c r="F73">
        <v>89.2</v>
      </c>
      <c r="G73">
        <v>62.38</v>
      </c>
      <c r="H73">
        <v>7637.9</v>
      </c>
      <c r="I73">
        <v>106</v>
      </c>
      <c r="J73">
        <v>1027</v>
      </c>
      <c r="K73">
        <v>0.0925</v>
      </c>
      <c r="L73">
        <v>80.4</v>
      </c>
      <c r="M73">
        <v>72.06</v>
      </c>
      <c r="N73">
        <v>7373.52</v>
      </c>
      <c r="O73">
        <v>105</v>
      </c>
      <c r="P73">
        <v>1102</v>
      </c>
      <c r="Q73">
        <v>0.0771</v>
      </c>
      <c r="R73">
        <v>86.75</v>
      </c>
      <c r="S73">
        <v>70.22</v>
      </c>
      <c r="T73">
        <v>31603.23</v>
      </c>
      <c r="U73">
        <v>477</v>
      </c>
      <c r="V73">
        <v>3489</v>
      </c>
      <c r="W73">
        <v>0.3064</v>
      </c>
      <c r="X73">
        <v>256.35</v>
      </c>
      <c r="Y73">
        <v>204.66</v>
      </c>
    </row>
    <row r="74" spans="1:25">
      <c r="A74" s="5">
        <v>537537256568</v>
      </c>
      <c r="B74">
        <v>15324.09</v>
      </c>
      <c r="C74">
        <v>780</v>
      </c>
      <c r="D74">
        <v>4516</v>
      </c>
      <c r="E74">
        <v>0.114</v>
      </c>
      <c r="F74">
        <v>29.76</v>
      </c>
      <c r="G74">
        <v>19.65</v>
      </c>
      <c r="H74">
        <v>7413.54</v>
      </c>
      <c r="I74">
        <v>363</v>
      </c>
      <c r="J74">
        <v>2727</v>
      </c>
      <c r="K74">
        <v>0.0858</v>
      </c>
      <c r="L74">
        <v>31.68</v>
      </c>
      <c r="M74">
        <v>20.42</v>
      </c>
      <c r="N74">
        <v>5779.96</v>
      </c>
      <c r="O74">
        <v>283</v>
      </c>
      <c r="P74">
        <v>2062</v>
      </c>
      <c r="Q74">
        <v>0.1014</v>
      </c>
      <c r="R74">
        <v>27.66</v>
      </c>
      <c r="S74">
        <v>20.42</v>
      </c>
      <c r="T74">
        <v>28517.59</v>
      </c>
      <c r="U74">
        <v>1426</v>
      </c>
      <c r="V74">
        <v>9305</v>
      </c>
      <c r="W74">
        <v>0.3012</v>
      </c>
      <c r="X74">
        <v>89.1</v>
      </c>
      <c r="Y74">
        <v>60.49</v>
      </c>
    </row>
    <row r="75" spans="1:25">
      <c r="A75" s="5">
        <v>537752882633</v>
      </c>
      <c r="B75">
        <v>339816.3</v>
      </c>
      <c r="C75">
        <v>6329</v>
      </c>
      <c r="D75">
        <v>36080</v>
      </c>
      <c r="E75">
        <v>0.1221</v>
      </c>
      <c r="F75">
        <v>77.16</v>
      </c>
      <c r="G75">
        <v>53.69</v>
      </c>
      <c r="H75">
        <v>288405.15</v>
      </c>
      <c r="I75">
        <v>5307</v>
      </c>
      <c r="J75">
        <v>28769</v>
      </c>
      <c r="K75">
        <v>0.1229</v>
      </c>
      <c r="L75">
        <v>81.59</v>
      </c>
      <c r="M75">
        <v>54.34</v>
      </c>
      <c r="N75">
        <v>280868.64</v>
      </c>
      <c r="O75">
        <v>5160</v>
      </c>
      <c r="P75">
        <v>28526</v>
      </c>
      <c r="Q75">
        <v>0.1153</v>
      </c>
      <c r="R75">
        <v>85.42</v>
      </c>
      <c r="S75">
        <v>54.43</v>
      </c>
      <c r="T75">
        <v>909090.09</v>
      </c>
      <c r="U75">
        <v>16796</v>
      </c>
      <c r="V75">
        <v>93375</v>
      </c>
      <c r="W75">
        <v>0.3603</v>
      </c>
      <c r="X75">
        <v>244.17</v>
      </c>
      <c r="Y75">
        <v>162.46</v>
      </c>
    </row>
    <row r="76" spans="1:25">
      <c r="A76" s="5">
        <v>537824984434</v>
      </c>
      <c r="B76">
        <v>6311.69</v>
      </c>
      <c r="C76">
        <v>732</v>
      </c>
      <c r="D76">
        <v>2345</v>
      </c>
      <c r="E76">
        <v>0.1603</v>
      </c>
      <c r="F76">
        <v>16.79</v>
      </c>
      <c r="G76">
        <v>8.62</v>
      </c>
      <c r="H76">
        <v>4360.74</v>
      </c>
      <c r="I76">
        <v>488</v>
      </c>
      <c r="J76">
        <v>2098</v>
      </c>
      <c r="K76">
        <v>0.1663</v>
      </c>
      <c r="L76">
        <v>12.49</v>
      </c>
      <c r="M76">
        <v>8.94</v>
      </c>
      <c r="N76">
        <v>5643.74</v>
      </c>
      <c r="O76">
        <v>642</v>
      </c>
      <c r="P76">
        <v>6562</v>
      </c>
      <c r="Q76">
        <v>0.0695</v>
      </c>
      <c r="R76">
        <v>12.38</v>
      </c>
      <c r="S76">
        <v>8.79</v>
      </c>
      <c r="T76">
        <v>16316.17</v>
      </c>
      <c r="U76">
        <v>1862</v>
      </c>
      <c r="V76">
        <v>11005</v>
      </c>
      <c r="W76">
        <v>0.3961</v>
      </c>
      <c r="X76">
        <v>41.66</v>
      </c>
      <c r="Y76">
        <v>26.35</v>
      </c>
    </row>
    <row r="77" spans="1:25">
      <c r="A77" s="5">
        <v>537827368358</v>
      </c>
      <c r="B77">
        <v>21245.16</v>
      </c>
      <c r="C77">
        <v>1234</v>
      </c>
      <c r="D77">
        <v>2573</v>
      </c>
      <c r="E77">
        <v>0.2833</v>
      </c>
      <c r="F77">
        <v>29.14</v>
      </c>
      <c r="G77">
        <v>17.22</v>
      </c>
      <c r="H77">
        <v>23022.22</v>
      </c>
      <c r="I77">
        <v>1349</v>
      </c>
      <c r="J77">
        <v>4194</v>
      </c>
      <c r="K77">
        <v>0.2036</v>
      </c>
      <c r="L77">
        <v>26.96</v>
      </c>
      <c r="M77">
        <v>17.07</v>
      </c>
      <c r="N77">
        <v>15799.18</v>
      </c>
      <c r="O77">
        <v>910</v>
      </c>
      <c r="P77">
        <v>2323</v>
      </c>
      <c r="Q77">
        <v>0.2518</v>
      </c>
      <c r="R77">
        <v>27.01</v>
      </c>
      <c r="S77">
        <v>17.36</v>
      </c>
      <c r="T77">
        <v>60066.56</v>
      </c>
      <c r="U77">
        <v>3493</v>
      </c>
      <c r="V77">
        <v>9090</v>
      </c>
      <c r="W77">
        <v>0.7387</v>
      </c>
      <c r="X77">
        <v>83.11</v>
      </c>
      <c r="Y77">
        <v>51.65</v>
      </c>
    </row>
    <row r="78" spans="1:25">
      <c r="A78" s="5">
        <v>537843990110</v>
      </c>
      <c r="B78">
        <v>616.48</v>
      </c>
      <c r="C78">
        <v>10</v>
      </c>
      <c r="D78">
        <v>145</v>
      </c>
      <c r="E78">
        <v>0.0552</v>
      </c>
      <c r="F78">
        <v>77.06</v>
      </c>
      <c r="G78">
        <v>61.65</v>
      </c>
      <c r="H78">
        <v>1277.15</v>
      </c>
      <c r="I78">
        <v>20</v>
      </c>
      <c r="J78">
        <v>118</v>
      </c>
      <c r="K78">
        <v>0.1186</v>
      </c>
      <c r="L78">
        <v>91.22</v>
      </c>
      <c r="M78">
        <v>63.86</v>
      </c>
      <c r="N78">
        <v>1507.15</v>
      </c>
      <c r="O78">
        <v>24</v>
      </c>
      <c r="P78">
        <v>142</v>
      </c>
      <c r="Q78">
        <v>0.0845</v>
      </c>
      <c r="R78">
        <v>125.6</v>
      </c>
      <c r="S78">
        <v>62.8</v>
      </c>
      <c r="T78">
        <v>3400.78</v>
      </c>
      <c r="U78">
        <v>54</v>
      </c>
      <c r="V78">
        <v>405</v>
      </c>
      <c r="W78">
        <v>0.2583</v>
      </c>
      <c r="X78">
        <v>293.88</v>
      </c>
      <c r="Y78">
        <v>188.31</v>
      </c>
    </row>
    <row r="79" spans="1:25">
      <c r="A79" s="5">
        <v>538192543595</v>
      </c>
      <c r="B79">
        <v>9968.18</v>
      </c>
      <c r="C79">
        <v>92</v>
      </c>
      <c r="D79">
        <v>1463</v>
      </c>
      <c r="E79">
        <v>0.0554</v>
      </c>
      <c r="F79">
        <v>123.06</v>
      </c>
      <c r="G79">
        <v>108.35</v>
      </c>
      <c r="H79">
        <v>7900.36</v>
      </c>
      <c r="I79">
        <v>73</v>
      </c>
      <c r="J79">
        <v>1316</v>
      </c>
      <c r="K79">
        <v>0.0539</v>
      </c>
      <c r="L79">
        <v>111.27</v>
      </c>
      <c r="M79">
        <v>108.22</v>
      </c>
      <c r="N79">
        <v>15541.49</v>
      </c>
      <c r="O79">
        <v>140</v>
      </c>
      <c r="P79">
        <v>1270</v>
      </c>
      <c r="Q79">
        <v>0.0701</v>
      </c>
      <c r="R79">
        <v>174.62</v>
      </c>
      <c r="S79">
        <v>111.01</v>
      </c>
      <c r="T79">
        <v>33410.03</v>
      </c>
      <c r="U79">
        <v>305</v>
      </c>
      <c r="V79">
        <v>4049</v>
      </c>
      <c r="W79">
        <v>0.1794</v>
      </c>
      <c r="X79">
        <v>408.95</v>
      </c>
      <c r="Y79">
        <v>327.58</v>
      </c>
    </row>
    <row r="80" spans="1:25">
      <c r="A80" s="5">
        <v>538263950177</v>
      </c>
      <c r="B80">
        <v>55211.2</v>
      </c>
      <c r="C80">
        <v>396</v>
      </c>
      <c r="D80">
        <v>3342</v>
      </c>
      <c r="E80">
        <v>0.1125</v>
      </c>
      <c r="F80">
        <v>146.84</v>
      </c>
      <c r="G80">
        <v>139.42</v>
      </c>
      <c r="H80">
        <v>59769.32</v>
      </c>
      <c r="I80">
        <v>422</v>
      </c>
      <c r="J80">
        <v>3587</v>
      </c>
      <c r="K80">
        <v>0.1015</v>
      </c>
      <c r="L80">
        <v>164.2</v>
      </c>
      <c r="M80">
        <v>141.63</v>
      </c>
      <c r="N80">
        <v>49643.25</v>
      </c>
      <c r="O80">
        <v>350</v>
      </c>
      <c r="P80">
        <v>3587</v>
      </c>
      <c r="Q80">
        <v>0.085</v>
      </c>
      <c r="R80">
        <v>162.76</v>
      </c>
      <c r="S80">
        <v>141.84</v>
      </c>
      <c r="T80">
        <v>164623.77</v>
      </c>
      <c r="U80">
        <v>1168</v>
      </c>
      <c r="V80">
        <v>10516</v>
      </c>
      <c r="W80">
        <v>0.299</v>
      </c>
      <c r="X80">
        <v>473.8</v>
      </c>
      <c r="Y80">
        <v>422.89</v>
      </c>
    </row>
    <row r="81" spans="1:25">
      <c r="A81" s="5">
        <v>538265230095</v>
      </c>
      <c r="B81">
        <v>851.29</v>
      </c>
      <c r="C81">
        <v>20</v>
      </c>
      <c r="D81">
        <v>30</v>
      </c>
      <c r="E81">
        <v>0.2333</v>
      </c>
      <c r="F81">
        <v>121.61</v>
      </c>
      <c r="G81">
        <v>42.56</v>
      </c>
      <c r="H81">
        <v>215.7</v>
      </c>
      <c r="I81">
        <v>5</v>
      </c>
      <c r="J81">
        <v>56</v>
      </c>
      <c r="K81">
        <v>0.0893</v>
      </c>
      <c r="L81">
        <v>43.14</v>
      </c>
      <c r="M81">
        <v>43.14</v>
      </c>
      <c r="N81">
        <v>260.2</v>
      </c>
      <c r="O81">
        <v>6</v>
      </c>
      <c r="P81">
        <v>42</v>
      </c>
      <c r="Q81">
        <v>0.0714</v>
      </c>
      <c r="R81">
        <v>86.73</v>
      </c>
      <c r="S81">
        <v>43.37</v>
      </c>
      <c r="T81">
        <v>1327.19</v>
      </c>
      <c r="U81">
        <v>31</v>
      </c>
      <c r="V81">
        <v>128</v>
      </c>
      <c r="W81">
        <v>0.394</v>
      </c>
      <c r="X81">
        <v>251.48</v>
      </c>
      <c r="Y81">
        <v>129.07</v>
      </c>
    </row>
    <row r="82" spans="1:25">
      <c r="A82" s="5">
        <v>538266122146</v>
      </c>
      <c r="B82">
        <v>10022.36</v>
      </c>
      <c r="C82">
        <v>119</v>
      </c>
      <c r="D82">
        <v>111</v>
      </c>
      <c r="E82">
        <v>0.3874</v>
      </c>
      <c r="F82">
        <v>233.08</v>
      </c>
      <c r="G82">
        <v>84.22</v>
      </c>
      <c r="H82">
        <v>7032.2</v>
      </c>
      <c r="I82">
        <v>81</v>
      </c>
      <c r="J82">
        <v>137</v>
      </c>
      <c r="K82">
        <v>0.2482</v>
      </c>
      <c r="L82">
        <v>206.83</v>
      </c>
      <c r="M82">
        <v>86.82</v>
      </c>
      <c r="N82">
        <v>4999.14</v>
      </c>
      <c r="O82">
        <v>56</v>
      </c>
      <c r="P82">
        <v>96</v>
      </c>
      <c r="Q82">
        <v>0.2188</v>
      </c>
      <c r="R82">
        <v>238.05</v>
      </c>
      <c r="S82">
        <v>89.27</v>
      </c>
      <c r="T82">
        <v>22053.7</v>
      </c>
      <c r="U82">
        <v>256</v>
      </c>
      <c r="V82">
        <v>344</v>
      </c>
      <c r="W82">
        <v>0.8544</v>
      </c>
      <c r="X82">
        <v>677.96</v>
      </c>
      <c r="Y82">
        <v>260.31</v>
      </c>
    </row>
    <row r="83" spans="1:25">
      <c r="A83" s="5">
        <v>538267926200</v>
      </c>
      <c r="B83">
        <v>601.51</v>
      </c>
      <c r="C83">
        <v>7</v>
      </c>
      <c r="D83">
        <v>360</v>
      </c>
      <c r="E83">
        <v>0.0194</v>
      </c>
      <c r="F83">
        <v>85.93</v>
      </c>
      <c r="G83">
        <v>85.93</v>
      </c>
      <c r="H83">
        <v>659</v>
      </c>
      <c r="I83">
        <v>7</v>
      </c>
      <c r="J83">
        <v>277</v>
      </c>
      <c r="K83">
        <v>0.018</v>
      </c>
      <c r="L83">
        <v>131.8</v>
      </c>
      <c r="M83">
        <v>94.14</v>
      </c>
      <c r="N83">
        <v>710.13</v>
      </c>
      <c r="O83">
        <v>8</v>
      </c>
      <c r="P83">
        <v>289</v>
      </c>
      <c r="Q83">
        <v>0.0208</v>
      </c>
      <c r="R83">
        <v>118.36</v>
      </c>
      <c r="S83">
        <v>88.77</v>
      </c>
      <c r="T83">
        <v>1970.64</v>
      </c>
      <c r="U83">
        <v>22</v>
      </c>
      <c r="V83">
        <v>926</v>
      </c>
      <c r="W83">
        <v>0.0582</v>
      </c>
      <c r="X83">
        <v>336.09</v>
      </c>
      <c r="Y83">
        <v>268.84</v>
      </c>
    </row>
    <row r="84" spans="1:25">
      <c r="A84" s="5">
        <v>538269442246</v>
      </c>
      <c r="B84">
        <v>5379.94</v>
      </c>
      <c r="C84">
        <v>60</v>
      </c>
      <c r="D84">
        <v>361</v>
      </c>
      <c r="E84">
        <v>0.0997</v>
      </c>
      <c r="F84">
        <v>149.44</v>
      </c>
      <c r="G84">
        <v>89.67</v>
      </c>
      <c r="H84">
        <v>8741.35</v>
      </c>
      <c r="I84">
        <v>98</v>
      </c>
      <c r="J84">
        <v>297</v>
      </c>
      <c r="K84">
        <v>0.138</v>
      </c>
      <c r="L84">
        <v>213.2</v>
      </c>
      <c r="M84">
        <v>89.2</v>
      </c>
      <c r="N84">
        <v>5929.22</v>
      </c>
      <c r="O84">
        <v>66</v>
      </c>
      <c r="P84">
        <v>322</v>
      </c>
      <c r="Q84">
        <v>0.1056</v>
      </c>
      <c r="R84">
        <v>174.39</v>
      </c>
      <c r="S84">
        <v>89.84</v>
      </c>
      <c r="T84">
        <v>20050.51</v>
      </c>
      <c r="U84">
        <v>224</v>
      </c>
      <c r="V84">
        <v>980</v>
      </c>
      <c r="W84">
        <v>0.3433</v>
      </c>
      <c r="X84">
        <v>537.03</v>
      </c>
      <c r="Y84">
        <v>268.71</v>
      </c>
    </row>
    <row r="85" spans="1:25">
      <c r="A85" s="5">
        <v>538305797734</v>
      </c>
      <c r="B85">
        <v>22345.68</v>
      </c>
      <c r="C85">
        <v>169</v>
      </c>
      <c r="D85">
        <v>1305</v>
      </c>
      <c r="E85">
        <v>0.1142</v>
      </c>
      <c r="F85">
        <v>149.97</v>
      </c>
      <c r="G85">
        <v>132.22</v>
      </c>
      <c r="H85">
        <v>22321.94</v>
      </c>
      <c r="I85">
        <v>170</v>
      </c>
      <c r="J85">
        <v>1415</v>
      </c>
      <c r="K85">
        <v>0.1046</v>
      </c>
      <c r="L85">
        <v>150.82</v>
      </c>
      <c r="M85">
        <v>131.31</v>
      </c>
      <c r="N85">
        <v>22544.88</v>
      </c>
      <c r="O85">
        <v>171</v>
      </c>
      <c r="P85">
        <v>1729</v>
      </c>
      <c r="Q85">
        <v>0.074</v>
      </c>
      <c r="R85">
        <v>176.13</v>
      </c>
      <c r="S85">
        <v>131.84</v>
      </c>
      <c r="T85">
        <v>67212.5</v>
      </c>
      <c r="U85">
        <v>510</v>
      </c>
      <c r="V85">
        <v>4449</v>
      </c>
      <c r="W85">
        <v>0.2928</v>
      </c>
      <c r="X85">
        <v>476.92</v>
      </c>
      <c r="Y85">
        <v>395.37</v>
      </c>
    </row>
    <row r="86" spans="1:25">
      <c r="A86" s="5">
        <v>538307169296</v>
      </c>
      <c r="B86">
        <v>3465.5</v>
      </c>
      <c r="C86">
        <v>37</v>
      </c>
      <c r="D86">
        <v>281</v>
      </c>
      <c r="E86">
        <v>0.121</v>
      </c>
      <c r="F86">
        <v>101.93</v>
      </c>
      <c r="G86">
        <v>93.66</v>
      </c>
      <c r="H86">
        <v>4008.63</v>
      </c>
      <c r="I86">
        <v>42</v>
      </c>
      <c r="J86">
        <v>326</v>
      </c>
      <c r="K86">
        <v>0.1258</v>
      </c>
      <c r="L86">
        <v>97.77</v>
      </c>
      <c r="M86">
        <v>95.44</v>
      </c>
      <c r="N86">
        <v>3811.72</v>
      </c>
      <c r="O86">
        <v>39</v>
      </c>
      <c r="P86">
        <v>279</v>
      </c>
      <c r="Q86">
        <v>0.0789</v>
      </c>
      <c r="R86">
        <v>173.26</v>
      </c>
      <c r="S86">
        <v>97.74</v>
      </c>
      <c r="T86">
        <v>11285.85</v>
      </c>
      <c r="U86">
        <v>118</v>
      </c>
      <c r="V86">
        <v>886</v>
      </c>
      <c r="W86">
        <v>0.3257</v>
      </c>
      <c r="X86">
        <v>372.96</v>
      </c>
      <c r="Y86">
        <v>286.84</v>
      </c>
    </row>
    <row r="87" spans="1:25">
      <c r="A87" s="5">
        <v>538312709167</v>
      </c>
      <c r="B87">
        <v>19037.75</v>
      </c>
      <c r="C87">
        <v>156</v>
      </c>
      <c r="D87">
        <v>1692</v>
      </c>
      <c r="E87">
        <v>0.0887</v>
      </c>
      <c r="F87">
        <v>126.92</v>
      </c>
      <c r="G87">
        <v>122.04</v>
      </c>
      <c r="H87">
        <v>21477.21</v>
      </c>
      <c r="I87">
        <v>176</v>
      </c>
      <c r="J87">
        <v>1547</v>
      </c>
      <c r="K87">
        <v>0.1067</v>
      </c>
      <c r="L87">
        <v>130.16</v>
      </c>
      <c r="M87">
        <v>122.03</v>
      </c>
      <c r="N87">
        <v>16419.37</v>
      </c>
      <c r="O87">
        <v>134</v>
      </c>
      <c r="P87">
        <v>1593</v>
      </c>
      <c r="Q87">
        <v>0.0829</v>
      </c>
      <c r="R87">
        <v>124.39</v>
      </c>
      <c r="S87">
        <v>122.53</v>
      </c>
      <c r="T87">
        <v>56934.33</v>
      </c>
      <c r="U87">
        <v>466</v>
      </c>
      <c r="V87">
        <v>4832</v>
      </c>
      <c r="W87">
        <v>0.2783</v>
      </c>
      <c r="X87">
        <v>381.47</v>
      </c>
      <c r="Y87">
        <v>366.6</v>
      </c>
    </row>
    <row r="88" spans="1:25">
      <c r="A88" s="5">
        <v>538314893621</v>
      </c>
      <c r="B88">
        <v>3828.39</v>
      </c>
      <c r="C88">
        <v>55</v>
      </c>
      <c r="D88">
        <v>420</v>
      </c>
      <c r="E88">
        <v>0.0952</v>
      </c>
      <c r="F88">
        <v>95.71</v>
      </c>
      <c r="G88">
        <v>69.61</v>
      </c>
      <c r="H88">
        <v>6980.58</v>
      </c>
      <c r="I88">
        <v>98</v>
      </c>
      <c r="J88">
        <v>598</v>
      </c>
      <c r="K88">
        <v>0.0669</v>
      </c>
      <c r="L88">
        <v>174.51</v>
      </c>
      <c r="M88">
        <v>71.23</v>
      </c>
      <c r="N88">
        <v>6339.43</v>
      </c>
      <c r="O88">
        <v>88</v>
      </c>
      <c r="P88">
        <v>825</v>
      </c>
      <c r="Q88">
        <v>0.0606</v>
      </c>
      <c r="R88">
        <v>126.79</v>
      </c>
      <c r="S88">
        <v>72.04</v>
      </c>
      <c r="T88">
        <v>17148.4</v>
      </c>
      <c r="U88">
        <v>241</v>
      </c>
      <c r="V88">
        <v>1843</v>
      </c>
      <c r="W88">
        <v>0.2227</v>
      </c>
      <c r="X88">
        <v>397.01</v>
      </c>
      <c r="Y88">
        <v>212.88</v>
      </c>
    </row>
    <row r="89" spans="1:25">
      <c r="A89" s="5">
        <v>538349196723</v>
      </c>
      <c r="B89">
        <v>8314.23</v>
      </c>
      <c r="C89">
        <v>57</v>
      </c>
      <c r="D89">
        <v>507</v>
      </c>
      <c r="E89">
        <v>0.1026</v>
      </c>
      <c r="F89">
        <v>159.89</v>
      </c>
      <c r="G89">
        <v>145.86</v>
      </c>
      <c r="H89">
        <v>10004.95</v>
      </c>
      <c r="I89">
        <v>69</v>
      </c>
      <c r="J89">
        <v>594</v>
      </c>
      <c r="K89">
        <v>0.0976</v>
      </c>
      <c r="L89">
        <v>172.5</v>
      </c>
      <c r="M89">
        <v>145</v>
      </c>
      <c r="N89">
        <v>7552.2</v>
      </c>
      <c r="O89">
        <v>51</v>
      </c>
      <c r="P89">
        <v>556</v>
      </c>
      <c r="Q89">
        <v>0.0773</v>
      </c>
      <c r="R89">
        <v>175.63</v>
      </c>
      <c r="S89">
        <v>148.08</v>
      </c>
      <c r="T89">
        <v>25871.38</v>
      </c>
      <c r="U89">
        <v>177</v>
      </c>
      <c r="V89">
        <v>1657</v>
      </c>
      <c r="W89">
        <v>0.2775</v>
      </c>
      <c r="X89">
        <v>508.02</v>
      </c>
      <c r="Y89">
        <v>438.94</v>
      </c>
    </row>
    <row r="90" spans="1:25">
      <c r="A90" s="5">
        <v>538354076404</v>
      </c>
      <c r="B90">
        <v>11796.08</v>
      </c>
      <c r="C90">
        <v>141</v>
      </c>
      <c r="D90">
        <v>1594</v>
      </c>
      <c r="E90">
        <v>0.0853</v>
      </c>
      <c r="F90">
        <v>86.74</v>
      </c>
      <c r="G90">
        <v>83.66</v>
      </c>
      <c r="H90">
        <v>19381.02</v>
      </c>
      <c r="I90">
        <v>226</v>
      </c>
      <c r="J90">
        <v>1582</v>
      </c>
      <c r="K90">
        <v>0.1081</v>
      </c>
      <c r="L90">
        <v>113.34</v>
      </c>
      <c r="M90">
        <v>85.76</v>
      </c>
      <c r="N90">
        <v>17778.38</v>
      </c>
      <c r="O90">
        <v>209</v>
      </c>
      <c r="P90">
        <v>1681</v>
      </c>
      <c r="Q90">
        <v>0.11</v>
      </c>
      <c r="R90">
        <v>96.1</v>
      </c>
      <c r="S90">
        <v>85.06</v>
      </c>
      <c r="T90">
        <v>48955.48</v>
      </c>
      <c r="U90">
        <v>576</v>
      </c>
      <c r="V90">
        <v>4857</v>
      </c>
      <c r="W90">
        <v>0.3034</v>
      </c>
      <c r="X90">
        <v>296.18</v>
      </c>
      <c r="Y90">
        <v>254.48</v>
      </c>
    </row>
    <row r="91" spans="1:25">
      <c r="A91" s="5">
        <v>538927350752</v>
      </c>
      <c r="B91">
        <v>1086.78</v>
      </c>
      <c r="C91">
        <v>24</v>
      </c>
      <c r="D91">
        <v>217</v>
      </c>
      <c r="E91">
        <v>0.0968</v>
      </c>
      <c r="F91">
        <v>51.75</v>
      </c>
      <c r="G91">
        <v>45.28</v>
      </c>
      <c r="H91">
        <v>940.44</v>
      </c>
      <c r="I91">
        <v>21</v>
      </c>
      <c r="J91">
        <v>248</v>
      </c>
      <c r="K91">
        <v>0.0766</v>
      </c>
      <c r="L91">
        <v>49.5</v>
      </c>
      <c r="M91">
        <v>44.78</v>
      </c>
      <c r="N91">
        <v>952.7</v>
      </c>
      <c r="O91">
        <v>21</v>
      </c>
      <c r="P91">
        <v>195</v>
      </c>
      <c r="Q91">
        <v>0.1026</v>
      </c>
      <c r="R91">
        <v>47.63</v>
      </c>
      <c r="S91">
        <v>45.37</v>
      </c>
      <c r="T91">
        <v>2979.92</v>
      </c>
      <c r="U91">
        <v>66</v>
      </c>
      <c r="V91">
        <v>660</v>
      </c>
      <c r="W91">
        <v>0.276</v>
      </c>
      <c r="X91">
        <v>148.88</v>
      </c>
      <c r="Y91">
        <v>135.43</v>
      </c>
    </row>
    <row r="92" spans="1:25">
      <c r="A92" s="5">
        <v>539325022308</v>
      </c>
      <c r="B92">
        <v>17976.88</v>
      </c>
      <c r="C92">
        <v>248</v>
      </c>
      <c r="D92">
        <v>1594</v>
      </c>
      <c r="E92">
        <v>0.123</v>
      </c>
      <c r="F92">
        <v>91.72</v>
      </c>
      <c r="G92">
        <v>72.49</v>
      </c>
      <c r="H92">
        <v>11558.65</v>
      </c>
      <c r="I92">
        <v>156</v>
      </c>
      <c r="J92">
        <v>1315</v>
      </c>
      <c r="K92">
        <v>0.1042</v>
      </c>
      <c r="L92">
        <v>84.37</v>
      </c>
      <c r="M92">
        <v>74.09</v>
      </c>
      <c r="N92">
        <v>11073.1</v>
      </c>
      <c r="O92">
        <v>150</v>
      </c>
      <c r="P92">
        <v>1162</v>
      </c>
      <c r="Q92">
        <v>0.1127</v>
      </c>
      <c r="R92">
        <v>84.53</v>
      </c>
      <c r="S92">
        <v>73.82</v>
      </c>
      <c r="T92">
        <v>40608.63</v>
      </c>
      <c r="U92">
        <v>554</v>
      </c>
      <c r="V92">
        <v>4071</v>
      </c>
      <c r="W92">
        <v>0.3399</v>
      </c>
      <c r="X92">
        <v>260.62</v>
      </c>
      <c r="Y92">
        <v>220.4</v>
      </c>
    </row>
    <row r="93" spans="1:25">
      <c r="A93" s="5">
        <v>539854510916</v>
      </c>
      <c r="B93">
        <v>29206.82</v>
      </c>
      <c r="C93">
        <v>552</v>
      </c>
      <c r="D93">
        <v>2779</v>
      </c>
      <c r="E93">
        <v>0.1317</v>
      </c>
      <c r="F93">
        <v>79.8</v>
      </c>
      <c r="G93">
        <v>52.91</v>
      </c>
      <c r="H93">
        <v>28465.71</v>
      </c>
      <c r="I93">
        <v>536</v>
      </c>
      <c r="J93">
        <v>2689</v>
      </c>
      <c r="K93">
        <v>0.1316</v>
      </c>
      <c r="L93">
        <v>80.41</v>
      </c>
      <c r="M93">
        <v>53.11</v>
      </c>
      <c r="N93">
        <v>26647.29</v>
      </c>
      <c r="O93">
        <v>503</v>
      </c>
      <c r="P93">
        <v>2939</v>
      </c>
      <c r="Q93">
        <v>0.1133</v>
      </c>
      <c r="R93">
        <v>80.02</v>
      </c>
      <c r="S93">
        <v>52.98</v>
      </c>
      <c r="T93">
        <v>84319.82</v>
      </c>
      <c r="U93">
        <v>1591</v>
      </c>
      <c r="V93">
        <v>8407</v>
      </c>
      <c r="W93">
        <v>0.3766</v>
      </c>
      <c r="X93">
        <v>240.23</v>
      </c>
      <c r="Y93">
        <v>159</v>
      </c>
    </row>
    <row r="94" spans="1:25">
      <c r="A94" s="5">
        <v>541918489832</v>
      </c>
      <c r="B94">
        <v>3960.15</v>
      </c>
      <c r="C94">
        <v>119</v>
      </c>
      <c r="D94">
        <v>408</v>
      </c>
      <c r="E94">
        <v>0.1716</v>
      </c>
      <c r="F94">
        <v>56.57</v>
      </c>
      <c r="G94">
        <v>33.28</v>
      </c>
      <c r="H94">
        <v>2388.06</v>
      </c>
      <c r="I94">
        <v>64</v>
      </c>
      <c r="J94">
        <v>351</v>
      </c>
      <c r="K94">
        <v>0.151</v>
      </c>
      <c r="L94">
        <v>45.06</v>
      </c>
      <c r="M94">
        <v>37.31</v>
      </c>
      <c r="N94">
        <v>2598.72</v>
      </c>
      <c r="O94">
        <v>68</v>
      </c>
      <c r="P94">
        <v>392</v>
      </c>
      <c r="Q94">
        <v>0.1454</v>
      </c>
      <c r="R94">
        <v>45.59</v>
      </c>
      <c r="S94">
        <v>38.22</v>
      </c>
      <c r="T94">
        <v>8946.93</v>
      </c>
      <c r="U94">
        <v>251</v>
      </c>
      <c r="V94">
        <v>1151</v>
      </c>
      <c r="W94">
        <v>0.468</v>
      </c>
      <c r="X94">
        <v>147.22</v>
      </c>
      <c r="Y94">
        <v>108.81</v>
      </c>
    </row>
    <row r="95" spans="1:25">
      <c r="A95" s="5">
        <v>542631276327</v>
      </c>
      <c r="B95">
        <v>1099.05</v>
      </c>
      <c r="C95">
        <v>31</v>
      </c>
      <c r="D95">
        <v>438</v>
      </c>
      <c r="E95">
        <v>0.0571</v>
      </c>
      <c r="F95">
        <v>43.96</v>
      </c>
      <c r="G95">
        <v>35.45</v>
      </c>
      <c r="H95">
        <v>908.85</v>
      </c>
      <c r="I95">
        <v>23</v>
      </c>
      <c r="J95">
        <v>339</v>
      </c>
      <c r="K95">
        <v>0.059</v>
      </c>
      <c r="L95">
        <v>45.44</v>
      </c>
      <c r="M95">
        <v>39.52</v>
      </c>
      <c r="N95">
        <v>752.11</v>
      </c>
      <c r="O95">
        <v>19</v>
      </c>
      <c r="P95">
        <v>333</v>
      </c>
      <c r="Q95">
        <v>0.0571</v>
      </c>
      <c r="R95">
        <v>39.58</v>
      </c>
      <c r="S95">
        <v>39.58</v>
      </c>
      <c r="T95">
        <v>2760.01</v>
      </c>
      <c r="U95">
        <v>73</v>
      </c>
      <c r="V95">
        <v>1110</v>
      </c>
      <c r="W95">
        <v>0.1732</v>
      </c>
      <c r="X95">
        <v>128.98</v>
      </c>
      <c r="Y95">
        <v>114.55</v>
      </c>
    </row>
    <row r="96" spans="1:25">
      <c r="A96" s="5">
        <v>544053639760</v>
      </c>
      <c r="B96">
        <v>6735.9</v>
      </c>
      <c r="C96">
        <v>256</v>
      </c>
      <c r="D96">
        <v>1260</v>
      </c>
      <c r="E96">
        <v>0.1254</v>
      </c>
      <c r="F96">
        <v>42.63</v>
      </c>
      <c r="G96">
        <v>26.31</v>
      </c>
      <c r="H96">
        <v>4678.5</v>
      </c>
      <c r="I96">
        <v>158</v>
      </c>
      <c r="J96">
        <v>1040</v>
      </c>
      <c r="K96">
        <v>0.0885</v>
      </c>
      <c r="L96">
        <v>50.85</v>
      </c>
      <c r="M96">
        <v>29.61</v>
      </c>
      <c r="N96">
        <v>2865.52</v>
      </c>
      <c r="O96">
        <v>98</v>
      </c>
      <c r="P96">
        <v>950</v>
      </c>
      <c r="Q96">
        <v>0.0905</v>
      </c>
      <c r="R96">
        <v>33.32</v>
      </c>
      <c r="S96">
        <v>29.24</v>
      </c>
      <c r="T96">
        <v>14279.92</v>
      </c>
      <c r="U96">
        <v>512</v>
      </c>
      <c r="V96">
        <v>3250</v>
      </c>
      <c r="W96">
        <v>0.3044</v>
      </c>
      <c r="X96">
        <v>126.8</v>
      </c>
      <c r="Y96">
        <v>85.16</v>
      </c>
    </row>
    <row r="97" spans="1:25">
      <c r="A97" s="5">
        <v>547190677216</v>
      </c>
      <c r="B97">
        <v>810.12</v>
      </c>
      <c r="C97">
        <v>33</v>
      </c>
      <c r="D97">
        <v>98</v>
      </c>
      <c r="E97">
        <v>0.3163</v>
      </c>
      <c r="F97">
        <v>26.13</v>
      </c>
      <c r="G97">
        <v>24.55</v>
      </c>
      <c r="H97">
        <v>460.39</v>
      </c>
      <c r="I97">
        <v>19</v>
      </c>
      <c r="J97">
        <v>96</v>
      </c>
      <c r="K97">
        <v>0.1875</v>
      </c>
      <c r="L97">
        <v>25.58</v>
      </c>
      <c r="M97">
        <v>24.23</v>
      </c>
      <c r="N97">
        <v>739.67</v>
      </c>
      <c r="O97">
        <v>30</v>
      </c>
      <c r="P97">
        <v>101</v>
      </c>
      <c r="Q97">
        <v>0.2772</v>
      </c>
      <c r="R97">
        <v>26.42</v>
      </c>
      <c r="S97">
        <v>24.66</v>
      </c>
      <c r="T97">
        <v>2010.18</v>
      </c>
      <c r="U97">
        <v>82</v>
      </c>
      <c r="V97">
        <v>295</v>
      </c>
      <c r="W97">
        <v>0.781</v>
      </c>
      <c r="X97">
        <v>78.13</v>
      </c>
      <c r="Y97">
        <v>73.44</v>
      </c>
    </row>
    <row r="98" spans="1:25">
      <c r="A98" s="5">
        <v>548003777683</v>
      </c>
      <c r="B98">
        <v>8098.62</v>
      </c>
      <c r="C98">
        <v>365</v>
      </c>
      <c r="D98">
        <v>788</v>
      </c>
      <c r="E98">
        <v>0.2855</v>
      </c>
      <c r="F98">
        <v>35.99</v>
      </c>
      <c r="G98">
        <v>22.19</v>
      </c>
      <c r="H98">
        <v>6716.23</v>
      </c>
      <c r="I98">
        <v>306</v>
      </c>
      <c r="J98">
        <v>1063</v>
      </c>
      <c r="K98">
        <v>0.222</v>
      </c>
      <c r="L98">
        <v>28.46</v>
      </c>
      <c r="M98">
        <v>21.95</v>
      </c>
      <c r="N98">
        <v>6622.94</v>
      </c>
      <c r="O98">
        <v>303</v>
      </c>
      <c r="P98">
        <v>1005</v>
      </c>
      <c r="Q98">
        <v>0.209</v>
      </c>
      <c r="R98">
        <v>31.54</v>
      </c>
      <c r="S98">
        <v>21.86</v>
      </c>
      <c r="T98">
        <v>21437.79</v>
      </c>
      <c r="U98">
        <v>974</v>
      </c>
      <c r="V98">
        <v>2856</v>
      </c>
      <c r="W98">
        <v>0.7165</v>
      </c>
      <c r="X98">
        <v>95.99</v>
      </c>
      <c r="Y98">
        <v>66</v>
      </c>
    </row>
    <row r="99" spans="1:25">
      <c r="A99" s="5">
        <v>548659653553</v>
      </c>
      <c r="B99">
        <v>10731.05</v>
      </c>
      <c r="C99">
        <v>207</v>
      </c>
      <c r="D99">
        <v>618</v>
      </c>
      <c r="E99">
        <v>0.1699</v>
      </c>
      <c r="F99">
        <v>102.2</v>
      </c>
      <c r="G99">
        <v>51.84</v>
      </c>
      <c r="H99">
        <v>4224.72</v>
      </c>
      <c r="I99">
        <v>69</v>
      </c>
      <c r="J99">
        <v>511</v>
      </c>
      <c r="K99">
        <v>0.0979</v>
      </c>
      <c r="L99">
        <v>84.49</v>
      </c>
      <c r="M99">
        <v>61.23</v>
      </c>
      <c r="N99">
        <v>4691.18</v>
      </c>
      <c r="O99">
        <v>76</v>
      </c>
      <c r="P99">
        <v>548</v>
      </c>
      <c r="Q99">
        <v>0.1095</v>
      </c>
      <c r="R99">
        <v>78.19</v>
      </c>
      <c r="S99">
        <v>61.73</v>
      </c>
      <c r="T99">
        <v>19646.95</v>
      </c>
      <c r="U99">
        <v>352</v>
      </c>
      <c r="V99">
        <v>1677</v>
      </c>
      <c r="W99">
        <v>0.3773</v>
      </c>
      <c r="X99">
        <v>264.88</v>
      </c>
      <c r="Y99">
        <v>174.8</v>
      </c>
    </row>
    <row r="100" spans="1:25">
      <c r="A100" s="5">
        <v>553066686610</v>
      </c>
      <c r="B100">
        <v>3092.11</v>
      </c>
      <c r="C100">
        <v>229</v>
      </c>
      <c r="D100">
        <v>679</v>
      </c>
      <c r="E100">
        <v>0.2651</v>
      </c>
      <c r="F100">
        <v>17.18</v>
      </c>
      <c r="G100">
        <v>13.5</v>
      </c>
      <c r="H100">
        <v>3139.1</v>
      </c>
      <c r="I100">
        <v>230</v>
      </c>
      <c r="J100">
        <v>665</v>
      </c>
      <c r="K100">
        <v>0.2195</v>
      </c>
      <c r="L100">
        <v>21.5</v>
      </c>
      <c r="M100">
        <v>13.65</v>
      </c>
      <c r="N100">
        <v>2593.41</v>
      </c>
      <c r="O100">
        <v>186</v>
      </c>
      <c r="P100">
        <v>700</v>
      </c>
      <c r="Q100">
        <v>0.2386</v>
      </c>
      <c r="R100">
        <v>15.53</v>
      </c>
      <c r="S100">
        <v>13.94</v>
      </c>
      <c r="T100">
        <v>8824.62</v>
      </c>
      <c r="U100">
        <v>645</v>
      </c>
      <c r="V100">
        <v>2044</v>
      </c>
      <c r="W100">
        <v>0.7232</v>
      </c>
      <c r="X100">
        <v>54.21</v>
      </c>
      <c r="Y100">
        <v>41.09</v>
      </c>
    </row>
    <row r="101" spans="1:25">
      <c r="A101" s="5">
        <v>554217085959</v>
      </c>
      <c r="B101">
        <v>722.66</v>
      </c>
      <c r="C101">
        <v>19</v>
      </c>
      <c r="D101">
        <v>152</v>
      </c>
      <c r="E101">
        <v>0.0855</v>
      </c>
      <c r="F101">
        <v>55.59</v>
      </c>
      <c r="G101">
        <v>38.03</v>
      </c>
      <c r="H101">
        <v>1052.14</v>
      </c>
      <c r="I101">
        <v>26</v>
      </c>
      <c r="J101">
        <v>65</v>
      </c>
      <c r="K101">
        <v>0.1692</v>
      </c>
      <c r="L101">
        <v>95.65</v>
      </c>
      <c r="M101">
        <v>40.47</v>
      </c>
      <c r="N101">
        <v>548.81</v>
      </c>
      <c r="O101">
        <v>13</v>
      </c>
      <c r="P101">
        <v>78</v>
      </c>
      <c r="Q101">
        <v>0.1026</v>
      </c>
      <c r="R101">
        <v>68.6</v>
      </c>
      <c r="S101">
        <v>42.22</v>
      </c>
      <c r="T101">
        <v>2323.61</v>
      </c>
      <c r="U101">
        <v>58</v>
      </c>
      <c r="V101">
        <v>295</v>
      </c>
      <c r="W101">
        <v>0.3573</v>
      </c>
      <c r="X101">
        <v>219.84</v>
      </c>
      <c r="Y101">
        <v>120.72</v>
      </c>
    </row>
    <row r="102" spans="1:25">
      <c r="A102" s="5">
        <v>554765196730</v>
      </c>
      <c r="B102">
        <v>71534.79</v>
      </c>
      <c r="C102">
        <v>4631</v>
      </c>
      <c r="D102">
        <v>3720</v>
      </c>
      <c r="E102">
        <v>0.2226</v>
      </c>
      <c r="F102">
        <v>86.39</v>
      </c>
      <c r="G102">
        <v>15.45</v>
      </c>
      <c r="H102">
        <v>24251.12</v>
      </c>
      <c r="I102">
        <v>1426</v>
      </c>
      <c r="J102">
        <v>3079</v>
      </c>
      <c r="K102">
        <v>0.1689</v>
      </c>
      <c r="L102">
        <v>46.64</v>
      </c>
      <c r="M102">
        <v>17.01</v>
      </c>
      <c r="N102">
        <v>21621.39</v>
      </c>
      <c r="O102">
        <v>1275</v>
      </c>
      <c r="P102">
        <v>3060</v>
      </c>
      <c r="Q102">
        <v>0.2016</v>
      </c>
      <c r="R102">
        <v>35.04</v>
      </c>
      <c r="S102">
        <v>16.96</v>
      </c>
      <c r="T102">
        <v>117407.3</v>
      </c>
      <c r="U102">
        <v>7332</v>
      </c>
      <c r="V102">
        <v>9859</v>
      </c>
      <c r="W102">
        <v>0.5931</v>
      </c>
      <c r="X102">
        <v>168.07</v>
      </c>
      <c r="Y102">
        <v>49.42</v>
      </c>
    </row>
    <row r="103" spans="1:25">
      <c r="A103" s="5">
        <v>554877274741</v>
      </c>
      <c r="B103">
        <v>38694.08</v>
      </c>
      <c r="C103">
        <v>729</v>
      </c>
      <c r="D103">
        <v>7430</v>
      </c>
      <c r="E103">
        <v>0.0646</v>
      </c>
      <c r="F103">
        <v>80.61</v>
      </c>
      <c r="G103">
        <v>53.08</v>
      </c>
      <c r="H103">
        <v>33838.14</v>
      </c>
      <c r="I103">
        <v>634</v>
      </c>
      <c r="J103">
        <v>6168</v>
      </c>
      <c r="K103">
        <v>0.0639</v>
      </c>
      <c r="L103">
        <v>85.88</v>
      </c>
      <c r="M103">
        <v>53.37</v>
      </c>
      <c r="N103">
        <v>32229.34</v>
      </c>
      <c r="O103">
        <v>602</v>
      </c>
      <c r="P103">
        <v>9894</v>
      </c>
      <c r="Q103">
        <v>0.0382</v>
      </c>
      <c r="R103">
        <v>85.26</v>
      </c>
      <c r="S103">
        <v>53.54</v>
      </c>
      <c r="T103">
        <v>104761.56</v>
      </c>
      <c r="U103">
        <v>1965</v>
      </c>
      <c r="V103">
        <v>23492</v>
      </c>
      <c r="W103">
        <v>0.1667</v>
      </c>
      <c r="X103">
        <v>251.75</v>
      </c>
      <c r="Y103">
        <v>159.99</v>
      </c>
    </row>
    <row r="104" spans="1:25">
      <c r="A104" s="5">
        <v>555055329886</v>
      </c>
      <c r="B104">
        <v>41356.43</v>
      </c>
      <c r="C104">
        <v>859</v>
      </c>
      <c r="D104">
        <v>6672</v>
      </c>
      <c r="E104">
        <v>0.0824</v>
      </c>
      <c r="F104">
        <v>75.19</v>
      </c>
      <c r="G104">
        <v>48.14</v>
      </c>
      <c r="H104">
        <v>29674.95</v>
      </c>
      <c r="I104">
        <v>579</v>
      </c>
      <c r="J104">
        <v>5476</v>
      </c>
      <c r="K104">
        <v>0.0796</v>
      </c>
      <c r="L104">
        <v>68.06</v>
      </c>
      <c r="M104">
        <v>51.25</v>
      </c>
      <c r="N104">
        <v>26802.78</v>
      </c>
      <c r="O104">
        <v>524</v>
      </c>
      <c r="P104">
        <v>4887</v>
      </c>
      <c r="Q104">
        <v>0.0808</v>
      </c>
      <c r="R104">
        <v>67.86</v>
      </c>
      <c r="S104">
        <v>51.15</v>
      </c>
      <c r="T104">
        <v>97834.16</v>
      </c>
      <c r="U104">
        <v>1962</v>
      </c>
      <c r="V104">
        <v>17035</v>
      </c>
      <c r="W104">
        <v>0.2428</v>
      </c>
      <c r="X104">
        <v>211.11</v>
      </c>
      <c r="Y104">
        <v>150.54</v>
      </c>
    </row>
    <row r="105" spans="1:25">
      <c r="A105" s="5">
        <v>555332266949</v>
      </c>
      <c r="B105">
        <v>54128.33</v>
      </c>
      <c r="C105">
        <v>1083</v>
      </c>
      <c r="D105">
        <v>8387</v>
      </c>
      <c r="E105">
        <v>0.0883</v>
      </c>
      <c r="F105">
        <v>73.05</v>
      </c>
      <c r="G105">
        <v>49.98</v>
      </c>
      <c r="H105">
        <v>35996.24</v>
      </c>
      <c r="I105">
        <v>657</v>
      </c>
      <c r="J105">
        <v>6458</v>
      </c>
      <c r="K105">
        <v>0.0814</v>
      </c>
      <c r="L105">
        <v>68.43</v>
      </c>
      <c r="M105">
        <v>54.79</v>
      </c>
      <c r="N105">
        <v>34298.86</v>
      </c>
      <c r="O105">
        <v>629</v>
      </c>
      <c r="P105">
        <v>6235</v>
      </c>
      <c r="Q105">
        <v>0.0797</v>
      </c>
      <c r="R105">
        <v>69.01</v>
      </c>
      <c r="S105">
        <v>54.53</v>
      </c>
      <c r="T105">
        <v>124423.43</v>
      </c>
      <c r="U105">
        <v>2369</v>
      </c>
      <c r="V105">
        <v>21080</v>
      </c>
      <c r="W105">
        <v>0.2494</v>
      </c>
      <c r="X105">
        <v>210.49</v>
      </c>
      <c r="Y105">
        <v>159.3</v>
      </c>
    </row>
    <row r="106" spans="1:25">
      <c r="A106" s="5">
        <v>555904462655</v>
      </c>
      <c r="B106">
        <v>2743.31</v>
      </c>
      <c r="C106">
        <v>227</v>
      </c>
      <c r="D106">
        <v>980</v>
      </c>
      <c r="E106">
        <v>0.1796</v>
      </c>
      <c r="F106">
        <v>15.59</v>
      </c>
      <c r="G106">
        <v>12.09</v>
      </c>
      <c r="H106">
        <v>3557.02</v>
      </c>
      <c r="I106">
        <v>283</v>
      </c>
      <c r="J106">
        <v>968</v>
      </c>
      <c r="K106">
        <v>0.2056</v>
      </c>
      <c r="L106">
        <v>17.87</v>
      </c>
      <c r="M106">
        <v>12.57</v>
      </c>
      <c r="N106">
        <v>3137.61</v>
      </c>
      <c r="O106">
        <v>251</v>
      </c>
      <c r="P106">
        <v>895</v>
      </c>
      <c r="Q106">
        <v>0.2112</v>
      </c>
      <c r="R106">
        <v>16.6</v>
      </c>
      <c r="S106">
        <v>12.5</v>
      </c>
      <c r="T106">
        <v>9437.94</v>
      </c>
      <c r="U106">
        <v>761</v>
      </c>
      <c r="V106">
        <v>2843</v>
      </c>
      <c r="W106">
        <v>0.5964</v>
      </c>
      <c r="X106">
        <v>50.06</v>
      </c>
      <c r="Y106">
        <v>37.16</v>
      </c>
    </row>
    <row r="107" spans="1:25">
      <c r="A107" s="5">
        <v>555905162970</v>
      </c>
      <c r="B107">
        <v>3949.2</v>
      </c>
      <c r="C107">
        <v>73</v>
      </c>
      <c r="D107">
        <v>1764</v>
      </c>
      <c r="E107">
        <v>0.0295</v>
      </c>
      <c r="F107">
        <v>75.95</v>
      </c>
      <c r="G107">
        <v>54.1</v>
      </c>
      <c r="H107">
        <v>6063.8</v>
      </c>
      <c r="I107">
        <v>111</v>
      </c>
      <c r="J107">
        <v>1657</v>
      </c>
      <c r="K107">
        <v>0.0416</v>
      </c>
      <c r="L107">
        <v>87.88</v>
      </c>
      <c r="M107">
        <v>54.63</v>
      </c>
      <c r="N107">
        <v>4119.65</v>
      </c>
      <c r="O107">
        <v>76</v>
      </c>
      <c r="P107">
        <v>2140</v>
      </c>
      <c r="Q107">
        <v>0.0257</v>
      </c>
      <c r="R107">
        <v>74.9</v>
      </c>
      <c r="S107">
        <v>54.21</v>
      </c>
      <c r="T107">
        <v>14132.65</v>
      </c>
      <c r="U107">
        <v>260</v>
      </c>
      <c r="V107">
        <v>5561</v>
      </c>
      <c r="W107">
        <v>0.0968</v>
      </c>
      <c r="X107">
        <v>238.73</v>
      </c>
      <c r="Y107">
        <v>162.94</v>
      </c>
    </row>
    <row r="108" spans="1:25">
      <c r="A108" s="5">
        <v>556322528534</v>
      </c>
      <c r="B108">
        <v>159.48</v>
      </c>
      <c r="C108">
        <v>14</v>
      </c>
      <c r="D108">
        <v>1314</v>
      </c>
      <c r="E108">
        <v>0.0069</v>
      </c>
      <c r="F108">
        <v>17.72</v>
      </c>
      <c r="G108">
        <v>11.39</v>
      </c>
      <c r="H108">
        <v>75.09</v>
      </c>
      <c r="I108">
        <v>6</v>
      </c>
      <c r="J108">
        <v>988</v>
      </c>
      <c r="K108">
        <v>0.0061</v>
      </c>
      <c r="L108">
        <v>12.52</v>
      </c>
      <c r="M108">
        <v>12.52</v>
      </c>
      <c r="T108">
        <v>234.57</v>
      </c>
      <c r="U108">
        <v>20</v>
      </c>
      <c r="V108">
        <v>2302</v>
      </c>
      <c r="W108">
        <v>0.013</v>
      </c>
      <c r="X108">
        <v>30.24</v>
      </c>
      <c r="Y108">
        <v>23.91</v>
      </c>
    </row>
    <row r="109" spans="1:25">
      <c r="A109" s="5">
        <v>556389065398</v>
      </c>
      <c r="B109">
        <v>3198.24</v>
      </c>
      <c r="C109">
        <v>129</v>
      </c>
      <c r="D109">
        <v>481</v>
      </c>
      <c r="E109">
        <v>0.1726</v>
      </c>
      <c r="F109">
        <v>38.53</v>
      </c>
      <c r="G109">
        <v>24.79</v>
      </c>
      <c r="H109">
        <v>1737.03</v>
      </c>
      <c r="I109">
        <v>70</v>
      </c>
      <c r="J109">
        <v>467</v>
      </c>
      <c r="K109">
        <v>0.1092</v>
      </c>
      <c r="L109">
        <v>34.06</v>
      </c>
      <c r="M109">
        <v>24.81</v>
      </c>
      <c r="N109">
        <v>6699.64</v>
      </c>
      <c r="O109">
        <v>268</v>
      </c>
      <c r="P109">
        <v>1295</v>
      </c>
      <c r="Q109">
        <v>0.1205</v>
      </c>
      <c r="R109">
        <v>42.95</v>
      </c>
      <c r="S109">
        <v>25</v>
      </c>
      <c r="T109">
        <v>11634.91</v>
      </c>
      <c r="U109">
        <v>467</v>
      </c>
      <c r="V109">
        <v>2243</v>
      </c>
      <c r="W109">
        <v>0.4023</v>
      </c>
      <c r="X109">
        <v>115.54</v>
      </c>
      <c r="Y109">
        <v>74.6</v>
      </c>
    </row>
    <row r="110" spans="1:25">
      <c r="A110" s="5">
        <v>559325430280</v>
      </c>
      <c r="B110">
        <v>6324.99</v>
      </c>
      <c r="C110">
        <v>183</v>
      </c>
      <c r="D110">
        <v>664</v>
      </c>
      <c r="E110">
        <v>0.2379</v>
      </c>
      <c r="F110">
        <v>40.03</v>
      </c>
      <c r="G110">
        <v>34.56</v>
      </c>
      <c r="H110">
        <v>6240.9</v>
      </c>
      <c r="I110">
        <v>181</v>
      </c>
      <c r="J110">
        <v>694</v>
      </c>
      <c r="K110">
        <v>0.2334</v>
      </c>
      <c r="L110">
        <v>38.52</v>
      </c>
      <c r="M110">
        <v>34.48</v>
      </c>
      <c r="N110">
        <v>6648.93</v>
      </c>
      <c r="O110">
        <v>193</v>
      </c>
      <c r="P110">
        <v>695</v>
      </c>
      <c r="Q110">
        <v>0.2187</v>
      </c>
      <c r="R110">
        <v>43.74</v>
      </c>
      <c r="S110">
        <v>34.45</v>
      </c>
      <c r="T110">
        <v>19214.82</v>
      </c>
      <c r="U110">
        <v>557</v>
      </c>
      <c r="V110">
        <v>2053</v>
      </c>
      <c r="W110">
        <v>0.69</v>
      </c>
      <c r="X110">
        <v>122.29</v>
      </c>
      <c r="Y110">
        <v>103.49</v>
      </c>
    </row>
    <row r="111" spans="1:25">
      <c r="A111" s="5">
        <v>559686121121</v>
      </c>
      <c r="B111">
        <v>1768.14</v>
      </c>
      <c r="C111">
        <v>15</v>
      </c>
      <c r="D111">
        <v>199</v>
      </c>
      <c r="E111">
        <v>0.0653</v>
      </c>
      <c r="F111">
        <v>136.01</v>
      </c>
      <c r="G111">
        <v>117.88</v>
      </c>
      <c r="H111">
        <v>7817.21</v>
      </c>
      <c r="I111">
        <v>64</v>
      </c>
      <c r="J111">
        <v>248</v>
      </c>
      <c r="K111">
        <v>0.1411</v>
      </c>
      <c r="L111">
        <v>223.35</v>
      </c>
      <c r="M111">
        <v>122.14</v>
      </c>
      <c r="N111">
        <v>6353.65</v>
      </c>
      <c r="O111">
        <v>53</v>
      </c>
      <c r="P111">
        <v>224</v>
      </c>
      <c r="Q111">
        <v>0.1429</v>
      </c>
      <c r="R111">
        <v>198.55</v>
      </c>
      <c r="S111">
        <v>119.88</v>
      </c>
      <c r="T111">
        <v>15939</v>
      </c>
      <c r="U111">
        <v>132</v>
      </c>
      <c r="V111">
        <v>671</v>
      </c>
      <c r="W111">
        <v>0.3493</v>
      </c>
      <c r="X111">
        <v>557.91</v>
      </c>
      <c r="Y111">
        <v>359.9</v>
      </c>
    </row>
    <row r="112" spans="1:25">
      <c r="A112" s="5">
        <v>562374577568</v>
      </c>
      <c r="B112">
        <v>2545.79</v>
      </c>
      <c r="C112">
        <v>51</v>
      </c>
      <c r="D112">
        <v>444</v>
      </c>
      <c r="E112">
        <v>0.0991</v>
      </c>
      <c r="F112">
        <v>57.86</v>
      </c>
      <c r="G112">
        <v>49.92</v>
      </c>
      <c r="H112">
        <v>3899.56</v>
      </c>
      <c r="I112">
        <v>77</v>
      </c>
      <c r="J112">
        <v>530</v>
      </c>
      <c r="K112">
        <v>0.1245</v>
      </c>
      <c r="L112">
        <v>59.08</v>
      </c>
      <c r="M112">
        <v>50.64</v>
      </c>
      <c r="N112">
        <v>3695.23</v>
      </c>
      <c r="O112">
        <v>74</v>
      </c>
      <c r="P112">
        <v>458</v>
      </c>
      <c r="Q112">
        <v>0.1266</v>
      </c>
      <c r="R112">
        <v>63.71</v>
      </c>
      <c r="S112">
        <v>49.94</v>
      </c>
      <c r="T112">
        <v>10140.58</v>
      </c>
      <c r="U112">
        <v>202</v>
      </c>
      <c r="V112">
        <v>1432</v>
      </c>
      <c r="W112">
        <v>0.3502</v>
      </c>
      <c r="X112">
        <v>180.65</v>
      </c>
      <c r="Y112">
        <v>150.5</v>
      </c>
    </row>
    <row r="113" spans="1:25">
      <c r="A113" s="5">
        <v>562674596108</v>
      </c>
      <c r="B113">
        <v>7456.67</v>
      </c>
      <c r="C113">
        <v>224</v>
      </c>
      <c r="D113">
        <v>1340</v>
      </c>
      <c r="E113">
        <v>0.1254</v>
      </c>
      <c r="F113">
        <v>44.38</v>
      </c>
      <c r="G113">
        <v>33.29</v>
      </c>
      <c r="H113">
        <v>8061.2</v>
      </c>
      <c r="I113">
        <v>232</v>
      </c>
      <c r="J113">
        <v>1230</v>
      </c>
      <c r="K113">
        <v>0.1293</v>
      </c>
      <c r="L113">
        <v>50.7</v>
      </c>
      <c r="M113">
        <v>34.75</v>
      </c>
      <c r="N113">
        <v>5905.64</v>
      </c>
      <c r="O113">
        <v>168</v>
      </c>
      <c r="P113">
        <v>1142</v>
      </c>
      <c r="Q113">
        <v>0.1156</v>
      </c>
      <c r="R113">
        <v>44.74</v>
      </c>
      <c r="S113">
        <v>35.15</v>
      </c>
      <c r="T113">
        <v>21423.51</v>
      </c>
      <c r="U113">
        <v>624</v>
      </c>
      <c r="V113">
        <v>3712</v>
      </c>
      <c r="W113">
        <v>0.3703</v>
      </c>
      <c r="X113">
        <v>139.82</v>
      </c>
      <c r="Y113">
        <v>103.19</v>
      </c>
    </row>
    <row r="114" spans="1:25">
      <c r="A114" s="5">
        <v>563834177641</v>
      </c>
      <c r="B114">
        <v>10988.37</v>
      </c>
      <c r="C114">
        <v>80</v>
      </c>
      <c r="D114">
        <v>550</v>
      </c>
      <c r="E114">
        <v>0.12</v>
      </c>
      <c r="F114">
        <v>166.49</v>
      </c>
      <c r="G114">
        <v>137.35</v>
      </c>
      <c r="H114">
        <v>23640.07</v>
      </c>
      <c r="I114">
        <v>161</v>
      </c>
      <c r="J114">
        <v>590</v>
      </c>
      <c r="K114">
        <v>0.1475</v>
      </c>
      <c r="L114">
        <v>271.72</v>
      </c>
      <c r="M114">
        <v>146.83</v>
      </c>
      <c r="N114">
        <v>18604.2</v>
      </c>
      <c r="O114">
        <v>130</v>
      </c>
      <c r="P114">
        <v>592</v>
      </c>
      <c r="Q114">
        <v>0.1487</v>
      </c>
      <c r="R114">
        <v>211.41</v>
      </c>
      <c r="S114">
        <v>143.11</v>
      </c>
      <c r="T114">
        <v>53232.64</v>
      </c>
      <c r="U114">
        <v>371</v>
      </c>
      <c r="V114">
        <v>1732</v>
      </c>
      <c r="W114">
        <v>0.4162</v>
      </c>
      <c r="X114">
        <v>649.62</v>
      </c>
      <c r="Y114">
        <v>427.29</v>
      </c>
    </row>
    <row r="115" spans="1:25">
      <c r="A115" s="5">
        <v>563835009431</v>
      </c>
      <c r="B115">
        <v>3931.64</v>
      </c>
      <c r="C115">
        <v>54</v>
      </c>
      <c r="D115">
        <v>556</v>
      </c>
      <c r="E115">
        <v>0.0845</v>
      </c>
      <c r="F115">
        <v>83.65</v>
      </c>
      <c r="G115">
        <v>72.81</v>
      </c>
      <c r="H115">
        <v>3781.53</v>
      </c>
      <c r="I115">
        <v>50</v>
      </c>
      <c r="J115">
        <v>537</v>
      </c>
      <c r="K115">
        <v>0.0763</v>
      </c>
      <c r="L115">
        <v>92.23</v>
      </c>
      <c r="M115">
        <v>75.63</v>
      </c>
      <c r="N115">
        <v>6188.28</v>
      </c>
      <c r="O115">
        <v>82</v>
      </c>
      <c r="P115">
        <v>535</v>
      </c>
      <c r="Q115">
        <v>0.114</v>
      </c>
      <c r="R115">
        <v>101.45</v>
      </c>
      <c r="S115">
        <v>75.47</v>
      </c>
      <c r="T115">
        <v>13901.45</v>
      </c>
      <c r="U115">
        <v>186</v>
      </c>
      <c r="V115">
        <v>1628</v>
      </c>
      <c r="W115">
        <v>0.2748</v>
      </c>
      <c r="X115">
        <v>277.33</v>
      </c>
      <c r="Y115">
        <v>223.91</v>
      </c>
    </row>
    <row r="116" spans="1:25">
      <c r="A116" s="5">
        <v>564135111481</v>
      </c>
      <c r="B116">
        <v>6479.9</v>
      </c>
      <c r="C116">
        <v>55</v>
      </c>
      <c r="D116">
        <v>320</v>
      </c>
      <c r="E116">
        <v>0.1094</v>
      </c>
      <c r="F116">
        <v>185.14</v>
      </c>
      <c r="G116">
        <v>117.82</v>
      </c>
      <c r="H116">
        <v>16339.16</v>
      </c>
      <c r="I116">
        <v>135</v>
      </c>
      <c r="J116">
        <v>393</v>
      </c>
      <c r="K116">
        <v>0.1629</v>
      </c>
      <c r="L116">
        <v>255.3</v>
      </c>
      <c r="M116">
        <v>121.03</v>
      </c>
      <c r="N116">
        <v>8416.66</v>
      </c>
      <c r="O116">
        <v>70</v>
      </c>
      <c r="P116">
        <v>360</v>
      </c>
      <c r="Q116">
        <v>0.125</v>
      </c>
      <c r="R116">
        <v>187.04</v>
      </c>
      <c r="S116">
        <v>120.24</v>
      </c>
      <c r="T116">
        <v>31235.72</v>
      </c>
      <c r="U116">
        <v>260</v>
      </c>
      <c r="V116">
        <v>1073</v>
      </c>
      <c r="W116">
        <v>0.3973</v>
      </c>
      <c r="X116">
        <v>627.48</v>
      </c>
      <c r="Y116">
        <v>359.09</v>
      </c>
    </row>
    <row r="117" spans="1:25">
      <c r="A117" s="5">
        <v>564587383224</v>
      </c>
      <c r="B117">
        <v>153247.38</v>
      </c>
      <c r="C117">
        <v>2837</v>
      </c>
      <c r="D117">
        <v>12889</v>
      </c>
      <c r="E117">
        <v>0.1516</v>
      </c>
      <c r="F117">
        <v>78.43</v>
      </c>
      <c r="G117">
        <v>54.02</v>
      </c>
      <c r="H117">
        <v>122245.09</v>
      </c>
      <c r="I117">
        <v>2265</v>
      </c>
      <c r="J117">
        <v>12167</v>
      </c>
      <c r="K117">
        <v>0.1222</v>
      </c>
      <c r="L117">
        <v>82.21</v>
      </c>
      <c r="M117">
        <v>53.97</v>
      </c>
      <c r="N117">
        <v>116977.84</v>
      </c>
      <c r="O117">
        <v>2150</v>
      </c>
      <c r="P117">
        <v>15071</v>
      </c>
      <c r="Q117">
        <v>0.0904</v>
      </c>
      <c r="R117">
        <v>85.89</v>
      </c>
      <c r="S117">
        <v>54.41</v>
      </c>
      <c r="T117">
        <v>392470.31</v>
      </c>
      <c r="U117">
        <v>7252</v>
      </c>
      <c r="V117">
        <v>40127</v>
      </c>
      <c r="W117">
        <v>0.3642</v>
      </c>
      <c r="X117">
        <v>246.53</v>
      </c>
      <c r="Y117">
        <v>162.4</v>
      </c>
    </row>
    <row r="118" spans="1:25">
      <c r="A118" s="5">
        <v>566160365748</v>
      </c>
      <c r="B118">
        <v>1683.82</v>
      </c>
      <c r="C118">
        <v>74</v>
      </c>
      <c r="D118">
        <v>832</v>
      </c>
      <c r="E118">
        <v>0.0769</v>
      </c>
      <c r="F118">
        <v>26.31</v>
      </c>
      <c r="G118">
        <v>22.75</v>
      </c>
      <c r="H118">
        <v>1708.94</v>
      </c>
      <c r="I118">
        <v>73</v>
      </c>
      <c r="J118">
        <v>900</v>
      </c>
      <c r="K118">
        <v>0.0567</v>
      </c>
      <c r="L118">
        <v>33.51</v>
      </c>
      <c r="M118">
        <v>23.41</v>
      </c>
      <c r="N118">
        <v>1010.68</v>
      </c>
      <c r="O118">
        <v>43</v>
      </c>
      <c r="P118">
        <v>777</v>
      </c>
      <c r="Q118">
        <v>0.0502</v>
      </c>
      <c r="R118">
        <v>25.91</v>
      </c>
      <c r="S118">
        <v>23.5</v>
      </c>
      <c r="T118">
        <v>4403.44</v>
      </c>
      <c r="U118">
        <v>190</v>
      </c>
      <c r="V118">
        <v>2509</v>
      </c>
      <c r="W118">
        <v>0.1838</v>
      </c>
      <c r="X118">
        <v>85.73</v>
      </c>
      <c r="Y118">
        <v>69.66</v>
      </c>
    </row>
    <row r="119" spans="1:25">
      <c r="A119" s="5">
        <v>567833129601</v>
      </c>
      <c r="B119">
        <v>1417.98</v>
      </c>
      <c r="C119">
        <v>68</v>
      </c>
      <c r="D119">
        <v>509</v>
      </c>
      <c r="E119">
        <v>0.0825</v>
      </c>
      <c r="F119">
        <v>33.76</v>
      </c>
      <c r="G119">
        <v>20.85</v>
      </c>
      <c r="H119">
        <v>1524.03</v>
      </c>
      <c r="I119">
        <v>73</v>
      </c>
      <c r="J119">
        <v>410</v>
      </c>
      <c r="K119">
        <v>0.0805</v>
      </c>
      <c r="L119">
        <v>46.18</v>
      </c>
      <c r="M119">
        <v>20.88</v>
      </c>
      <c r="N119">
        <v>1376.74</v>
      </c>
      <c r="O119">
        <v>67</v>
      </c>
      <c r="P119">
        <v>360</v>
      </c>
      <c r="Q119">
        <v>0.0639</v>
      </c>
      <c r="R119">
        <v>59.86</v>
      </c>
      <c r="S119">
        <v>20.55</v>
      </c>
      <c r="T119">
        <v>4318.75</v>
      </c>
      <c r="U119">
        <v>208</v>
      </c>
      <c r="V119">
        <v>1279</v>
      </c>
      <c r="W119">
        <v>0.2269</v>
      </c>
      <c r="X119">
        <v>139.8</v>
      </c>
      <c r="Y119">
        <v>62.28</v>
      </c>
    </row>
    <row r="120" spans="1:25">
      <c r="A120" s="5">
        <v>568629665883</v>
      </c>
      <c r="B120">
        <v>10696.58</v>
      </c>
      <c r="C120">
        <v>9799</v>
      </c>
      <c r="D120">
        <v>40846</v>
      </c>
      <c r="E120">
        <v>0.2338</v>
      </c>
      <c r="F120">
        <v>1.12</v>
      </c>
      <c r="G120">
        <v>1.09</v>
      </c>
      <c r="H120">
        <v>7885.05</v>
      </c>
      <c r="I120">
        <v>6616</v>
      </c>
      <c r="J120">
        <v>36065</v>
      </c>
      <c r="K120">
        <v>0.1772</v>
      </c>
      <c r="L120">
        <v>1.23</v>
      </c>
      <c r="M120">
        <v>1.19</v>
      </c>
      <c r="N120">
        <v>7930.74</v>
      </c>
      <c r="O120">
        <v>6553</v>
      </c>
      <c r="P120">
        <v>26753</v>
      </c>
      <c r="Q120">
        <v>0.2376</v>
      </c>
      <c r="R120">
        <v>1.25</v>
      </c>
      <c r="S120">
        <v>1.21</v>
      </c>
      <c r="T120">
        <v>26512.37</v>
      </c>
      <c r="U120">
        <v>22968</v>
      </c>
      <c r="V120">
        <v>103664</v>
      </c>
      <c r="W120">
        <v>0.6486</v>
      </c>
      <c r="X120">
        <v>3.6</v>
      </c>
      <c r="Y120">
        <v>3.49</v>
      </c>
    </row>
    <row r="121" spans="1:25">
      <c r="A121" s="5">
        <v>568765915390</v>
      </c>
      <c r="B121">
        <v>2085.05</v>
      </c>
      <c r="C121">
        <v>1116</v>
      </c>
      <c r="D121">
        <v>3392</v>
      </c>
      <c r="E121">
        <v>0.3084</v>
      </c>
      <c r="F121">
        <v>1.99</v>
      </c>
      <c r="G121">
        <v>1.87</v>
      </c>
      <c r="H121">
        <v>1961.65</v>
      </c>
      <c r="I121">
        <v>1003</v>
      </c>
      <c r="J121">
        <v>3366</v>
      </c>
      <c r="K121">
        <v>0.2671</v>
      </c>
      <c r="L121">
        <v>2.18</v>
      </c>
      <c r="M121">
        <v>1.96</v>
      </c>
      <c r="N121">
        <v>1688.49</v>
      </c>
      <c r="O121">
        <v>1155</v>
      </c>
      <c r="P121">
        <v>3048</v>
      </c>
      <c r="Q121">
        <v>0.354</v>
      </c>
      <c r="R121">
        <v>1.56</v>
      </c>
      <c r="S121">
        <v>1.46</v>
      </c>
      <c r="T121">
        <v>5735.19</v>
      </c>
      <c r="U121">
        <v>3274</v>
      </c>
      <c r="V121">
        <v>9806</v>
      </c>
      <c r="W121">
        <v>0.9295</v>
      </c>
      <c r="X121">
        <v>5.73</v>
      </c>
      <c r="Y121">
        <v>5.29</v>
      </c>
    </row>
    <row r="122" spans="1:25">
      <c r="A122" s="5">
        <v>569386315777</v>
      </c>
      <c r="B122">
        <v>27669.27</v>
      </c>
      <c r="C122">
        <v>18930</v>
      </c>
      <c r="D122">
        <v>80632</v>
      </c>
      <c r="E122">
        <v>0.2206</v>
      </c>
      <c r="F122">
        <v>1.56</v>
      </c>
      <c r="G122">
        <v>1.46</v>
      </c>
      <c r="H122">
        <v>15586.75</v>
      </c>
      <c r="I122">
        <v>8006</v>
      </c>
      <c r="J122">
        <v>43804</v>
      </c>
      <c r="K122">
        <v>0.1696</v>
      </c>
      <c r="L122">
        <v>2.1</v>
      </c>
      <c r="M122">
        <v>1.95</v>
      </c>
      <c r="N122">
        <v>16432.96</v>
      </c>
      <c r="O122">
        <v>8491</v>
      </c>
      <c r="P122">
        <v>33124</v>
      </c>
      <c r="Q122">
        <v>0.2383</v>
      </c>
      <c r="R122">
        <v>2.08</v>
      </c>
      <c r="S122">
        <v>1.94</v>
      </c>
      <c r="T122">
        <v>59688.98</v>
      </c>
      <c r="U122">
        <v>35427</v>
      </c>
      <c r="V122">
        <v>157560</v>
      </c>
      <c r="W122">
        <v>0.6285</v>
      </c>
      <c r="X122">
        <v>5.74</v>
      </c>
      <c r="Y122">
        <v>5.35</v>
      </c>
    </row>
    <row r="123" spans="1:25">
      <c r="A123" s="5">
        <v>569438859623</v>
      </c>
      <c r="N123">
        <v>80</v>
      </c>
      <c r="O123">
        <v>2</v>
      </c>
      <c r="P123">
        <v>11</v>
      </c>
      <c r="Q123">
        <v>0.0909</v>
      </c>
      <c r="R123">
        <v>80</v>
      </c>
      <c r="S123">
        <v>40</v>
      </c>
      <c r="T123">
        <v>80</v>
      </c>
      <c r="U123">
        <v>2</v>
      </c>
      <c r="V123">
        <v>11</v>
      </c>
      <c r="W123">
        <v>0.0909</v>
      </c>
      <c r="X123">
        <v>80</v>
      </c>
      <c r="Y123">
        <v>40</v>
      </c>
    </row>
    <row r="124" spans="1:25">
      <c r="A124" s="5">
        <v>569909827792</v>
      </c>
      <c r="B124">
        <v>3346.81</v>
      </c>
      <c r="C124">
        <v>68</v>
      </c>
      <c r="D124">
        <v>554</v>
      </c>
      <c r="E124">
        <v>0.0885</v>
      </c>
      <c r="F124">
        <v>68.3</v>
      </c>
      <c r="G124">
        <v>49.22</v>
      </c>
      <c r="H124">
        <v>2541.3</v>
      </c>
      <c r="I124">
        <v>48</v>
      </c>
      <c r="J124">
        <v>729</v>
      </c>
      <c r="K124">
        <v>0.0412</v>
      </c>
      <c r="L124">
        <v>84.71</v>
      </c>
      <c r="M124">
        <v>52.94</v>
      </c>
      <c r="N124">
        <v>1569.55</v>
      </c>
      <c r="O124">
        <v>30</v>
      </c>
      <c r="P124">
        <v>794</v>
      </c>
      <c r="Q124">
        <v>0.0277</v>
      </c>
      <c r="R124">
        <v>71.34</v>
      </c>
      <c r="S124">
        <v>52.32</v>
      </c>
      <c r="T124">
        <v>7457.66</v>
      </c>
      <c r="U124">
        <v>146</v>
      </c>
      <c r="V124">
        <v>2077</v>
      </c>
      <c r="W124">
        <v>0.1574</v>
      </c>
      <c r="X124">
        <v>224.35</v>
      </c>
      <c r="Y124">
        <v>154.48</v>
      </c>
    </row>
    <row r="125" spans="1:25">
      <c r="A125" s="5">
        <v>570173668187</v>
      </c>
      <c r="B125">
        <v>1173.88</v>
      </c>
      <c r="C125">
        <v>54</v>
      </c>
      <c r="D125">
        <v>285</v>
      </c>
      <c r="E125">
        <v>0.1263</v>
      </c>
      <c r="F125">
        <v>32.61</v>
      </c>
      <c r="G125">
        <v>21.74</v>
      </c>
      <c r="H125">
        <v>681.81</v>
      </c>
      <c r="I125">
        <v>32</v>
      </c>
      <c r="J125">
        <v>221</v>
      </c>
      <c r="K125">
        <v>0.1086</v>
      </c>
      <c r="L125">
        <v>28.41</v>
      </c>
      <c r="M125">
        <v>21.31</v>
      </c>
      <c r="N125">
        <v>1100.17</v>
      </c>
      <c r="O125">
        <v>51</v>
      </c>
      <c r="P125">
        <v>214</v>
      </c>
      <c r="Q125">
        <v>0.1402</v>
      </c>
      <c r="R125">
        <v>36.67</v>
      </c>
      <c r="S125">
        <v>21.57</v>
      </c>
      <c r="T125">
        <v>2955.86</v>
      </c>
      <c r="U125">
        <v>137</v>
      </c>
      <c r="V125">
        <v>720</v>
      </c>
      <c r="W125">
        <v>0.3751</v>
      </c>
      <c r="X125">
        <v>97.69</v>
      </c>
      <c r="Y125">
        <v>64.62</v>
      </c>
    </row>
    <row r="126" spans="1:25">
      <c r="A126" s="5">
        <v>570361375952</v>
      </c>
      <c r="B126">
        <v>951.13</v>
      </c>
      <c r="C126">
        <v>23</v>
      </c>
      <c r="D126">
        <v>224</v>
      </c>
      <c r="E126">
        <v>0.0714</v>
      </c>
      <c r="F126">
        <v>59.45</v>
      </c>
      <c r="G126">
        <v>41.35</v>
      </c>
      <c r="H126">
        <v>888.79</v>
      </c>
      <c r="I126">
        <v>21</v>
      </c>
      <c r="J126">
        <v>241</v>
      </c>
      <c r="K126">
        <v>0.0705</v>
      </c>
      <c r="L126">
        <v>52.28</v>
      </c>
      <c r="M126">
        <v>42.32</v>
      </c>
      <c r="N126">
        <v>1265.21</v>
      </c>
      <c r="O126">
        <v>30</v>
      </c>
      <c r="P126">
        <v>224</v>
      </c>
      <c r="Q126">
        <v>0.0848</v>
      </c>
      <c r="R126">
        <v>66.59</v>
      </c>
      <c r="S126">
        <v>42.17</v>
      </c>
      <c r="T126">
        <v>3105.13</v>
      </c>
      <c r="U126">
        <v>74</v>
      </c>
      <c r="V126">
        <v>689</v>
      </c>
      <c r="W126">
        <v>0.2267</v>
      </c>
      <c r="X126">
        <v>178.32</v>
      </c>
      <c r="Y126">
        <v>125.84</v>
      </c>
    </row>
    <row r="127" spans="1:25">
      <c r="A127" s="5">
        <v>572262680111</v>
      </c>
      <c r="B127">
        <v>3736.22</v>
      </c>
      <c r="C127">
        <v>177</v>
      </c>
      <c r="D127">
        <v>498</v>
      </c>
      <c r="E127">
        <v>0.2149</v>
      </c>
      <c r="F127">
        <v>34.92</v>
      </c>
      <c r="G127">
        <v>21.11</v>
      </c>
      <c r="H127">
        <v>2085.27</v>
      </c>
      <c r="I127">
        <v>87</v>
      </c>
      <c r="J127">
        <v>332</v>
      </c>
      <c r="K127">
        <v>0.2048</v>
      </c>
      <c r="L127">
        <v>30.67</v>
      </c>
      <c r="M127">
        <v>23.97</v>
      </c>
      <c r="N127">
        <v>1600.51</v>
      </c>
      <c r="O127">
        <v>69</v>
      </c>
      <c r="P127">
        <v>389</v>
      </c>
      <c r="Q127">
        <v>0.1363</v>
      </c>
      <c r="R127">
        <v>30.2</v>
      </c>
      <c r="S127">
        <v>23.2</v>
      </c>
      <c r="T127">
        <v>7422</v>
      </c>
      <c r="U127">
        <v>333</v>
      </c>
      <c r="V127">
        <v>1219</v>
      </c>
      <c r="W127">
        <v>0.556</v>
      </c>
      <c r="X127">
        <v>95.79</v>
      </c>
      <c r="Y127">
        <v>68.28</v>
      </c>
    </row>
    <row r="128" spans="1:25">
      <c r="A128" s="5">
        <v>573035985548</v>
      </c>
      <c r="B128">
        <v>28350.48</v>
      </c>
      <c r="C128">
        <v>870</v>
      </c>
      <c r="D128">
        <v>2093</v>
      </c>
      <c r="E128">
        <v>0.2805</v>
      </c>
      <c r="F128">
        <v>48.3</v>
      </c>
      <c r="G128">
        <v>32.59</v>
      </c>
      <c r="H128">
        <v>23373.82</v>
      </c>
      <c r="I128">
        <v>664</v>
      </c>
      <c r="J128">
        <v>1889</v>
      </c>
      <c r="K128">
        <v>0.261</v>
      </c>
      <c r="L128">
        <v>47.41</v>
      </c>
      <c r="M128">
        <v>35.2</v>
      </c>
      <c r="N128">
        <v>20531.14</v>
      </c>
      <c r="O128">
        <v>583</v>
      </c>
      <c r="P128">
        <v>1872</v>
      </c>
      <c r="Q128">
        <v>0.2479</v>
      </c>
      <c r="R128">
        <v>44.25</v>
      </c>
      <c r="S128">
        <v>35.22</v>
      </c>
      <c r="T128">
        <v>72255.44</v>
      </c>
      <c r="U128">
        <v>2117</v>
      </c>
      <c r="V128">
        <v>5854</v>
      </c>
      <c r="W128">
        <v>0.7894</v>
      </c>
      <c r="X128">
        <v>139.96</v>
      </c>
      <c r="Y128">
        <v>103.01</v>
      </c>
    </row>
    <row r="129" spans="1:25">
      <c r="A129" s="5">
        <v>573160835361</v>
      </c>
      <c r="B129">
        <v>5474.65</v>
      </c>
      <c r="C129">
        <v>228</v>
      </c>
      <c r="D129">
        <v>2659</v>
      </c>
      <c r="E129">
        <v>0.0651</v>
      </c>
      <c r="F129">
        <v>31.65</v>
      </c>
      <c r="G129">
        <v>24.01</v>
      </c>
      <c r="H129">
        <v>4812.64</v>
      </c>
      <c r="I129">
        <v>198</v>
      </c>
      <c r="J129">
        <v>2265</v>
      </c>
      <c r="K129">
        <v>0.0711</v>
      </c>
      <c r="L129">
        <v>29.89</v>
      </c>
      <c r="M129">
        <v>24.31</v>
      </c>
      <c r="N129">
        <v>3644.55</v>
      </c>
      <c r="O129">
        <v>148</v>
      </c>
      <c r="P129">
        <v>1963</v>
      </c>
      <c r="Q129">
        <v>0.0616</v>
      </c>
      <c r="R129">
        <v>30.12</v>
      </c>
      <c r="S129">
        <v>24.63</v>
      </c>
      <c r="T129">
        <v>13931.84</v>
      </c>
      <c r="U129">
        <v>574</v>
      </c>
      <c r="V129">
        <v>6887</v>
      </c>
      <c r="W129">
        <v>0.1978</v>
      </c>
      <c r="X129">
        <v>91.66</v>
      </c>
      <c r="Y129">
        <v>72.95</v>
      </c>
    </row>
    <row r="130" spans="1:25">
      <c r="A130" s="5">
        <v>574308070162</v>
      </c>
      <c r="B130">
        <v>93330.58</v>
      </c>
      <c r="C130">
        <v>2328</v>
      </c>
      <c r="D130">
        <v>11665</v>
      </c>
      <c r="E130">
        <v>0.105</v>
      </c>
      <c r="F130">
        <v>76.19</v>
      </c>
      <c r="G130">
        <v>40.09</v>
      </c>
      <c r="H130">
        <v>59859.12</v>
      </c>
      <c r="I130">
        <v>1353</v>
      </c>
      <c r="J130">
        <v>8444</v>
      </c>
      <c r="K130">
        <v>0.1098</v>
      </c>
      <c r="L130">
        <v>64.57</v>
      </c>
      <c r="M130">
        <v>44.24</v>
      </c>
      <c r="N130">
        <v>60677.64</v>
      </c>
      <c r="O130">
        <v>1383</v>
      </c>
      <c r="P130">
        <v>8352</v>
      </c>
      <c r="Q130">
        <v>0.1074</v>
      </c>
      <c r="R130">
        <v>67.65</v>
      </c>
      <c r="S130">
        <v>43.87</v>
      </c>
      <c r="T130">
        <v>213867.34</v>
      </c>
      <c r="U130">
        <v>5064</v>
      </c>
      <c r="V130">
        <v>28461</v>
      </c>
      <c r="W130">
        <v>0.3222</v>
      </c>
      <c r="X130">
        <v>208.41</v>
      </c>
      <c r="Y130">
        <v>128.2</v>
      </c>
    </row>
    <row r="131" spans="1:25">
      <c r="A131" s="5">
        <v>574520036128</v>
      </c>
      <c r="B131">
        <v>12693.85</v>
      </c>
      <c r="C131">
        <v>351</v>
      </c>
      <c r="D131">
        <v>1547</v>
      </c>
      <c r="E131">
        <v>0.1047</v>
      </c>
      <c r="F131">
        <v>78.36</v>
      </c>
      <c r="G131">
        <v>36.16</v>
      </c>
      <c r="H131">
        <v>8535.94</v>
      </c>
      <c r="I131">
        <v>228</v>
      </c>
      <c r="J131">
        <v>1261</v>
      </c>
      <c r="K131">
        <v>0.1118</v>
      </c>
      <c r="L131">
        <v>60.54</v>
      </c>
      <c r="M131">
        <v>37.44</v>
      </c>
      <c r="N131">
        <v>16334.22</v>
      </c>
      <c r="O131">
        <v>423</v>
      </c>
      <c r="P131">
        <v>1189</v>
      </c>
      <c r="Q131">
        <v>0.1278</v>
      </c>
      <c r="R131">
        <v>107.46</v>
      </c>
      <c r="S131">
        <v>38.62</v>
      </c>
      <c r="T131">
        <v>37564.01</v>
      </c>
      <c r="U131">
        <v>1002</v>
      </c>
      <c r="V131">
        <v>3997</v>
      </c>
      <c r="W131">
        <v>0.3443</v>
      </c>
      <c r="X131">
        <v>246.36</v>
      </c>
      <c r="Y131">
        <v>112.22</v>
      </c>
    </row>
    <row r="132" spans="1:25">
      <c r="A132" s="5">
        <v>574623529141</v>
      </c>
      <c r="B132">
        <v>236.1</v>
      </c>
      <c r="C132">
        <v>9</v>
      </c>
      <c r="D132">
        <v>54</v>
      </c>
      <c r="E132">
        <v>0.0926</v>
      </c>
      <c r="F132">
        <v>47.22</v>
      </c>
      <c r="G132">
        <v>26.23</v>
      </c>
      <c r="H132">
        <v>107.36</v>
      </c>
      <c r="I132">
        <v>4</v>
      </c>
      <c r="J132">
        <v>22</v>
      </c>
      <c r="K132">
        <v>0.1364</v>
      </c>
      <c r="L132">
        <v>35.79</v>
      </c>
      <c r="M132">
        <v>26.84</v>
      </c>
      <c r="T132">
        <v>343.46</v>
      </c>
      <c r="U132">
        <v>13</v>
      </c>
      <c r="V132">
        <v>76</v>
      </c>
      <c r="W132">
        <v>0.229</v>
      </c>
      <c r="X132">
        <v>83.01</v>
      </c>
      <c r="Y132">
        <v>53.07</v>
      </c>
    </row>
    <row r="133" spans="1:25">
      <c r="A133" s="5">
        <v>574624025153</v>
      </c>
      <c r="B133">
        <v>160</v>
      </c>
      <c r="C133">
        <v>4</v>
      </c>
      <c r="D133">
        <v>104</v>
      </c>
      <c r="E133">
        <v>0.0385</v>
      </c>
      <c r="F133">
        <v>40</v>
      </c>
      <c r="G133">
        <v>40</v>
      </c>
      <c r="H133">
        <v>344.31</v>
      </c>
      <c r="I133">
        <v>9</v>
      </c>
      <c r="J133">
        <v>95</v>
      </c>
      <c r="K133">
        <v>0.0947</v>
      </c>
      <c r="L133">
        <v>38.26</v>
      </c>
      <c r="M133">
        <v>38.26</v>
      </c>
      <c r="N133">
        <v>115.85</v>
      </c>
      <c r="O133">
        <v>3</v>
      </c>
      <c r="P133">
        <v>86</v>
      </c>
      <c r="Q133">
        <v>0.0349</v>
      </c>
      <c r="R133">
        <v>38.62</v>
      </c>
      <c r="S133">
        <v>38.62</v>
      </c>
      <c r="T133">
        <v>620.16</v>
      </c>
      <c r="U133">
        <v>16</v>
      </c>
      <c r="V133">
        <v>285</v>
      </c>
      <c r="W133">
        <v>0.1681</v>
      </c>
      <c r="X133">
        <v>116.88</v>
      </c>
      <c r="Y133">
        <v>116.88</v>
      </c>
    </row>
    <row r="134" spans="1:25">
      <c r="A134" s="5">
        <v>574735494600</v>
      </c>
      <c r="B134">
        <v>670.54</v>
      </c>
      <c r="C134">
        <v>12</v>
      </c>
      <c r="D134">
        <v>213</v>
      </c>
      <c r="E134">
        <v>0.047</v>
      </c>
      <c r="F134">
        <v>67.05</v>
      </c>
      <c r="G134">
        <v>55.88</v>
      </c>
      <c r="H134">
        <v>464.06</v>
      </c>
      <c r="I134">
        <v>8</v>
      </c>
      <c r="J134">
        <v>209</v>
      </c>
      <c r="K134">
        <v>0.0335</v>
      </c>
      <c r="L134">
        <v>66.29</v>
      </c>
      <c r="M134">
        <v>58.01</v>
      </c>
      <c r="N134">
        <v>925.48</v>
      </c>
      <c r="O134">
        <v>16</v>
      </c>
      <c r="P134">
        <v>236</v>
      </c>
      <c r="Q134">
        <v>0.0466</v>
      </c>
      <c r="R134">
        <v>84.13</v>
      </c>
      <c r="S134">
        <v>57.84</v>
      </c>
      <c r="T134">
        <v>2060.08</v>
      </c>
      <c r="U134">
        <v>36</v>
      </c>
      <c r="V134">
        <v>658</v>
      </c>
      <c r="W134">
        <v>0.1271</v>
      </c>
      <c r="X134">
        <v>217.47</v>
      </c>
      <c r="Y134">
        <v>171.73</v>
      </c>
    </row>
    <row r="135" spans="1:25">
      <c r="A135" s="5">
        <v>574838039203</v>
      </c>
      <c r="B135">
        <v>76.55</v>
      </c>
      <c r="C135">
        <v>3</v>
      </c>
      <c r="D135">
        <v>66</v>
      </c>
      <c r="E135">
        <v>0.0303</v>
      </c>
      <c r="F135">
        <v>38.27</v>
      </c>
      <c r="G135">
        <v>25.52</v>
      </c>
      <c r="H135">
        <v>77.4</v>
      </c>
      <c r="I135">
        <v>3</v>
      </c>
      <c r="J135">
        <v>46</v>
      </c>
      <c r="K135">
        <v>0.0435</v>
      </c>
      <c r="L135">
        <v>38.7</v>
      </c>
      <c r="M135">
        <v>25.8</v>
      </c>
      <c r="N135">
        <v>77.4</v>
      </c>
      <c r="O135">
        <v>3</v>
      </c>
      <c r="P135">
        <v>34</v>
      </c>
      <c r="Q135">
        <v>0.0882</v>
      </c>
      <c r="R135">
        <v>25.8</v>
      </c>
      <c r="S135">
        <v>25.8</v>
      </c>
      <c r="T135">
        <v>231.35</v>
      </c>
      <c r="U135">
        <v>9</v>
      </c>
      <c r="V135">
        <v>146</v>
      </c>
      <c r="W135">
        <v>0.162</v>
      </c>
      <c r="X135">
        <v>102.77</v>
      </c>
      <c r="Y135">
        <v>77.12</v>
      </c>
    </row>
    <row r="136" spans="1:25">
      <c r="A136" s="5">
        <v>575744476444</v>
      </c>
      <c r="B136">
        <v>408.82</v>
      </c>
      <c r="C136">
        <v>49</v>
      </c>
      <c r="D136">
        <v>383</v>
      </c>
      <c r="E136">
        <v>0.1175</v>
      </c>
      <c r="F136">
        <v>9.08</v>
      </c>
      <c r="G136">
        <v>8.34</v>
      </c>
      <c r="H136">
        <v>393.15</v>
      </c>
      <c r="I136">
        <v>44</v>
      </c>
      <c r="J136">
        <v>361</v>
      </c>
      <c r="K136">
        <v>0.108</v>
      </c>
      <c r="L136">
        <v>10.08</v>
      </c>
      <c r="M136">
        <v>8.94</v>
      </c>
      <c r="N136">
        <v>1253.96</v>
      </c>
      <c r="O136">
        <v>140</v>
      </c>
      <c r="P136">
        <v>343</v>
      </c>
      <c r="Q136">
        <v>0.1166</v>
      </c>
      <c r="R136">
        <v>31.35</v>
      </c>
      <c r="S136">
        <v>8.96</v>
      </c>
      <c r="T136">
        <v>2055.93</v>
      </c>
      <c r="U136">
        <v>233</v>
      </c>
      <c r="V136">
        <v>1087</v>
      </c>
      <c r="W136">
        <v>0.3421</v>
      </c>
      <c r="X136">
        <v>50.51</v>
      </c>
      <c r="Y136">
        <v>26.24</v>
      </c>
    </row>
    <row r="137" spans="1:25">
      <c r="A137" s="5">
        <v>575961933882</v>
      </c>
      <c r="B137">
        <v>652.73</v>
      </c>
      <c r="C137">
        <v>23</v>
      </c>
      <c r="D137">
        <v>218</v>
      </c>
      <c r="E137">
        <v>0.0963</v>
      </c>
      <c r="F137">
        <v>31.08</v>
      </c>
      <c r="G137">
        <v>28.38</v>
      </c>
      <c r="H137">
        <v>616.85</v>
      </c>
      <c r="I137">
        <v>22</v>
      </c>
      <c r="J137">
        <v>181</v>
      </c>
      <c r="K137">
        <v>0.105</v>
      </c>
      <c r="L137">
        <v>32.47</v>
      </c>
      <c r="M137">
        <v>28.04</v>
      </c>
      <c r="N137">
        <v>587.66</v>
      </c>
      <c r="O137">
        <v>22</v>
      </c>
      <c r="P137">
        <v>137</v>
      </c>
      <c r="Q137">
        <v>0.1022</v>
      </c>
      <c r="R137">
        <v>41.98</v>
      </c>
      <c r="S137">
        <v>26.71</v>
      </c>
      <c r="T137">
        <v>1857.24</v>
      </c>
      <c r="U137">
        <v>67</v>
      </c>
      <c r="V137">
        <v>536</v>
      </c>
      <c r="W137">
        <v>0.3035</v>
      </c>
      <c r="X137">
        <v>105.53</v>
      </c>
      <c r="Y137">
        <v>83.13</v>
      </c>
    </row>
    <row r="138" spans="1:25">
      <c r="A138" s="5">
        <v>576123419275</v>
      </c>
      <c r="B138">
        <v>1845.12</v>
      </c>
      <c r="C138">
        <v>337</v>
      </c>
      <c r="D138">
        <v>1689</v>
      </c>
      <c r="E138">
        <v>0.1918</v>
      </c>
      <c r="F138">
        <v>5.69</v>
      </c>
      <c r="G138">
        <v>5.48</v>
      </c>
      <c r="H138">
        <v>1793.84</v>
      </c>
      <c r="I138">
        <v>311</v>
      </c>
      <c r="J138">
        <v>1549</v>
      </c>
      <c r="K138">
        <v>0.1846</v>
      </c>
      <c r="L138">
        <v>6.27</v>
      </c>
      <c r="M138">
        <v>5.77</v>
      </c>
      <c r="N138">
        <v>1692.42</v>
      </c>
      <c r="O138">
        <v>299</v>
      </c>
      <c r="P138">
        <v>1406</v>
      </c>
      <c r="Q138">
        <v>0.2048</v>
      </c>
      <c r="R138">
        <v>5.88</v>
      </c>
      <c r="S138">
        <v>5.66</v>
      </c>
      <c r="T138">
        <v>5331.38</v>
      </c>
      <c r="U138">
        <v>947</v>
      </c>
      <c r="V138">
        <v>4644</v>
      </c>
      <c r="W138">
        <v>0.5812</v>
      </c>
      <c r="X138">
        <v>17.84</v>
      </c>
      <c r="Y138">
        <v>16.91</v>
      </c>
    </row>
    <row r="139" spans="1:25">
      <c r="A139" s="5">
        <v>576130979060</v>
      </c>
      <c r="B139">
        <v>2181.37</v>
      </c>
      <c r="C139">
        <v>106</v>
      </c>
      <c r="D139">
        <v>574</v>
      </c>
      <c r="E139">
        <v>0.1202</v>
      </c>
      <c r="F139">
        <v>31.61</v>
      </c>
      <c r="G139">
        <v>20.58</v>
      </c>
      <c r="H139">
        <v>1664.63</v>
      </c>
      <c r="I139">
        <v>87</v>
      </c>
      <c r="J139">
        <v>553</v>
      </c>
      <c r="K139">
        <v>0.094</v>
      </c>
      <c r="L139">
        <v>32.01</v>
      </c>
      <c r="M139">
        <v>19.13</v>
      </c>
      <c r="N139">
        <v>1467.75</v>
      </c>
      <c r="O139">
        <v>75</v>
      </c>
      <c r="P139">
        <v>521</v>
      </c>
      <c r="Q139">
        <v>0.1113</v>
      </c>
      <c r="R139">
        <v>25.31</v>
      </c>
      <c r="S139">
        <v>19.57</v>
      </c>
      <c r="T139">
        <v>5313.75</v>
      </c>
      <c r="U139">
        <v>268</v>
      </c>
      <c r="V139">
        <v>1648</v>
      </c>
      <c r="W139">
        <v>0.3255</v>
      </c>
      <c r="X139">
        <v>88.93</v>
      </c>
      <c r="Y139">
        <v>59.28</v>
      </c>
    </row>
    <row r="140" spans="1:25">
      <c r="A140" s="5">
        <v>576203437986</v>
      </c>
      <c r="B140">
        <v>147.88</v>
      </c>
      <c r="C140">
        <v>5</v>
      </c>
      <c r="D140">
        <v>62</v>
      </c>
      <c r="E140">
        <v>0.0645</v>
      </c>
      <c r="F140">
        <v>36.97</v>
      </c>
      <c r="G140">
        <v>29.58</v>
      </c>
      <c r="N140">
        <v>149.5</v>
      </c>
      <c r="O140">
        <v>5</v>
      </c>
      <c r="P140">
        <v>55</v>
      </c>
      <c r="Q140">
        <v>0.0546</v>
      </c>
      <c r="R140">
        <v>49.83</v>
      </c>
      <c r="S140">
        <v>29.9</v>
      </c>
      <c r="T140">
        <v>297.38</v>
      </c>
      <c r="U140">
        <v>10</v>
      </c>
      <c r="V140">
        <v>117</v>
      </c>
      <c r="W140">
        <v>0.1191</v>
      </c>
      <c r="X140">
        <v>86.8</v>
      </c>
      <c r="Y140">
        <v>59.48</v>
      </c>
    </row>
    <row r="141" spans="1:25">
      <c r="A141" s="5">
        <v>577037788975</v>
      </c>
      <c r="B141">
        <v>10758.36</v>
      </c>
      <c r="C141">
        <v>592</v>
      </c>
      <c r="D141">
        <v>4122</v>
      </c>
      <c r="E141">
        <v>0.0864</v>
      </c>
      <c r="F141">
        <v>30.22</v>
      </c>
      <c r="G141">
        <v>18.17</v>
      </c>
      <c r="H141">
        <v>8605.39</v>
      </c>
      <c r="I141">
        <v>460</v>
      </c>
      <c r="J141">
        <v>3479</v>
      </c>
      <c r="K141">
        <v>0.0839</v>
      </c>
      <c r="L141">
        <v>29.47</v>
      </c>
      <c r="M141">
        <v>18.71</v>
      </c>
      <c r="N141">
        <v>8795.38</v>
      </c>
      <c r="O141">
        <v>469</v>
      </c>
      <c r="P141">
        <v>3572</v>
      </c>
      <c r="Q141">
        <v>0.0857</v>
      </c>
      <c r="R141">
        <v>28.74</v>
      </c>
      <c r="S141">
        <v>18.75</v>
      </c>
      <c r="T141">
        <v>28159.13</v>
      </c>
      <c r="U141">
        <v>1521</v>
      </c>
      <c r="V141">
        <v>11173</v>
      </c>
      <c r="W141">
        <v>0.256</v>
      </c>
      <c r="X141">
        <v>88.43</v>
      </c>
      <c r="Y141">
        <v>55.63</v>
      </c>
    </row>
    <row r="142" spans="1:25">
      <c r="A142" s="5">
        <v>577184412748</v>
      </c>
      <c r="B142">
        <v>8485.12</v>
      </c>
      <c r="C142">
        <v>252</v>
      </c>
      <c r="D142">
        <v>2749</v>
      </c>
      <c r="E142">
        <v>0.08</v>
      </c>
      <c r="F142">
        <v>38.57</v>
      </c>
      <c r="G142">
        <v>33.67</v>
      </c>
      <c r="H142">
        <v>7557.15</v>
      </c>
      <c r="I142">
        <v>219</v>
      </c>
      <c r="J142">
        <v>2398</v>
      </c>
      <c r="K142">
        <v>0.0751</v>
      </c>
      <c r="L142">
        <v>41.98</v>
      </c>
      <c r="M142">
        <v>34.51</v>
      </c>
      <c r="N142">
        <v>9588.85</v>
      </c>
      <c r="O142">
        <v>271</v>
      </c>
      <c r="P142">
        <v>2287</v>
      </c>
      <c r="Q142">
        <v>0.0809</v>
      </c>
      <c r="R142">
        <v>51.83</v>
      </c>
      <c r="S142">
        <v>35.38</v>
      </c>
      <c r="T142">
        <v>25631.12</v>
      </c>
      <c r="U142">
        <v>742</v>
      </c>
      <c r="V142">
        <v>7434</v>
      </c>
      <c r="W142">
        <v>0.236</v>
      </c>
      <c r="X142">
        <v>132.38</v>
      </c>
      <c r="Y142">
        <v>103.56</v>
      </c>
    </row>
    <row r="143" spans="1:25">
      <c r="A143" s="5">
        <v>577710261716</v>
      </c>
      <c r="B143">
        <v>3088.88</v>
      </c>
      <c r="C143">
        <v>324</v>
      </c>
      <c r="D143">
        <v>1197</v>
      </c>
      <c r="E143">
        <v>0.1704</v>
      </c>
      <c r="F143">
        <v>15.14</v>
      </c>
      <c r="G143">
        <v>9.53</v>
      </c>
      <c r="H143">
        <v>2769.59</v>
      </c>
      <c r="I143">
        <v>290</v>
      </c>
      <c r="J143">
        <v>966</v>
      </c>
      <c r="K143">
        <v>0.1832</v>
      </c>
      <c r="L143">
        <v>15.65</v>
      </c>
      <c r="M143">
        <v>9.55</v>
      </c>
      <c r="N143">
        <v>2452.45</v>
      </c>
      <c r="O143">
        <v>258</v>
      </c>
      <c r="P143">
        <v>944</v>
      </c>
      <c r="Q143">
        <v>0.1854</v>
      </c>
      <c r="R143">
        <v>14.01</v>
      </c>
      <c r="S143">
        <v>9.51</v>
      </c>
      <c r="T143">
        <v>8310.92</v>
      </c>
      <c r="U143">
        <v>872</v>
      </c>
      <c r="V143">
        <v>3107</v>
      </c>
      <c r="W143">
        <v>0.539</v>
      </c>
      <c r="X143">
        <v>44.8</v>
      </c>
      <c r="Y143">
        <v>28.59</v>
      </c>
    </row>
    <row r="144" spans="1:25">
      <c r="A144" s="5">
        <v>578894356956</v>
      </c>
      <c r="B144">
        <v>332.85</v>
      </c>
      <c r="C144">
        <v>13</v>
      </c>
      <c r="D144">
        <v>363</v>
      </c>
      <c r="E144">
        <v>0.0303</v>
      </c>
      <c r="F144">
        <v>30.26</v>
      </c>
      <c r="G144">
        <v>25.6</v>
      </c>
      <c r="H144">
        <v>307.97</v>
      </c>
      <c r="I144">
        <v>12</v>
      </c>
      <c r="J144">
        <v>320</v>
      </c>
      <c r="K144">
        <v>0.0375</v>
      </c>
      <c r="L144">
        <v>25.66</v>
      </c>
      <c r="M144">
        <v>25.66</v>
      </c>
      <c r="N144">
        <v>479.37</v>
      </c>
      <c r="O144">
        <v>19</v>
      </c>
      <c r="P144">
        <v>248</v>
      </c>
      <c r="Q144">
        <v>0.0484</v>
      </c>
      <c r="R144">
        <v>39.95</v>
      </c>
      <c r="S144">
        <v>25.23</v>
      </c>
      <c r="T144">
        <v>1120.19</v>
      </c>
      <c r="U144">
        <v>44</v>
      </c>
      <c r="V144">
        <v>931</v>
      </c>
      <c r="W144">
        <v>0.1162</v>
      </c>
      <c r="X144">
        <v>95.87</v>
      </c>
      <c r="Y144">
        <v>76.49</v>
      </c>
    </row>
    <row r="145" spans="1:25">
      <c r="A145" s="5">
        <v>579320347030</v>
      </c>
      <c r="B145">
        <v>367.44</v>
      </c>
      <c r="C145">
        <v>19</v>
      </c>
      <c r="D145">
        <v>183</v>
      </c>
      <c r="E145">
        <v>0.0656</v>
      </c>
      <c r="F145">
        <v>30.62</v>
      </c>
      <c r="G145">
        <v>19.34</v>
      </c>
      <c r="H145">
        <v>155.81</v>
      </c>
      <c r="I145">
        <v>7</v>
      </c>
      <c r="J145">
        <v>130</v>
      </c>
      <c r="K145">
        <v>0.0538</v>
      </c>
      <c r="L145">
        <v>22.26</v>
      </c>
      <c r="M145">
        <v>22.26</v>
      </c>
      <c r="N145">
        <v>85.58</v>
      </c>
      <c r="O145">
        <v>4</v>
      </c>
      <c r="P145">
        <v>117</v>
      </c>
      <c r="Q145">
        <v>0.0342</v>
      </c>
      <c r="R145">
        <v>21.39</v>
      </c>
      <c r="S145">
        <v>21.39</v>
      </c>
      <c r="T145">
        <v>608.83</v>
      </c>
      <c r="U145">
        <v>30</v>
      </c>
      <c r="V145">
        <v>430</v>
      </c>
      <c r="W145">
        <v>0.1536</v>
      </c>
      <c r="X145">
        <v>74.27</v>
      </c>
      <c r="Y145">
        <v>62.99</v>
      </c>
    </row>
    <row r="146" spans="1:25">
      <c r="A146" s="5">
        <v>579975467115</v>
      </c>
      <c r="B146">
        <v>12272.83</v>
      </c>
      <c r="C146">
        <v>771</v>
      </c>
      <c r="D146">
        <v>893</v>
      </c>
      <c r="E146">
        <v>0.1881</v>
      </c>
      <c r="F146">
        <v>73.05</v>
      </c>
      <c r="G146">
        <v>15.92</v>
      </c>
      <c r="H146">
        <v>2879.73</v>
      </c>
      <c r="I146">
        <v>162</v>
      </c>
      <c r="J146">
        <v>632</v>
      </c>
      <c r="K146">
        <v>0.1392</v>
      </c>
      <c r="L146">
        <v>32.72</v>
      </c>
      <c r="M146">
        <v>17.78</v>
      </c>
      <c r="N146">
        <v>3398.8</v>
      </c>
      <c r="O146">
        <v>190</v>
      </c>
      <c r="P146">
        <v>596</v>
      </c>
      <c r="Q146">
        <v>0.1896</v>
      </c>
      <c r="R146">
        <v>30.08</v>
      </c>
      <c r="S146">
        <v>17.89</v>
      </c>
      <c r="T146">
        <v>18551.36</v>
      </c>
      <c r="U146">
        <v>1123</v>
      </c>
      <c r="V146">
        <v>2121</v>
      </c>
      <c r="W146">
        <v>0.5169</v>
      </c>
      <c r="X146">
        <v>135.85</v>
      </c>
      <c r="Y146">
        <v>51.59</v>
      </c>
    </row>
    <row r="147" spans="1:25">
      <c r="A147" s="5">
        <v>581521081842</v>
      </c>
      <c r="B147">
        <v>8488.96</v>
      </c>
      <c r="C147">
        <v>350</v>
      </c>
      <c r="D147">
        <v>1552</v>
      </c>
      <c r="E147">
        <v>0.1495</v>
      </c>
      <c r="F147">
        <v>36.59</v>
      </c>
      <c r="G147">
        <v>24.25</v>
      </c>
      <c r="H147">
        <v>7459.89</v>
      </c>
      <c r="I147">
        <v>309</v>
      </c>
      <c r="J147">
        <v>1615</v>
      </c>
      <c r="K147">
        <v>0.1313</v>
      </c>
      <c r="L147">
        <v>35.19</v>
      </c>
      <c r="M147">
        <v>24.14</v>
      </c>
      <c r="N147">
        <v>9180.9</v>
      </c>
      <c r="O147">
        <v>377</v>
      </c>
      <c r="P147">
        <v>1481</v>
      </c>
      <c r="Q147">
        <v>0.16</v>
      </c>
      <c r="R147">
        <v>38.74</v>
      </c>
      <c r="S147">
        <v>24.35</v>
      </c>
      <c r="T147">
        <v>25129.75</v>
      </c>
      <c r="U147">
        <v>1036</v>
      </c>
      <c r="V147">
        <v>4648</v>
      </c>
      <c r="W147">
        <v>0.4408</v>
      </c>
      <c r="X147">
        <v>110.52</v>
      </c>
      <c r="Y147">
        <v>72.74</v>
      </c>
    </row>
    <row r="148" spans="1:25">
      <c r="A148" s="5">
        <v>583164476133</v>
      </c>
      <c r="B148">
        <v>279</v>
      </c>
      <c r="C148">
        <v>4</v>
      </c>
      <c r="D148">
        <v>233</v>
      </c>
      <c r="E148">
        <v>0.0172</v>
      </c>
      <c r="F148">
        <v>69.75</v>
      </c>
      <c r="G148">
        <v>69.75</v>
      </c>
      <c r="H148">
        <v>421.96</v>
      </c>
      <c r="I148">
        <v>6</v>
      </c>
      <c r="J148">
        <v>307</v>
      </c>
      <c r="K148">
        <v>0.0195</v>
      </c>
      <c r="L148">
        <v>70.33</v>
      </c>
      <c r="M148">
        <v>70.33</v>
      </c>
      <c r="N148">
        <v>197.28</v>
      </c>
      <c r="O148">
        <v>3</v>
      </c>
      <c r="P148">
        <v>245</v>
      </c>
      <c r="Q148">
        <v>0.0122</v>
      </c>
      <c r="R148">
        <v>65.76</v>
      </c>
      <c r="S148">
        <v>65.76</v>
      </c>
      <c r="T148">
        <v>898.24</v>
      </c>
      <c r="U148">
        <v>13</v>
      </c>
      <c r="V148">
        <v>785</v>
      </c>
      <c r="W148">
        <v>0.0489</v>
      </c>
      <c r="X148">
        <v>205.84</v>
      </c>
      <c r="Y148">
        <v>205.84</v>
      </c>
    </row>
    <row r="149" spans="1:25">
      <c r="A149" s="5">
        <v>583500119036</v>
      </c>
      <c r="H149">
        <v>179.13</v>
      </c>
      <c r="I149">
        <v>5</v>
      </c>
      <c r="J149">
        <v>131</v>
      </c>
      <c r="K149">
        <v>0.0382</v>
      </c>
      <c r="L149">
        <v>35.83</v>
      </c>
      <c r="M149">
        <v>35.83</v>
      </c>
      <c r="N149">
        <v>70.24</v>
      </c>
      <c r="O149">
        <v>2</v>
      </c>
      <c r="P149">
        <v>92</v>
      </c>
      <c r="Q149">
        <v>0.0217</v>
      </c>
      <c r="R149">
        <v>35.12</v>
      </c>
      <c r="S149">
        <v>35.12</v>
      </c>
      <c r="T149">
        <v>249.37</v>
      </c>
      <c r="U149">
        <v>7</v>
      </c>
      <c r="V149">
        <v>223</v>
      </c>
      <c r="W149">
        <v>0.0599</v>
      </c>
      <c r="X149">
        <v>70.95</v>
      </c>
      <c r="Y149">
        <v>70.95</v>
      </c>
    </row>
    <row r="150" spans="1:25">
      <c r="A150" s="5">
        <v>583511426009</v>
      </c>
      <c r="B150">
        <v>201.8</v>
      </c>
      <c r="C150">
        <v>3</v>
      </c>
      <c r="D150">
        <v>144</v>
      </c>
      <c r="E150">
        <v>0.0139</v>
      </c>
      <c r="F150">
        <v>100.9</v>
      </c>
      <c r="G150">
        <v>67.27</v>
      </c>
      <c r="N150">
        <v>256.22</v>
      </c>
      <c r="O150">
        <v>4</v>
      </c>
      <c r="P150">
        <v>149</v>
      </c>
      <c r="Q150">
        <v>0.0201</v>
      </c>
      <c r="R150">
        <v>85.41</v>
      </c>
      <c r="S150">
        <v>64.06</v>
      </c>
      <c r="T150">
        <v>458.02</v>
      </c>
      <c r="U150">
        <v>7</v>
      </c>
      <c r="V150">
        <v>293</v>
      </c>
      <c r="W150">
        <v>0.034</v>
      </c>
      <c r="X150">
        <v>186.31</v>
      </c>
      <c r="Y150">
        <v>131.33</v>
      </c>
    </row>
    <row r="151" spans="1:25">
      <c r="A151" s="5">
        <v>583643847514</v>
      </c>
      <c r="B151">
        <v>11524.45</v>
      </c>
      <c r="C151">
        <v>281</v>
      </c>
      <c r="D151">
        <v>521</v>
      </c>
      <c r="E151">
        <v>0.1958</v>
      </c>
      <c r="F151">
        <v>112.98</v>
      </c>
      <c r="G151">
        <v>41.01</v>
      </c>
      <c r="H151">
        <v>7902.36</v>
      </c>
      <c r="I151">
        <v>187</v>
      </c>
      <c r="J151">
        <v>457</v>
      </c>
      <c r="K151">
        <v>0.1751</v>
      </c>
      <c r="L151">
        <v>98.78</v>
      </c>
      <c r="M151">
        <v>42.26</v>
      </c>
      <c r="N151">
        <v>6401.38</v>
      </c>
      <c r="O151">
        <v>150</v>
      </c>
      <c r="P151">
        <v>442</v>
      </c>
      <c r="Q151">
        <v>0.1584</v>
      </c>
      <c r="R151">
        <v>91.45</v>
      </c>
      <c r="S151">
        <v>42.68</v>
      </c>
      <c r="T151">
        <v>25828.19</v>
      </c>
      <c r="U151">
        <v>618</v>
      </c>
      <c r="V151">
        <v>1420</v>
      </c>
      <c r="W151">
        <v>0.5293</v>
      </c>
      <c r="X151">
        <v>303.21</v>
      </c>
      <c r="Y151">
        <v>125.95</v>
      </c>
    </row>
    <row r="152" spans="1:25">
      <c r="A152" s="5">
        <v>584257403229</v>
      </c>
      <c r="B152">
        <v>2314.61</v>
      </c>
      <c r="C152">
        <v>156</v>
      </c>
      <c r="D152">
        <v>901</v>
      </c>
      <c r="E152">
        <v>0.1387</v>
      </c>
      <c r="F152">
        <v>18.52</v>
      </c>
      <c r="G152">
        <v>14.84</v>
      </c>
      <c r="H152">
        <v>2021.74</v>
      </c>
      <c r="I152">
        <v>137</v>
      </c>
      <c r="J152">
        <v>744</v>
      </c>
      <c r="K152">
        <v>0.1505</v>
      </c>
      <c r="L152">
        <v>18.05</v>
      </c>
      <c r="M152">
        <v>14.76</v>
      </c>
      <c r="N152">
        <v>2307.86</v>
      </c>
      <c r="O152">
        <v>154</v>
      </c>
      <c r="P152">
        <v>762</v>
      </c>
      <c r="Q152">
        <v>0.1654</v>
      </c>
      <c r="R152">
        <v>18.32</v>
      </c>
      <c r="S152">
        <v>14.99</v>
      </c>
      <c r="T152">
        <v>6644.21</v>
      </c>
      <c r="U152">
        <v>447</v>
      </c>
      <c r="V152">
        <v>2407</v>
      </c>
      <c r="W152">
        <v>0.4546</v>
      </c>
      <c r="X152">
        <v>54.89</v>
      </c>
      <c r="Y152">
        <v>44.59</v>
      </c>
    </row>
    <row r="153" spans="1:25">
      <c r="A153" s="5">
        <v>584436823460</v>
      </c>
      <c r="B153">
        <v>23597.86</v>
      </c>
      <c r="C153">
        <v>1280</v>
      </c>
      <c r="D153">
        <v>5962</v>
      </c>
      <c r="E153">
        <v>0.1364</v>
      </c>
      <c r="F153">
        <v>29.03</v>
      </c>
      <c r="G153">
        <v>18.44</v>
      </c>
      <c r="H153">
        <v>17778.07</v>
      </c>
      <c r="I153">
        <v>939</v>
      </c>
      <c r="J153">
        <v>4994</v>
      </c>
      <c r="K153">
        <v>0.125</v>
      </c>
      <c r="L153">
        <v>28.49</v>
      </c>
      <c r="M153">
        <v>18.93</v>
      </c>
      <c r="N153">
        <v>18727.66</v>
      </c>
      <c r="O153">
        <v>995</v>
      </c>
      <c r="P153">
        <v>4850</v>
      </c>
      <c r="Q153">
        <v>0.133</v>
      </c>
      <c r="R153">
        <v>29.04</v>
      </c>
      <c r="S153">
        <v>18.82</v>
      </c>
      <c r="T153">
        <v>60103.59</v>
      </c>
      <c r="U153">
        <v>3214</v>
      </c>
      <c r="V153">
        <v>15806</v>
      </c>
      <c r="W153">
        <v>0.3944</v>
      </c>
      <c r="X153">
        <v>86.56</v>
      </c>
      <c r="Y153">
        <v>56.19</v>
      </c>
    </row>
    <row r="154" spans="1:25">
      <c r="A154" s="5">
        <v>585050518231</v>
      </c>
      <c r="H154">
        <v>177.73</v>
      </c>
      <c r="I154">
        <v>18</v>
      </c>
      <c r="J154">
        <v>41</v>
      </c>
      <c r="K154">
        <v>0.2195</v>
      </c>
      <c r="L154">
        <v>19.75</v>
      </c>
      <c r="M154">
        <v>9.87</v>
      </c>
      <c r="T154">
        <v>177.73</v>
      </c>
      <c r="U154">
        <v>18</v>
      </c>
      <c r="V154">
        <v>41</v>
      </c>
      <c r="W154">
        <v>0.2195</v>
      </c>
      <c r="X154">
        <v>19.75</v>
      </c>
      <c r="Y154">
        <v>9.87</v>
      </c>
    </row>
    <row r="155" spans="1:25">
      <c r="A155" s="5">
        <v>586951697361</v>
      </c>
      <c r="B155">
        <v>161.39</v>
      </c>
      <c r="C155">
        <v>3</v>
      </c>
      <c r="D155">
        <v>236</v>
      </c>
      <c r="E155">
        <v>0.0127</v>
      </c>
      <c r="F155">
        <v>53.8</v>
      </c>
      <c r="G155">
        <v>53.8</v>
      </c>
      <c r="H155">
        <v>124.6</v>
      </c>
      <c r="I155">
        <v>2</v>
      </c>
      <c r="J155">
        <v>203</v>
      </c>
      <c r="K155">
        <v>0.0098</v>
      </c>
      <c r="L155">
        <v>62.3</v>
      </c>
      <c r="M155">
        <v>62.3</v>
      </c>
      <c r="T155">
        <v>285.99</v>
      </c>
      <c r="U155">
        <v>5</v>
      </c>
      <c r="V155">
        <v>439</v>
      </c>
      <c r="W155">
        <v>0.0225</v>
      </c>
      <c r="X155">
        <v>116.1</v>
      </c>
      <c r="Y155">
        <v>116.1</v>
      </c>
    </row>
    <row r="156" spans="1:25">
      <c r="A156" s="5">
        <v>587015100676</v>
      </c>
      <c r="B156">
        <v>28429.13</v>
      </c>
      <c r="C156">
        <v>662</v>
      </c>
      <c r="D156">
        <v>6153</v>
      </c>
      <c r="E156">
        <v>0.0699</v>
      </c>
      <c r="F156">
        <v>66.11</v>
      </c>
      <c r="G156">
        <v>42.94</v>
      </c>
      <c r="H156">
        <v>64821.31</v>
      </c>
      <c r="I156">
        <v>1714</v>
      </c>
      <c r="J156">
        <v>7993</v>
      </c>
      <c r="K156">
        <v>0.1048</v>
      </c>
      <c r="L156">
        <v>77.35</v>
      </c>
      <c r="M156">
        <v>37.82</v>
      </c>
      <c r="N156">
        <v>44625.55</v>
      </c>
      <c r="O156">
        <v>1093</v>
      </c>
      <c r="P156">
        <v>6074</v>
      </c>
      <c r="Q156">
        <v>0.1012</v>
      </c>
      <c r="R156">
        <v>72.56</v>
      </c>
      <c r="S156">
        <v>40.83</v>
      </c>
      <c r="T156">
        <v>137875.99</v>
      </c>
      <c r="U156">
        <v>3469</v>
      </c>
      <c r="V156">
        <v>20220</v>
      </c>
      <c r="W156">
        <v>0.2759</v>
      </c>
      <c r="X156">
        <v>216.02</v>
      </c>
      <c r="Y156">
        <v>121.59</v>
      </c>
    </row>
    <row r="157" spans="1:25">
      <c r="A157" s="5">
        <v>587234267079</v>
      </c>
      <c r="B157">
        <v>83691.12</v>
      </c>
      <c r="C157">
        <v>8726</v>
      </c>
      <c r="D157">
        <v>30907</v>
      </c>
      <c r="E157">
        <v>0.2099</v>
      </c>
      <c r="F157">
        <v>12.9</v>
      </c>
      <c r="G157">
        <v>9.59</v>
      </c>
      <c r="H157">
        <v>66492.97</v>
      </c>
      <c r="I157">
        <v>6838</v>
      </c>
      <c r="J157">
        <v>25829</v>
      </c>
      <c r="K157">
        <v>0.2</v>
      </c>
      <c r="L157">
        <v>12.87</v>
      </c>
      <c r="M157">
        <v>9.72</v>
      </c>
      <c r="N157">
        <v>70911.33</v>
      </c>
      <c r="O157">
        <v>7324</v>
      </c>
      <c r="P157">
        <v>25973</v>
      </c>
      <c r="Q157">
        <v>0.2116</v>
      </c>
      <c r="R157">
        <v>12.9</v>
      </c>
      <c r="S157">
        <v>9.68</v>
      </c>
      <c r="T157">
        <v>221095.42</v>
      </c>
      <c r="U157">
        <v>22888</v>
      </c>
      <c r="V157">
        <v>82709</v>
      </c>
      <c r="W157">
        <v>0.6215</v>
      </c>
      <c r="X157">
        <v>38.67</v>
      </c>
      <c r="Y157">
        <v>28.99</v>
      </c>
    </row>
    <row r="158" spans="1:25">
      <c r="A158" s="5">
        <v>587241915065</v>
      </c>
      <c r="B158">
        <v>530.7</v>
      </c>
      <c r="C158">
        <v>18</v>
      </c>
      <c r="D158">
        <v>119</v>
      </c>
      <c r="E158">
        <v>0.1261</v>
      </c>
      <c r="F158">
        <v>35.38</v>
      </c>
      <c r="G158">
        <v>29.48</v>
      </c>
      <c r="H158">
        <v>541.77</v>
      </c>
      <c r="I158">
        <v>18</v>
      </c>
      <c r="J158">
        <v>138</v>
      </c>
      <c r="K158">
        <v>0.1014</v>
      </c>
      <c r="L158">
        <v>38.7</v>
      </c>
      <c r="M158">
        <v>30.1</v>
      </c>
      <c r="N158">
        <v>473.74</v>
      </c>
      <c r="O158">
        <v>16</v>
      </c>
      <c r="P158">
        <v>113</v>
      </c>
      <c r="Q158">
        <v>0.1327</v>
      </c>
      <c r="R158">
        <v>31.58</v>
      </c>
      <c r="S158">
        <v>29.61</v>
      </c>
      <c r="T158">
        <v>1546.21</v>
      </c>
      <c r="U158">
        <v>52</v>
      </c>
      <c r="V158">
        <v>370</v>
      </c>
      <c r="W158">
        <v>0.3602</v>
      </c>
      <c r="X158">
        <v>105.66</v>
      </c>
      <c r="Y158">
        <v>89.19</v>
      </c>
    </row>
    <row r="159" spans="1:25">
      <c r="A159" s="5">
        <v>587405880719</v>
      </c>
      <c r="B159">
        <v>4439.92</v>
      </c>
      <c r="C159">
        <v>39</v>
      </c>
      <c r="D159">
        <v>903</v>
      </c>
      <c r="E159">
        <v>0.0399</v>
      </c>
      <c r="F159">
        <v>123.33</v>
      </c>
      <c r="G159">
        <v>113.84</v>
      </c>
      <c r="H159">
        <v>6365.04</v>
      </c>
      <c r="I159">
        <v>55</v>
      </c>
      <c r="J159">
        <v>820</v>
      </c>
      <c r="K159">
        <v>0.0585</v>
      </c>
      <c r="L159">
        <v>132.6</v>
      </c>
      <c r="M159">
        <v>115.73</v>
      </c>
      <c r="N159">
        <v>6300.18</v>
      </c>
      <c r="O159">
        <v>54</v>
      </c>
      <c r="P159">
        <v>998</v>
      </c>
      <c r="Q159">
        <v>0.0421</v>
      </c>
      <c r="R159">
        <v>150</v>
      </c>
      <c r="S159">
        <v>116.67</v>
      </c>
      <c r="T159">
        <v>17105.14</v>
      </c>
      <c r="U159">
        <v>148</v>
      </c>
      <c r="V159">
        <v>2721</v>
      </c>
      <c r="W159">
        <v>0.1405</v>
      </c>
      <c r="X159">
        <v>405.93</v>
      </c>
      <c r="Y159">
        <v>346.24</v>
      </c>
    </row>
    <row r="160" spans="1:25">
      <c r="A160" s="5">
        <v>587409020085</v>
      </c>
      <c r="B160">
        <v>2617.6</v>
      </c>
      <c r="C160">
        <v>25</v>
      </c>
      <c r="D160">
        <v>450</v>
      </c>
      <c r="E160">
        <v>0.0467</v>
      </c>
      <c r="F160">
        <v>124.65</v>
      </c>
      <c r="G160">
        <v>104.7</v>
      </c>
      <c r="H160">
        <v>4758.7</v>
      </c>
      <c r="I160">
        <v>45</v>
      </c>
      <c r="J160">
        <v>528</v>
      </c>
      <c r="K160">
        <v>0.0701</v>
      </c>
      <c r="L160">
        <v>128.61</v>
      </c>
      <c r="M160">
        <v>105.75</v>
      </c>
      <c r="N160">
        <v>4955.24</v>
      </c>
      <c r="O160">
        <v>46</v>
      </c>
      <c r="P160">
        <v>493</v>
      </c>
      <c r="Q160">
        <v>0.071</v>
      </c>
      <c r="R160">
        <v>141.58</v>
      </c>
      <c r="S160">
        <v>107.72</v>
      </c>
      <c r="T160">
        <v>12331.54</v>
      </c>
      <c r="U160">
        <v>116</v>
      </c>
      <c r="V160">
        <v>1471</v>
      </c>
      <c r="W160">
        <v>0.1878</v>
      </c>
      <c r="X160">
        <v>394.84</v>
      </c>
      <c r="Y160">
        <v>318.17</v>
      </c>
    </row>
    <row r="161" spans="1:25">
      <c r="A161" s="5">
        <v>587516703876</v>
      </c>
      <c r="B161">
        <v>39022.02</v>
      </c>
      <c r="C161">
        <v>921</v>
      </c>
      <c r="D161">
        <v>10014</v>
      </c>
      <c r="E161">
        <v>0.0508</v>
      </c>
      <c r="F161">
        <v>76.66</v>
      </c>
      <c r="G161">
        <v>42.37</v>
      </c>
      <c r="H161">
        <v>26879.91</v>
      </c>
      <c r="I161">
        <v>611</v>
      </c>
      <c r="J161">
        <v>6833</v>
      </c>
      <c r="K161">
        <v>0.0585</v>
      </c>
      <c r="L161">
        <v>67.2</v>
      </c>
      <c r="M161">
        <v>43.99</v>
      </c>
      <c r="N161">
        <v>27640.35</v>
      </c>
      <c r="O161">
        <v>630</v>
      </c>
      <c r="P161">
        <v>6554</v>
      </c>
      <c r="Q161">
        <v>0.0638</v>
      </c>
      <c r="R161">
        <v>66.13</v>
      </c>
      <c r="S161">
        <v>43.87</v>
      </c>
      <c r="T161">
        <v>93542.28</v>
      </c>
      <c r="U161">
        <v>2162</v>
      </c>
      <c r="V161">
        <v>23401</v>
      </c>
      <c r="W161">
        <v>0.1731</v>
      </c>
      <c r="X161">
        <v>209.99</v>
      </c>
      <c r="Y161">
        <v>130.23</v>
      </c>
    </row>
    <row r="162" spans="1:25">
      <c r="A162" s="5">
        <v>588993275843</v>
      </c>
      <c r="B162">
        <v>182.67</v>
      </c>
      <c r="C162">
        <v>5</v>
      </c>
      <c r="D162">
        <v>174</v>
      </c>
      <c r="E162">
        <v>0.0287</v>
      </c>
      <c r="F162">
        <v>36.53</v>
      </c>
      <c r="G162">
        <v>36.53</v>
      </c>
      <c r="H162">
        <v>474.2</v>
      </c>
      <c r="I162">
        <v>13</v>
      </c>
      <c r="J162">
        <v>161</v>
      </c>
      <c r="K162">
        <v>0.0497</v>
      </c>
      <c r="L162">
        <v>59.27</v>
      </c>
      <c r="M162">
        <v>36.48</v>
      </c>
      <c r="N162">
        <v>305.96</v>
      </c>
      <c r="O162">
        <v>10</v>
      </c>
      <c r="P162">
        <v>146</v>
      </c>
      <c r="Q162">
        <v>0.0479</v>
      </c>
      <c r="R162">
        <v>43.71</v>
      </c>
      <c r="S162">
        <v>30.6</v>
      </c>
      <c r="T162">
        <v>962.83</v>
      </c>
      <c r="U162">
        <v>28</v>
      </c>
      <c r="V162">
        <v>481</v>
      </c>
      <c r="W162">
        <v>0.1263</v>
      </c>
      <c r="X162">
        <v>139.51</v>
      </c>
      <c r="Y162">
        <v>103.61</v>
      </c>
    </row>
    <row r="163" spans="1:25">
      <c r="A163" s="5">
        <v>589040084194</v>
      </c>
      <c r="B163">
        <v>7112.4</v>
      </c>
      <c r="C163">
        <v>188</v>
      </c>
      <c r="D163">
        <v>2107</v>
      </c>
      <c r="E163">
        <v>0.0721</v>
      </c>
      <c r="F163">
        <v>46.79</v>
      </c>
      <c r="G163">
        <v>37.83</v>
      </c>
      <c r="H163">
        <v>6637.7</v>
      </c>
      <c r="I163">
        <v>177</v>
      </c>
      <c r="J163">
        <v>1789</v>
      </c>
      <c r="K163">
        <v>0.0788</v>
      </c>
      <c r="L163">
        <v>47.08</v>
      </c>
      <c r="M163">
        <v>37.5</v>
      </c>
      <c r="N163">
        <v>6283.65</v>
      </c>
      <c r="O163">
        <v>166</v>
      </c>
      <c r="P163">
        <v>1813</v>
      </c>
      <c r="Q163">
        <v>0.0728</v>
      </c>
      <c r="R163">
        <v>47.6</v>
      </c>
      <c r="S163">
        <v>37.85</v>
      </c>
      <c r="T163">
        <v>20033.75</v>
      </c>
      <c r="U163">
        <v>531</v>
      </c>
      <c r="V163">
        <v>5709</v>
      </c>
      <c r="W163">
        <v>0.2237</v>
      </c>
      <c r="X163">
        <v>141.47</v>
      </c>
      <c r="Y163">
        <v>113.18</v>
      </c>
    </row>
    <row r="164" spans="1:25">
      <c r="A164" s="5">
        <v>589329976605</v>
      </c>
      <c r="B164">
        <v>5654.61</v>
      </c>
      <c r="C164">
        <v>926</v>
      </c>
      <c r="D164">
        <v>2064</v>
      </c>
      <c r="E164">
        <v>0.3827</v>
      </c>
      <c r="F164">
        <v>7.16</v>
      </c>
      <c r="G164">
        <v>6.11</v>
      </c>
      <c r="H164">
        <v>3753.66</v>
      </c>
      <c r="I164">
        <v>613</v>
      </c>
      <c r="J164">
        <v>1655</v>
      </c>
      <c r="K164">
        <v>0.3408</v>
      </c>
      <c r="L164">
        <v>6.66</v>
      </c>
      <c r="M164">
        <v>6.12</v>
      </c>
      <c r="N164">
        <v>4196.05</v>
      </c>
      <c r="O164">
        <v>687</v>
      </c>
      <c r="P164">
        <v>1669</v>
      </c>
      <c r="Q164">
        <v>0.3787</v>
      </c>
      <c r="R164">
        <v>6.64</v>
      </c>
      <c r="S164">
        <v>6.11</v>
      </c>
      <c r="T164">
        <v>13604.32</v>
      </c>
      <c r="U164">
        <v>2226</v>
      </c>
      <c r="V164">
        <v>5388</v>
      </c>
      <c r="W164">
        <v>1.1022</v>
      </c>
      <c r="X164">
        <v>20.46</v>
      </c>
      <c r="Y164">
        <v>18.34</v>
      </c>
    </row>
    <row r="165" spans="1:25">
      <c r="A165" s="5">
        <v>589377945837</v>
      </c>
      <c r="B165">
        <v>12923.66</v>
      </c>
      <c r="C165">
        <v>410</v>
      </c>
      <c r="D165">
        <v>4287</v>
      </c>
      <c r="E165">
        <v>0.08</v>
      </c>
      <c r="F165">
        <v>37.68</v>
      </c>
      <c r="G165">
        <v>31.52</v>
      </c>
      <c r="H165">
        <v>11379.5</v>
      </c>
      <c r="I165">
        <v>355</v>
      </c>
      <c r="J165">
        <v>3599</v>
      </c>
      <c r="K165">
        <v>0.0792</v>
      </c>
      <c r="L165">
        <v>39.93</v>
      </c>
      <c r="M165">
        <v>32.05</v>
      </c>
      <c r="N165">
        <v>12102.25</v>
      </c>
      <c r="O165">
        <v>377</v>
      </c>
      <c r="P165">
        <v>3879</v>
      </c>
      <c r="Q165">
        <v>0.0799</v>
      </c>
      <c r="R165">
        <v>39.04</v>
      </c>
      <c r="S165">
        <v>32.1</v>
      </c>
      <c r="T165">
        <v>36405.41</v>
      </c>
      <c r="U165">
        <v>1142</v>
      </c>
      <c r="V165">
        <v>11765</v>
      </c>
      <c r="W165">
        <v>0.2391</v>
      </c>
      <c r="X165">
        <v>116.65</v>
      </c>
      <c r="Y165">
        <v>95.67</v>
      </c>
    </row>
    <row r="166" spans="1:25">
      <c r="A166" s="5">
        <v>589590595246</v>
      </c>
      <c r="B166">
        <v>41063.94</v>
      </c>
      <c r="C166">
        <v>3543</v>
      </c>
      <c r="D166">
        <v>13405</v>
      </c>
      <c r="E166">
        <v>0.2474</v>
      </c>
      <c r="F166">
        <v>12.38</v>
      </c>
      <c r="G166">
        <v>11.59</v>
      </c>
      <c r="H166">
        <v>104706.04</v>
      </c>
      <c r="I166">
        <v>9452</v>
      </c>
      <c r="J166">
        <v>26974</v>
      </c>
      <c r="K166">
        <v>0.3373</v>
      </c>
      <c r="L166">
        <v>11.51</v>
      </c>
      <c r="M166">
        <v>11.08</v>
      </c>
      <c r="N166">
        <v>37774.69</v>
      </c>
      <c r="O166">
        <v>3332</v>
      </c>
      <c r="P166">
        <v>10916</v>
      </c>
      <c r="Q166">
        <v>0.294</v>
      </c>
      <c r="R166">
        <v>11.77</v>
      </c>
      <c r="S166">
        <v>11.34</v>
      </c>
      <c r="T166">
        <v>183544.67</v>
      </c>
      <c r="U166">
        <v>16327</v>
      </c>
      <c r="V166">
        <v>51295</v>
      </c>
      <c r="W166">
        <v>0.8787</v>
      </c>
      <c r="X166">
        <v>35.66</v>
      </c>
      <c r="Y166">
        <v>34.01</v>
      </c>
    </row>
    <row r="167" spans="1:25">
      <c r="A167" s="5">
        <v>589851591771</v>
      </c>
      <c r="B167">
        <v>5020.97</v>
      </c>
      <c r="C167">
        <v>139</v>
      </c>
      <c r="D167">
        <v>1368</v>
      </c>
      <c r="E167">
        <v>0.0694</v>
      </c>
      <c r="F167">
        <v>52.85</v>
      </c>
      <c r="G167">
        <v>36.12</v>
      </c>
      <c r="H167">
        <v>3042.97</v>
      </c>
      <c r="I167">
        <v>76</v>
      </c>
      <c r="J167">
        <v>826</v>
      </c>
      <c r="K167">
        <v>0.0642</v>
      </c>
      <c r="L167">
        <v>57.41</v>
      </c>
      <c r="M167">
        <v>40.04</v>
      </c>
      <c r="N167">
        <v>2471.89</v>
      </c>
      <c r="O167">
        <v>61</v>
      </c>
      <c r="P167">
        <v>1033</v>
      </c>
      <c r="Q167">
        <v>0.0523</v>
      </c>
      <c r="R167">
        <v>45.78</v>
      </c>
      <c r="S167">
        <v>40.52</v>
      </c>
      <c r="T167">
        <v>10535.83</v>
      </c>
      <c r="U167">
        <v>276</v>
      </c>
      <c r="V167">
        <v>3227</v>
      </c>
      <c r="W167">
        <v>0.1859</v>
      </c>
      <c r="X167">
        <v>156.04</v>
      </c>
      <c r="Y167">
        <v>116.68</v>
      </c>
    </row>
    <row r="168" spans="1:25">
      <c r="A168" s="5">
        <v>591217480117</v>
      </c>
      <c r="B168">
        <v>3308.53</v>
      </c>
      <c r="C168">
        <v>80</v>
      </c>
      <c r="D168">
        <v>1230</v>
      </c>
      <c r="E168">
        <v>0.052</v>
      </c>
      <c r="F168">
        <v>51.7</v>
      </c>
      <c r="G168">
        <v>41.36</v>
      </c>
      <c r="H168">
        <v>2104.02</v>
      </c>
      <c r="I168">
        <v>46</v>
      </c>
      <c r="J168">
        <v>851</v>
      </c>
      <c r="K168">
        <v>0.0435</v>
      </c>
      <c r="L168">
        <v>56.87</v>
      </c>
      <c r="M168">
        <v>45.74</v>
      </c>
      <c r="N168">
        <v>940.06</v>
      </c>
      <c r="O168">
        <v>21</v>
      </c>
      <c r="P168">
        <v>1096</v>
      </c>
      <c r="Q168">
        <v>0.0173</v>
      </c>
      <c r="R168">
        <v>49.48</v>
      </c>
      <c r="S168">
        <v>44.76</v>
      </c>
      <c r="T168">
        <v>6352.61</v>
      </c>
      <c r="U168">
        <v>147</v>
      </c>
      <c r="V168">
        <v>3177</v>
      </c>
      <c r="W168">
        <v>0.1128</v>
      </c>
      <c r="X168">
        <v>158.05</v>
      </c>
      <c r="Y168">
        <v>131.86</v>
      </c>
    </row>
    <row r="169" spans="1:25">
      <c r="A169" s="5">
        <v>591439605080</v>
      </c>
      <c r="B169">
        <v>3499.45</v>
      </c>
      <c r="C169">
        <v>429</v>
      </c>
      <c r="D169">
        <v>1588</v>
      </c>
      <c r="E169">
        <v>0.136</v>
      </c>
      <c r="F169">
        <v>16.2</v>
      </c>
      <c r="G169">
        <v>8.16</v>
      </c>
      <c r="H169">
        <v>1636.88</v>
      </c>
      <c r="I169">
        <v>179</v>
      </c>
      <c r="J169">
        <v>1353</v>
      </c>
      <c r="K169">
        <v>0.1013</v>
      </c>
      <c r="L169">
        <v>11.95</v>
      </c>
      <c r="M169">
        <v>9.14</v>
      </c>
      <c r="N169">
        <v>1738.67</v>
      </c>
      <c r="O169">
        <v>193</v>
      </c>
      <c r="P169">
        <v>1653</v>
      </c>
      <c r="Q169">
        <v>0.0974</v>
      </c>
      <c r="R169">
        <v>10.8</v>
      </c>
      <c r="S169">
        <v>9.01</v>
      </c>
      <c r="T169">
        <v>6875</v>
      </c>
      <c r="U169">
        <v>801</v>
      </c>
      <c r="V169">
        <v>4594</v>
      </c>
      <c r="W169">
        <v>0.3347</v>
      </c>
      <c r="X169">
        <v>38.95</v>
      </c>
      <c r="Y169">
        <v>26.31</v>
      </c>
    </row>
    <row r="170" spans="1:25">
      <c r="A170" s="5">
        <v>591896537696</v>
      </c>
      <c r="B170">
        <v>974.93</v>
      </c>
      <c r="C170">
        <v>25</v>
      </c>
      <c r="D170">
        <v>753</v>
      </c>
      <c r="E170">
        <v>0.0305</v>
      </c>
      <c r="F170">
        <v>42.39</v>
      </c>
      <c r="G170">
        <v>39</v>
      </c>
      <c r="H170">
        <v>1192.7</v>
      </c>
      <c r="I170">
        <v>31</v>
      </c>
      <c r="J170">
        <v>676</v>
      </c>
      <c r="K170">
        <v>0.0399</v>
      </c>
      <c r="L170">
        <v>44.17</v>
      </c>
      <c r="M170">
        <v>38.47</v>
      </c>
      <c r="N170">
        <v>1009.34</v>
      </c>
      <c r="O170">
        <v>26</v>
      </c>
      <c r="P170">
        <v>559</v>
      </c>
      <c r="Q170">
        <v>0.0394</v>
      </c>
      <c r="R170">
        <v>45.88</v>
      </c>
      <c r="S170">
        <v>38.82</v>
      </c>
      <c r="T170">
        <v>3176.97</v>
      </c>
      <c r="U170">
        <v>82</v>
      </c>
      <c r="V170">
        <v>1988</v>
      </c>
      <c r="W170">
        <v>0.1098</v>
      </c>
      <c r="X170">
        <v>132.44</v>
      </c>
      <c r="Y170">
        <v>116.29</v>
      </c>
    </row>
    <row r="171" spans="1:25">
      <c r="A171" s="5">
        <v>591899693070</v>
      </c>
      <c r="B171">
        <v>2399.17</v>
      </c>
      <c r="C171">
        <v>414</v>
      </c>
      <c r="D171">
        <v>1486</v>
      </c>
      <c r="E171">
        <v>0.2476</v>
      </c>
      <c r="F171">
        <v>6.52</v>
      </c>
      <c r="G171">
        <v>5.8</v>
      </c>
      <c r="H171">
        <v>1895.25</v>
      </c>
      <c r="I171">
        <v>321</v>
      </c>
      <c r="J171">
        <v>1360</v>
      </c>
      <c r="K171">
        <v>0.2096</v>
      </c>
      <c r="L171">
        <v>6.65</v>
      </c>
      <c r="M171">
        <v>5.9</v>
      </c>
      <c r="N171">
        <v>3373.42</v>
      </c>
      <c r="O171">
        <v>488</v>
      </c>
      <c r="P171">
        <v>1238</v>
      </c>
      <c r="Q171">
        <v>0.2407</v>
      </c>
      <c r="R171">
        <v>11.32</v>
      </c>
      <c r="S171">
        <v>6.91</v>
      </c>
      <c r="T171">
        <v>7667.84</v>
      </c>
      <c r="U171">
        <v>1223</v>
      </c>
      <c r="V171">
        <v>4084</v>
      </c>
      <c r="W171">
        <v>0.6979</v>
      </c>
      <c r="X171">
        <v>24.49</v>
      </c>
      <c r="Y171">
        <v>18.61</v>
      </c>
    </row>
    <row r="172" spans="1:25">
      <c r="A172" s="5">
        <v>592049049728</v>
      </c>
      <c r="B172">
        <v>4484.83</v>
      </c>
      <c r="C172">
        <v>94</v>
      </c>
      <c r="D172">
        <v>802</v>
      </c>
      <c r="E172">
        <v>0.0885</v>
      </c>
      <c r="F172">
        <v>63.17</v>
      </c>
      <c r="G172">
        <v>47.71</v>
      </c>
      <c r="H172">
        <v>2968.21</v>
      </c>
      <c r="I172">
        <v>58</v>
      </c>
      <c r="J172">
        <v>671</v>
      </c>
      <c r="K172">
        <v>0.07</v>
      </c>
      <c r="L172">
        <v>63.15</v>
      </c>
      <c r="M172">
        <v>51.18</v>
      </c>
      <c r="N172">
        <v>2216</v>
      </c>
      <c r="O172">
        <v>44</v>
      </c>
      <c r="P172">
        <v>607</v>
      </c>
      <c r="Q172">
        <v>0.0593</v>
      </c>
      <c r="R172">
        <v>61.56</v>
      </c>
      <c r="S172">
        <v>50.36</v>
      </c>
      <c r="T172">
        <v>9669.04</v>
      </c>
      <c r="U172">
        <v>196</v>
      </c>
      <c r="V172">
        <v>2080</v>
      </c>
      <c r="W172">
        <v>0.2178</v>
      </c>
      <c r="X172">
        <v>187.88</v>
      </c>
      <c r="Y172">
        <v>149.25</v>
      </c>
    </row>
    <row r="173" spans="1:25">
      <c r="A173" s="5">
        <v>592501952315</v>
      </c>
      <c r="B173">
        <v>3238.63</v>
      </c>
      <c r="C173">
        <v>359</v>
      </c>
      <c r="D173">
        <v>1260</v>
      </c>
      <c r="E173">
        <v>0.2</v>
      </c>
      <c r="F173">
        <v>12.85</v>
      </c>
      <c r="G173">
        <v>9.02</v>
      </c>
      <c r="H173">
        <v>2312.65</v>
      </c>
      <c r="I173">
        <v>247</v>
      </c>
      <c r="J173">
        <v>938</v>
      </c>
      <c r="K173">
        <v>0.1823</v>
      </c>
      <c r="L173">
        <v>13.52</v>
      </c>
      <c r="M173">
        <v>9.36</v>
      </c>
      <c r="N173">
        <v>2447.94</v>
      </c>
      <c r="O173">
        <v>261</v>
      </c>
      <c r="P173">
        <v>933</v>
      </c>
      <c r="Q173">
        <v>0.1865</v>
      </c>
      <c r="R173">
        <v>14.07</v>
      </c>
      <c r="S173">
        <v>9.38</v>
      </c>
      <c r="T173">
        <v>7999.22</v>
      </c>
      <c r="U173">
        <v>867</v>
      </c>
      <c r="V173">
        <v>3131</v>
      </c>
      <c r="W173">
        <v>0.5688</v>
      </c>
      <c r="X173">
        <v>40.44</v>
      </c>
      <c r="Y173">
        <v>27.76</v>
      </c>
    </row>
    <row r="174" spans="1:25">
      <c r="A174" s="5">
        <v>592505020153</v>
      </c>
      <c r="B174">
        <v>2384.7</v>
      </c>
      <c r="C174">
        <v>315</v>
      </c>
      <c r="D174">
        <v>1066</v>
      </c>
      <c r="E174">
        <v>0.2083</v>
      </c>
      <c r="F174">
        <v>10.74</v>
      </c>
      <c r="G174">
        <v>7.57</v>
      </c>
      <c r="H174">
        <v>2228.95</v>
      </c>
      <c r="I174">
        <v>289</v>
      </c>
      <c r="J174">
        <v>1077</v>
      </c>
      <c r="K174">
        <v>0.1857</v>
      </c>
      <c r="L174">
        <v>11.14</v>
      </c>
      <c r="M174">
        <v>7.71</v>
      </c>
      <c r="N174">
        <v>1990.4</v>
      </c>
      <c r="O174">
        <v>268</v>
      </c>
      <c r="P174">
        <v>927</v>
      </c>
      <c r="Q174">
        <v>0.206</v>
      </c>
      <c r="R174">
        <v>10.42</v>
      </c>
      <c r="S174">
        <v>7.43</v>
      </c>
      <c r="T174">
        <v>6604.05</v>
      </c>
      <c r="U174">
        <v>872</v>
      </c>
      <c r="V174">
        <v>3070</v>
      </c>
      <c r="W174">
        <v>0.6</v>
      </c>
      <c r="X174">
        <v>32.3</v>
      </c>
      <c r="Y174">
        <v>22.71</v>
      </c>
    </row>
    <row r="175" spans="1:25">
      <c r="A175" s="5">
        <v>592722485900</v>
      </c>
      <c r="B175">
        <v>1608.56</v>
      </c>
      <c r="C175">
        <v>175</v>
      </c>
      <c r="D175">
        <v>967</v>
      </c>
      <c r="E175">
        <v>0.1562</v>
      </c>
      <c r="F175">
        <v>10.65</v>
      </c>
      <c r="G175">
        <v>9.19</v>
      </c>
      <c r="H175">
        <v>1214.98</v>
      </c>
      <c r="I175">
        <v>130</v>
      </c>
      <c r="J175">
        <v>832</v>
      </c>
      <c r="K175">
        <v>0.1382</v>
      </c>
      <c r="L175">
        <v>10.57</v>
      </c>
      <c r="M175">
        <v>9.35</v>
      </c>
      <c r="N175">
        <v>1454.63</v>
      </c>
      <c r="O175">
        <v>156</v>
      </c>
      <c r="P175">
        <v>800</v>
      </c>
      <c r="Q175">
        <v>0.1638</v>
      </c>
      <c r="R175">
        <v>11.1</v>
      </c>
      <c r="S175">
        <v>9.32</v>
      </c>
      <c r="T175">
        <v>4278.17</v>
      </c>
      <c r="U175">
        <v>461</v>
      </c>
      <c r="V175">
        <v>2599</v>
      </c>
      <c r="W175">
        <v>0.4582</v>
      </c>
      <c r="X175">
        <v>32.32</v>
      </c>
      <c r="Y175">
        <v>27.86</v>
      </c>
    </row>
    <row r="176" spans="1:25">
      <c r="A176" s="5">
        <v>592878213305</v>
      </c>
      <c r="B176">
        <v>1161.61</v>
      </c>
      <c r="C176">
        <v>317</v>
      </c>
      <c r="D176">
        <v>1068</v>
      </c>
      <c r="E176">
        <v>0.2116</v>
      </c>
      <c r="F176">
        <v>5.14</v>
      </c>
      <c r="G176">
        <v>3.66</v>
      </c>
      <c r="H176">
        <v>892.47</v>
      </c>
      <c r="I176">
        <v>253</v>
      </c>
      <c r="J176">
        <v>968</v>
      </c>
      <c r="K176">
        <v>0.1839</v>
      </c>
      <c r="L176">
        <v>5.01</v>
      </c>
      <c r="M176">
        <v>3.53</v>
      </c>
      <c r="N176">
        <v>928.88</v>
      </c>
      <c r="O176">
        <v>261</v>
      </c>
      <c r="P176">
        <v>876</v>
      </c>
      <c r="Q176">
        <v>0.1929</v>
      </c>
      <c r="R176">
        <v>5.5</v>
      </c>
      <c r="S176">
        <v>3.56</v>
      </c>
      <c r="T176">
        <v>2982.96</v>
      </c>
      <c r="U176">
        <v>831</v>
      </c>
      <c r="V176">
        <v>2912</v>
      </c>
      <c r="W176">
        <v>0.5884</v>
      </c>
      <c r="X176">
        <v>15.65</v>
      </c>
      <c r="Y176">
        <v>10.75</v>
      </c>
    </row>
    <row r="177" spans="1:25">
      <c r="A177" s="5">
        <v>592889713507</v>
      </c>
      <c r="B177">
        <v>2104.73</v>
      </c>
      <c r="C177">
        <v>64</v>
      </c>
      <c r="D177">
        <v>648</v>
      </c>
      <c r="E177">
        <v>0.0694</v>
      </c>
      <c r="F177">
        <v>46.77</v>
      </c>
      <c r="G177">
        <v>32.89</v>
      </c>
      <c r="H177">
        <v>1604.92</v>
      </c>
      <c r="I177">
        <v>43</v>
      </c>
      <c r="J177">
        <v>714</v>
      </c>
      <c r="K177">
        <v>0.0504</v>
      </c>
      <c r="L177">
        <v>44.58</v>
      </c>
      <c r="M177">
        <v>37.32</v>
      </c>
      <c r="N177">
        <v>1004.9</v>
      </c>
      <c r="O177">
        <v>27</v>
      </c>
      <c r="P177">
        <v>616</v>
      </c>
      <c r="Q177">
        <v>0.0422</v>
      </c>
      <c r="R177">
        <v>38.65</v>
      </c>
      <c r="S177">
        <v>37.22</v>
      </c>
      <c r="T177">
        <v>4714.55</v>
      </c>
      <c r="U177">
        <v>134</v>
      </c>
      <c r="V177">
        <v>1978</v>
      </c>
      <c r="W177">
        <v>0.162</v>
      </c>
      <c r="X177">
        <v>130</v>
      </c>
      <c r="Y177">
        <v>107.43</v>
      </c>
    </row>
    <row r="178" spans="1:25">
      <c r="A178" s="5">
        <v>592959829469</v>
      </c>
      <c r="B178">
        <v>3919.87</v>
      </c>
      <c r="C178">
        <v>57</v>
      </c>
      <c r="D178">
        <v>379</v>
      </c>
      <c r="E178">
        <v>0.1398</v>
      </c>
      <c r="F178">
        <v>73.96</v>
      </c>
      <c r="G178">
        <v>68.77</v>
      </c>
      <c r="H178">
        <v>3996.27</v>
      </c>
      <c r="I178">
        <v>58</v>
      </c>
      <c r="J178">
        <v>443</v>
      </c>
      <c r="K178">
        <v>0.1264</v>
      </c>
      <c r="L178">
        <v>71.36</v>
      </c>
      <c r="M178">
        <v>68.9</v>
      </c>
      <c r="N178">
        <v>3842.21</v>
      </c>
      <c r="O178">
        <v>55</v>
      </c>
      <c r="P178">
        <v>353</v>
      </c>
      <c r="Q178">
        <v>0.1473</v>
      </c>
      <c r="R178">
        <v>73.89</v>
      </c>
      <c r="S178">
        <v>69.86</v>
      </c>
      <c r="T178">
        <v>11758.35</v>
      </c>
      <c r="U178">
        <v>170</v>
      </c>
      <c r="V178">
        <v>1175</v>
      </c>
      <c r="W178">
        <v>0.4135</v>
      </c>
      <c r="X178">
        <v>219.21</v>
      </c>
      <c r="Y178">
        <v>207.53</v>
      </c>
    </row>
    <row r="179" spans="1:25">
      <c r="A179" s="5">
        <v>593225443577</v>
      </c>
      <c r="B179">
        <v>16650.86</v>
      </c>
      <c r="C179">
        <v>306</v>
      </c>
      <c r="D179">
        <v>2379</v>
      </c>
      <c r="E179">
        <v>0.0874</v>
      </c>
      <c r="F179">
        <v>80.05</v>
      </c>
      <c r="G179">
        <v>54.41</v>
      </c>
      <c r="H179">
        <v>8908</v>
      </c>
      <c r="I179">
        <v>159</v>
      </c>
      <c r="J179">
        <v>1714</v>
      </c>
      <c r="K179">
        <v>0.0595</v>
      </c>
      <c r="L179">
        <v>87.33</v>
      </c>
      <c r="M179">
        <v>56.03</v>
      </c>
      <c r="N179">
        <v>10413.19</v>
      </c>
      <c r="O179">
        <v>182</v>
      </c>
      <c r="P179">
        <v>2075</v>
      </c>
      <c r="Q179">
        <v>0.0511</v>
      </c>
      <c r="R179">
        <v>98.24</v>
      </c>
      <c r="S179">
        <v>57.22</v>
      </c>
      <c r="T179">
        <v>35972.05</v>
      </c>
      <c r="U179">
        <v>647</v>
      </c>
      <c r="V179">
        <v>6168</v>
      </c>
      <c r="W179">
        <v>0.198</v>
      </c>
      <c r="X179">
        <v>265.62</v>
      </c>
      <c r="Y179">
        <v>167.66</v>
      </c>
    </row>
    <row r="180" spans="1:25">
      <c r="A180" s="5">
        <v>593584016163</v>
      </c>
      <c r="N180">
        <v>57.01</v>
      </c>
      <c r="O180">
        <v>1</v>
      </c>
      <c r="P180">
        <v>106</v>
      </c>
      <c r="Q180">
        <v>0.0094</v>
      </c>
      <c r="R180">
        <v>57.01</v>
      </c>
      <c r="S180">
        <v>57.01</v>
      </c>
      <c r="T180">
        <v>57.01</v>
      </c>
      <c r="U180">
        <v>1</v>
      </c>
      <c r="V180">
        <v>106</v>
      </c>
      <c r="W180">
        <v>0.0094</v>
      </c>
      <c r="X180">
        <v>57.01</v>
      </c>
      <c r="Y180">
        <v>57.01</v>
      </c>
    </row>
    <row r="181" spans="1:25">
      <c r="A181" s="5">
        <v>593744734497</v>
      </c>
      <c r="B181">
        <v>1461.51</v>
      </c>
      <c r="C181">
        <v>50</v>
      </c>
      <c r="D181">
        <v>793</v>
      </c>
      <c r="E181">
        <v>0.0492</v>
      </c>
      <c r="F181">
        <v>37.47</v>
      </c>
      <c r="G181">
        <v>29.23</v>
      </c>
      <c r="H181">
        <v>2204.84</v>
      </c>
      <c r="I181">
        <v>74</v>
      </c>
      <c r="J181">
        <v>679</v>
      </c>
      <c r="K181">
        <v>0.0633</v>
      </c>
      <c r="L181">
        <v>51.28</v>
      </c>
      <c r="M181">
        <v>29.8</v>
      </c>
      <c r="N181">
        <v>1885.41</v>
      </c>
      <c r="O181">
        <v>63</v>
      </c>
      <c r="P181">
        <v>526</v>
      </c>
      <c r="Q181">
        <v>0.0703</v>
      </c>
      <c r="R181">
        <v>50.96</v>
      </c>
      <c r="S181">
        <v>29.93</v>
      </c>
      <c r="T181">
        <v>5551.76</v>
      </c>
      <c r="U181">
        <v>187</v>
      </c>
      <c r="V181">
        <v>1998</v>
      </c>
      <c r="W181">
        <v>0.1828</v>
      </c>
      <c r="X181">
        <v>139.71</v>
      </c>
      <c r="Y181">
        <v>88.96</v>
      </c>
    </row>
    <row r="182" spans="1:25">
      <c r="A182" s="5">
        <v>593748866098</v>
      </c>
      <c r="B182">
        <v>3205.6</v>
      </c>
      <c r="C182">
        <v>142</v>
      </c>
      <c r="D182">
        <v>1032</v>
      </c>
      <c r="E182">
        <v>0.0862</v>
      </c>
      <c r="F182">
        <v>36.02</v>
      </c>
      <c r="G182">
        <v>22.57</v>
      </c>
      <c r="H182">
        <v>3280.58</v>
      </c>
      <c r="I182">
        <v>140</v>
      </c>
      <c r="J182">
        <v>913</v>
      </c>
      <c r="K182">
        <v>0.0778</v>
      </c>
      <c r="L182">
        <v>46.21</v>
      </c>
      <c r="M182">
        <v>23.43</v>
      </c>
      <c r="N182">
        <v>2511.45</v>
      </c>
      <c r="O182">
        <v>107</v>
      </c>
      <c r="P182">
        <v>786</v>
      </c>
      <c r="Q182">
        <v>0.1005</v>
      </c>
      <c r="R182">
        <v>31.79</v>
      </c>
      <c r="S182">
        <v>23.47</v>
      </c>
      <c r="T182">
        <v>8997.63</v>
      </c>
      <c r="U182">
        <v>389</v>
      </c>
      <c r="V182">
        <v>2731</v>
      </c>
      <c r="W182">
        <v>0.2645</v>
      </c>
      <c r="X182">
        <v>114.02</v>
      </c>
      <c r="Y182">
        <v>69.47</v>
      </c>
    </row>
    <row r="183" spans="1:25">
      <c r="A183" s="5">
        <v>593809413272</v>
      </c>
      <c r="B183">
        <v>770.53</v>
      </c>
      <c r="C183">
        <v>13</v>
      </c>
      <c r="D183">
        <v>2809</v>
      </c>
      <c r="E183">
        <v>0.0043</v>
      </c>
      <c r="F183">
        <v>64.21</v>
      </c>
      <c r="G183">
        <v>59.27</v>
      </c>
      <c r="H183">
        <v>499.25</v>
      </c>
      <c r="I183">
        <v>8</v>
      </c>
      <c r="J183">
        <v>1760</v>
      </c>
      <c r="K183">
        <v>0.0046</v>
      </c>
      <c r="L183">
        <v>62.41</v>
      </c>
      <c r="M183">
        <v>62.41</v>
      </c>
      <c r="N183">
        <v>1150.74</v>
      </c>
      <c r="O183">
        <v>19</v>
      </c>
      <c r="P183">
        <v>1487</v>
      </c>
      <c r="Q183">
        <v>0.0067</v>
      </c>
      <c r="R183">
        <v>115.07</v>
      </c>
      <c r="S183">
        <v>60.57</v>
      </c>
      <c r="T183">
        <v>2420.52</v>
      </c>
      <c r="U183">
        <v>40</v>
      </c>
      <c r="V183">
        <v>6056</v>
      </c>
      <c r="W183">
        <v>0.0156</v>
      </c>
      <c r="X183">
        <v>241.69</v>
      </c>
      <c r="Y183">
        <v>182.25</v>
      </c>
    </row>
    <row r="184" spans="1:25">
      <c r="A184" s="5">
        <v>596368843930</v>
      </c>
      <c r="B184">
        <v>2575.48</v>
      </c>
      <c r="C184">
        <v>127</v>
      </c>
      <c r="D184">
        <v>4990</v>
      </c>
      <c r="E184">
        <v>0.009</v>
      </c>
      <c r="F184">
        <v>57.23</v>
      </c>
      <c r="G184">
        <v>20.28</v>
      </c>
      <c r="H184">
        <v>1388.84</v>
      </c>
      <c r="I184">
        <v>61</v>
      </c>
      <c r="J184">
        <v>3069</v>
      </c>
      <c r="K184">
        <v>0.015</v>
      </c>
      <c r="L184">
        <v>30.19</v>
      </c>
      <c r="M184">
        <v>22.77</v>
      </c>
      <c r="N184">
        <v>1421.03</v>
      </c>
      <c r="O184">
        <v>63</v>
      </c>
      <c r="P184">
        <v>2578</v>
      </c>
      <c r="Q184">
        <v>0.019</v>
      </c>
      <c r="R184">
        <v>29</v>
      </c>
      <c r="S184">
        <v>22.56</v>
      </c>
      <c r="T184">
        <v>5385.35</v>
      </c>
      <c r="U184">
        <v>251</v>
      </c>
      <c r="V184">
        <v>10637</v>
      </c>
      <c r="W184">
        <v>0.043</v>
      </c>
      <c r="X184">
        <v>116.42</v>
      </c>
      <c r="Y184">
        <v>65.61</v>
      </c>
    </row>
    <row r="185" spans="1:25">
      <c r="A185" s="5">
        <v>596986065929</v>
      </c>
      <c r="B185">
        <v>2011.58</v>
      </c>
      <c r="C185">
        <v>60</v>
      </c>
      <c r="D185">
        <v>428</v>
      </c>
      <c r="E185">
        <v>0.1051</v>
      </c>
      <c r="F185">
        <v>44.7</v>
      </c>
      <c r="G185">
        <v>33.53</v>
      </c>
      <c r="H185">
        <v>1579.94</v>
      </c>
      <c r="I185">
        <v>46</v>
      </c>
      <c r="J185">
        <v>361</v>
      </c>
      <c r="K185">
        <v>0.1163</v>
      </c>
      <c r="L185">
        <v>37.62</v>
      </c>
      <c r="M185">
        <v>34.35</v>
      </c>
      <c r="N185">
        <v>947.24</v>
      </c>
      <c r="O185">
        <v>28</v>
      </c>
      <c r="P185">
        <v>376</v>
      </c>
      <c r="Q185">
        <v>0.0558</v>
      </c>
      <c r="R185">
        <v>45.11</v>
      </c>
      <c r="S185">
        <v>33.83</v>
      </c>
      <c r="T185">
        <v>4538.76</v>
      </c>
      <c r="U185">
        <v>134</v>
      </c>
      <c r="V185">
        <v>1165</v>
      </c>
      <c r="W185">
        <v>0.2772</v>
      </c>
      <c r="X185">
        <v>127.43</v>
      </c>
      <c r="Y185">
        <v>101.71</v>
      </c>
    </row>
    <row r="186" spans="1:25">
      <c r="A186" s="5">
        <v>598898432532</v>
      </c>
      <c r="B186">
        <v>81842.11</v>
      </c>
      <c r="C186">
        <v>1440</v>
      </c>
      <c r="D186">
        <v>19764</v>
      </c>
      <c r="E186">
        <v>0.0397</v>
      </c>
      <c r="F186">
        <v>104.26</v>
      </c>
      <c r="G186">
        <v>56.83</v>
      </c>
      <c r="H186">
        <v>47598.12</v>
      </c>
      <c r="I186">
        <v>773</v>
      </c>
      <c r="J186">
        <v>10468</v>
      </c>
      <c r="K186">
        <v>0.0467</v>
      </c>
      <c r="L186">
        <v>97.34</v>
      </c>
      <c r="M186">
        <v>61.58</v>
      </c>
      <c r="N186">
        <v>32233.09</v>
      </c>
      <c r="O186">
        <v>488</v>
      </c>
      <c r="P186">
        <v>7632</v>
      </c>
      <c r="Q186">
        <v>0.0453</v>
      </c>
      <c r="R186">
        <v>93.16</v>
      </c>
      <c r="S186">
        <v>66.05</v>
      </c>
      <c r="T186">
        <v>161673.32</v>
      </c>
      <c r="U186">
        <v>2701</v>
      </c>
      <c r="V186">
        <v>37864</v>
      </c>
      <c r="W186">
        <v>0.1317</v>
      </c>
      <c r="X186">
        <v>294.76</v>
      </c>
      <c r="Y186">
        <v>184.46</v>
      </c>
    </row>
    <row r="187" spans="1:25">
      <c r="A187" s="5">
        <v>598908900450</v>
      </c>
      <c r="B187">
        <v>201.6</v>
      </c>
      <c r="C187">
        <v>36</v>
      </c>
      <c r="D187">
        <v>82</v>
      </c>
      <c r="E187">
        <v>0.3537</v>
      </c>
      <c r="F187">
        <v>6.95</v>
      </c>
      <c r="G187">
        <v>5.6</v>
      </c>
      <c r="H187">
        <v>108.36</v>
      </c>
      <c r="I187">
        <v>19</v>
      </c>
      <c r="J187">
        <v>52</v>
      </c>
      <c r="K187">
        <v>0.3462</v>
      </c>
      <c r="L187">
        <v>6.02</v>
      </c>
      <c r="M187">
        <v>5.7</v>
      </c>
      <c r="N187">
        <v>90.14</v>
      </c>
      <c r="O187">
        <v>15</v>
      </c>
      <c r="P187">
        <v>39</v>
      </c>
      <c r="Q187">
        <v>0.3846</v>
      </c>
      <c r="R187">
        <v>6.01</v>
      </c>
      <c r="S187">
        <v>6.01</v>
      </c>
      <c r="T187">
        <v>400.1</v>
      </c>
      <c r="U187">
        <v>70</v>
      </c>
      <c r="V187">
        <v>173</v>
      </c>
      <c r="W187">
        <v>1.0845</v>
      </c>
      <c r="X187">
        <v>18.98</v>
      </c>
      <c r="Y187">
        <v>17.31</v>
      </c>
    </row>
    <row r="188" spans="1:25">
      <c r="A188" s="5">
        <v>598909152271</v>
      </c>
      <c r="B188">
        <v>67.9</v>
      </c>
      <c r="C188">
        <v>3</v>
      </c>
      <c r="D188">
        <v>19</v>
      </c>
      <c r="E188">
        <v>0.1579</v>
      </c>
      <c r="F188">
        <v>22.63</v>
      </c>
      <c r="G188">
        <v>22.63</v>
      </c>
      <c r="T188">
        <v>67.9</v>
      </c>
      <c r="U188">
        <v>3</v>
      </c>
      <c r="V188">
        <v>19</v>
      </c>
      <c r="W188">
        <v>0.1579</v>
      </c>
      <c r="X188">
        <v>22.63</v>
      </c>
      <c r="Y188">
        <v>22.63</v>
      </c>
    </row>
    <row r="189" spans="1:25">
      <c r="A189" s="5">
        <v>598909468408</v>
      </c>
      <c r="B189">
        <v>79.7</v>
      </c>
      <c r="C189">
        <v>8</v>
      </c>
      <c r="D189">
        <v>14</v>
      </c>
      <c r="E189">
        <v>0.2857</v>
      </c>
      <c r="F189">
        <v>19.93</v>
      </c>
      <c r="G189">
        <v>9.96</v>
      </c>
      <c r="H189">
        <v>49.3</v>
      </c>
      <c r="I189">
        <v>5</v>
      </c>
      <c r="J189">
        <v>23</v>
      </c>
      <c r="K189">
        <v>0.1739</v>
      </c>
      <c r="L189">
        <v>12.32</v>
      </c>
      <c r="M189">
        <v>9.86</v>
      </c>
      <c r="T189">
        <v>129</v>
      </c>
      <c r="U189">
        <v>13</v>
      </c>
      <c r="V189">
        <v>37</v>
      </c>
      <c r="W189">
        <v>0.4596</v>
      </c>
      <c r="X189">
        <v>32.25</v>
      </c>
      <c r="Y189">
        <v>19.82</v>
      </c>
    </row>
    <row r="190" spans="1:25">
      <c r="A190" s="5">
        <v>598970252794</v>
      </c>
      <c r="B190">
        <v>12300.45</v>
      </c>
      <c r="C190">
        <v>1592</v>
      </c>
      <c r="D190">
        <v>5018</v>
      </c>
      <c r="E190">
        <v>0.3119</v>
      </c>
      <c r="F190">
        <v>7.86</v>
      </c>
      <c r="G190">
        <v>7.73</v>
      </c>
      <c r="H190">
        <v>13450.63</v>
      </c>
      <c r="I190">
        <v>1711</v>
      </c>
      <c r="J190">
        <v>5492</v>
      </c>
      <c r="K190">
        <v>0.303</v>
      </c>
      <c r="L190">
        <v>8.08</v>
      </c>
      <c r="M190">
        <v>7.86</v>
      </c>
      <c r="N190">
        <v>15194.5</v>
      </c>
      <c r="O190">
        <v>1943</v>
      </c>
      <c r="P190">
        <v>6250</v>
      </c>
      <c r="Q190">
        <v>0.305</v>
      </c>
      <c r="R190">
        <v>7.97</v>
      </c>
      <c r="S190">
        <v>7.82</v>
      </c>
      <c r="T190">
        <v>40945.58</v>
      </c>
      <c r="U190">
        <v>5246</v>
      </c>
      <c r="V190">
        <v>16760</v>
      </c>
      <c r="W190">
        <v>0.9199</v>
      </c>
      <c r="X190">
        <v>23.91</v>
      </c>
      <c r="Y190">
        <v>23.41</v>
      </c>
    </row>
    <row r="191" spans="1:25">
      <c r="A191" s="5">
        <v>599138477865</v>
      </c>
      <c r="B191">
        <v>283.95</v>
      </c>
      <c r="C191">
        <v>21</v>
      </c>
      <c r="D191">
        <v>73</v>
      </c>
      <c r="E191">
        <v>0.1781</v>
      </c>
      <c r="F191">
        <v>21.84</v>
      </c>
      <c r="G191">
        <v>13.52</v>
      </c>
      <c r="H191">
        <v>324</v>
      </c>
      <c r="I191">
        <v>13</v>
      </c>
      <c r="J191">
        <v>57</v>
      </c>
      <c r="K191">
        <v>0.193</v>
      </c>
      <c r="L191">
        <v>29.45</v>
      </c>
      <c r="M191">
        <v>24.92</v>
      </c>
      <c r="N191">
        <v>140.3</v>
      </c>
      <c r="O191">
        <v>7</v>
      </c>
      <c r="P191">
        <v>41</v>
      </c>
      <c r="Q191">
        <v>0.1463</v>
      </c>
      <c r="R191">
        <v>23.38</v>
      </c>
      <c r="S191">
        <v>20.04</v>
      </c>
      <c r="T191">
        <v>748.25</v>
      </c>
      <c r="U191">
        <v>41</v>
      </c>
      <c r="V191">
        <v>171</v>
      </c>
      <c r="W191">
        <v>0.5174</v>
      </c>
      <c r="X191">
        <v>74.67</v>
      </c>
      <c r="Y191">
        <v>58.48</v>
      </c>
    </row>
    <row r="192" spans="1:25">
      <c r="A192" s="5">
        <v>599139729217</v>
      </c>
      <c r="B192">
        <v>430.13</v>
      </c>
      <c r="C192">
        <v>28</v>
      </c>
      <c r="D192">
        <v>181</v>
      </c>
      <c r="E192">
        <v>0.1326</v>
      </c>
      <c r="F192">
        <v>17.92</v>
      </c>
      <c r="G192">
        <v>15.36</v>
      </c>
      <c r="H192">
        <v>393.85</v>
      </c>
      <c r="I192">
        <v>26</v>
      </c>
      <c r="J192">
        <v>185</v>
      </c>
      <c r="K192">
        <v>0.1351</v>
      </c>
      <c r="L192">
        <v>15.75</v>
      </c>
      <c r="M192">
        <v>15.15</v>
      </c>
      <c r="N192">
        <v>401.39</v>
      </c>
      <c r="O192">
        <v>25</v>
      </c>
      <c r="P192">
        <v>144</v>
      </c>
      <c r="Q192">
        <v>0.1528</v>
      </c>
      <c r="R192">
        <v>18.25</v>
      </c>
      <c r="S192">
        <v>16.06</v>
      </c>
      <c r="T192">
        <v>1225.37</v>
      </c>
      <c r="U192">
        <v>79</v>
      </c>
      <c r="V192">
        <v>510</v>
      </c>
      <c r="W192">
        <v>0.4205</v>
      </c>
      <c r="X192">
        <v>51.92</v>
      </c>
      <c r="Y192">
        <v>46.57</v>
      </c>
    </row>
    <row r="193" spans="1:25">
      <c r="A193" s="5">
        <v>599141001175</v>
      </c>
      <c r="B193">
        <v>241.2</v>
      </c>
      <c r="C193">
        <v>8</v>
      </c>
      <c r="D193">
        <v>115</v>
      </c>
      <c r="E193">
        <v>0.0696</v>
      </c>
      <c r="F193">
        <v>30.15</v>
      </c>
      <c r="G193">
        <v>30.15</v>
      </c>
      <c r="H193">
        <v>232.36</v>
      </c>
      <c r="I193">
        <v>8</v>
      </c>
      <c r="J193">
        <v>44</v>
      </c>
      <c r="K193">
        <v>0.1591</v>
      </c>
      <c r="L193">
        <v>33.19</v>
      </c>
      <c r="M193">
        <v>29.05</v>
      </c>
      <c r="N193">
        <v>83.81</v>
      </c>
      <c r="O193">
        <v>3</v>
      </c>
      <c r="P193">
        <v>34</v>
      </c>
      <c r="Q193">
        <v>0.0882</v>
      </c>
      <c r="R193">
        <v>27.94</v>
      </c>
      <c r="S193">
        <v>27.94</v>
      </c>
      <c r="T193">
        <v>557.37</v>
      </c>
      <c r="U193">
        <v>19</v>
      </c>
      <c r="V193">
        <v>193</v>
      </c>
      <c r="W193">
        <v>0.3169</v>
      </c>
      <c r="X193">
        <v>91.28</v>
      </c>
      <c r="Y193">
        <v>87.14</v>
      </c>
    </row>
    <row r="194" spans="1:25">
      <c r="A194" s="5">
        <v>599148365406</v>
      </c>
      <c r="B194">
        <v>8047.6</v>
      </c>
      <c r="C194">
        <v>199</v>
      </c>
      <c r="D194">
        <v>3475</v>
      </c>
      <c r="E194">
        <v>0.0481</v>
      </c>
      <c r="F194">
        <v>48.19</v>
      </c>
      <c r="G194">
        <v>40.44</v>
      </c>
      <c r="H194">
        <v>7346.71</v>
      </c>
      <c r="I194">
        <v>177</v>
      </c>
      <c r="J194">
        <v>2853</v>
      </c>
      <c r="K194">
        <v>0.0491</v>
      </c>
      <c r="L194">
        <v>52.48</v>
      </c>
      <c r="M194">
        <v>41.51</v>
      </c>
      <c r="N194">
        <v>7776.84</v>
      </c>
      <c r="O194">
        <v>189</v>
      </c>
      <c r="P194">
        <v>3030</v>
      </c>
      <c r="Q194">
        <v>0.0525</v>
      </c>
      <c r="R194">
        <v>48.91</v>
      </c>
      <c r="S194">
        <v>41.15</v>
      </c>
      <c r="T194">
        <v>23171.15</v>
      </c>
      <c r="U194">
        <v>565</v>
      </c>
      <c r="V194">
        <v>9358</v>
      </c>
      <c r="W194">
        <v>0.1497</v>
      </c>
      <c r="X194">
        <v>149.58</v>
      </c>
      <c r="Y194">
        <v>123.1</v>
      </c>
    </row>
    <row r="195" spans="1:25">
      <c r="A195" s="5">
        <v>599202597486</v>
      </c>
      <c r="B195">
        <v>130.38</v>
      </c>
      <c r="C195">
        <v>2</v>
      </c>
      <c r="D195">
        <v>31</v>
      </c>
      <c r="E195">
        <v>0.0645</v>
      </c>
      <c r="F195">
        <v>65.19</v>
      </c>
      <c r="G195">
        <v>65.19</v>
      </c>
      <c r="H195">
        <v>128.52</v>
      </c>
      <c r="I195">
        <v>2</v>
      </c>
      <c r="J195">
        <v>32</v>
      </c>
      <c r="K195">
        <v>0.0625</v>
      </c>
      <c r="L195">
        <v>64.26</v>
      </c>
      <c r="M195">
        <v>64.26</v>
      </c>
      <c r="N195">
        <v>863.61</v>
      </c>
      <c r="O195">
        <v>13</v>
      </c>
      <c r="P195">
        <v>29</v>
      </c>
      <c r="Q195">
        <v>0.1724</v>
      </c>
      <c r="R195">
        <v>172.72</v>
      </c>
      <c r="S195">
        <v>66.43</v>
      </c>
      <c r="T195">
        <v>1122.51</v>
      </c>
      <c r="U195">
        <v>17</v>
      </c>
      <c r="V195">
        <v>92</v>
      </c>
      <c r="W195">
        <v>0.2994</v>
      </c>
      <c r="X195">
        <v>302.17</v>
      </c>
      <c r="Y195">
        <v>195.88</v>
      </c>
    </row>
    <row r="196" spans="1:25">
      <c r="A196" s="5">
        <v>599279018544</v>
      </c>
      <c r="B196">
        <v>3987.21</v>
      </c>
      <c r="C196">
        <v>78</v>
      </c>
      <c r="D196">
        <v>2927</v>
      </c>
      <c r="E196">
        <v>0.0215</v>
      </c>
      <c r="F196">
        <v>63.29</v>
      </c>
      <c r="G196">
        <v>51.12</v>
      </c>
      <c r="H196">
        <v>4072.53</v>
      </c>
      <c r="I196">
        <v>78</v>
      </c>
      <c r="J196">
        <v>2264</v>
      </c>
      <c r="K196">
        <v>0.0243</v>
      </c>
      <c r="L196">
        <v>74.05</v>
      </c>
      <c r="M196">
        <v>52.21</v>
      </c>
      <c r="N196">
        <v>3569.54</v>
      </c>
      <c r="O196">
        <v>67</v>
      </c>
      <c r="P196">
        <v>2147</v>
      </c>
      <c r="Q196">
        <v>0.0242</v>
      </c>
      <c r="R196">
        <v>68.64</v>
      </c>
      <c r="S196">
        <v>53.28</v>
      </c>
      <c r="T196">
        <v>11629.28</v>
      </c>
      <c r="U196">
        <v>223</v>
      </c>
      <c r="V196">
        <v>7338</v>
      </c>
      <c r="W196">
        <v>0.07</v>
      </c>
      <c r="X196">
        <v>205.98</v>
      </c>
      <c r="Y196">
        <v>156.61</v>
      </c>
    </row>
    <row r="197" spans="1:25">
      <c r="A197" s="5">
        <v>599334890303</v>
      </c>
      <c r="B197">
        <v>159</v>
      </c>
      <c r="C197">
        <v>6</v>
      </c>
      <c r="D197">
        <v>39</v>
      </c>
      <c r="E197">
        <v>0.1538</v>
      </c>
      <c r="F197">
        <v>26.5</v>
      </c>
      <c r="G197">
        <v>26.5</v>
      </c>
      <c r="N197">
        <v>132.5</v>
      </c>
      <c r="O197">
        <v>5</v>
      </c>
      <c r="P197">
        <v>54</v>
      </c>
      <c r="Q197">
        <v>0.0741</v>
      </c>
      <c r="R197">
        <v>33.12</v>
      </c>
      <c r="S197">
        <v>26.5</v>
      </c>
      <c r="T197">
        <v>291.5</v>
      </c>
      <c r="U197">
        <v>11</v>
      </c>
      <c r="V197">
        <v>93</v>
      </c>
      <c r="W197">
        <v>0.2279</v>
      </c>
      <c r="X197">
        <v>59.62</v>
      </c>
      <c r="Y197">
        <v>53</v>
      </c>
    </row>
    <row r="198" spans="1:25">
      <c r="A198" s="5">
        <v>599335454245</v>
      </c>
      <c r="B198">
        <v>251.7</v>
      </c>
      <c r="C198">
        <v>12</v>
      </c>
      <c r="D198">
        <v>39</v>
      </c>
      <c r="E198">
        <v>0.2564</v>
      </c>
      <c r="F198">
        <v>25.17</v>
      </c>
      <c r="G198">
        <v>20.98</v>
      </c>
      <c r="H198">
        <v>61.59</v>
      </c>
      <c r="I198">
        <v>3</v>
      </c>
      <c r="J198">
        <v>33</v>
      </c>
      <c r="K198">
        <v>0.0606</v>
      </c>
      <c r="L198">
        <v>30.8</v>
      </c>
      <c r="M198">
        <v>20.53</v>
      </c>
      <c r="N198">
        <v>81.15</v>
      </c>
      <c r="O198">
        <v>4</v>
      </c>
      <c r="P198">
        <v>32</v>
      </c>
      <c r="Q198">
        <v>0.125</v>
      </c>
      <c r="R198">
        <v>20.29</v>
      </c>
      <c r="S198">
        <v>20.29</v>
      </c>
      <c r="T198">
        <v>394.44</v>
      </c>
      <c r="U198">
        <v>19</v>
      </c>
      <c r="V198">
        <v>104</v>
      </c>
      <c r="W198">
        <v>0.442</v>
      </c>
      <c r="X198">
        <v>76.26</v>
      </c>
      <c r="Y198">
        <v>61.8</v>
      </c>
    </row>
    <row r="199" spans="1:25">
      <c r="A199" s="5">
        <v>599335746549</v>
      </c>
      <c r="B199">
        <v>82</v>
      </c>
      <c r="C199">
        <v>10</v>
      </c>
      <c r="D199">
        <v>29</v>
      </c>
      <c r="E199">
        <v>0.1035</v>
      </c>
      <c r="F199">
        <v>27.33</v>
      </c>
      <c r="G199">
        <v>8.2</v>
      </c>
      <c r="H199">
        <v>172.2</v>
      </c>
      <c r="I199">
        <v>21</v>
      </c>
      <c r="J199">
        <v>28</v>
      </c>
      <c r="K199">
        <v>0.2143</v>
      </c>
      <c r="L199">
        <v>28.7</v>
      </c>
      <c r="M199">
        <v>8.2</v>
      </c>
      <c r="N199">
        <v>73.8</v>
      </c>
      <c r="O199">
        <v>9</v>
      </c>
      <c r="P199">
        <v>29</v>
      </c>
      <c r="Q199">
        <v>0.1035</v>
      </c>
      <c r="R199">
        <v>24.6</v>
      </c>
      <c r="S199">
        <v>8.2</v>
      </c>
      <c r="T199">
        <v>328</v>
      </c>
      <c r="U199">
        <v>40</v>
      </c>
      <c r="V199">
        <v>86</v>
      </c>
      <c r="W199">
        <v>0.4213</v>
      </c>
      <c r="X199">
        <v>80.63</v>
      </c>
      <c r="Y199">
        <v>24.6</v>
      </c>
    </row>
    <row r="200" spans="1:25">
      <c r="A200" s="5">
        <v>599335926023</v>
      </c>
      <c r="N200">
        <v>77.09</v>
      </c>
      <c r="O200">
        <v>5</v>
      </c>
      <c r="P200">
        <v>16</v>
      </c>
      <c r="Q200">
        <v>0.25</v>
      </c>
      <c r="R200">
        <v>19.27</v>
      </c>
      <c r="S200">
        <v>15.42</v>
      </c>
      <c r="T200">
        <v>77.09</v>
      </c>
      <c r="U200">
        <v>5</v>
      </c>
      <c r="V200">
        <v>16</v>
      </c>
      <c r="W200">
        <v>0.25</v>
      </c>
      <c r="X200">
        <v>19.27</v>
      </c>
      <c r="Y200">
        <v>15.42</v>
      </c>
    </row>
    <row r="201" spans="1:25">
      <c r="A201" s="5">
        <v>599395098739</v>
      </c>
      <c r="B201">
        <v>3323.25</v>
      </c>
      <c r="C201">
        <v>432</v>
      </c>
      <c r="D201">
        <v>1728</v>
      </c>
      <c r="E201">
        <v>0.1279</v>
      </c>
      <c r="F201">
        <v>15.04</v>
      </c>
      <c r="G201">
        <v>7.69</v>
      </c>
      <c r="H201">
        <v>1583.53</v>
      </c>
      <c r="I201">
        <v>188</v>
      </c>
      <c r="J201">
        <v>1427</v>
      </c>
      <c r="K201">
        <v>0.1086</v>
      </c>
      <c r="L201">
        <v>10.22</v>
      </c>
      <c r="M201">
        <v>8.42</v>
      </c>
      <c r="N201">
        <v>2374.91</v>
      </c>
      <c r="O201">
        <v>273</v>
      </c>
      <c r="P201">
        <v>1888</v>
      </c>
      <c r="Q201">
        <v>0.0821</v>
      </c>
      <c r="R201">
        <v>15.32</v>
      </c>
      <c r="S201">
        <v>8.7</v>
      </c>
      <c r="T201">
        <v>7281.69</v>
      </c>
      <c r="U201">
        <v>893</v>
      </c>
      <c r="V201">
        <v>5043</v>
      </c>
      <c r="W201">
        <v>0.3186</v>
      </c>
      <c r="X201">
        <v>40.58</v>
      </c>
      <c r="Y201">
        <v>24.81</v>
      </c>
    </row>
    <row r="202" spans="1:25">
      <c r="A202" s="5">
        <v>599521259641</v>
      </c>
      <c r="B202">
        <v>111.6</v>
      </c>
      <c r="C202">
        <v>6</v>
      </c>
      <c r="D202">
        <v>309</v>
      </c>
      <c r="E202">
        <v>0.0129</v>
      </c>
      <c r="F202">
        <v>27.9</v>
      </c>
      <c r="G202">
        <v>18.6</v>
      </c>
      <c r="N202">
        <v>62.6</v>
      </c>
      <c r="O202">
        <v>3</v>
      </c>
      <c r="P202">
        <v>52</v>
      </c>
      <c r="Q202">
        <v>0.0577</v>
      </c>
      <c r="R202">
        <v>20.87</v>
      </c>
      <c r="S202">
        <v>20.87</v>
      </c>
      <c r="T202">
        <v>174.2</v>
      </c>
      <c r="U202">
        <v>9</v>
      </c>
      <c r="V202">
        <v>361</v>
      </c>
      <c r="W202">
        <v>0.0706</v>
      </c>
      <c r="X202">
        <v>48.77</v>
      </c>
      <c r="Y202">
        <v>39.47</v>
      </c>
    </row>
    <row r="203" spans="1:25">
      <c r="A203" s="5">
        <v>599521795187</v>
      </c>
      <c r="H203">
        <v>58.5</v>
      </c>
      <c r="I203">
        <v>3</v>
      </c>
      <c r="J203">
        <v>14</v>
      </c>
      <c r="K203">
        <v>0.2143</v>
      </c>
      <c r="L203">
        <v>19.5</v>
      </c>
      <c r="M203">
        <v>19.5</v>
      </c>
      <c r="T203">
        <v>58.5</v>
      </c>
      <c r="U203">
        <v>3</v>
      </c>
      <c r="V203">
        <v>14</v>
      </c>
      <c r="W203">
        <v>0.2143</v>
      </c>
      <c r="X203">
        <v>19.5</v>
      </c>
      <c r="Y203">
        <v>19.5</v>
      </c>
    </row>
    <row r="204" spans="1:25">
      <c r="A204" s="5">
        <v>599521991415</v>
      </c>
      <c r="H204">
        <v>188.24</v>
      </c>
      <c r="I204">
        <v>8</v>
      </c>
      <c r="J204">
        <v>36</v>
      </c>
      <c r="K204">
        <v>0.1944</v>
      </c>
      <c r="L204">
        <v>26.89</v>
      </c>
      <c r="M204">
        <v>23.53</v>
      </c>
      <c r="N204">
        <v>202.5</v>
      </c>
      <c r="O204">
        <v>9</v>
      </c>
      <c r="P204">
        <v>30</v>
      </c>
      <c r="Q204">
        <v>0.1667</v>
      </c>
      <c r="R204">
        <v>40.5</v>
      </c>
      <c r="S204">
        <v>22.5</v>
      </c>
      <c r="T204">
        <v>390.74</v>
      </c>
      <c r="U204">
        <v>17</v>
      </c>
      <c r="V204">
        <v>66</v>
      </c>
      <c r="W204">
        <v>0.3611</v>
      </c>
      <c r="X204">
        <v>67.39</v>
      </c>
      <c r="Y204">
        <v>46.03</v>
      </c>
    </row>
    <row r="205" spans="1:25">
      <c r="A205" s="5">
        <v>599522087809</v>
      </c>
      <c r="B205">
        <v>225.23</v>
      </c>
      <c r="C205">
        <v>12</v>
      </c>
      <c r="D205">
        <v>71</v>
      </c>
      <c r="E205">
        <v>0.169</v>
      </c>
      <c r="F205">
        <v>18.77</v>
      </c>
      <c r="G205">
        <v>18.77</v>
      </c>
      <c r="H205">
        <v>248.37</v>
      </c>
      <c r="I205">
        <v>14</v>
      </c>
      <c r="J205">
        <v>62</v>
      </c>
      <c r="K205">
        <v>0.1452</v>
      </c>
      <c r="L205">
        <v>27.6</v>
      </c>
      <c r="M205">
        <v>17.74</v>
      </c>
      <c r="N205">
        <v>213.88</v>
      </c>
      <c r="O205">
        <v>11</v>
      </c>
      <c r="P205">
        <v>54</v>
      </c>
      <c r="Q205">
        <v>0.2037</v>
      </c>
      <c r="R205">
        <v>19.44</v>
      </c>
      <c r="S205">
        <v>19.44</v>
      </c>
      <c r="T205">
        <v>687.48</v>
      </c>
      <c r="U205">
        <v>37</v>
      </c>
      <c r="V205">
        <v>187</v>
      </c>
      <c r="W205">
        <v>0.5179</v>
      </c>
      <c r="X205">
        <v>65.81</v>
      </c>
      <c r="Y205">
        <v>55.95</v>
      </c>
    </row>
    <row r="206" spans="1:25">
      <c r="A206" s="5">
        <v>599522639719</v>
      </c>
      <c r="B206">
        <v>119.34</v>
      </c>
      <c r="C206">
        <v>12</v>
      </c>
      <c r="D206">
        <v>130</v>
      </c>
      <c r="E206">
        <v>0.0769</v>
      </c>
      <c r="F206">
        <v>11.93</v>
      </c>
      <c r="G206">
        <v>9.95</v>
      </c>
      <c r="H206">
        <v>194.84</v>
      </c>
      <c r="I206">
        <v>19</v>
      </c>
      <c r="J206">
        <v>121</v>
      </c>
      <c r="K206">
        <v>0.1405</v>
      </c>
      <c r="L206">
        <v>11.46</v>
      </c>
      <c r="M206">
        <v>10.25</v>
      </c>
      <c r="N206">
        <v>223.16</v>
      </c>
      <c r="O206">
        <v>22</v>
      </c>
      <c r="P206">
        <v>101</v>
      </c>
      <c r="Q206">
        <v>0.1782</v>
      </c>
      <c r="R206">
        <v>12.4</v>
      </c>
      <c r="S206">
        <v>10.14</v>
      </c>
      <c r="T206">
        <v>537.34</v>
      </c>
      <c r="U206">
        <v>53</v>
      </c>
      <c r="V206">
        <v>352</v>
      </c>
      <c r="W206">
        <v>0.3956</v>
      </c>
      <c r="X206">
        <v>35.79</v>
      </c>
      <c r="Y206">
        <v>30.34</v>
      </c>
    </row>
    <row r="207" spans="1:25">
      <c r="A207" s="5">
        <v>600570993493</v>
      </c>
      <c r="N207">
        <v>58.3</v>
      </c>
      <c r="O207">
        <v>1</v>
      </c>
      <c r="P207">
        <v>6</v>
      </c>
      <c r="Q207">
        <v>0.1667</v>
      </c>
      <c r="R207">
        <v>58.3</v>
      </c>
      <c r="S207">
        <v>58.3</v>
      </c>
      <c r="T207">
        <v>58.3</v>
      </c>
      <c r="U207">
        <v>1</v>
      </c>
      <c r="V207">
        <v>6</v>
      </c>
      <c r="W207">
        <v>0.1667</v>
      </c>
      <c r="X207">
        <v>58.3</v>
      </c>
      <c r="Y207">
        <v>58.3</v>
      </c>
    </row>
    <row r="208" spans="1:25">
      <c r="A208" s="5">
        <v>600795005584</v>
      </c>
      <c r="B208">
        <v>140.64</v>
      </c>
      <c r="C208">
        <v>14</v>
      </c>
      <c r="D208">
        <v>28</v>
      </c>
      <c r="E208">
        <v>0.25</v>
      </c>
      <c r="F208">
        <v>20.09</v>
      </c>
      <c r="G208">
        <v>10.05</v>
      </c>
      <c r="T208">
        <v>140.64</v>
      </c>
      <c r="U208">
        <v>14</v>
      </c>
      <c r="V208">
        <v>28</v>
      </c>
      <c r="W208">
        <v>0.25</v>
      </c>
      <c r="X208">
        <v>20.09</v>
      </c>
      <c r="Y208">
        <v>10.05</v>
      </c>
    </row>
    <row r="209" spans="1:25">
      <c r="A209" s="5">
        <v>601093977199</v>
      </c>
      <c r="H209">
        <v>75.09</v>
      </c>
      <c r="I209">
        <v>3</v>
      </c>
      <c r="J209">
        <v>43</v>
      </c>
      <c r="K209">
        <v>0.0698</v>
      </c>
      <c r="L209">
        <v>25.03</v>
      </c>
      <c r="M209">
        <v>25.03</v>
      </c>
      <c r="T209">
        <v>75.09</v>
      </c>
      <c r="U209">
        <v>3</v>
      </c>
      <c r="V209">
        <v>43</v>
      </c>
      <c r="W209">
        <v>0.0698</v>
      </c>
      <c r="X209">
        <v>25.03</v>
      </c>
      <c r="Y209">
        <v>25.03</v>
      </c>
    </row>
    <row r="210" spans="1:25">
      <c r="A210" s="5">
        <v>601187279679</v>
      </c>
      <c r="B210">
        <v>132.7</v>
      </c>
      <c r="C210">
        <v>7</v>
      </c>
      <c r="D210">
        <v>60</v>
      </c>
      <c r="E210">
        <v>0.1</v>
      </c>
      <c r="F210">
        <v>22.12</v>
      </c>
      <c r="G210">
        <v>18.96</v>
      </c>
      <c r="H210">
        <v>58.9</v>
      </c>
      <c r="I210">
        <v>3</v>
      </c>
      <c r="J210">
        <v>49</v>
      </c>
      <c r="K210">
        <v>0.0612</v>
      </c>
      <c r="L210">
        <v>19.63</v>
      </c>
      <c r="M210">
        <v>19.63</v>
      </c>
      <c r="T210">
        <v>191.6</v>
      </c>
      <c r="U210">
        <v>10</v>
      </c>
      <c r="V210">
        <v>109</v>
      </c>
      <c r="W210">
        <v>0.1612</v>
      </c>
      <c r="X210">
        <v>41.75</v>
      </c>
      <c r="Y210">
        <v>38.59</v>
      </c>
    </row>
    <row r="211" spans="1:25">
      <c r="A211" s="5">
        <v>601843460575</v>
      </c>
      <c r="B211">
        <v>185.77</v>
      </c>
      <c r="C211">
        <v>10</v>
      </c>
      <c r="D211">
        <v>86</v>
      </c>
      <c r="E211">
        <v>0.1163</v>
      </c>
      <c r="F211">
        <v>18.58</v>
      </c>
      <c r="G211">
        <v>18.58</v>
      </c>
      <c r="T211">
        <v>185.77</v>
      </c>
      <c r="U211">
        <v>10</v>
      </c>
      <c r="V211">
        <v>86</v>
      </c>
      <c r="W211">
        <v>0.1163</v>
      </c>
      <c r="X211">
        <v>18.58</v>
      </c>
      <c r="Y211">
        <v>18.58</v>
      </c>
    </row>
    <row r="212" spans="1:25">
      <c r="A212" s="5">
        <v>601848376488</v>
      </c>
      <c r="B212">
        <v>237.25</v>
      </c>
      <c r="C212">
        <v>10</v>
      </c>
      <c r="D212">
        <v>58</v>
      </c>
      <c r="E212">
        <v>0.1035</v>
      </c>
      <c r="F212">
        <v>39.54</v>
      </c>
      <c r="G212">
        <v>23.73</v>
      </c>
      <c r="H212">
        <v>166.9</v>
      </c>
      <c r="I212">
        <v>7</v>
      </c>
      <c r="J212">
        <v>48</v>
      </c>
      <c r="K212">
        <v>0.1042</v>
      </c>
      <c r="L212">
        <v>33.38</v>
      </c>
      <c r="M212">
        <v>23.84</v>
      </c>
      <c r="N212">
        <v>190.9</v>
      </c>
      <c r="O212">
        <v>8</v>
      </c>
      <c r="P212">
        <v>43</v>
      </c>
      <c r="Q212">
        <v>0.1628</v>
      </c>
      <c r="R212">
        <v>27.27</v>
      </c>
      <c r="S212">
        <v>23.86</v>
      </c>
      <c r="T212">
        <v>595.05</v>
      </c>
      <c r="U212">
        <v>25</v>
      </c>
      <c r="V212">
        <v>149</v>
      </c>
      <c r="W212">
        <v>0.3705</v>
      </c>
      <c r="X212">
        <v>100.19</v>
      </c>
      <c r="Y212">
        <v>71.43</v>
      </c>
    </row>
    <row r="213" spans="1:25">
      <c r="A213" s="5">
        <v>603592215381</v>
      </c>
      <c r="H213">
        <v>71.4</v>
      </c>
      <c r="I213">
        <v>4</v>
      </c>
      <c r="J213">
        <v>38</v>
      </c>
      <c r="K213">
        <v>0.079</v>
      </c>
      <c r="L213">
        <v>23.8</v>
      </c>
      <c r="M213">
        <v>17.85</v>
      </c>
      <c r="N213">
        <v>89.5</v>
      </c>
      <c r="O213">
        <v>5</v>
      </c>
      <c r="P213">
        <v>24</v>
      </c>
      <c r="Q213">
        <v>0.1667</v>
      </c>
      <c r="R213">
        <v>22.38</v>
      </c>
      <c r="S213">
        <v>17.9</v>
      </c>
      <c r="T213">
        <v>160.9</v>
      </c>
      <c r="U213">
        <v>9</v>
      </c>
      <c r="V213">
        <v>62</v>
      </c>
      <c r="W213">
        <v>0.2457</v>
      </c>
      <c r="X213">
        <v>46.18</v>
      </c>
      <c r="Y213">
        <v>35.75</v>
      </c>
    </row>
    <row r="214" spans="1:25">
      <c r="A214" s="5">
        <v>604018031315</v>
      </c>
      <c r="B214">
        <v>112.89</v>
      </c>
      <c r="C214">
        <v>2</v>
      </c>
      <c r="D214">
        <v>55</v>
      </c>
      <c r="E214">
        <v>0.0364</v>
      </c>
      <c r="F214">
        <v>56.45</v>
      </c>
      <c r="G214">
        <v>56.45</v>
      </c>
      <c r="H214">
        <v>169.7</v>
      </c>
      <c r="I214">
        <v>3</v>
      </c>
      <c r="J214">
        <v>120</v>
      </c>
      <c r="K214">
        <v>0.025</v>
      </c>
      <c r="L214">
        <v>56.57</v>
      </c>
      <c r="M214">
        <v>56.57</v>
      </c>
      <c r="N214">
        <v>219.6</v>
      </c>
      <c r="O214">
        <v>4</v>
      </c>
      <c r="P214">
        <v>91</v>
      </c>
      <c r="Q214">
        <v>0.033</v>
      </c>
      <c r="R214">
        <v>73.2</v>
      </c>
      <c r="S214">
        <v>54.9</v>
      </c>
      <c r="T214">
        <v>502.19</v>
      </c>
      <c r="U214">
        <v>9</v>
      </c>
      <c r="V214">
        <v>266</v>
      </c>
      <c r="W214">
        <v>0.0944</v>
      </c>
      <c r="X214">
        <v>186.22</v>
      </c>
      <c r="Y214">
        <v>167.92</v>
      </c>
    </row>
    <row r="215" spans="1:25">
      <c r="A215" s="5">
        <v>604021319220</v>
      </c>
      <c r="B215">
        <v>206.73</v>
      </c>
      <c r="C215">
        <v>3</v>
      </c>
      <c r="D215">
        <v>62</v>
      </c>
      <c r="E215">
        <v>0.0484</v>
      </c>
      <c r="F215">
        <v>68.91</v>
      </c>
      <c r="G215">
        <v>68.91</v>
      </c>
      <c r="H215">
        <v>277.57</v>
      </c>
      <c r="I215">
        <v>4</v>
      </c>
      <c r="J215">
        <v>69</v>
      </c>
      <c r="K215">
        <v>0.0435</v>
      </c>
      <c r="L215">
        <v>92.52</v>
      </c>
      <c r="M215">
        <v>69.39</v>
      </c>
      <c r="N215">
        <v>278.56</v>
      </c>
      <c r="O215">
        <v>4</v>
      </c>
      <c r="P215">
        <v>75</v>
      </c>
      <c r="Q215">
        <v>0.0533</v>
      </c>
      <c r="R215">
        <v>69.64</v>
      </c>
      <c r="S215">
        <v>69.64</v>
      </c>
      <c r="T215">
        <v>762.86</v>
      </c>
      <c r="U215">
        <v>11</v>
      </c>
      <c r="V215">
        <v>206</v>
      </c>
      <c r="W215">
        <v>0.1452</v>
      </c>
      <c r="X215">
        <v>231.07</v>
      </c>
      <c r="Y215">
        <v>207.94</v>
      </c>
    </row>
    <row r="216" spans="1:25">
      <c r="A216" s="5">
        <v>604924296783</v>
      </c>
      <c r="B216">
        <v>191.56</v>
      </c>
      <c r="C216">
        <v>10</v>
      </c>
      <c r="D216">
        <v>130</v>
      </c>
      <c r="E216">
        <v>0.0615</v>
      </c>
      <c r="F216">
        <v>23.95</v>
      </c>
      <c r="G216">
        <v>19.16</v>
      </c>
      <c r="H216">
        <v>99.13</v>
      </c>
      <c r="I216">
        <v>5</v>
      </c>
      <c r="J216">
        <v>105</v>
      </c>
      <c r="K216">
        <v>0.0476</v>
      </c>
      <c r="L216">
        <v>19.83</v>
      </c>
      <c r="M216">
        <v>19.83</v>
      </c>
      <c r="N216">
        <v>117.75</v>
      </c>
      <c r="O216">
        <v>6</v>
      </c>
      <c r="P216">
        <v>79</v>
      </c>
      <c r="Q216">
        <v>0.0633</v>
      </c>
      <c r="R216">
        <v>23.55</v>
      </c>
      <c r="S216">
        <v>19.62</v>
      </c>
      <c r="T216">
        <v>408.44</v>
      </c>
      <c r="U216">
        <v>21</v>
      </c>
      <c r="V216">
        <v>314</v>
      </c>
      <c r="W216">
        <v>0.1724</v>
      </c>
      <c r="X216">
        <v>67.33</v>
      </c>
      <c r="Y216">
        <v>58.61</v>
      </c>
    </row>
    <row r="217" spans="1:25">
      <c r="A217" t="s">
        <v>472</v>
      </c>
      <c r="B217">
        <v>2895714.13</v>
      </c>
      <c r="C217">
        <v>140345</v>
      </c>
      <c r="D217">
        <v>608946</v>
      </c>
      <c r="E217">
        <v>27.1262</v>
      </c>
      <c r="F217">
        <v>10534.68</v>
      </c>
      <c r="G217">
        <v>7271.19</v>
      </c>
      <c r="H217">
        <v>2447502.75</v>
      </c>
      <c r="I217">
        <v>106768</v>
      </c>
      <c r="J217">
        <v>499112</v>
      </c>
      <c r="K217">
        <v>25.9339</v>
      </c>
      <c r="L217">
        <v>10906.49</v>
      </c>
      <c r="M217">
        <v>7484.23</v>
      </c>
      <c r="N217">
        <v>2361959.26</v>
      </c>
      <c r="O217">
        <v>101701</v>
      </c>
      <c r="P217">
        <v>467980</v>
      </c>
      <c r="Q217">
        <v>26.4155</v>
      </c>
      <c r="R217">
        <v>11059.04</v>
      </c>
      <c r="S217">
        <v>7569.52</v>
      </c>
      <c r="T217">
        <v>7705176.14</v>
      </c>
      <c r="U217">
        <v>348814</v>
      </c>
      <c r="V217">
        <v>1576038</v>
      </c>
      <c r="W217">
        <v>79.4756</v>
      </c>
      <c r="X217">
        <v>32500.21</v>
      </c>
      <c r="Y217">
        <v>22324.94</v>
      </c>
    </row>
  </sheetData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601"/>
  <sheetViews>
    <sheetView workbookViewId="0">
      <selection activeCell="X2" sqref="X2:Z28"/>
    </sheetView>
  </sheetViews>
  <sheetFormatPr defaultColWidth="9" defaultRowHeight="14.4"/>
  <cols>
    <col min="3" max="3" width="14.1111111111111" customWidth="1"/>
  </cols>
  <sheetData>
    <row r="1" spans="1:12">
      <c r="A1" s="61" t="s">
        <v>107</v>
      </c>
      <c r="B1" s="160" t="s">
        <v>108</v>
      </c>
      <c r="C1" s="161" t="s">
        <v>109</v>
      </c>
      <c r="D1" s="160" t="s">
        <v>110</v>
      </c>
      <c r="E1" s="160" t="s">
        <v>111</v>
      </c>
      <c r="F1" s="160" t="s">
        <v>112</v>
      </c>
      <c r="G1" s="160" t="s">
        <v>113</v>
      </c>
      <c r="H1" s="160" t="s">
        <v>114</v>
      </c>
      <c r="I1" s="160" t="s">
        <v>115</v>
      </c>
      <c r="J1" s="160" t="s">
        <v>116</v>
      </c>
      <c r="K1" s="163" t="s">
        <v>117</v>
      </c>
      <c r="L1" s="163" t="s">
        <v>118</v>
      </c>
    </row>
    <row r="2" hidden="1" spans="1:12">
      <c r="A2" s="61" t="s">
        <v>473</v>
      </c>
      <c r="B2" s="61">
        <v>20191201</v>
      </c>
      <c r="C2" s="162">
        <v>537752882633</v>
      </c>
      <c r="D2" s="61" t="s">
        <v>474</v>
      </c>
      <c r="E2" s="61">
        <v>339816.3</v>
      </c>
      <c r="F2" s="61">
        <v>6329</v>
      </c>
      <c r="G2" s="61">
        <v>36080</v>
      </c>
      <c r="H2" s="61">
        <v>0.1221</v>
      </c>
      <c r="I2" s="61">
        <v>77.16</v>
      </c>
      <c r="J2" s="61">
        <v>53.69</v>
      </c>
      <c r="K2" s="61" t="s">
        <v>34</v>
      </c>
      <c r="L2" s="61" t="s">
        <v>121</v>
      </c>
    </row>
    <row r="3" hidden="1" spans="1:12">
      <c r="A3" s="61" t="s">
        <v>473</v>
      </c>
      <c r="B3" s="61">
        <v>20191201</v>
      </c>
      <c r="C3" s="162">
        <v>41141176393</v>
      </c>
      <c r="D3" s="61" t="s">
        <v>122</v>
      </c>
      <c r="E3" s="61">
        <v>293915.84</v>
      </c>
      <c r="F3" s="61">
        <v>5798</v>
      </c>
      <c r="G3" s="61">
        <v>28881</v>
      </c>
      <c r="H3" s="61">
        <v>0.1405</v>
      </c>
      <c r="I3" s="61">
        <v>72.41</v>
      </c>
      <c r="J3" s="61">
        <v>50.69</v>
      </c>
      <c r="K3" s="61" t="s">
        <v>123</v>
      </c>
      <c r="L3" s="61" t="s">
        <v>124</v>
      </c>
    </row>
    <row r="4" hidden="1" spans="1:12">
      <c r="A4" s="61" t="s">
        <v>473</v>
      </c>
      <c r="B4" s="61">
        <v>20191201</v>
      </c>
      <c r="C4" s="162">
        <v>564587383224</v>
      </c>
      <c r="D4" s="61" t="s">
        <v>127</v>
      </c>
      <c r="E4" s="61">
        <v>153247.38</v>
      </c>
      <c r="F4" s="61">
        <v>2837</v>
      </c>
      <c r="G4" s="61">
        <v>12889</v>
      </c>
      <c r="H4" s="61">
        <v>0.1516</v>
      </c>
      <c r="I4" s="61">
        <v>78.43</v>
      </c>
      <c r="J4" s="61">
        <v>54.02</v>
      </c>
      <c r="K4" s="61" t="s">
        <v>128</v>
      </c>
      <c r="L4" s="61" t="s">
        <v>121</v>
      </c>
    </row>
    <row r="5" hidden="1" spans="1:12">
      <c r="A5" s="61" t="s">
        <v>473</v>
      </c>
      <c r="B5" s="61">
        <v>20191201</v>
      </c>
      <c r="C5" s="162">
        <v>39290708556</v>
      </c>
      <c r="D5" s="61" t="s">
        <v>125</v>
      </c>
      <c r="E5" s="61">
        <v>116052.81</v>
      </c>
      <c r="F5" s="61">
        <v>1662</v>
      </c>
      <c r="G5" s="61">
        <v>8844</v>
      </c>
      <c r="H5" s="61">
        <v>0.1274</v>
      </c>
      <c r="I5" s="61">
        <v>102.97</v>
      </c>
      <c r="J5" s="61">
        <v>69.83</v>
      </c>
      <c r="K5" s="61" t="s">
        <v>126</v>
      </c>
      <c r="L5" s="61" t="s">
        <v>124</v>
      </c>
    </row>
    <row r="6" hidden="1" spans="1:12">
      <c r="A6" s="61" t="s">
        <v>473</v>
      </c>
      <c r="B6" s="61">
        <v>20191201</v>
      </c>
      <c r="C6" s="162">
        <v>574308070162</v>
      </c>
      <c r="D6" s="61" t="s">
        <v>475</v>
      </c>
      <c r="E6" s="61">
        <v>93330.58</v>
      </c>
      <c r="F6" s="61">
        <v>2328</v>
      </c>
      <c r="G6" s="61">
        <v>11665</v>
      </c>
      <c r="H6" s="61">
        <v>0.105</v>
      </c>
      <c r="I6" s="61">
        <v>76.19</v>
      </c>
      <c r="J6" s="61">
        <v>40.09</v>
      </c>
      <c r="K6" s="61" t="s">
        <v>38</v>
      </c>
      <c r="L6" s="61" t="s">
        <v>121</v>
      </c>
    </row>
    <row r="7" hidden="1" spans="1:12">
      <c r="A7" s="61" t="s">
        <v>473</v>
      </c>
      <c r="B7" s="61">
        <v>20191201</v>
      </c>
      <c r="C7" s="162">
        <v>587234267079</v>
      </c>
      <c r="D7" s="61" t="s">
        <v>129</v>
      </c>
      <c r="E7" s="61">
        <v>83691.12</v>
      </c>
      <c r="F7" s="61">
        <v>8726</v>
      </c>
      <c r="G7" s="61">
        <v>30907</v>
      </c>
      <c r="H7" s="61">
        <v>0.2099</v>
      </c>
      <c r="I7" s="61">
        <v>12.9</v>
      </c>
      <c r="J7" s="61">
        <v>9.59</v>
      </c>
      <c r="K7" s="61" t="s">
        <v>130</v>
      </c>
      <c r="L7" s="61" t="s">
        <v>131</v>
      </c>
    </row>
    <row r="8" hidden="1" spans="1:12">
      <c r="A8" s="61" t="s">
        <v>473</v>
      </c>
      <c r="B8" s="61">
        <v>20191201</v>
      </c>
      <c r="C8" s="162">
        <v>598898432532</v>
      </c>
      <c r="D8" s="61" t="s">
        <v>476</v>
      </c>
      <c r="E8" s="61">
        <v>81842.11</v>
      </c>
      <c r="F8" s="61">
        <v>1440</v>
      </c>
      <c r="G8" s="61">
        <v>19764</v>
      </c>
      <c r="H8" s="61">
        <v>0.0397</v>
      </c>
      <c r="I8" s="61">
        <v>104.26</v>
      </c>
      <c r="J8" s="61">
        <v>56.83</v>
      </c>
      <c r="K8" s="61" t="s">
        <v>41</v>
      </c>
      <c r="L8" s="61" t="s">
        <v>121</v>
      </c>
    </row>
    <row r="9" hidden="1" spans="1:12">
      <c r="A9" s="61" t="s">
        <v>473</v>
      </c>
      <c r="B9" s="61">
        <v>20191201</v>
      </c>
      <c r="C9" s="162">
        <v>15699771744</v>
      </c>
      <c r="D9" s="61" t="s">
        <v>178</v>
      </c>
      <c r="E9" s="61">
        <v>74503.2</v>
      </c>
      <c r="F9" s="61">
        <v>2991</v>
      </c>
      <c r="G9" s="61">
        <v>4199</v>
      </c>
      <c r="H9" s="61">
        <v>0.2432</v>
      </c>
      <c r="I9" s="61">
        <v>72.97</v>
      </c>
      <c r="J9" s="61">
        <v>24.91</v>
      </c>
      <c r="K9" s="61" t="s">
        <v>179</v>
      </c>
      <c r="L9" s="61" t="s">
        <v>124</v>
      </c>
    </row>
    <row r="10" hidden="1" spans="1:12">
      <c r="A10" s="61" t="s">
        <v>473</v>
      </c>
      <c r="B10" s="61">
        <v>20191201</v>
      </c>
      <c r="C10" s="162">
        <v>554765196730</v>
      </c>
      <c r="D10" s="61" t="s">
        <v>197</v>
      </c>
      <c r="E10" s="61">
        <v>71534.79</v>
      </c>
      <c r="F10" s="61">
        <v>4631</v>
      </c>
      <c r="G10" s="61">
        <v>3720</v>
      </c>
      <c r="H10" s="61">
        <v>0.2226</v>
      </c>
      <c r="I10" s="61">
        <v>86.39</v>
      </c>
      <c r="J10" s="61">
        <v>15.45</v>
      </c>
      <c r="K10" s="61" t="s">
        <v>198</v>
      </c>
      <c r="L10" s="61" t="s">
        <v>121</v>
      </c>
    </row>
    <row r="11" hidden="1" spans="1:12">
      <c r="A11" s="61" t="s">
        <v>473</v>
      </c>
      <c r="B11" s="61">
        <v>20191201</v>
      </c>
      <c r="C11" s="162">
        <v>538263950177</v>
      </c>
      <c r="D11" s="61" t="s">
        <v>134</v>
      </c>
      <c r="E11" s="61">
        <v>55211.2</v>
      </c>
      <c r="F11" s="61">
        <v>396</v>
      </c>
      <c r="G11" s="61">
        <v>3342</v>
      </c>
      <c r="H11" s="61">
        <v>0.1125</v>
      </c>
      <c r="I11" s="61">
        <v>146.84</v>
      </c>
      <c r="J11" s="61">
        <v>139.42</v>
      </c>
      <c r="K11" s="61" t="s">
        <v>135</v>
      </c>
      <c r="L11" s="61" t="s">
        <v>124</v>
      </c>
    </row>
    <row r="12" hidden="1" spans="1:12">
      <c r="A12" s="61" t="s">
        <v>473</v>
      </c>
      <c r="B12" s="61">
        <v>20191201</v>
      </c>
      <c r="C12" s="162">
        <v>17704561464</v>
      </c>
      <c r="D12" s="61" t="s">
        <v>159</v>
      </c>
      <c r="E12" s="61">
        <v>54969.62</v>
      </c>
      <c r="F12" s="61">
        <v>4091</v>
      </c>
      <c r="G12" s="61">
        <v>8157</v>
      </c>
      <c r="H12" s="61">
        <v>0.2323</v>
      </c>
      <c r="I12" s="61">
        <v>29.01</v>
      </c>
      <c r="J12" s="61">
        <v>13.44</v>
      </c>
      <c r="K12" s="61" t="s">
        <v>160</v>
      </c>
      <c r="L12" s="61" t="s">
        <v>121</v>
      </c>
    </row>
    <row r="13" hidden="1" spans="1:12">
      <c r="A13" s="61" t="s">
        <v>473</v>
      </c>
      <c r="B13" s="61">
        <v>20191201</v>
      </c>
      <c r="C13" s="162">
        <v>15699803229</v>
      </c>
      <c r="D13" s="61" t="s">
        <v>141</v>
      </c>
      <c r="E13" s="61">
        <v>54409.84</v>
      </c>
      <c r="F13" s="61">
        <v>2838</v>
      </c>
      <c r="G13" s="61">
        <v>8932</v>
      </c>
      <c r="H13" s="61">
        <v>0.1987</v>
      </c>
      <c r="I13" s="61">
        <v>30.65</v>
      </c>
      <c r="J13" s="61">
        <v>19.17</v>
      </c>
      <c r="K13" s="61" t="s">
        <v>142</v>
      </c>
      <c r="L13" s="61" t="s">
        <v>124</v>
      </c>
    </row>
    <row r="14" hidden="1" spans="1:12">
      <c r="A14" s="61" t="s">
        <v>473</v>
      </c>
      <c r="B14" s="61">
        <v>20191201</v>
      </c>
      <c r="C14" s="162">
        <v>555332266949</v>
      </c>
      <c r="D14" s="61" t="s">
        <v>477</v>
      </c>
      <c r="E14" s="61">
        <v>54128.33</v>
      </c>
      <c r="F14" s="61">
        <v>1083</v>
      </c>
      <c r="G14" s="61">
        <v>8387</v>
      </c>
      <c r="H14" s="61">
        <v>0.0883</v>
      </c>
      <c r="I14" s="61">
        <v>73.05</v>
      </c>
      <c r="J14" s="61">
        <v>49.98</v>
      </c>
      <c r="K14" s="61" t="s">
        <v>47</v>
      </c>
      <c r="L14" s="61" t="s">
        <v>121</v>
      </c>
    </row>
    <row r="15" hidden="1" spans="1:12">
      <c r="A15" s="61" t="s">
        <v>473</v>
      </c>
      <c r="B15" s="61">
        <v>20191201</v>
      </c>
      <c r="C15" s="162">
        <v>528778018743</v>
      </c>
      <c r="D15" s="61" t="s">
        <v>478</v>
      </c>
      <c r="E15" s="61">
        <v>49077.45</v>
      </c>
      <c r="F15" s="61">
        <v>1004</v>
      </c>
      <c r="G15" s="61">
        <v>4607</v>
      </c>
      <c r="H15" s="61">
        <v>0.142</v>
      </c>
      <c r="I15" s="61">
        <v>75.04</v>
      </c>
      <c r="J15" s="61">
        <v>48.88</v>
      </c>
      <c r="K15" s="61" t="s">
        <v>145</v>
      </c>
      <c r="L15" s="61" t="s">
        <v>121</v>
      </c>
    </row>
    <row r="16" hidden="1" spans="1:12">
      <c r="A16" s="61" t="s">
        <v>473</v>
      </c>
      <c r="B16" s="61">
        <v>20191201</v>
      </c>
      <c r="C16" s="162">
        <v>525000115434</v>
      </c>
      <c r="D16" s="61" t="s">
        <v>176</v>
      </c>
      <c r="E16" s="61">
        <v>47579.35</v>
      </c>
      <c r="F16" s="61">
        <v>3837</v>
      </c>
      <c r="G16" s="61">
        <v>10008</v>
      </c>
      <c r="H16" s="61">
        <v>0.3315</v>
      </c>
      <c r="I16" s="61">
        <v>14.34</v>
      </c>
      <c r="J16" s="61">
        <v>12.4</v>
      </c>
      <c r="K16" s="61" t="s">
        <v>177</v>
      </c>
      <c r="L16" s="61" t="s">
        <v>121</v>
      </c>
    </row>
    <row r="17" hidden="1" spans="1:12">
      <c r="A17" s="61" t="s">
        <v>473</v>
      </c>
      <c r="B17" s="61">
        <v>20191201</v>
      </c>
      <c r="C17" s="162">
        <v>555055329886</v>
      </c>
      <c r="D17" s="61" t="s">
        <v>146</v>
      </c>
      <c r="E17" s="61">
        <v>41356.43</v>
      </c>
      <c r="F17" s="61">
        <v>859</v>
      </c>
      <c r="G17" s="61">
        <v>6672</v>
      </c>
      <c r="H17" s="61">
        <v>0.0824</v>
      </c>
      <c r="I17" s="61">
        <v>75.19</v>
      </c>
      <c r="J17" s="61">
        <v>48.14</v>
      </c>
      <c r="K17" s="61" t="s">
        <v>42</v>
      </c>
      <c r="L17" s="61" t="s">
        <v>124</v>
      </c>
    </row>
    <row r="18" hidden="1" spans="1:12">
      <c r="A18" s="61" t="s">
        <v>473</v>
      </c>
      <c r="B18" s="61">
        <v>20191201</v>
      </c>
      <c r="C18" s="162">
        <v>589590595246</v>
      </c>
      <c r="D18" s="61" t="s">
        <v>132</v>
      </c>
      <c r="E18" s="61">
        <v>41063.94</v>
      </c>
      <c r="F18" s="61">
        <v>3543</v>
      </c>
      <c r="G18" s="61">
        <v>13405</v>
      </c>
      <c r="H18" s="61">
        <v>0.2474</v>
      </c>
      <c r="I18" s="61">
        <v>12.38</v>
      </c>
      <c r="J18" s="61">
        <v>11.59</v>
      </c>
      <c r="K18" s="61" t="s">
        <v>133</v>
      </c>
      <c r="L18" s="61" t="s">
        <v>121</v>
      </c>
    </row>
    <row r="19" hidden="1" spans="1:12">
      <c r="A19" s="61" t="s">
        <v>473</v>
      </c>
      <c r="B19" s="61">
        <v>20191201</v>
      </c>
      <c r="C19" s="162">
        <v>587516703876</v>
      </c>
      <c r="D19" s="61" t="s">
        <v>143</v>
      </c>
      <c r="E19" s="61">
        <v>39022.02</v>
      </c>
      <c r="F19" s="61">
        <v>921</v>
      </c>
      <c r="G19" s="61">
        <v>10014</v>
      </c>
      <c r="H19" s="61">
        <v>0.0508</v>
      </c>
      <c r="I19" s="61">
        <v>76.66</v>
      </c>
      <c r="J19" s="61">
        <v>42.37</v>
      </c>
      <c r="K19" s="61" t="s">
        <v>40</v>
      </c>
      <c r="L19" s="61" t="s">
        <v>121</v>
      </c>
    </row>
    <row r="20" hidden="1" spans="1:12">
      <c r="A20" s="61" t="s">
        <v>473</v>
      </c>
      <c r="B20" s="61">
        <v>20191201</v>
      </c>
      <c r="C20" s="162">
        <v>554877274741</v>
      </c>
      <c r="D20" s="61" t="s">
        <v>479</v>
      </c>
      <c r="E20" s="61">
        <v>38694.08</v>
      </c>
      <c r="F20" s="61">
        <v>729</v>
      </c>
      <c r="G20" s="61">
        <v>7430</v>
      </c>
      <c r="H20" s="61">
        <v>0.0646</v>
      </c>
      <c r="I20" s="61">
        <v>80.61</v>
      </c>
      <c r="J20" s="61">
        <v>53.08</v>
      </c>
      <c r="K20" s="61" t="s">
        <v>6</v>
      </c>
      <c r="L20" s="61" t="s">
        <v>121</v>
      </c>
    </row>
    <row r="21" hidden="1" spans="1:12">
      <c r="A21" s="61" t="s">
        <v>473</v>
      </c>
      <c r="B21" s="61">
        <v>20191201</v>
      </c>
      <c r="C21" s="162">
        <v>37318730769</v>
      </c>
      <c r="D21" s="61" t="s">
        <v>152</v>
      </c>
      <c r="E21" s="61">
        <v>36630.59</v>
      </c>
      <c r="F21" s="61">
        <v>3059</v>
      </c>
      <c r="G21" s="61">
        <v>11417</v>
      </c>
      <c r="H21" s="61">
        <v>0.1811</v>
      </c>
      <c r="I21" s="61">
        <v>17.72</v>
      </c>
      <c r="J21" s="61">
        <v>11.97</v>
      </c>
      <c r="K21" s="61" t="s">
        <v>153</v>
      </c>
      <c r="L21" s="61" t="s">
        <v>121</v>
      </c>
    </row>
    <row r="22" spans="1:12">
      <c r="A22" s="61" t="s">
        <v>473</v>
      </c>
      <c r="B22" s="61">
        <v>20191201</v>
      </c>
      <c r="C22" s="162">
        <v>520538406051</v>
      </c>
      <c r="D22" s="61" t="s">
        <v>136</v>
      </c>
      <c r="E22" s="61">
        <v>33356.17</v>
      </c>
      <c r="F22" s="61">
        <v>560</v>
      </c>
      <c r="G22" s="61">
        <v>4328</v>
      </c>
      <c r="H22" s="61">
        <v>0.0702</v>
      </c>
      <c r="I22" s="61">
        <v>109.72</v>
      </c>
      <c r="J22" s="61">
        <v>59.56</v>
      </c>
      <c r="K22" s="61" t="s">
        <v>137</v>
      </c>
      <c r="L22" s="61" t="s">
        <v>121</v>
      </c>
    </row>
    <row r="23" hidden="1" spans="1:12">
      <c r="A23" s="61" t="s">
        <v>473</v>
      </c>
      <c r="B23" s="61">
        <v>20191201</v>
      </c>
      <c r="C23" s="162">
        <v>40611478319</v>
      </c>
      <c r="D23" s="61" t="s">
        <v>165</v>
      </c>
      <c r="E23" s="61">
        <v>32755.05</v>
      </c>
      <c r="F23" s="61">
        <v>465</v>
      </c>
      <c r="G23" s="61">
        <v>3089</v>
      </c>
      <c r="H23" s="61">
        <v>0.0955</v>
      </c>
      <c r="I23" s="61">
        <v>111.03</v>
      </c>
      <c r="J23" s="61">
        <v>70.44</v>
      </c>
      <c r="K23" s="61" t="s">
        <v>166</v>
      </c>
      <c r="L23" s="61" t="s">
        <v>121</v>
      </c>
    </row>
    <row r="24" hidden="1" spans="1:12">
      <c r="A24" s="61" t="s">
        <v>473</v>
      </c>
      <c r="B24" s="61">
        <v>20191201</v>
      </c>
      <c r="C24" s="162">
        <v>42759737847</v>
      </c>
      <c r="D24" s="61" t="s">
        <v>185</v>
      </c>
      <c r="E24" s="61">
        <v>29209.08</v>
      </c>
      <c r="F24" s="61">
        <v>503</v>
      </c>
      <c r="G24" s="61">
        <v>2378</v>
      </c>
      <c r="H24" s="61">
        <v>0.14</v>
      </c>
      <c r="I24" s="61">
        <v>87.71</v>
      </c>
      <c r="J24" s="61">
        <v>58.07</v>
      </c>
      <c r="K24" s="61" t="s">
        <v>186</v>
      </c>
      <c r="L24" s="61" t="s">
        <v>121</v>
      </c>
    </row>
    <row r="25" hidden="1" spans="1:12">
      <c r="A25" s="61" t="s">
        <v>473</v>
      </c>
      <c r="B25" s="61">
        <v>20191201</v>
      </c>
      <c r="C25" s="162">
        <v>539854510916</v>
      </c>
      <c r="D25" s="61" t="s">
        <v>171</v>
      </c>
      <c r="E25" s="61">
        <v>29206.82</v>
      </c>
      <c r="F25" s="61">
        <v>552</v>
      </c>
      <c r="G25" s="61">
        <v>2779</v>
      </c>
      <c r="H25" s="61">
        <v>0.1317</v>
      </c>
      <c r="I25" s="61">
        <v>79.8</v>
      </c>
      <c r="J25" s="61">
        <v>52.91</v>
      </c>
      <c r="K25" s="61" t="s">
        <v>44</v>
      </c>
      <c r="L25" s="61" t="s">
        <v>131</v>
      </c>
    </row>
    <row r="26" hidden="1" spans="1:12">
      <c r="A26" s="61" t="s">
        <v>473</v>
      </c>
      <c r="B26" s="61">
        <v>20191201</v>
      </c>
      <c r="C26" s="162">
        <v>527733653043</v>
      </c>
      <c r="D26" s="61" t="s">
        <v>156</v>
      </c>
      <c r="E26" s="61">
        <v>28647.27</v>
      </c>
      <c r="F26" s="61">
        <v>1927</v>
      </c>
      <c r="G26" s="61">
        <v>5209</v>
      </c>
      <c r="H26" s="61">
        <v>0.2465</v>
      </c>
      <c r="I26" s="61">
        <v>22.31</v>
      </c>
      <c r="J26" s="61">
        <v>14.87</v>
      </c>
      <c r="K26" s="61" t="s">
        <v>157</v>
      </c>
      <c r="L26" s="61" t="s">
        <v>158</v>
      </c>
    </row>
    <row r="27" hidden="1" spans="1:12">
      <c r="A27" s="61" t="s">
        <v>473</v>
      </c>
      <c r="B27" s="61">
        <v>20191201</v>
      </c>
      <c r="C27" s="162">
        <v>587015100676</v>
      </c>
      <c r="D27" s="61" t="s">
        <v>480</v>
      </c>
      <c r="E27" s="61">
        <v>28429.13</v>
      </c>
      <c r="F27" s="61">
        <v>662</v>
      </c>
      <c r="G27" s="61">
        <v>6153</v>
      </c>
      <c r="H27" s="61">
        <v>0.0699</v>
      </c>
      <c r="I27" s="61">
        <v>66.11</v>
      </c>
      <c r="J27" s="61">
        <v>42.94</v>
      </c>
      <c r="K27" s="61" t="s">
        <v>4</v>
      </c>
      <c r="L27" s="61" t="s">
        <v>148</v>
      </c>
    </row>
    <row r="28" hidden="1" spans="1:12">
      <c r="A28" s="61" t="s">
        <v>473</v>
      </c>
      <c r="B28" s="61">
        <v>20191201</v>
      </c>
      <c r="C28" s="162">
        <v>573035985548</v>
      </c>
      <c r="D28" s="61" t="s">
        <v>169</v>
      </c>
      <c r="E28" s="61">
        <v>28350.48</v>
      </c>
      <c r="F28" s="61">
        <v>870</v>
      </c>
      <c r="G28" s="61">
        <v>2093</v>
      </c>
      <c r="H28" s="61">
        <v>0.2805</v>
      </c>
      <c r="I28" s="61">
        <v>48.3</v>
      </c>
      <c r="J28" s="61">
        <v>32.59</v>
      </c>
      <c r="K28" s="61" t="s">
        <v>77</v>
      </c>
      <c r="L28" s="61" t="s">
        <v>170</v>
      </c>
    </row>
    <row r="29" hidden="1" spans="1:12">
      <c r="A29" s="61" t="s">
        <v>473</v>
      </c>
      <c r="B29" s="61">
        <v>20191201</v>
      </c>
      <c r="C29" s="162">
        <v>569386315777</v>
      </c>
      <c r="D29" s="61" t="s">
        <v>172</v>
      </c>
      <c r="E29" s="61">
        <v>27669.27</v>
      </c>
      <c r="F29" s="61">
        <v>18930</v>
      </c>
      <c r="G29" s="61">
        <v>80632</v>
      </c>
      <c r="H29" s="61">
        <v>0.2206</v>
      </c>
      <c r="I29" s="61">
        <v>1.56</v>
      </c>
      <c r="J29" s="61">
        <v>1.46</v>
      </c>
      <c r="K29" s="61" t="s">
        <v>173</v>
      </c>
      <c r="L29" s="61" t="s">
        <v>121</v>
      </c>
    </row>
    <row r="30" hidden="1" spans="1:12">
      <c r="A30" s="61" t="s">
        <v>473</v>
      </c>
      <c r="B30" s="61">
        <v>20191201</v>
      </c>
      <c r="C30" s="162">
        <v>19539059607</v>
      </c>
      <c r="D30" s="61" t="s">
        <v>162</v>
      </c>
      <c r="E30" s="61">
        <v>26253.32</v>
      </c>
      <c r="F30" s="61">
        <v>1397</v>
      </c>
      <c r="G30" s="61">
        <v>5279</v>
      </c>
      <c r="H30" s="61">
        <v>0.1487</v>
      </c>
      <c r="I30" s="61">
        <v>33.44</v>
      </c>
      <c r="J30" s="61">
        <v>18.79</v>
      </c>
      <c r="K30" s="61" t="s">
        <v>163</v>
      </c>
      <c r="L30" s="61" t="s">
        <v>124</v>
      </c>
    </row>
    <row r="31" hidden="1" spans="1:12">
      <c r="A31" s="61" t="s">
        <v>473</v>
      </c>
      <c r="B31" s="61">
        <v>20191201</v>
      </c>
      <c r="C31" s="162">
        <v>39800042951</v>
      </c>
      <c r="D31" s="61" t="s">
        <v>251</v>
      </c>
      <c r="E31" s="61">
        <v>26053.91</v>
      </c>
      <c r="F31" s="61">
        <v>1231</v>
      </c>
      <c r="G31" s="61">
        <v>1308</v>
      </c>
      <c r="H31" s="61">
        <v>0.237</v>
      </c>
      <c r="I31" s="61">
        <v>84.04</v>
      </c>
      <c r="J31" s="61">
        <v>21.16</v>
      </c>
      <c r="K31" s="61" t="s">
        <v>252</v>
      </c>
      <c r="L31" s="61" t="s">
        <v>124</v>
      </c>
    </row>
    <row r="32" hidden="1" spans="1:12">
      <c r="A32" s="61" t="s">
        <v>473</v>
      </c>
      <c r="B32" s="61">
        <v>20191201</v>
      </c>
      <c r="C32" s="162">
        <v>521804256985</v>
      </c>
      <c r="D32" s="61" t="s">
        <v>161</v>
      </c>
      <c r="E32" s="61">
        <v>24170.5</v>
      </c>
      <c r="F32" s="61">
        <v>450</v>
      </c>
      <c r="G32" s="61">
        <v>3659</v>
      </c>
      <c r="H32" s="61">
        <v>0.0913</v>
      </c>
      <c r="I32" s="61">
        <v>72.37</v>
      </c>
      <c r="J32" s="61">
        <v>53.71</v>
      </c>
      <c r="K32" s="61" t="s">
        <v>43</v>
      </c>
      <c r="L32" s="61" t="s">
        <v>121</v>
      </c>
    </row>
    <row r="33" hidden="1" spans="1:12">
      <c r="A33" s="61" t="s">
        <v>473</v>
      </c>
      <c r="B33" s="61">
        <v>20191201</v>
      </c>
      <c r="C33" s="162">
        <v>40596755110</v>
      </c>
      <c r="D33" s="61" t="s">
        <v>167</v>
      </c>
      <c r="E33" s="61">
        <v>23808.37</v>
      </c>
      <c r="F33" s="61">
        <v>1230</v>
      </c>
      <c r="G33" s="61">
        <v>14663</v>
      </c>
      <c r="H33" s="61">
        <v>0.0788</v>
      </c>
      <c r="I33" s="61">
        <v>20.6</v>
      </c>
      <c r="J33" s="61">
        <v>19.36</v>
      </c>
      <c r="K33" s="61" t="s">
        <v>168</v>
      </c>
      <c r="L33" s="61" t="s">
        <v>124</v>
      </c>
    </row>
    <row r="34" hidden="1" spans="1:12">
      <c r="A34" s="61" t="s">
        <v>473</v>
      </c>
      <c r="B34" s="61">
        <v>20191201</v>
      </c>
      <c r="C34" s="162">
        <v>584436823460</v>
      </c>
      <c r="D34" s="61" t="s">
        <v>174</v>
      </c>
      <c r="E34" s="61">
        <v>23597.86</v>
      </c>
      <c r="F34" s="61">
        <v>1280</v>
      </c>
      <c r="G34" s="61">
        <v>5962</v>
      </c>
      <c r="H34" s="61">
        <v>0.1364</v>
      </c>
      <c r="I34" s="61">
        <v>29.03</v>
      </c>
      <c r="J34" s="61">
        <v>18.44</v>
      </c>
      <c r="K34" s="61" t="s">
        <v>175</v>
      </c>
      <c r="L34" s="61" t="s">
        <v>124</v>
      </c>
    </row>
    <row r="35" hidden="1" spans="1:12">
      <c r="A35" s="61" t="s">
        <v>473</v>
      </c>
      <c r="B35" s="61">
        <v>20191201</v>
      </c>
      <c r="C35" s="162">
        <v>538305797734</v>
      </c>
      <c r="D35" s="61" t="s">
        <v>150</v>
      </c>
      <c r="E35" s="61">
        <v>22345.68</v>
      </c>
      <c r="F35" s="61">
        <v>169</v>
      </c>
      <c r="G35" s="61">
        <v>1305</v>
      </c>
      <c r="H35" s="61">
        <v>0.1142</v>
      </c>
      <c r="I35" s="61">
        <v>149.97</v>
      </c>
      <c r="J35" s="61">
        <v>132.22</v>
      </c>
      <c r="K35" s="61" t="s">
        <v>151</v>
      </c>
      <c r="L35" s="61" t="s">
        <v>121</v>
      </c>
    </row>
    <row r="36" hidden="1" spans="1:12">
      <c r="A36" s="61" t="s">
        <v>473</v>
      </c>
      <c r="B36" s="61">
        <v>20191201</v>
      </c>
      <c r="C36" s="162">
        <v>43988989706</v>
      </c>
      <c r="D36" s="61" t="s">
        <v>207</v>
      </c>
      <c r="E36" s="61">
        <v>22156.19</v>
      </c>
      <c r="F36" s="61">
        <v>3979</v>
      </c>
      <c r="G36" s="61">
        <v>11750</v>
      </c>
      <c r="H36" s="61">
        <v>0.2895</v>
      </c>
      <c r="I36" s="61">
        <v>6.51</v>
      </c>
      <c r="J36" s="61">
        <v>5.57</v>
      </c>
      <c r="K36" s="61" t="s">
        <v>208</v>
      </c>
      <c r="L36" s="61" t="s">
        <v>204</v>
      </c>
    </row>
    <row r="37" hidden="1" spans="1:12">
      <c r="A37" s="61" t="s">
        <v>473</v>
      </c>
      <c r="B37" s="61">
        <v>20191201</v>
      </c>
      <c r="C37" s="162">
        <v>537827368358</v>
      </c>
      <c r="D37" s="61" t="s">
        <v>190</v>
      </c>
      <c r="E37" s="61">
        <v>21245.16</v>
      </c>
      <c r="F37" s="61">
        <v>1234</v>
      </c>
      <c r="G37" s="61">
        <v>2573</v>
      </c>
      <c r="H37" s="61">
        <v>0.2833</v>
      </c>
      <c r="I37" s="61">
        <v>29.14</v>
      </c>
      <c r="J37" s="61">
        <v>17.22</v>
      </c>
      <c r="K37" s="61" t="s">
        <v>191</v>
      </c>
      <c r="L37" s="61" t="s">
        <v>158</v>
      </c>
    </row>
    <row r="38" hidden="1" spans="1:12">
      <c r="A38" s="61" t="s">
        <v>473</v>
      </c>
      <c r="B38" s="61">
        <v>20191201</v>
      </c>
      <c r="C38" s="162">
        <v>538312709167</v>
      </c>
      <c r="D38" s="61" t="s">
        <v>154</v>
      </c>
      <c r="E38" s="61">
        <v>19037.75</v>
      </c>
      <c r="F38" s="61">
        <v>156</v>
      </c>
      <c r="G38" s="61">
        <v>1692</v>
      </c>
      <c r="H38" s="61">
        <v>0.0887</v>
      </c>
      <c r="I38" s="61">
        <v>126.92</v>
      </c>
      <c r="J38" s="61">
        <v>122.04</v>
      </c>
      <c r="K38" s="61" t="s">
        <v>155</v>
      </c>
      <c r="L38" s="61" t="s">
        <v>121</v>
      </c>
    </row>
    <row r="39" hidden="1" spans="1:12">
      <c r="A39" s="61" t="s">
        <v>473</v>
      </c>
      <c r="B39" s="61">
        <v>20191201</v>
      </c>
      <c r="C39" s="162">
        <v>539325022308</v>
      </c>
      <c r="D39" s="61" t="s">
        <v>192</v>
      </c>
      <c r="E39" s="61">
        <v>17976.88</v>
      </c>
      <c r="F39" s="61">
        <v>248</v>
      </c>
      <c r="G39" s="61">
        <v>1594</v>
      </c>
      <c r="H39" s="61">
        <v>0.123</v>
      </c>
      <c r="I39" s="61">
        <v>91.72</v>
      </c>
      <c r="J39" s="61">
        <v>72.49</v>
      </c>
      <c r="K39" s="61" t="s">
        <v>46</v>
      </c>
      <c r="L39" s="61" t="s">
        <v>148</v>
      </c>
    </row>
    <row r="40" hidden="1" spans="1:12">
      <c r="A40" s="61" t="s">
        <v>473</v>
      </c>
      <c r="B40" s="61">
        <v>20191201</v>
      </c>
      <c r="C40" s="162">
        <v>39788807046</v>
      </c>
      <c r="D40" s="61" t="s">
        <v>182</v>
      </c>
      <c r="E40" s="61">
        <v>16913.91</v>
      </c>
      <c r="F40" s="61">
        <v>1278</v>
      </c>
      <c r="G40" s="61">
        <v>5206</v>
      </c>
      <c r="H40" s="61">
        <v>0.1635</v>
      </c>
      <c r="I40" s="61">
        <v>19.88</v>
      </c>
      <c r="J40" s="61">
        <v>13.23</v>
      </c>
      <c r="K40" s="61" t="s">
        <v>183</v>
      </c>
      <c r="L40" s="61" t="s">
        <v>131</v>
      </c>
    </row>
    <row r="41" hidden="1" spans="1:12">
      <c r="A41" s="61" t="s">
        <v>473</v>
      </c>
      <c r="B41" s="61">
        <v>20191201</v>
      </c>
      <c r="C41" s="162">
        <v>593225443577</v>
      </c>
      <c r="D41" s="61" t="s">
        <v>213</v>
      </c>
      <c r="E41" s="61">
        <v>16650.86</v>
      </c>
      <c r="F41" s="61">
        <v>306</v>
      </c>
      <c r="G41" s="61">
        <v>2379</v>
      </c>
      <c r="H41" s="61">
        <v>0.0874</v>
      </c>
      <c r="I41" s="61">
        <v>80.05</v>
      </c>
      <c r="J41" s="61">
        <v>54.41</v>
      </c>
      <c r="K41" s="61" t="s">
        <v>48</v>
      </c>
      <c r="L41" s="61" t="s">
        <v>121</v>
      </c>
    </row>
    <row r="42" hidden="1" spans="1:12">
      <c r="A42" s="61" t="s">
        <v>473</v>
      </c>
      <c r="B42" s="61">
        <v>20191201</v>
      </c>
      <c r="C42" s="162">
        <v>535688693680</v>
      </c>
      <c r="D42" s="61" t="s">
        <v>481</v>
      </c>
      <c r="E42" s="61">
        <v>16591.81</v>
      </c>
      <c r="F42" s="61">
        <v>266</v>
      </c>
      <c r="G42" s="61">
        <v>1360</v>
      </c>
      <c r="H42" s="61">
        <v>0.1368</v>
      </c>
      <c r="I42" s="61">
        <v>89.2</v>
      </c>
      <c r="J42" s="61">
        <v>62.38</v>
      </c>
      <c r="K42" s="61" t="s">
        <v>225</v>
      </c>
      <c r="L42" s="61" t="s">
        <v>124</v>
      </c>
    </row>
    <row r="43" hidden="1" spans="1:12">
      <c r="A43" s="61" t="s">
        <v>473</v>
      </c>
      <c r="B43" s="61">
        <v>20191201</v>
      </c>
      <c r="C43" s="162">
        <v>537537256568</v>
      </c>
      <c r="D43" s="61" t="s">
        <v>240</v>
      </c>
      <c r="E43" s="61">
        <v>15324.09</v>
      </c>
      <c r="F43" s="61">
        <v>780</v>
      </c>
      <c r="G43" s="61">
        <v>4516</v>
      </c>
      <c r="H43" s="61">
        <v>0.114</v>
      </c>
      <c r="I43" s="61">
        <v>29.76</v>
      </c>
      <c r="J43" s="61">
        <v>19.65</v>
      </c>
      <c r="K43" s="61" t="s">
        <v>241</v>
      </c>
      <c r="L43" s="61" t="s">
        <v>131</v>
      </c>
    </row>
    <row r="44" hidden="1" spans="1:12">
      <c r="A44" s="61" t="s">
        <v>473</v>
      </c>
      <c r="B44" s="61">
        <v>20191201</v>
      </c>
      <c r="C44" s="162">
        <v>37253526527</v>
      </c>
      <c r="D44" s="61" t="s">
        <v>202</v>
      </c>
      <c r="E44" s="61">
        <v>14708.09</v>
      </c>
      <c r="F44" s="61">
        <v>1269</v>
      </c>
      <c r="G44" s="61">
        <v>3836</v>
      </c>
      <c r="H44" s="61">
        <v>0.262</v>
      </c>
      <c r="I44" s="61">
        <v>14.63</v>
      </c>
      <c r="J44" s="61">
        <v>11.59</v>
      </c>
      <c r="K44" s="61" t="s">
        <v>203</v>
      </c>
      <c r="L44" s="61" t="s">
        <v>204</v>
      </c>
    </row>
    <row r="45" hidden="1" spans="1:12">
      <c r="A45" s="61" t="s">
        <v>473</v>
      </c>
      <c r="B45" s="61">
        <v>20191201</v>
      </c>
      <c r="C45" s="162">
        <v>589377945837</v>
      </c>
      <c r="D45" s="61" t="s">
        <v>189</v>
      </c>
      <c r="E45" s="61">
        <v>12923.66</v>
      </c>
      <c r="F45" s="61">
        <v>410</v>
      </c>
      <c r="G45" s="61">
        <v>4287</v>
      </c>
      <c r="H45" s="61">
        <v>0.08</v>
      </c>
      <c r="I45" s="61">
        <v>37.68</v>
      </c>
      <c r="J45" s="61">
        <v>31.52</v>
      </c>
      <c r="K45" s="61" t="s">
        <v>15</v>
      </c>
      <c r="L45" s="61" t="s">
        <v>131</v>
      </c>
    </row>
    <row r="46" hidden="1" spans="1:12">
      <c r="A46" s="61" t="s">
        <v>473</v>
      </c>
      <c r="B46" s="61">
        <v>20191201</v>
      </c>
      <c r="C46" s="162">
        <v>574520036128</v>
      </c>
      <c r="D46" s="61" t="s">
        <v>227</v>
      </c>
      <c r="E46" s="61">
        <v>12693.85</v>
      </c>
      <c r="F46" s="61">
        <v>351</v>
      </c>
      <c r="G46" s="61">
        <v>1547</v>
      </c>
      <c r="H46" s="61">
        <v>0.1047</v>
      </c>
      <c r="I46" s="61">
        <v>78.36</v>
      </c>
      <c r="J46" s="61">
        <v>36.16</v>
      </c>
      <c r="K46" s="61" t="s">
        <v>91</v>
      </c>
      <c r="L46" s="61" t="s">
        <v>131</v>
      </c>
    </row>
    <row r="47" hidden="1" spans="1:12">
      <c r="A47" s="61" t="s">
        <v>473</v>
      </c>
      <c r="B47" s="61">
        <v>20191201</v>
      </c>
      <c r="C47" s="162">
        <v>598970252794</v>
      </c>
      <c r="D47" s="61" t="s">
        <v>238</v>
      </c>
      <c r="E47" s="61">
        <v>12300.45</v>
      </c>
      <c r="F47" s="61">
        <v>1592</v>
      </c>
      <c r="G47" s="61">
        <v>5018</v>
      </c>
      <c r="H47" s="61">
        <v>0.3119</v>
      </c>
      <c r="I47" s="61">
        <v>7.86</v>
      </c>
      <c r="J47" s="61">
        <v>7.73</v>
      </c>
      <c r="K47" s="61" t="s">
        <v>239</v>
      </c>
      <c r="L47" s="61" t="s">
        <v>158</v>
      </c>
    </row>
    <row r="48" hidden="1" spans="1:12">
      <c r="A48" s="61" t="s">
        <v>473</v>
      </c>
      <c r="B48" s="61">
        <v>20191201</v>
      </c>
      <c r="C48" s="162">
        <v>579975467115</v>
      </c>
      <c r="D48" s="61" t="s">
        <v>258</v>
      </c>
      <c r="E48" s="61">
        <v>12272.83</v>
      </c>
      <c r="F48" s="61">
        <v>771</v>
      </c>
      <c r="G48" s="61">
        <v>893</v>
      </c>
      <c r="H48" s="61">
        <v>0.1881</v>
      </c>
      <c r="I48" s="61">
        <v>73.05</v>
      </c>
      <c r="J48" s="61">
        <v>15.92</v>
      </c>
      <c r="K48" s="61" t="s">
        <v>259</v>
      </c>
      <c r="L48" s="61" t="s">
        <v>121</v>
      </c>
    </row>
    <row r="49" hidden="1" spans="1:12">
      <c r="A49" s="61" t="s">
        <v>473</v>
      </c>
      <c r="B49" s="61">
        <v>20191201</v>
      </c>
      <c r="C49" s="162">
        <v>17609832853</v>
      </c>
      <c r="D49" s="61" t="s">
        <v>217</v>
      </c>
      <c r="E49" s="61">
        <v>12001.81</v>
      </c>
      <c r="F49" s="61">
        <v>4161</v>
      </c>
      <c r="G49" s="61">
        <v>7923</v>
      </c>
      <c r="H49" s="61">
        <v>0.302</v>
      </c>
      <c r="I49" s="61">
        <v>5.02</v>
      </c>
      <c r="J49" s="61">
        <v>2.88</v>
      </c>
      <c r="K49" s="61" t="s">
        <v>218</v>
      </c>
      <c r="L49" s="61" t="s">
        <v>158</v>
      </c>
    </row>
    <row r="50" hidden="1" spans="1:12">
      <c r="A50" s="61" t="s">
        <v>473</v>
      </c>
      <c r="B50" s="61">
        <v>20191201</v>
      </c>
      <c r="C50" s="162">
        <v>538354076404</v>
      </c>
      <c r="D50" s="61" t="s">
        <v>164</v>
      </c>
      <c r="E50" s="61">
        <v>11796.08</v>
      </c>
      <c r="F50" s="61">
        <v>141</v>
      </c>
      <c r="G50" s="61">
        <v>1594</v>
      </c>
      <c r="H50" s="61">
        <v>0.0853</v>
      </c>
      <c r="I50" s="61">
        <v>86.74</v>
      </c>
      <c r="J50" s="61">
        <v>83.66</v>
      </c>
      <c r="K50" s="61" t="s">
        <v>90</v>
      </c>
      <c r="L50" s="61" t="s">
        <v>124</v>
      </c>
    </row>
    <row r="51" hidden="1" spans="1:12">
      <c r="A51" s="61" t="s">
        <v>473</v>
      </c>
      <c r="B51" s="61">
        <v>20191201</v>
      </c>
      <c r="C51" s="162">
        <v>583643847514</v>
      </c>
      <c r="D51" s="61" t="s">
        <v>279</v>
      </c>
      <c r="E51" s="61">
        <v>11524.45</v>
      </c>
      <c r="F51" s="61">
        <v>281</v>
      </c>
      <c r="G51" s="61">
        <v>521</v>
      </c>
      <c r="H51" s="61">
        <v>0.1958</v>
      </c>
      <c r="I51" s="61">
        <v>112.98</v>
      </c>
      <c r="J51" s="61">
        <v>41.01</v>
      </c>
      <c r="K51" s="61" t="s">
        <v>92</v>
      </c>
      <c r="L51" s="61" t="s">
        <v>124</v>
      </c>
    </row>
    <row r="52" hidden="1" spans="1:12">
      <c r="A52" s="61" t="s">
        <v>473</v>
      </c>
      <c r="B52" s="61">
        <v>20191201</v>
      </c>
      <c r="C52" s="162">
        <v>563834177641</v>
      </c>
      <c r="D52" s="61" t="s">
        <v>180</v>
      </c>
      <c r="E52" s="61">
        <v>10988.37</v>
      </c>
      <c r="F52" s="61">
        <v>80</v>
      </c>
      <c r="G52" s="61">
        <v>550</v>
      </c>
      <c r="H52" s="61">
        <v>0.12</v>
      </c>
      <c r="I52" s="61">
        <v>166.49</v>
      </c>
      <c r="J52" s="61">
        <v>137.35</v>
      </c>
      <c r="K52" s="61" t="s">
        <v>56</v>
      </c>
      <c r="L52" s="61" t="s">
        <v>181</v>
      </c>
    </row>
    <row r="53" hidden="1" spans="1:12">
      <c r="A53" s="61" t="s">
        <v>473</v>
      </c>
      <c r="B53" s="61">
        <v>20191201</v>
      </c>
      <c r="C53" s="162">
        <v>577037788975</v>
      </c>
      <c r="D53" s="61" t="s">
        <v>228</v>
      </c>
      <c r="E53" s="61">
        <v>10758.36</v>
      </c>
      <c r="F53" s="61">
        <v>592</v>
      </c>
      <c r="G53" s="61">
        <v>4122</v>
      </c>
      <c r="H53" s="61">
        <v>0.0864</v>
      </c>
      <c r="I53" s="61">
        <v>30.22</v>
      </c>
      <c r="J53" s="61">
        <v>18.17</v>
      </c>
      <c r="K53" s="61" t="s">
        <v>229</v>
      </c>
      <c r="L53" s="61" t="s">
        <v>131</v>
      </c>
    </row>
    <row r="54" hidden="1" spans="1:12">
      <c r="A54" s="61" t="s">
        <v>473</v>
      </c>
      <c r="B54" s="61">
        <v>20191201</v>
      </c>
      <c r="C54" s="162">
        <v>548659653553</v>
      </c>
      <c r="D54" s="61" t="s">
        <v>248</v>
      </c>
      <c r="E54" s="61">
        <v>10731.05</v>
      </c>
      <c r="F54" s="61">
        <v>207</v>
      </c>
      <c r="G54" s="61">
        <v>618</v>
      </c>
      <c r="H54" s="61">
        <v>0.1699</v>
      </c>
      <c r="I54" s="61">
        <v>102.2</v>
      </c>
      <c r="J54" s="61">
        <v>51.84</v>
      </c>
      <c r="K54" s="61" t="s">
        <v>249</v>
      </c>
      <c r="L54" s="61" t="s">
        <v>121</v>
      </c>
    </row>
    <row r="55" hidden="1" spans="1:12">
      <c r="A55" s="61" t="s">
        <v>473</v>
      </c>
      <c r="B55" s="61">
        <v>20191201</v>
      </c>
      <c r="C55" s="162">
        <v>568629665883</v>
      </c>
      <c r="D55" s="61" t="s">
        <v>215</v>
      </c>
      <c r="E55" s="61">
        <v>10696.58</v>
      </c>
      <c r="F55" s="61">
        <v>9799</v>
      </c>
      <c r="G55" s="61">
        <v>40846</v>
      </c>
      <c r="H55" s="61">
        <v>0.2338</v>
      </c>
      <c r="I55" s="61">
        <v>1.12</v>
      </c>
      <c r="J55" s="61">
        <v>1.09</v>
      </c>
      <c r="K55" s="61" t="s">
        <v>216</v>
      </c>
      <c r="L55" s="61" t="s">
        <v>124</v>
      </c>
    </row>
    <row r="56" hidden="1" spans="1:12">
      <c r="A56" s="61" t="s">
        <v>473</v>
      </c>
      <c r="B56" s="61">
        <v>20191201</v>
      </c>
      <c r="C56" s="162">
        <v>17609756261</v>
      </c>
      <c r="D56" s="61" t="s">
        <v>244</v>
      </c>
      <c r="E56" s="61">
        <v>10647.48</v>
      </c>
      <c r="F56" s="61">
        <v>1294</v>
      </c>
      <c r="G56" s="61">
        <v>2277</v>
      </c>
      <c r="H56" s="61">
        <v>0.1722</v>
      </c>
      <c r="I56" s="61">
        <v>27.16</v>
      </c>
      <c r="J56" s="61">
        <v>8.23</v>
      </c>
      <c r="K56" s="61" t="s">
        <v>245</v>
      </c>
      <c r="L56" s="61" t="s">
        <v>121</v>
      </c>
    </row>
    <row r="57" hidden="1" spans="1:12">
      <c r="A57" s="61" t="s">
        <v>473</v>
      </c>
      <c r="B57" s="61">
        <v>20191201</v>
      </c>
      <c r="C57" s="162">
        <v>527990475963</v>
      </c>
      <c r="D57" s="61" t="s">
        <v>199</v>
      </c>
      <c r="E57" s="61">
        <v>10559.6</v>
      </c>
      <c r="F57" s="61">
        <v>197</v>
      </c>
      <c r="G57" s="61">
        <v>1376</v>
      </c>
      <c r="H57" s="61">
        <v>0.1134</v>
      </c>
      <c r="I57" s="61">
        <v>67.69</v>
      </c>
      <c r="J57" s="61">
        <v>53.6</v>
      </c>
      <c r="K57" s="61" t="s">
        <v>95</v>
      </c>
      <c r="L57" s="61" t="s">
        <v>131</v>
      </c>
    </row>
    <row r="58" hidden="1" spans="1:12">
      <c r="A58" s="61" t="s">
        <v>473</v>
      </c>
      <c r="B58" s="61">
        <v>20191201</v>
      </c>
      <c r="C58" s="162">
        <v>527990679684</v>
      </c>
      <c r="D58" s="61" t="s">
        <v>195</v>
      </c>
      <c r="E58" s="61">
        <v>10409.53</v>
      </c>
      <c r="F58" s="61">
        <v>387</v>
      </c>
      <c r="G58" s="61">
        <v>2099</v>
      </c>
      <c r="H58" s="61">
        <v>0.1691</v>
      </c>
      <c r="I58" s="61">
        <v>29.32</v>
      </c>
      <c r="J58" s="61">
        <v>26.9</v>
      </c>
      <c r="K58" s="61" t="s">
        <v>196</v>
      </c>
      <c r="L58" s="61" t="s">
        <v>121</v>
      </c>
    </row>
    <row r="59" hidden="1" spans="1:12">
      <c r="A59" s="61" t="s">
        <v>473</v>
      </c>
      <c r="B59" s="61">
        <v>20191201</v>
      </c>
      <c r="C59" s="162">
        <v>527733589105</v>
      </c>
      <c r="D59" s="61" t="s">
        <v>230</v>
      </c>
      <c r="E59" s="61">
        <v>10271.7</v>
      </c>
      <c r="F59" s="61">
        <v>856</v>
      </c>
      <c r="G59" s="61">
        <v>1636</v>
      </c>
      <c r="H59" s="61">
        <v>0.272</v>
      </c>
      <c r="I59" s="61">
        <v>23.08</v>
      </c>
      <c r="J59" s="61">
        <v>12</v>
      </c>
      <c r="K59" s="61" t="s">
        <v>231</v>
      </c>
      <c r="L59" s="61" t="s">
        <v>170</v>
      </c>
    </row>
    <row r="60" hidden="1" spans="1:12">
      <c r="A60" s="61" t="s">
        <v>473</v>
      </c>
      <c r="B60" s="61">
        <v>20191201</v>
      </c>
      <c r="C60" s="162">
        <v>538266122146</v>
      </c>
      <c r="D60" s="61" t="s">
        <v>366</v>
      </c>
      <c r="E60" s="61">
        <v>10022.36</v>
      </c>
      <c r="F60" s="61">
        <v>119</v>
      </c>
      <c r="G60" s="61">
        <v>111</v>
      </c>
      <c r="H60" s="61">
        <v>0.3874</v>
      </c>
      <c r="I60" s="61">
        <v>233.08</v>
      </c>
      <c r="J60" s="61">
        <v>84.22</v>
      </c>
      <c r="K60" s="61" t="s">
        <v>94</v>
      </c>
      <c r="L60" s="61" t="s">
        <v>121</v>
      </c>
    </row>
    <row r="61" hidden="1" spans="1:12">
      <c r="A61" s="61" t="s">
        <v>473</v>
      </c>
      <c r="B61" s="61">
        <v>20191201</v>
      </c>
      <c r="C61" s="162">
        <v>538192543595</v>
      </c>
      <c r="D61" s="61" t="s">
        <v>184</v>
      </c>
      <c r="E61" s="61">
        <v>9968.18</v>
      </c>
      <c r="F61" s="61">
        <v>92</v>
      </c>
      <c r="G61" s="61">
        <v>1463</v>
      </c>
      <c r="H61" s="61">
        <v>0.0554</v>
      </c>
      <c r="I61" s="61">
        <v>123.06</v>
      </c>
      <c r="J61" s="61">
        <v>108.35</v>
      </c>
      <c r="K61" s="61" t="s">
        <v>97</v>
      </c>
      <c r="L61" s="61" t="s">
        <v>124</v>
      </c>
    </row>
    <row r="62" hidden="1" spans="1:12">
      <c r="A62" s="61" t="s">
        <v>473</v>
      </c>
      <c r="B62" s="61">
        <v>20191201</v>
      </c>
      <c r="C62" s="162">
        <v>39829692578</v>
      </c>
      <c r="D62" s="61" t="s">
        <v>236</v>
      </c>
      <c r="E62" s="61">
        <v>8802.26</v>
      </c>
      <c r="F62" s="61">
        <v>854</v>
      </c>
      <c r="G62" s="61">
        <v>5556</v>
      </c>
      <c r="H62" s="61">
        <v>0.0648</v>
      </c>
      <c r="I62" s="61">
        <v>24.45</v>
      </c>
      <c r="J62" s="61">
        <v>10.31</v>
      </c>
      <c r="K62" s="61" t="s">
        <v>237</v>
      </c>
      <c r="L62" s="61" t="s">
        <v>170</v>
      </c>
    </row>
    <row r="63" hidden="1" spans="1:12">
      <c r="A63" s="61" t="s">
        <v>473</v>
      </c>
      <c r="B63" s="61">
        <v>20191201</v>
      </c>
      <c r="C63" s="162">
        <v>581521081842</v>
      </c>
      <c r="D63" s="61" t="s">
        <v>220</v>
      </c>
      <c r="E63" s="61">
        <v>8488.96</v>
      </c>
      <c r="F63" s="61">
        <v>350</v>
      </c>
      <c r="G63" s="61">
        <v>1552</v>
      </c>
      <c r="H63" s="61">
        <v>0.1495</v>
      </c>
      <c r="I63" s="61">
        <v>36.59</v>
      </c>
      <c r="J63" s="61">
        <v>24.25</v>
      </c>
      <c r="K63" s="61" t="s">
        <v>221</v>
      </c>
      <c r="L63" s="61" t="s">
        <v>170</v>
      </c>
    </row>
    <row r="64" hidden="1" spans="1:12">
      <c r="A64" s="61" t="s">
        <v>473</v>
      </c>
      <c r="B64" s="61">
        <v>20191201</v>
      </c>
      <c r="C64" s="162">
        <v>577184412748</v>
      </c>
      <c r="D64" s="61" t="s">
        <v>205</v>
      </c>
      <c r="E64" s="61">
        <v>8485.12</v>
      </c>
      <c r="F64" s="61">
        <v>252</v>
      </c>
      <c r="G64" s="61">
        <v>2749</v>
      </c>
      <c r="H64" s="61">
        <v>0.08</v>
      </c>
      <c r="I64" s="61">
        <v>38.57</v>
      </c>
      <c r="J64" s="61">
        <v>33.67</v>
      </c>
      <c r="K64" s="61" t="s">
        <v>11</v>
      </c>
      <c r="L64" s="61" t="s">
        <v>121</v>
      </c>
    </row>
    <row r="65" hidden="1" spans="1:12">
      <c r="A65" s="61" t="s">
        <v>473</v>
      </c>
      <c r="B65" s="61">
        <v>20191201</v>
      </c>
      <c r="C65" s="162">
        <v>521869636173</v>
      </c>
      <c r="D65" s="61" t="s">
        <v>187</v>
      </c>
      <c r="E65" s="61">
        <v>8427</v>
      </c>
      <c r="F65" s="61">
        <v>277</v>
      </c>
      <c r="G65" s="61">
        <v>1648</v>
      </c>
      <c r="H65" s="61">
        <v>0.142</v>
      </c>
      <c r="I65" s="61">
        <v>36.01</v>
      </c>
      <c r="J65" s="61">
        <v>30.42</v>
      </c>
      <c r="K65" s="61" t="s">
        <v>188</v>
      </c>
      <c r="L65" s="61" t="s">
        <v>124</v>
      </c>
    </row>
    <row r="66" hidden="1" spans="1:12">
      <c r="A66" s="61" t="s">
        <v>473</v>
      </c>
      <c r="B66" s="61">
        <v>20191201</v>
      </c>
      <c r="C66" s="162">
        <v>538349196723</v>
      </c>
      <c r="D66" s="61" t="s">
        <v>193</v>
      </c>
      <c r="E66" s="61">
        <v>8314.23</v>
      </c>
      <c r="F66" s="61">
        <v>57</v>
      </c>
      <c r="G66" s="61">
        <v>507</v>
      </c>
      <c r="H66" s="61">
        <v>0.1026</v>
      </c>
      <c r="I66" s="61">
        <v>159.89</v>
      </c>
      <c r="J66" s="61">
        <v>145.86</v>
      </c>
      <c r="K66" s="61" t="s">
        <v>194</v>
      </c>
      <c r="L66" s="61" t="s">
        <v>121</v>
      </c>
    </row>
    <row r="67" hidden="1" spans="1:12">
      <c r="A67" s="61" t="s">
        <v>473</v>
      </c>
      <c r="B67" s="61">
        <v>20191201</v>
      </c>
      <c r="C67" s="162">
        <v>548003777683</v>
      </c>
      <c r="D67" s="61" t="s">
        <v>262</v>
      </c>
      <c r="E67" s="61">
        <v>8098.62</v>
      </c>
      <c r="F67" s="61">
        <v>365</v>
      </c>
      <c r="G67" s="61">
        <v>788</v>
      </c>
      <c r="H67" s="61">
        <v>0.2855</v>
      </c>
      <c r="I67" s="61">
        <v>35.99</v>
      </c>
      <c r="J67" s="61">
        <v>22.19</v>
      </c>
      <c r="K67" s="61" t="s">
        <v>263</v>
      </c>
      <c r="L67" s="61" t="s">
        <v>158</v>
      </c>
    </row>
    <row r="68" hidden="1" spans="1:12">
      <c r="A68" s="61" t="s">
        <v>473</v>
      </c>
      <c r="B68" s="61">
        <v>20191201</v>
      </c>
      <c r="C68" s="162">
        <v>599148365406</v>
      </c>
      <c r="D68" s="61" t="s">
        <v>214</v>
      </c>
      <c r="E68" s="61">
        <v>8047.6</v>
      </c>
      <c r="F68" s="61">
        <v>199</v>
      </c>
      <c r="G68" s="61">
        <v>3475</v>
      </c>
      <c r="H68" s="61">
        <v>0.0481</v>
      </c>
      <c r="I68" s="61">
        <v>48.19</v>
      </c>
      <c r="J68" s="61">
        <v>40.44</v>
      </c>
      <c r="K68" s="61" t="s">
        <v>73</v>
      </c>
      <c r="L68" s="61" t="s">
        <v>131</v>
      </c>
    </row>
    <row r="69" hidden="1" spans="1:12">
      <c r="A69" s="61" t="s">
        <v>473</v>
      </c>
      <c r="B69" s="61">
        <v>20191201</v>
      </c>
      <c r="C69" s="162">
        <v>562674596108</v>
      </c>
      <c r="D69" s="61" t="s">
        <v>226</v>
      </c>
      <c r="E69" s="61">
        <v>7456.67</v>
      </c>
      <c r="F69" s="61">
        <v>224</v>
      </c>
      <c r="G69" s="61">
        <v>1340</v>
      </c>
      <c r="H69" s="61">
        <v>0.1254</v>
      </c>
      <c r="I69" s="61">
        <v>44.38</v>
      </c>
      <c r="J69" s="61">
        <v>33.29</v>
      </c>
      <c r="K69" s="61" t="s">
        <v>17</v>
      </c>
      <c r="L69" s="61" t="s">
        <v>170</v>
      </c>
    </row>
    <row r="70" hidden="1" spans="1:12">
      <c r="A70" s="61" t="s">
        <v>473</v>
      </c>
      <c r="B70" s="61">
        <v>20191201</v>
      </c>
      <c r="C70" s="162">
        <v>525048016525</v>
      </c>
      <c r="D70" s="61" t="s">
        <v>339</v>
      </c>
      <c r="E70" s="61">
        <v>7259.18</v>
      </c>
      <c r="F70" s="61">
        <v>364</v>
      </c>
      <c r="G70" s="61">
        <v>1200</v>
      </c>
      <c r="H70" s="61">
        <v>0.1025</v>
      </c>
      <c r="I70" s="61">
        <v>59.02</v>
      </c>
      <c r="J70" s="61">
        <v>19.94</v>
      </c>
      <c r="K70" s="61" t="s">
        <v>340</v>
      </c>
      <c r="L70" s="61" t="s">
        <v>124</v>
      </c>
    </row>
    <row r="71" hidden="1" spans="1:12">
      <c r="A71" s="61" t="s">
        <v>473</v>
      </c>
      <c r="B71" s="61">
        <v>20191201</v>
      </c>
      <c r="C71" s="162">
        <v>589040084194</v>
      </c>
      <c r="D71" s="61" t="s">
        <v>211</v>
      </c>
      <c r="E71" s="61">
        <v>7112.4</v>
      </c>
      <c r="F71" s="61">
        <v>188</v>
      </c>
      <c r="G71" s="61">
        <v>2107</v>
      </c>
      <c r="H71" s="61">
        <v>0.0721</v>
      </c>
      <c r="I71" s="61">
        <v>46.79</v>
      </c>
      <c r="J71" s="61">
        <v>37.83</v>
      </c>
      <c r="K71" s="61" t="s">
        <v>212</v>
      </c>
      <c r="L71" s="61" t="s">
        <v>124</v>
      </c>
    </row>
    <row r="72" hidden="1" spans="1:12">
      <c r="A72" s="61" t="s">
        <v>473</v>
      </c>
      <c r="B72" s="61">
        <v>20191201</v>
      </c>
      <c r="C72" s="162">
        <v>528064336529</v>
      </c>
      <c r="D72" s="61" t="s">
        <v>222</v>
      </c>
      <c r="E72" s="61">
        <v>6874.57</v>
      </c>
      <c r="F72" s="61">
        <v>262</v>
      </c>
      <c r="G72" s="61">
        <v>1302</v>
      </c>
      <c r="H72" s="61">
        <v>0.1697</v>
      </c>
      <c r="I72" s="61">
        <v>31.11</v>
      </c>
      <c r="J72" s="61">
        <v>26.24</v>
      </c>
      <c r="K72" s="61" t="s">
        <v>223</v>
      </c>
      <c r="L72" s="61" t="s">
        <v>131</v>
      </c>
    </row>
    <row r="73" hidden="1" spans="1:12">
      <c r="A73" s="61" t="s">
        <v>473</v>
      </c>
      <c r="B73" s="61">
        <v>20191201</v>
      </c>
      <c r="C73" s="162">
        <v>544053639760</v>
      </c>
      <c r="D73" s="61" t="s">
        <v>482</v>
      </c>
      <c r="E73" s="61">
        <v>6735.9</v>
      </c>
      <c r="F73" s="61">
        <v>256</v>
      </c>
      <c r="G73" s="61">
        <v>1260</v>
      </c>
      <c r="H73" s="61">
        <v>0.1254</v>
      </c>
      <c r="I73" s="61">
        <v>42.63</v>
      </c>
      <c r="J73" s="61">
        <v>26.31</v>
      </c>
      <c r="K73" s="61" t="s">
        <v>20</v>
      </c>
      <c r="L73" s="61" t="s">
        <v>204</v>
      </c>
    </row>
    <row r="74" hidden="1" spans="1:12">
      <c r="A74" s="61" t="s">
        <v>473</v>
      </c>
      <c r="B74" s="61">
        <v>20191201</v>
      </c>
      <c r="C74" s="162">
        <v>564135111481</v>
      </c>
      <c r="D74" s="61" t="s">
        <v>206</v>
      </c>
      <c r="E74" s="61">
        <v>6479.9</v>
      </c>
      <c r="F74" s="61">
        <v>55</v>
      </c>
      <c r="G74" s="61">
        <v>320</v>
      </c>
      <c r="H74" s="61">
        <v>0.1094</v>
      </c>
      <c r="I74" s="61">
        <v>185.14</v>
      </c>
      <c r="J74" s="61">
        <v>117.82</v>
      </c>
      <c r="K74" s="61" t="s">
        <v>58</v>
      </c>
      <c r="L74" s="61" t="s">
        <v>181</v>
      </c>
    </row>
    <row r="75" hidden="1" spans="1:12">
      <c r="A75" s="61" t="s">
        <v>473</v>
      </c>
      <c r="B75" s="61">
        <v>20191201</v>
      </c>
      <c r="C75" s="162">
        <v>37254243740</v>
      </c>
      <c r="D75" s="61" t="s">
        <v>269</v>
      </c>
      <c r="E75" s="61">
        <v>6428.78</v>
      </c>
      <c r="F75" s="61">
        <v>465</v>
      </c>
      <c r="G75" s="61">
        <v>1037</v>
      </c>
      <c r="H75" s="61">
        <v>0.163</v>
      </c>
      <c r="I75" s="61">
        <v>38.04</v>
      </c>
      <c r="J75" s="61">
        <v>13.83</v>
      </c>
      <c r="K75" s="61" t="s">
        <v>270</v>
      </c>
      <c r="L75" s="61" t="s">
        <v>204</v>
      </c>
    </row>
    <row r="76" hidden="1" spans="1:12">
      <c r="A76" s="61" t="s">
        <v>473</v>
      </c>
      <c r="B76" s="61">
        <v>20191201</v>
      </c>
      <c r="C76" s="162">
        <v>43893226461</v>
      </c>
      <c r="D76" s="61" t="s">
        <v>246</v>
      </c>
      <c r="E76" s="61">
        <v>6344.55</v>
      </c>
      <c r="F76" s="61">
        <v>831</v>
      </c>
      <c r="G76" s="61">
        <v>1812</v>
      </c>
      <c r="H76" s="61">
        <v>0.2158</v>
      </c>
      <c r="I76" s="61">
        <v>16.23</v>
      </c>
      <c r="J76" s="61">
        <v>7.63</v>
      </c>
      <c r="K76" s="61" t="s">
        <v>247</v>
      </c>
      <c r="L76" s="61" t="s">
        <v>148</v>
      </c>
    </row>
    <row r="77" hidden="1" spans="1:12">
      <c r="A77" s="61" t="s">
        <v>473</v>
      </c>
      <c r="B77" s="61">
        <v>20191201</v>
      </c>
      <c r="C77" s="162">
        <v>559325430280</v>
      </c>
      <c r="D77" s="61" t="s">
        <v>242</v>
      </c>
      <c r="E77" s="61">
        <v>6324.99</v>
      </c>
      <c r="F77" s="61">
        <v>183</v>
      </c>
      <c r="G77" s="61">
        <v>664</v>
      </c>
      <c r="H77" s="61">
        <v>0.2379</v>
      </c>
      <c r="I77" s="61">
        <v>40.03</v>
      </c>
      <c r="J77" s="61">
        <v>34.56</v>
      </c>
      <c r="K77" s="61" t="s">
        <v>243</v>
      </c>
      <c r="L77" s="61" t="s">
        <v>204</v>
      </c>
    </row>
    <row r="78" hidden="1" spans="1:12">
      <c r="A78" s="61" t="s">
        <v>473</v>
      </c>
      <c r="B78" s="61">
        <v>20191201</v>
      </c>
      <c r="C78" s="162">
        <v>537824984434</v>
      </c>
      <c r="D78" s="61" t="s">
        <v>273</v>
      </c>
      <c r="E78" s="61">
        <v>6311.69</v>
      </c>
      <c r="F78" s="61">
        <v>732</v>
      </c>
      <c r="G78" s="61">
        <v>2345</v>
      </c>
      <c r="H78" s="61">
        <v>0.1603</v>
      </c>
      <c r="I78" s="61">
        <v>16.79</v>
      </c>
      <c r="J78" s="61">
        <v>8.62</v>
      </c>
      <c r="K78" s="61" t="s">
        <v>274</v>
      </c>
      <c r="L78" s="61" t="s">
        <v>158</v>
      </c>
    </row>
    <row r="79" hidden="1" spans="1:12">
      <c r="A79" s="61" t="s">
        <v>473</v>
      </c>
      <c r="B79" s="61">
        <v>20191201</v>
      </c>
      <c r="C79" s="162">
        <v>589329976605</v>
      </c>
      <c r="D79" s="61" t="s">
        <v>349</v>
      </c>
      <c r="E79" s="61">
        <v>5654.61</v>
      </c>
      <c r="F79" s="61">
        <v>926</v>
      </c>
      <c r="G79" s="61">
        <v>2064</v>
      </c>
      <c r="H79" s="61">
        <v>0.3827</v>
      </c>
      <c r="I79" s="61">
        <v>7.16</v>
      </c>
      <c r="J79" s="61">
        <v>6.11</v>
      </c>
      <c r="K79" s="61" t="s">
        <v>350</v>
      </c>
      <c r="L79" s="61" t="s">
        <v>148</v>
      </c>
    </row>
    <row r="80" hidden="1" spans="1:12">
      <c r="A80" s="61" t="s">
        <v>473</v>
      </c>
      <c r="B80" s="61">
        <v>20191201</v>
      </c>
      <c r="C80" s="162">
        <v>573160835361</v>
      </c>
      <c r="D80" s="61" t="s">
        <v>253</v>
      </c>
      <c r="E80" s="61">
        <v>5474.65</v>
      </c>
      <c r="F80" s="61">
        <v>228</v>
      </c>
      <c r="G80" s="61">
        <v>2659</v>
      </c>
      <c r="H80" s="61">
        <v>0.0651</v>
      </c>
      <c r="I80" s="61">
        <v>31.65</v>
      </c>
      <c r="J80" s="61">
        <v>24.01</v>
      </c>
      <c r="K80" s="61" t="s">
        <v>254</v>
      </c>
      <c r="L80" s="61" t="s">
        <v>124</v>
      </c>
    </row>
    <row r="81" hidden="1" spans="1:12">
      <c r="A81" s="61" t="s">
        <v>473</v>
      </c>
      <c r="B81" s="61">
        <v>20191201</v>
      </c>
      <c r="C81" s="162">
        <v>538269442246</v>
      </c>
      <c r="D81" s="61" t="s">
        <v>232</v>
      </c>
      <c r="E81" s="61">
        <v>5379.94</v>
      </c>
      <c r="F81" s="61">
        <v>60</v>
      </c>
      <c r="G81" s="61">
        <v>361</v>
      </c>
      <c r="H81" s="61">
        <v>0.0997</v>
      </c>
      <c r="I81" s="61">
        <v>149.44</v>
      </c>
      <c r="J81" s="61">
        <v>89.67</v>
      </c>
      <c r="K81" s="61" t="s">
        <v>233</v>
      </c>
      <c r="L81" s="61" t="s">
        <v>124</v>
      </c>
    </row>
    <row r="82" hidden="1" spans="1:12">
      <c r="A82" s="61" t="s">
        <v>473</v>
      </c>
      <c r="B82" s="61">
        <v>20191201</v>
      </c>
      <c r="C82" s="162">
        <v>527990951359</v>
      </c>
      <c r="D82" s="61" t="s">
        <v>250</v>
      </c>
      <c r="E82" s="61">
        <v>5237.01</v>
      </c>
      <c r="F82" s="61">
        <v>93</v>
      </c>
      <c r="G82" s="61">
        <v>336</v>
      </c>
      <c r="H82" s="61">
        <v>0.2054</v>
      </c>
      <c r="I82" s="61">
        <v>75.9</v>
      </c>
      <c r="J82" s="61">
        <v>56.31</v>
      </c>
      <c r="K82" s="61" t="s">
        <v>55</v>
      </c>
      <c r="L82" s="61" t="s">
        <v>121</v>
      </c>
    </row>
    <row r="83" hidden="1" spans="1:12">
      <c r="A83" s="61" t="s">
        <v>473</v>
      </c>
      <c r="B83" s="61">
        <v>20191201</v>
      </c>
      <c r="C83" s="162">
        <v>589851591771</v>
      </c>
      <c r="D83" s="61" t="s">
        <v>367</v>
      </c>
      <c r="E83" s="61">
        <v>5020.97</v>
      </c>
      <c r="F83" s="61">
        <v>139</v>
      </c>
      <c r="G83" s="61">
        <v>1368</v>
      </c>
      <c r="H83" s="61">
        <v>0.0694</v>
      </c>
      <c r="I83" s="61">
        <v>52.85</v>
      </c>
      <c r="J83" s="61">
        <v>36.12</v>
      </c>
      <c r="K83" s="61" t="s">
        <v>64</v>
      </c>
      <c r="L83" s="61" t="s">
        <v>148</v>
      </c>
    </row>
    <row r="84" hidden="1" spans="1:12">
      <c r="A84" s="61" t="s">
        <v>473</v>
      </c>
      <c r="B84" s="61">
        <v>20191201</v>
      </c>
      <c r="C84" s="162">
        <v>16175250812</v>
      </c>
      <c r="D84" s="61" t="s">
        <v>267</v>
      </c>
      <c r="E84" s="61">
        <v>4867.49</v>
      </c>
      <c r="F84" s="61">
        <v>222</v>
      </c>
      <c r="G84" s="61">
        <v>1548</v>
      </c>
      <c r="H84" s="61">
        <v>0.1014</v>
      </c>
      <c r="I84" s="61">
        <v>31</v>
      </c>
      <c r="J84" s="61">
        <v>21.93</v>
      </c>
      <c r="K84" s="61" t="s">
        <v>268</v>
      </c>
      <c r="L84" s="61" t="s">
        <v>124</v>
      </c>
    </row>
    <row r="85" hidden="1" spans="1:12">
      <c r="A85" s="61" t="s">
        <v>473</v>
      </c>
      <c r="B85" s="61">
        <v>20191201</v>
      </c>
      <c r="C85" s="162">
        <v>592049049728</v>
      </c>
      <c r="D85" s="61" t="s">
        <v>281</v>
      </c>
      <c r="E85" s="61">
        <v>4484.83</v>
      </c>
      <c r="F85" s="61">
        <v>94</v>
      </c>
      <c r="G85" s="61">
        <v>802</v>
      </c>
      <c r="H85" s="61">
        <v>0.0885</v>
      </c>
      <c r="I85" s="61">
        <v>63.17</v>
      </c>
      <c r="J85" s="61">
        <v>47.71</v>
      </c>
      <c r="K85" s="61" t="s">
        <v>282</v>
      </c>
      <c r="L85" s="61" t="s">
        <v>204</v>
      </c>
    </row>
    <row r="86" hidden="1" spans="1:12">
      <c r="A86" s="61" t="s">
        <v>473</v>
      </c>
      <c r="B86" s="61">
        <v>20191201</v>
      </c>
      <c r="C86" s="162">
        <v>587405880719</v>
      </c>
      <c r="D86" s="61" t="s">
        <v>210</v>
      </c>
      <c r="E86" s="61">
        <v>4439.92</v>
      </c>
      <c r="F86" s="61">
        <v>39</v>
      </c>
      <c r="G86" s="61">
        <v>903</v>
      </c>
      <c r="H86" s="61">
        <v>0.0399</v>
      </c>
      <c r="I86" s="61">
        <v>123.33</v>
      </c>
      <c r="J86" s="61">
        <v>113.84</v>
      </c>
      <c r="K86" s="61" t="s">
        <v>79</v>
      </c>
      <c r="L86" s="61" t="s">
        <v>121</v>
      </c>
    </row>
    <row r="87" hidden="1" spans="1:12">
      <c r="A87" s="61" t="s">
        <v>473</v>
      </c>
      <c r="B87" s="61">
        <v>20191201</v>
      </c>
      <c r="C87" s="162">
        <v>526145930115</v>
      </c>
      <c r="D87" s="61" t="s">
        <v>333</v>
      </c>
      <c r="E87" s="61">
        <v>4084.87</v>
      </c>
      <c r="F87" s="61">
        <v>63</v>
      </c>
      <c r="G87" s="61">
        <v>524</v>
      </c>
      <c r="H87" s="61">
        <v>0.103</v>
      </c>
      <c r="I87" s="61">
        <v>75.65</v>
      </c>
      <c r="J87" s="61">
        <v>64.84</v>
      </c>
      <c r="K87" s="61" t="s">
        <v>334</v>
      </c>
      <c r="L87" s="61" t="s">
        <v>124</v>
      </c>
    </row>
    <row r="88" hidden="1" spans="1:12">
      <c r="A88" s="61" t="s">
        <v>473</v>
      </c>
      <c r="B88" s="61">
        <v>20191201</v>
      </c>
      <c r="C88" s="162">
        <v>18943200386</v>
      </c>
      <c r="D88" s="61" t="s">
        <v>255</v>
      </c>
      <c r="E88" s="61">
        <v>4027.45</v>
      </c>
      <c r="F88" s="61">
        <v>1047</v>
      </c>
      <c r="G88" s="61">
        <v>2243</v>
      </c>
      <c r="H88" s="61">
        <v>0.3535</v>
      </c>
      <c r="I88" s="61">
        <v>5.08</v>
      </c>
      <c r="J88" s="61">
        <v>3.85</v>
      </c>
      <c r="K88" s="61" t="s">
        <v>256</v>
      </c>
      <c r="L88" s="61" t="s">
        <v>158</v>
      </c>
    </row>
    <row r="89" hidden="1" spans="1:12">
      <c r="A89" s="61" t="s">
        <v>473</v>
      </c>
      <c r="B89" s="61">
        <v>20191201</v>
      </c>
      <c r="C89" s="162">
        <v>599279018544</v>
      </c>
      <c r="D89" s="61" t="s">
        <v>295</v>
      </c>
      <c r="E89" s="61">
        <v>3987.21</v>
      </c>
      <c r="F89" s="61">
        <v>78</v>
      </c>
      <c r="G89" s="61">
        <v>2927</v>
      </c>
      <c r="H89" s="61">
        <v>0.0215</v>
      </c>
      <c r="I89" s="61">
        <v>63.29</v>
      </c>
      <c r="J89" s="61">
        <v>51.12</v>
      </c>
      <c r="K89" s="61" t="s">
        <v>60</v>
      </c>
      <c r="L89" s="61" t="s">
        <v>121</v>
      </c>
    </row>
    <row r="90" hidden="1" spans="1:12">
      <c r="A90" s="61" t="s">
        <v>473</v>
      </c>
      <c r="B90" s="61">
        <v>20191201</v>
      </c>
      <c r="C90" s="162">
        <v>541918489832</v>
      </c>
      <c r="D90" s="61" t="s">
        <v>308</v>
      </c>
      <c r="E90" s="61">
        <v>3960.15</v>
      </c>
      <c r="F90" s="61">
        <v>119</v>
      </c>
      <c r="G90" s="61">
        <v>408</v>
      </c>
      <c r="H90" s="61">
        <v>0.1716</v>
      </c>
      <c r="I90" s="61">
        <v>56.57</v>
      </c>
      <c r="J90" s="61">
        <v>33.28</v>
      </c>
      <c r="K90" s="61" t="s">
        <v>102</v>
      </c>
      <c r="L90" s="61" t="s">
        <v>204</v>
      </c>
    </row>
    <row r="91" hidden="1" spans="1:12">
      <c r="A91" s="61" t="s">
        <v>473</v>
      </c>
      <c r="B91" s="61">
        <v>20191201</v>
      </c>
      <c r="C91" s="162">
        <v>555905162970</v>
      </c>
      <c r="D91" s="61" t="s">
        <v>296</v>
      </c>
      <c r="E91" s="61">
        <v>3949.2</v>
      </c>
      <c r="F91" s="61">
        <v>73</v>
      </c>
      <c r="G91" s="61">
        <v>1764</v>
      </c>
      <c r="H91" s="61">
        <v>0.0295</v>
      </c>
      <c r="I91" s="61">
        <v>75.95</v>
      </c>
      <c r="J91" s="61">
        <v>54.1</v>
      </c>
      <c r="K91" s="61" t="s">
        <v>297</v>
      </c>
      <c r="L91" s="61" t="s">
        <v>121</v>
      </c>
    </row>
    <row r="92" hidden="1" spans="1:12">
      <c r="A92" s="61" t="s">
        <v>473</v>
      </c>
      <c r="B92" s="61">
        <v>20191201</v>
      </c>
      <c r="C92" s="162">
        <v>563835009431</v>
      </c>
      <c r="D92" s="61" t="s">
        <v>234</v>
      </c>
      <c r="E92" s="61">
        <v>3931.64</v>
      </c>
      <c r="F92" s="61">
        <v>54</v>
      </c>
      <c r="G92" s="61">
        <v>556</v>
      </c>
      <c r="H92" s="61">
        <v>0.0845</v>
      </c>
      <c r="I92" s="61">
        <v>83.65</v>
      </c>
      <c r="J92" s="61">
        <v>72.81</v>
      </c>
      <c r="K92" s="61" t="s">
        <v>53</v>
      </c>
      <c r="L92" s="61" t="s">
        <v>181</v>
      </c>
    </row>
    <row r="93" hidden="1" spans="1:12">
      <c r="A93" s="61" t="s">
        <v>473</v>
      </c>
      <c r="B93" s="61">
        <v>20191201</v>
      </c>
      <c r="C93" s="162">
        <v>592959829469</v>
      </c>
      <c r="D93" s="61" t="s">
        <v>311</v>
      </c>
      <c r="E93" s="61">
        <v>3919.87</v>
      </c>
      <c r="F93" s="61">
        <v>57</v>
      </c>
      <c r="G93" s="61">
        <v>379</v>
      </c>
      <c r="H93" s="61">
        <v>0.1398</v>
      </c>
      <c r="I93" s="61">
        <v>73.96</v>
      </c>
      <c r="J93" s="61">
        <v>68.77</v>
      </c>
      <c r="K93" s="61" t="s">
        <v>312</v>
      </c>
      <c r="L93" s="61" t="s">
        <v>148</v>
      </c>
    </row>
    <row r="94" hidden="1" spans="1:12">
      <c r="A94" s="61" t="s">
        <v>473</v>
      </c>
      <c r="B94" s="61">
        <v>20191201</v>
      </c>
      <c r="C94" s="162">
        <v>538314893621</v>
      </c>
      <c r="D94" s="61" t="s">
        <v>323</v>
      </c>
      <c r="E94" s="61">
        <v>3828.39</v>
      </c>
      <c r="F94" s="61">
        <v>55</v>
      </c>
      <c r="G94" s="61">
        <v>420</v>
      </c>
      <c r="H94" s="61">
        <v>0.0952</v>
      </c>
      <c r="I94" s="61">
        <v>95.71</v>
      </c>
      <c r="J94" s="61">
        <v>69.61</v>
      </c>
      <c r="K94" s="61" t="s">
        <v>80</v>
      </c>
      <c r="L94" s="61" t="s">
        <v>121</v>
      </c>
    </row>
    <row r="95" hidden="1" spans="1:12">
      <c r="A95" s="61" t="s">
        <v>473</v>
      </c>
      <c r="B95" s="61">
        <v>20191201</v>
      </c>
      <c r="C95" s="162">
        <v>572262680111</v>
      </c>
      <c r="D95" s="61" t="s">
        <v>329</v>
      </c>
      <c r="E95" s="61">
        <v>3736.22</v>
      </c>
      <c r="F95" s="61">
        <v>177</v>
      </c>
      <c r="G95" s="61">
        <v>498</v>
      </c>
      <c r="H95" s="61">
        <v>0.2149</v>
      </c>
      <c r="I95" s="61">
        <v>34.92</v>
      </c>
      <c r="J95" s="61">
        <v>21.11</v>
      </c>
      <c r="K95" s="61" t="s">
        <v>330</v>
      </c>
      <c r="L95" s="61" t="s">
        <v>204</v>
      </c>
    </row>
    <row r="96" hidden="1" spans="1:12">
      <c r="A96" s="61" t="s">
        <v>473</v>
      </c>
      <c r="B96" s="61">
        <v>20191201</v>
      </c>
      <c r="C96" s="162">
        <v>37253770022</v>
      </c>
      <c r="D96" s="61" t="s">
        <v>335</v>
      </c>
      <c r="E96" s="61">
        <v>3617.7</v>
      </c>
      <c r="F96" s="61">
        <v>572</v>
      </c>
      <c r="G96" s="61">
        <v>686</v>
      </c>
      <c r="H96" s="61">
        <v>0.2347</v>
      </c>
      <c r="I96" s="61">
        <v>22.47</v>
      </c>
      <c r="J96" s="61">
        <v>6.32</v>
      </c>
      <c r="K96" s="61" t="s">
        <v>336</v>
      </c>
      <c r="L96" s="61" t="s">
        <v>204</v>
      </c>
    </row>
    <row r="97" hidden="1" spans="1:12">
      <c r="A97" s="61" t="s">
        <v>473</v>
      </c>
      <c r="B97" s="61">
        <v>20191201</v>
      </c>
      <c r="C97" s="162">
        <v>524754970729</v>
      </c>
      <c r="D97" s="61" t="s">
        <v>324</v>
      </c>
      <c r="E97" s="61">
        <v>3583.05</v>
      </c>
      <c r="F97" s="61">
        <v>116</v>
      </c>
      <c r="G97" s="61">
        <v>770</v>
      </c>
      <c r="H97" s="61">
        <v>0.0636</v>
      </c>
      <c r="I97" s="61">
        <v>73.12</v>
      </c>
      <c r="J97" s="61">
        <v>30.89</v>
      </c>
      <c r="K97" s="61" t="s">
        <v>74</v>
      </c>
      <c r="L97" s="61" t="s">
        <v>170</v>
      </c>
    </row>
    <row r="98" hidden="1" spans="1:12">
      <c r="A98" s="61" t="s">
        <v>473</v>
      </c>
      <c r="B98" s="61">
        <v>20191201</v>
      </c>
      <c r="C98" s="162">
        <v>17059283658</v>
      </c>
      <c r="D98" s="61" t="s">
        <v>302</v>
      </c>
      <c r="E98" s="61">
        <v>3577.22</v>
      </c>
      <c r="F98" s="61">
        <v>401</v>
      </c>
      <c r="G98" s="61">
        <v>1636</v>
      </c>
      <c r="H98" s="61">
        <v>0.1406</v>
      </c>
      <c r="I98" s="61">
        <v>15.55</v>
      </c>
      <c r="J98" s="61">
        <v>8.92</v>
      </c>
      <c r="K98" s="61" t="s">
        <v>303</v>
      </c>
      <c r="L98" s="61" t="s">
        <v>121</v>
      </c>
    </row>
    <row r="99" hidden="1" spans="1:12">
      <c r="A99" s="61" t="s">
        <v>473</v>
      </c>
      <c r="B99" s="61">
        <v>20191201</v>
      </c>
      <c r="C99" s="162">
        <v>591439605080</v>
      </c>
      <c r="D99" s="61" t="s">
        <v>347</v>
      </c>
      <c r="E99" s="61">
        <v>3499.45</v>
      </c>
      <c r="F99" s="61">
        <v>429</v>
      </c>
      <c r="G99" s="61">
        <v>1588</v>
      </c>
      <c r="H99" s="61">
        <v>0.136</v>
      </c>
      <c r="I99" s="61">
        <v>16.2</v>
      </c>
      <c r="J99" s="61">
        <v>8.16</v>
      </c>
      <c r="K99" s="61" t="s">
        <v>348</v>
      </c>
      <c r="L99" s="61" t="s">
        <v>158</v>
      </c>
    </row>
    <row r="100" hidden="1" spans="1:12">
      <c r="A100" s="61" t="s">
        <v>473</v>
      </c>
      <c r="B100" s="61">
        <v>20191201</v>
      </c>
      <c r="C100" s="162">
        <v>538307169296</v>
      </c>
      <c r="D100" s="61" t="s">
        <v>209</v>
      </c>
      <c r="E100" s="61">
        <v>3465.5</v>
      </c>
      <c r="F100" s="61">
        <v>37</v>
      </c>
      <c r="G100" s="61">
        <v>281</v>
      </c>
      <c r="H100" s="61">
        <v>0.121</v>
      </c>
      <c r="I100" s="61">
        <v>101.93</v>
      </c>
      <c r="J100" s="61">
        <v>93.66</v>
      </c>
      <c r="K100" s="61" t="s">
        <v>93</v>
      </c>
      <c r="L100" s="61" t="s">
        <v>124</v>
      </c>
    </row>
    <row r="101" hidden="1" spans="1:12">
      <c r="A101" s="61" t="s">
        <v>473</v>
      </c>
      <c r="B101" s="61">
        <v>20191201</v>
      </c>
      <c r="C101" s="162">
        <v>17609656669</v>
      </c>
      <c r="D101" s="61" t="s">
        <v>260</v>
      </c>
      <c r="E101" s="61">
        <v>3461.26</v>
      </c>
      <c r="F101" s="61">
        <v>189</v>
      </c>
      <c r="G101" s="61">
        <v>1441</v>
      </c>
      <c r="H101" s="61">
        <v>0.1117</v>
      </c>
      <c r="I101" s="61">
        <v>21.5</v>
      </c>
      <c r="J101" s="61">
        <v>18.31</v>
      </c>
      <c r="K101" s="61" t="s">
        <v>261</v>
      </c>
      <c r="L101" s="61" t="s">
        <v>121</v>
      </c>
    </row>
    <row r="102" hidden="1" spans="1:12">
      <c r="A102" s="61" t="s">
        <v>473</v>
      </c>
      <c r="B102" s="61">
        <v>20191201</v>
      </c>
      <c r="C102" s="162">
        <v>569909827792</v>
      </c>
      <c r="D102" s="61" t="s">
        <v>271</v>
      </c>
      <c r="E102" s="61">
        <v>3346.81</v>
      </c>
      <c r="F102" s="61">
        <v>68</v>
      </c>
      <c r="G102" s="61">
        <v>554</v>
      </c>
      <c r="H102" s="61">
        <v>0.0885</v>
      </c>
      <c r="I102" s="61">
        <v>68.3</v>
      </c>
      <c r="J102" s="61">
        <v>49.22</v>
      </c>
      <c r="K102" s="61" t="s">
        <v>62</v>
      </c>
      <c r="L102" s="61" t="s">
        <v>266</v>
      </c>
    </row>
    <row r="103" hidden="1" spans="1:12">
      <c r="A103" s="61" t="s">
        <v>473</v>
      </c>
      <c r="B103" s="61">
        <v>20191201</v>
      </c>
      <c r="C103" s="162">
        <v>599395098739</v>
      </c>
      <c r="D103" s="61" t="s">
        <v>345</v>
      </c>
      <c r="E103" s="61">
        <v>3323.25</v>
      </c>
      <c r="F103" s="61">
        <v>432</v>
      </c>
      <c r="G103" s="61">
        <v>1728</v>
      </c>
      <c r="H103" s="61">
        <v>0.1279</v>
      </c>
      <c r="I103" s="61">
        <v>15.04</v>
      </c>
      <c r="J103" s="61">
        <v>7.69</v>
      </c>
      <c r="K103" s="61" t="s">
        <v>346</v>
      </c>
      <c r="L103" s="61" t="s">
        <v>158</v>
      </c>
    </row>
    <row r="104" hidden="1" spans="1:12">
      <c r="A104" s="61" t="s">
        <v>473</v>
      </c>
      <c r="B104" s="61">
        <v>20191201</v>
      </c>
      <c r="C104" s="162">
        <v>591217480117</v>
      </c>
      <c r="D104" s="61" t="s">
        <v>293</v>
      </c>
      <c r="E104" s="61">
        <v>3308.53</v>
      </c>
      <c r="F104" s="61">
        <v>80</v>
      </c>
      <c r="G104" s="61">
        <v>1230</v>
      </c>
      <c r="H104" s="61">
        <v>0.052</v>
      </c>
      <c r="I104" s="61">
        <v>51.7</v>
      </c>
      <c r="J104" s="61">
        <v>41.36</v>
      </c>
      <c r="K104" s="61" t="s">
        <v>294</v>
      </c>
      <c r="L104" s="61" t="s">
        <v>121</v>
      </c>
    </row>
    <row r="105" hidden="1" spans="1:12">
      <c r="A105" s="61" t="s">
        <v>473</v>
      </c>
      <c r="B105" s="61">
        <v>20191201</v>
      </c>
      <c r="C105" s="162">
        <v>592501952315</v>
      </c>
      <c r="D105" s="61" t="s">
        <v>304</v>
      </c>
      <c r="E105" s="61">
        <v>3238.63</v>
      </c>
      <c r="F105" s="61">
        <v>359</v>
      </c>
      <c r="G105" s="61">
        <v>1260</v>
      </c>
      <c r="H105" s="61">
        <v>0.2</v>
      </c>
      <c r="I105" s="61">
        <v>12.85</v>
      </c>
      <c r="J105" s="61">
        <v>9.02</v>
      </c>
      <c r="K105" s="61" t="s">
        <v>305</v>
      </c>
      <c r="L105" s="61" t="s">
        <v>170</v>
      </c>
    </row>
    <row r="106" hidden="1" spans="1:12">
      <c r="A106" s="61" t="s">
        <v>473</v>
      </c>
      <c r="B106" s="61">
        <v>20191201</v>
      </c>
      <c r="C106" s="162">
        <v>593748866098</v>
      </c>
      <c r="D106" s="61" t="s">
        <v>354</v>
      </c>
      <c r="E106" s="61">
        <v>3205.6</v>
      </c>
      <c r="F106" s="61">
        <v>142</v>
      </c>
      <c r="G106" s="61">
        <v>1032</v>
      </c>
      <c r="H106" s="61">
        <v>0.0862</v>
      </c>
      <c r="I106" s="61">
        <v>36.02</v>
      </c>
      <c r="J106" s="61">
        <v>22.57</v>
      </c>
      <c r="K106" s="61" t="s">
        <v>355</v>
      </c>
      <c r="L106" s="61" t="s">
        <v>121</v>
      </c>
    </row>
    <row r="107" hidden="1" spans="1:12">
      <c r="A107" s="61" t="s">
        <v>473</v>
      </c>
      <c r="B107" s="61">
        <v>20191201</v>
      </c>
      <c r="C107" s="162">
        <v>556389065398</v>
      </c>
      <c r="D107" s="61" t="s">
        <v>483</v>
      </c>
      <c r="E107" s="61">
        <v>3198.24</v>
      </c>
      <c r="F107" s="61">
        <v>129</v>
      </c>
      <c r="G107" s="61">
        <v>481</v>
      </c>
      <c r="H107" s="61">
        <v>0.1726</v>
      </c>
      <c r="I107" s="61">
        <v>38.53</v>
      </c>
      <c r="J107" s="61">
        <v>24.79</v>
      </c>
      <c r="K107" s="61" t="s">
        <v>316</v>
      </c>
      <c r="L107" s="61" t="s">
        <v>124</v>
      </c>
    </row>
    <row r="108" hidden="1" spans="1:12">
      <c r="A108" s="61" t="s">
        <v>473</v>
      </c>
      <c r="B108" s="61">
        <v>20191201</v>
      </c>
      <c r="C108" s="162">
        <v>527678427514</v>
      </c>
      <c r="D108" s="61" t="s">
        <v>257</v>
      </c>
      <c r="E108" s="61">
        <v>3111.71</v>
      </c>
      <c r="F108" s="61">
        <v>81</v>
      </c>
      <c r="G108" s="61">
        <v>324</v>
      </c>
      <c r="H108" s="61">
        <v>0.2068</v>
      </c>
      <c r="I108" s="61">
        <v>46.44</v>
      </c>
      <c r="J108" s="61">
        <v>38.42</v>
      </c>
      <c r="K108" s="61" t="s">
        <v>81</v>
      </c>
      <c r="L108" s="61" t="s">
        <v>131</v>
      </c>
    </row>
    <row r="109" hidden="1" spans="1:12">
      <c r="A109" s="61" t="s">
        <v>473</v>
      </c>
      <c r="B109" s="61">
        <v>20191201</v>
      </c>
      <c r="C109" s="162">
        <v>553066686610</v>
      </c>
      <c r="D109" s="61" t="s">
        <v>317</v>
      </c>
      <c r="E109" s="61">
        <v>3092.11</v>
      </c>
      <c r="F109" s="61">
        <v>229</v>
      </c>
      <c r="G109" s="61">
        <v>679</v>
      </c>
      <c r="H109" s="61">
        <v>0.2651</v>
      </c>
      <c r="I109" s="61">
        <v>17.18</v>
      </c>
      <c r="J109" s="61">
        <v>13.5</v>
      </c>
      <c r="K109" s="61" t="s">
        <v>318</v>
      </c>
      <c r="L109" s="61" t="s">
        <v>158</v>
      </c>
    </row>
    <row r="110" hidden="1" spans="1:12">
      <c r="A110" s="61" t="s">
        <v>473</v>
      </c>
      <c r="B110" s="61">
        <v>20191201</v>
      </c>
      <c r="C110" s="162">
        <v>577710261716</v>
      </c>
      <c r="D110" s="61" t="s">
        <v>264</v>
      </c>
      <c r="E110" s="61">
        <v>3088.88</v>
      </c>
      <c r="F110" s="61">
        <v>324</v>
      </c>
      <c r="G110" s="61">
        <v>1197</v>
      </c>
      <c r="H110" s="61">
        <v>0.1704</v>
      </c>
      <c r="I110" s="61">
        <v>15.14</v>
      </c>
      <c r="J110" s="61">
        <v>9.53</v>
      </c>
      <c r="K110" s="61" t="s">
        <v>265</v>
      </c>
      <c r="L110" s="61" t="s">
        <v>266</v>
      </c>
    </row>
    <row r="111" hidden="1" spans="1:12">
      <c r="A111" s="61" t="s">
        <v>473</v>
      </c>
      <c r="B111" s="61">
        <v>20191201</v>
      </c>
      <c r="C111" s="162">
        <v>17609664652</v>
      </c>
      <c r="D111" s="61" t="s">
        <v>291</v>
      </c>
      <c r="E111" s="61">
        <v>2921.5</v>
      </c>
      <c r="F111" s="61">
        <v>630</v>
      </c>
      <c r="G111" s="61">
        <v>1986</v>
      </c>
      <c r="H111" s="61">
        <v>0.2679</v>
      </c>
      <c r="I111" s="61">
        <v>5.49</v>
      </c>
      <c r="J111" s="61">
        <v>4.64</v>
      </c>
      <c r="K111" s="61" t="s">
        <v>292</v>
      </c>
      <c r="L111" s="61" t="s">
        <v>158</v>
      </c>
    </row>
    <row r="112" hidden="1" spans="1:12">
      <c r="A112" s="61" t="s">
        <v>473</v>
      </c>
      <c r="B112" s="61">
        <v>20191201</v>
      </c>
      <c r="C112" s="162">
        <v>42300643952</v>
      </c>
      <c r="D112" s="61" t="s">
        <v>277</v>
      </c>
      <c r="E112" s="61">
        <v>2792.31</v>
      </c>
      <c r="F112" s="61">
        <v>60</v>
      </c>
      <c r="G112" s="61">
        <v>585</v>
      </c>
      <c r="H112" s="61">
        <v>0.0752</v>
      </c>
      <c r="I112" s="61">
        <v>63.46</v>
      </c>
      <c r="J112" s="61">
        <v>46.54</v>
      </c>
      <c r="K112" s="61" t="s">
        <v>278</v>
      </c>
      <c r="L112" s="61" t="s">
        <v>121</v>
      </c>
    </row>
    <row r="113" hidden="1" spans="1:12">
      <c r="A113" s="61" t="s">
        <v>473</v>
      </c>
      <c r="B113" s="61">
        <v>20191201</v>
      </c>
      <c r="C113" s="162">
        <v>555904462655</v>
      </c>
      <c r="D113" s="61" t="s">
        <v>275</v>
      </c>
      <c r="E113" s="61">
        <v>2743.31</v>
      </c>
      <c r="F113" s="61">
        <v>227</v>
      </c>
      <c r="G113" s="61">
        <v>980</v>
      </c>
      <c r="H113" s="61">
        <v>0.1796</v>
      </c>
      <c r="I113" s="61">
        <v>15.59</v>
      </c>
      <c r="J113" s="61">
        <v>12.09</v>
      </c>
      <c r="K113" s="61" t="s">
        <v>276</v>
      </c>
      <c r="L113" s="61" t="s">
        <v>170</v>
      </c>
    </row>
    <row r="114" hidden="1" spans="1:12">
      <c r="A114" s="61" t="s">
        <v>473</v>
      </c>
      <c r="B114" s="61">
        <v>20191201</v>
      </c>
      <c r="C114" s="162">
        <v>528033010612</v>
      </c>
      <c r="D114" s="61" t="s">
        <v>219</v>
      </c>
      <c r="E114" s="61">
        <v>2650.29</v>
      </c>
      <c r="F114" s="61">
        <v>34</v>
      </c>
      <c r="G114" s="61">
        <v>1543</v>
      </c>
      <c r="H114" s="61">
        <v>0.0175</v>
      </c>
      <c r="I114" s="61">
        <v>98.16</v>
      </c>
      <c r="J114" s="61">
        <v>77.95</v>
      </c>
      <c r="K114" s="61" t="s">
        <v>98</v>
      </c>
      <c r="L114" s="61" t="s">
        <v>124</v>
      </c>
    </row>
    <row r="115" hidden="1" spans="1:12">
      <c r="A115" s="61" t="s">
        <v>473</v>
      </c>
      <c r="B115" s="61">
        <v>20191201</v>
      </c>
      <c r="C115" s="162">
        <v>587409020085</v>
      </c>
      <c r="D115" s="61" t="s">
        <v>200</v>
      </c>
      <c r="E115" s="61">
        <v>2617.6</v>
      </c>
      <c r="F115" s="61">
        <v>25</v>
      </c>
      <c r="G115" s="61">
        <v>450</v>
      </c>
      <c r="H115" s="61">
        <v>0.0467</v>
      </c>
      <c r="I115" s="61">
        <v>124.65</v>
      </c>
      <c r="J115" s="61">
        <v>104.7</v>
      </c>
      <c r="K115" s="61" t="s">
        <v>201</v>
      </c>
      <c r="L115" s="61" t="s">
        <v>124</v>
      </c>
    </row>
    <row r="116" hidden="1" spans="1:12">
      <c r="A116" s="61" t="s">
        <v>473</v>
      </c>
      <c r="B116" s="61">
        <v>20191201</v>
      </c>
      <c r="C116" s="162">
        <v>596368843930</v>
      </c>
      <c r="D116" s="61" t="s">
        <v>327</v>
      </c>
      <c r="E116" s="61">
        <v>2575.48</v>
      </c>
      <c r="F116" s="61">
        <v>127</v>
      </c>
      <c r="G116" s="61">
        <v>4990</v>
      </c>
      <c r="H116" s="61">
        <v>0.009</v>
      </c>
      <c r="I116" s="61">
        <v>57.23</v>
      </c>
      <c r="J116" s="61">
        <v>20.28</v>
      </c>
      <c r="K116" s="61" t="s">
        <v>328</v>
      </c>
      <c r="L116" s="61" t="s">
        <v>121</v>
      </c>
    </row>
    <row r="117" hidden="1" spans="1:12">
      <c r="A117" s="61" t="s">
        <v>473</v>
      </c>
      <c r="B117" s="61">
        <v>20191201</v>
      </c>
      <c r="C117" s="162">
        <v>562374577568</v>
      </c>
      <c r="D117" s="61" t="s">
        <v>272</v>
      </c>
      <c r="E117" s="61">
        <v>2545.79</v>
      </c>
      <c r="F117" s="61">
        <v>51</v>
      </c>
      <c r="G117" s="61">
        <v>444</v>
      </c>
      <c r="H117" s="61">
        <v>0.0991</v>
      </c>
      <c r="I117" s="61">
        <v>57.86</v>
      </c>
      <c r="J117" s="61">
        <v>49.92</v>
      </c>
      <c r="K117" s="61" t="s">
        <v>75</v>
      </c>
      <c r="L117" s="61" t="s">
        <v>131</v>
      </c>
    </row>
    <row r="118" hidden="1" spans="1:12">
      <c r="A118" s="61" t="s">
        <v>473</v>
      </c>
      <c r="B118" s="61">
        <v>20191201</v>
      </c>
      <c r="C118" s="162">
        <v>17609980146</v>
      </c>
      <c r="D118" s="61" t="s">
        <v>287</v>
      </c>
      <c r="E118" s="61">
        <v>2449.46</v>
      </c>
      <c r="F118" s="61">
        <v>766</v>
      </c>
      <c r="G118" s="61">
        <v>1963</v>
      </c>
      <c r="H118" s="61">
        <v>0.2792</v>
      </c>
      <c r="I118" s="61">
        <v>4.47</v>
      </c>
      <c r="J118" s="61">
        <v>3.2</v>
      </c>
      <c r="K118" s="61" t="s">
        <v>288</v>
      </c>
      <c r="L118" s="61" t="s">
        <v>170</v>
      </c>
    </row>
    <row r="119" hidden="1" spans="1:12">
      <c r="A119" s="61" t="s">
        <v>473</v>
      </c>
      <c r="B119" s="61">
        <v>20191201</v>
      </c>
      <c r="C119" s="162">
        <v>17609716325</v>
      </c>
      <c r="D119" s="61" t="s">
        <v>284</v>
      </c>
      <c r="E119" s="61">
        <v>2442.43</v>
      </c>
      <c r="F119" s="61">
        <v>179</v>
      </c>
      <c r="G119" s="61">
        <v>265</v>
      </c>
      <c r="H119" s="61">
        <v>0.1698</v>
      </c>
      <c r="I119" s="61">
        <v>54.28</v>
      </c>
      <c r="J119" s="61">
        <v>13.64</v>
      </c>
      <c r="K119" s="61" t="s">
        <v>285</v>
      </c>
      <c r="L119" s="61" t="s">
        <v>286</v>
      </c>
    </row>
    <row r="120" hidden="1" spans="1:12">
      <c r="A120" s="61" t="s">
        <v>473</v>
      </c>
      <c r="B120" s="61">
        <v>20191201</v>
      </c>
      <c r="C120" s="162">
        <v>527733177957</v>
      </c>
      <c r="D120" s="61" t="s">
        <v>309</v>
      </c>
      <c r="E120" s="61">
        <v>2435.14</v>
      </c>
      <c r="F120" s="61">
        <v>85</v>
      </c>
      <c r="G120" s="61">
        <v>392</v>
      </c>
      <c r="H120" s="61">
        <v>0.1403</v>
      </c>
      <c r="I120" s="61">
        <v>44.28</v>
      </c>
      <c r="J120" s="61">
        <v>28.65</v>
      </c>
      <c r="K120" s="61" t="s">
        <v>310</v>
      </c>
      <c r="L120" s="61" t="s">
        <v>158</v>
      </c>
    </row>
    <row r="121" hidden="1" spans="1:12">
      <c r="A121" s="61" t="s">
        <v>473</v>
      </c>
      <c r="B121" s="61">
        <v>20191201</v>
      </c>
      <c r="C121" s="162">
        <v>591899693070</v>
      </c>
      <c r="D121" s="61" t="s">
        <v>306</v>
      </c>
      <c r="E121" s="61">
        <v>2399.17</v>
      </c>
      <c r="F121" s="61">
        <v>414</v>
      </c>
      <c r="G121" s="61">
        <v>1486</v>
      </c>
      <c r="H121" s="61">
        <v>0.2476</v>
      </c>
      <c r="I121" s="61">
        <v>6.52</v>
      </c>
      <c r="J121" s="61">
        <v>5.8</v>
      </c>
      <c r="K121" s="61" t="s">
        <v>307</v>
      </c>
      <c r="L121" s="61" t="s">
        <v>158</v>
      </c>
    </row>
    <row r="122" hidden="1" spans="1:12">
      <c r="A122" s="61" t="s">
        <v>473</v>
      </c>
      <c r="B122" s="61">
        <v>20191201</v>
      </c>
      <c r="C122" s="162">
        <v>592505020153</v>
      </c>
      <c r="D122" s="61" t="s">
        <v>313</v>
      </c>
      <c r="E122" s="61">
        <v>2384.7</v>
      </c>
      <c r="F122" s="61">
        <v>315</v>
      </c>
      <c r="G122" s="61">
        <v>1066</v>
      </c>
      <c r="H122" s="61">
        <v>0.2083</v>
      </c>
      <c r="I122" s="61">
        <v>10.74</v>
      </c>
      <c r="J122" s="61">
        <v>7.57</v>
      </c>
      <c r="K122" s="61" t="s">
        <v>314</v>
      </c>
      <c r="L122" s="61" t="s">
        <v>170</v>
      </c>
    </row>
    <row r="123" hidden="1" spans="1:12">
      <c r="A123" s="61" t="s">
        <v>473</v>
      </c>
      <c r="B123" s="61">
        <v>20191201</v>
      </c>
      <c r="C123" s="162">
        <v>584257403229</v>
      </c>
      <c r="D123" s="61" t="s">
        <v>331</v>
      </c>
      <c r="E123" s="61">
        <v>2314.61</v>
      </c>
      <c r="F123" s="61">
        <v>156</v>
      </c>
      <c r="G123" s="61">
        <v>901</v>
      </c>
      <c r="H123" s="61">
        <v>0.1387</v>
      </c>
      <c r="I123" s="61">
        <v>18.52</v>
      </c>
      <c r="J123" s="61">
        <v>14.84</v>
      </c>
      <c r="K123" s="61" t="s">
        <v>332</v>
      </c>
      <c r="L123" s="61" t="s">
        <v>121</v>
      </c>
    </row>
    <row r="124" hidden="1" spans="1:12">
      <c r="A124" s="61" t="s">
        <v>473</v>
      </c>
      <c r="B124" s="61">
        <v>20191201</v>
      </c>
      <c r="C124" s="162">
        <v>528047125345</v>
      </c>
      <c r="D124" s="61" t="s">
        <v>290</v>
      </c>
      <c r="E124" s="61">
        <v>2217.63</v>
      </c>
      <c r="F124" s="61">
        <v>44</v>
      </c>
      <c r="G124" s="61">
        <v>290</v>
      </c>
      <c r="H124" s="61">
        <v>0.1207</v>
      </c>
      <c r="I124" s="61">
        <v>63.36</v>
      </c>
      <c r="J124" s="61">
        <v>50.4</v>
      </c>
      <c r="K124" s="61" t="s">
        <v>100</v>
      </c>
      <c r="L124" s="61" t="s">
        <v>121</v>
      </c>
    </row>
    <row r="125" hidden="1" spans="1:12">
      <c r="A125" s="61" t="s">
        <v>473</v>
      </c>
      <c r="B125" s="61">
        <v>20191201</v>
      </c>
      <c r="C125" s="162">
        <v>576130979060</v>
      </c>
      <c r="D125" s="61" t="s">
        <v>319</v>
      </c>
      <c r="E125" s="61">
        <v>2181.37</v>
      </c>
      <c r="F125" s="61">
        <v>106</v>
      </c>
      <c r="G125" s="61">
        <v>574</v>
      </c>
      <c r="H125" s="61">
        <v>0.1202</v>
      </c>
      <c r="I125" s="61">
        <v>31.61</v>
      </c>
      <c r="J125" s="61">
        <v>20.58</v>
      </c>
      <c r="K125" s="61" t="s">
        <v>320</v>
      </c>
      <c r="L125" s="61" t="s">
        <v>131</v>
      </c>
    </row>
    <row r="126" hidden="1" spans="1:12">
      <c r="A126" s="61" t="s">
        <v>473</v>
      </c>
      <c r="B126" s="61">
        <v>20191201</v>
      </c>
      <c r="C126" s="162">
        <v>592889713507</v>
      </c>
      <c r="D126" s="61" t="s">
        <v>372</v>
      </c>
      <c r="E126" s="61">
        <v>2104.73</v>
      </c>
      <c r="F126" s="61">
        <v>64</v>
      </c>
      <c r="G126" s="61">
        <v>648</v>
      </c>
      <c r="H126" s="61">
        <v>0.0694</v>
      </c>
      <c r="I126" s="61">
        <v>46.77</v>
      </c>
      <c r="J126" s="61">
        <v>32.89</v>
      </c>
      <c r="K126" s="61" t="s">
        <v>70</v>
      </c>
      <c r="L126" s="61" t="s">
        <v>148</v>
      </c>
    </row>
    <row r="127" hidden="1" spans="1:12">
      <c r="A127" s="61" t="s">
        <v>473</v>
      </c>
      <c r="B127" s="61">
        <v>20191201</v>
      </c>
      <c r="C127" s="162">
        <v>568765915390</v>
      </c>
      <c r="D127" s="61" t="s">
        <v>300</v>
      </c>
      <c r="E127" s="61">
        <v>2085.05</v>
      </c>
      <c r="F127" s="61">
        <v>1116</v>
      </c>
      <c r="G127" s="61">
        <v>3392</v>
      </c>
      <c r="H127" s="61">
        <v>0.3084</v>
      </c>
      <c r="I127" s="61">
        <v>1.99</v>
      </c>
      <c r="J127" s="61">
        <v>1.87</v>
      </c>
      <c r="K127" s="61" t="s">
        <v>301</v>
      </c>
      <c r="L127" s="61" t="s">
        <v>148</v>
      </c>
    </row>
    <row r="128" hidden="1" spans="1:12">
      <c r="A128" s="61" t="s">
        <v>473</v>
      </c>
      <c r="B128" s="61">
        <v>20191201</v>
      </c>
      <c r="C128" s="162">
        <v>596986065929</v>
      </c>
      <c r="D128" s="61" t="s">
        <v>351</v>
      </c>
      <c r="E128" s="61">
        <v>2011.58</v>
      </c>
      <c r="F128" s="61">
        <v>60</v>
      </c>
      <c r="G128" s="61">
        <v>428</v>
      </c>
      <c r="H128" s="61">
        <v>0.1051</v>
      </c>
      <c r="I128" s="61">
        <v>44.7</v>
      </c>
      <c r="J128" s="61">
        <v>33.53</v>
      </c>
      <c r="K128" s="61" t="s">
        <v>19</v>
      </c>
      <c r="L128" s="61" t="s">
        <v>170</v>
      </c>
    </row>
    <row r="129" hidden="1" spans="1:12">
      <c r="A129" s="61" t="s">
        <v>473</v>
      </c>
      <c r="B129" s="61">
        <v>20191201</v>
      </c>
      <c r="C129" s="162">
        <v>576123419275</v>
      </c>
      <c r="D129" s="61" t="s">
        <v>298</v>
      </c>
      <c r="E129" s="61">
        <v>1845.12</v>
      </c>
      <c r="F129" s="61">
        <v>337</v>
      </c>
      <c r="G129" s="61">
        <v>1689</v>
      </c>
      <c r="H129" s="61">
        <v>0.1918</v>
      </c>
      <c r="I129" s="61">
        <v>5.69</v>
      </c>
      <c r="J129" s="61">
        <v>5.48</v>
      </c>
      <c r="K129" s="61" t="s">
        <v>299</v>
      </c>
      <c r="L129" s="61" t="s">
        <v>158</v>
      </c>
    </row>
    <row r="130" hidden="1" spans="1:12">
      <c r="A130" s="61" t="s">
        <v>473</v>
      </c>
      <c r="B130" s="61">
        <v>20191201</v>
      </c>
      <c r="C130" s="162">
        <v>527719726342</v>
      </c>
      <c r="D130" s="61" t="s">
        <v>322</v>
      </c>
      <c r="E130" s="61">
        <v>1804.94</v>
      </c>
      <c r="F130" s="61">
        <v>32</v>
      </c>
      <c r="G130" s="61">
        <v>131</v>
      </c>
      <c r="H130" s="61">
        <v>0.145</v>
      </c>
      <c r="I130" s="61">
        <v>95</v>
      </c>
      <c r="J130" s="61">
        <v>56.4</v>
      </c>
      <c r="K130" s="61" t="s">
        <v>86</v>
      </c>
      <c r="L130" s="61" t="s">
        <v>124</v>
      </c>
    </row>
    <row r="131" hidden="1" spans="1:12">
      <c r="A131" s="61" t="s">
        <v>473</v>
      </c>
      <c r="B131" s="61">
        <v>20191201</v>
      </c>
      <c r="C131" s="162">
        <v>559686121121</v>
      </c>
      <c r="D131" s="61" t="s">
        <v>235</v>
      </c>
      <c r="E131" s="61">
        <v>1768.14</v>
      </c>
      <c r="F131" s="61">
        <v>15</v>
      </c>
      <c r="G131" s="61">
        <v>199</v>
      </c>
      <c r="H131" s="61">
        <v>0.0653</v>
      </c>
      <c r="I131" s="61">
        <v>136.01</v>
      </c>
      <c r="J131" s="61">
        <v>117.88</v>
      </c>
      <c r="K131" s="61" t="s">
        <v>76</v>
      </c>
      <c r="L131" s="61" t="s">
        <v>181</v>
      </c>
    </row>
    <row r="132" hidden="1" spans="1:12">
      <c r="A132" s="61" t="s">
        <v>473</v>
      </c>
      <c r="B132" s="61">
        <v>20191201</v>
      </c>
      <c r="C132" s="162">
        <v>527183564590</v>
      </c>
      <c r="D132" s="61" t="s">
        <v>289</v>
      </c>
      <c r="E132" s="61">
        <v>1705.63</v>
      </c>
      <c r="F132" s="61">
        <v>28</v>
      </c>
      <c r="G132" s="61">
        <v>164</v>
      </c>
      <c r="H132" s="61">
        <v>0.1037</v>
      </c>
      <c r="I132" s="61">
        <v>100.33</v>
      </c>
      <c r="J132" s="61">
        <v>60.92</v>
      </c>
      <c r="K132" s="61" t="s">
        <v>101</v>
      </c>
      <c r="L132" s="61" t="s">
        <v>124</v>
      </c>
    </row>
    <row r="133" hidden="1" spans="1:12">
      <c r="A133" s="61" t="s">
        <v>473</v>
      </c>
      <c r="B133" s="61">
        <v>20191201</v>
      </c>
      <c r="C133" s="162">
        <v>566160365748</v>
      </c>
      <c r="D133" s="61" t="s">
        <v>402</v>
      </c>
      <c r="E133" s="61">
        <v>1683.82</v>
      </c>
      <c r="F133" s="61">
        <v>74</v>
      </c>
      <c r="G133" s="61">
        <v>832</v>
      </c>
      <c r="H133" s="61">
        <v>0.0769</v>
      </c>
      <c r="I133" s="61">
        <v>26.31</v>
      </c>
      <c r="J133" s="61">
        <v>22.75</v>
      </c>
      <c r="K133" s="61" t="s">
        <v>403</v>
      </c>
      <c r="L133" s="61" t="s">
        <v>148</v>
      </c>
    </row>
    <row r="134" hidden="1" spans="1:12">
      <c r="A134" s="61" t="s">
        <v>473</v>
      </c>
      <c r="B134" s="61">
        <v>20191201</v>
      </c>
      <c r="C134" s="162">
        <v>592722485900</v>
      </c>
      <c r="D134" s="61" t="s">
        <v>337</v>
      </c>
      <c r="E134" s="61">
        <v>1608.56</v>
      </c>
      <c r="F134" s="61">
        <v>175</v>
      </c>
      <c r="G134" s="61">
        <v>967</v>
      </c>
      <c r="H134" s="61">
        <v>0.1562</v>
      </c>
      <c r="I134" s="61">
        <v>10.65</v>
      </c>
      <c r="J134" s="61">
        <v>9.19</v>
      </c>
      <c r="K134" s="61" t="s">
        <v>338</v>
      </c>
      <c r="L134" s="61" t="s">
        <v>170</v>
      </c>
    </row>
    <row r="135" hidden="1" spans="1:12">
      <c r="A135" s="61" t="s">
        <v>473</v>
      </c>
      <c r="B135" s="61">
        <v>20191201</v>
      </c>
      <c r="C135" s="162">
        <v>528046969601</v>
      </c>
      <c r="D135" s="61" t="s">
        <v>411</v>
      </c>
      <c r="E135" s="61">
        <v>1598.08</v>
      </c>
      <c r="F135" s="61">
        <v>100</v>
      </c>
      <c r="G135" s="61">
        <v>162</v>
      </c>
      <c r="H135" s="61">
        <v>0.2654</v>
      </c>
      <c r="I135" s="61">
        <v>37.16</v>
      </c>
      <c r="J135" s="61">
        <v>15.98</v>
      </c>
      <c r="K135" s="61" t="s">
        <v>412</v>
      </c>
      <c r="L135" s="61" t="s">
        <v>121</v>
      </c>
    </row>
    <row r="136" hidden="1" spans="1:12">
      <c r="A136" s="61" t="s">
        <v>473</v>
      </c>
      <c r="B136" s="61">
        <v>20191201</v>
      </c>
      <c r="C136" s="162">
        <v>528064232769</v>
      </c>
      <c r="D136" s="61" t="s">
        <v>321</v>
      </c>
      <c r="E136" s="61">
        <v>1534.16</v>
      </c>
      <c r="F136" s="61">
        <v>35</v>
      </c>
      <c r="G136" s="61">
        <v>103</v>
      </c>
      <c r="H136" s="61">
        <v>0.2039</v>
      </c>
      <c r="I136" s="61">
        <v>73.06</v>
      </c>
      <c r="J136" s="61">
        <v>43.83</v>
      </c>
      <c r="K136" s="61" t="s">
        <v>96</v>
      </c>
      <c r="L136" s="61" t="s">
        <v>121</v>
      </c>
    </row>
    <row r="137" hidden="1" spans="1:12">
      <c r="A137" s="61" t="s">
        <v>473</v>
      </c>
      <c r="B137" s="61">
        <v>20191201</v>
      </c>
      <c r="C137" s="162">
        <v>593744734497</v>
      </c>
      <c r="D137" s="61" t="s">
        <v>386</v>
      </c>
      <c r="E137" s="61">
        <v>1461.51</v>
      </c>
      <c r="F137" s="61">
        <v>50</v>
      </c>
      <c r="G137" s="61">
        <v>793</v>
      </c>
      <c r="H137" s="61">
        <v>0.0492</v>
      </c>
      <c r="I137" s="61">
        <v>37.47</v>
      </c>
      <c r="J137" s="61">
        <v>29.23</v>
      </c>
      <c r="K137" s="61" t="s">
        <v>387</v>
      </c>
      <c r="L137" s="61" t="s">
        <v>121</v>
      </c>
    </row>
    <row r="138" hidden="1" spans="1:12">
      <c r="A138" s="61" t="s">
        <v>473</v>
      </c>
      <c r="B138" s="61">
        <v>20191201</v>
      </c>
      <c r="C138" s="162">
        <v>567833129601</v>
      </c>
      <c r="D138" s="61" t="s">
        <v>325</v>
      </c>
      <c r="E138" s="61">
        <v>1417.98</v>
      </c>
      <c r="F138" s="61">
        <v>68</v>
      </c>
      <c r="G138" s="61">
        <v>509</v>
      </c>
      <c r="H138" s="61">
        <v>0.0825</v>
      </c>
      <c r="I138" s="61">
        <v>33.76</v>
      </c>
      <c r="J138" s="61">
        <v>20.85</v>
      </c>
      <c r="K138" s="61" t="s">
        <v>326</v>
      </c>
      <c r="L138" s="61" t="s">
        <v>121</v>
      </c>
    </row>
    <row r="139" hidden="1" spans="1:12">
      <c r="A139" s="61" t="s">
        <v>473</v>
      </c>
      <c r="B139" s="61">
        <v>20191201</v>
      </c>
      <c r="C139" s="162">
        <v>14816670119</v>
      </c>
      <c r="D139" s="61" t="s">
        <v>369</v>
      </c>
      <c r="E139" s="61">
        <v>1394.9</v>
      </c>
      <c r="F139" s="61">
        <v>175</v>
      </c>
      <c r="G139" s="61">
        <v>1200</v>
      </c>
      <c r="H139" s="61">
        <v>0.1042</v>
      </c>
      <c r="I139" s="61">
        <v>11.16</v>
      </c>
      <c r="J139" s="61">
        <v>7.97</v>
      </c>
      <c r="K139" s="61" t="s">
        <v>370</v>
      </c>
      <c r="L139" s="61" t="s">
        <v>121</v>
      </c>
    </row>
    <row r="140" hidden="1" spans="1:12">
      <c r="A140" s="61" t="s">
        <v>473</v>
      </c>
      <c r="B140" s="61">
        <v>20191201</v>
      </c>
      <c r="C140" s="162">
        <v>527733377421</v>
      </c>
      <c r="D140" s="61" t="s">
        <v>484</v>
      </c>
      <c r="E140" s="61">
        <v>1270.61</v>
      </c>
      <c r="F140" s="61">
        <v>27</v>
      </c>
      <c r="G140" s="61">
        <v>42</v>
      </c>
      <c r="H140" s="61">
        <v>0.0952</v>
      </c>
      <c r="I140" s="61">
        <v>317.65</v>
      </c>
      <c r="J140" s="61">
        <v>47.06</v>
      </c>
      <c r="K140" s="61" t="s">
        <v>7</v>
      </c>
      <c r="L140" s="61" t="s">
        <v>121</v>
      </c>
    </row>
    <row r="141" hidden="1" spans="1:12">
      <c r="A141" s="61" t="s">
        <v>473</v>
      </c>
      <c r="B141" s="61">
        <v>20191201</v>
      </c>
      <c r="C141" s="162">
        <v>570173668187</v>
      </c>
      <c r="D141" s="61" t="s">
        <v>360</v>
      </c>
      <c r="E141" s="61">
        <v>1173.88</v>
      </c>
      <c r="F141" s="61">
        <v>54</v>
      </c>
      <c r="G141" s="61">
        <v>285</v>
      </c>
      <c r="H141" s="61">
        <v>0.1263</v>
      </c>
      <c r="I141" s="61">
        <v>32.61</v>
      </c>
      <c r="J141" s="61">
        <v>21.74</v>
      </c>
      <c r="K141" s="61" t="s">
        <v>361</v>
      </c>
      <c r="L141" s="61" t="s">
        <v>121</v>
      </c>
    </row>
    <row r="142" hidden="1" spans="1:12">
      <c r="A142" s="61" t="s">
        <v>473</v>
      </c>
      <c r="B142" s="61">
        <v>20191201</v>
      </c>
      <c r="C142" s="162">
        <v>592878213305</v>
      </c>
      <c r="D142" s="61" t="s">
        <v>352</v>
      </c>
      <c r="E142" s="61">
        <v>1161.61</v>
      </c>
      <c r="F142" s="61">
        <v>317</v>
      </c>
      <c r="G142" s="61">
        <v>1068</v>
      </c>
      <c r="H142" s="61">
        <v>0.2116</v>
      </c>
      <c r="I142" s="61">
        <v>5.14</v>
      </c>
      <c r="J142" s="61">
        <v>3.66</v>
      </c>
      <c r="K142" s="61" t="s">
        <v>353</v>
      </c>
      <c r="L142" s="61" t="s">
        <v>148</v>
      </c>
    </row>
    <row r="143" hidden="1" spans="1:12">
      <c r="A143" s="61" t="s">
        <v>473</v>
      </c>
      <c r="B143" s="61">
        <v>20191201</v>
      </c>
      <c r="C143" s="162">
        <v>542631276327</v>
      </c>
      <c r="D143" s="61" t="s">
        <v>356</v>
      </c>
      <c r="E143" s="61">
        <v>1099.05</v>
      </c>
      <c r="F143" s="61">
        <v>31</v>
      </c>
      <c r="G143" s="61">
        <v>438</v>
      </c>
      <c r="H143" s="61">
        <v>0.0571</v>
      </c>
      <c r="I143" s="61">
        <v>43.96</v>
      </c>
      <c r="J143" s="61">
        <v>35.45</v>
      </c>
      <c r="K143" s="61" t="s">
        <v>357</v>
      </c>
      <c r="L143" s="61" t="s">
        <v>204</v>
      </c>
    </row>
    <row r="144" hidden="1" spans="1:12">
      <c r="A144" s="61" t="s">
        <v>473</v>
      </c>
      <c r="B144" s="61">
        <v>20191201</v>
      </c>
      <c r="C144" s="162">
        <v>538927350752</v>
      </c>
      <c r="D144" s="61" t="s">
        <v>375</v>
      </c>
      <c r="E144" s="61">
        <v>1086.78</v>
      </c>
      <c r="F144" s="61">
        <v>24</v>
      </c>
      <c r="G144" s="61">
        <v>217</v>
      </c>
      <c r="H144" s="61">
        <v>0.0968</v>
      </c>
      <c r="I144" s="61">
        <v>51.75</v>
      </c>
      <c r="J144" s="61">
        <v>45.28</v>
      </c>
      <c r="K144" s="61" t="s">
        <v>72</v>
      </c>
      <c r="L144" s="61" t="s">
        <v>148</v>
      </c>
    </row>
    <row r="145" hidden="1" spans="1:12">
      <c r="A145" s="61" t="s">
        <v>473</v>
      </c>
      <c r="B145" s="61">
        <v>20191201</v>
      </c>
      <c r="C145" s="162">
        <v>591896537696</v>
      </c>
      <c r="D145" s="61" t="s">
        <v>378</v>
      </c>
      <c r="E145" s="61">
        <v>974.93</v>
      </c>
      <c r="F145" s="61">
        <v>25</v>
      </c>
      <c r="G145" s="61">
        <v>753</v>
      </c>
      <c r="H145" s="61">
        <v>0.0305</v>
      </c>
      <c r="I145" s="61">
        <v>42.39</v>
      </c>
      <c r="J145" s="61">
        <v>39</v>
      </c>
      <c r="K145" s="61" t="s">
        <v>379</v>
      </c>
      <c r="L145" s="61" t="s">
        <v>121</v>
      </c>
    </row>
    <row r="146" hidden="1" spans="1:12">
      <c r="A146" s="61" t="s">
        <v>473</v>
      </c>
      <c r="B146" s="61">
        <v>20191201</v>
      </c>
      <c r="C146" s="162">
        <v>570361375952</v>
      </c>
      <c r="D146" s="61" t="s">
        <v>341</v>
      </c>
      <c r="E146" s="61">
        <v>951.13</v>
      </c>
      <c r="F146" s="61">
        <v>23</v>
      </c>
      <c r="G146" s="61">
        <v>224</v>
      </c>
      <c r="H146" s="61">
        <v>0.0714</v>
      </c>
      <c r="I146" s="61">
        <v>59.45</v>
      </c>
      <c r="J146" s="61">
        <v>41.35</v>
      </c>
      <c r="K146" s="61" t="s">
        <v>342</v>
      </c>
      <c r="L146" s="61" t="s">
        <v>266</v>
      </c>
    </row>
    <row r="147" hidden="1" spans="1:12">
      <c r="A147" s="61" t="s">
        <v>473</v>
      </c>
      <c r="B147" s="61">
        <v>20191201</v>
      </c>
      <c r="C147" s="162">
        <v>42301063223</v>
      </c>
      <c r="D147" s="61" t="s">
        <v>380</v>
      </c>
      <c r="E147" s="61">
        <v>928.47</v>
      </c>
      <c r="F147" s="61">
        <v>55</v>
      </c>
      <c r="G147" s="61">
        <v>416</v>
      </c>
      <c r="H147" s="61">
        <v>0.0865</v>
      </c>
      <c r="I147" s="61">
        <v>25.79</v>
      </c>
      <c r="J147" s="61">
        <v>16.88</v>
      </c>
      <c r="K147" s="61" t="s">
        <v>381</v>
      </c>
      <c r="L147" s="61" t="s">
        <v>121</v>
      </c>
    </row>
    <row r="148" hidden="1" spans="1:12">
      <c r="A148" s="61" t="s">
        <v>473</v>
      </c>
      <c r="B148" s="61">
        <v>20191201</v>
      </c>
      <c r="C148" s="162">
        <v>538265230095</v>
      </c>
      <c r="D148" s="61" t="s">
        <v>424</v>
      </c>
      <c r="E148" s="61">
        <v>851.29</v>
      </c>
      <c r="F148" s="61">
        <v>20</v>
      </c>
      <c r="G148" s="61">
        <v>30</v>
      </c>
      <c r="H148" s="61">
        <v>0.2333</v>
      </c>
      <c r="I148" s="61">
        <v>121.61</v>
      </c>
      <c r="J148" s="61">
        <v>42.56</v>
      </c>
      <c r="K148" s="61" t="s">
        <v>425</v>
      </c>
      <c r="L148" s="61" t="s">
        <v>121</v>
      </c>
    </row>
    <row r="149" hidden="1" spans="1:12">
      <c r="A149" s="61" t="s">
        <v>473</v>
      </c>
      <c r="B149" s="61">
        <v>20191201</v>
      </c>
      <c r="C149" s="162">
        <v>547190677216</v>
      </c>
      <c r="D149" s="61" t="s">
        <v>362</v>
      </c>
      <c r="E149" s="61">
        <v>810.12</v>
      </c>
      <c r="F149" s="61">
        <v>33</v>
      </c>
      <c r="G149" s="61">
        <v>98</v>
      </c>
      <c r="H149" s="61">
        <v>0.3163</v>
      </c>
      <c r="I149" s="61">
        <v>26.13</v>
      </c>
      <c r="J149" s="61">
        <v>24.55</v>
      </c>
      <c r="K149" s="61" t="s">
        <v>363</v>
      </c>
      <c r="L149" s="61" t="s">
        <v>148</v>
      </c>
    </row>
    <row r="150" hidden="1" spans="1:12">
      <c r="A150" s="61" t="s">
        <v>473</v>
      </c>
      <c r="B150" s="61">
        <v>20191201</v>
      </c>
      <c r="C150" s="162">
        <v>17609936348</v>
      </c>
      <c r="D150" s="61" t="s">
        <v>343</v>
      </c>
      <c r="E150" s="61">
        <v>791.39</v>
      </c>
      <c r="F150" s="61">
        <v>290</v>
      </c>
      <c r="G150" s="61">
        <v>800</v>
      </c>
      <c r="H150" s="61">
        <v>0.2225</v>
      </c>
      <c r="I150" s="61">
        <v>4.45</v>
      </c>
      <c r="J150" s="61">
        <v>2.73</v>
      </c>
      <c r="K150" s="61" t="s">
        <v>344</v>
      </c>
      <c r="L150" s="61" t="s">
        <v>170</v>
      </c>
    </row>
    <row r="151" hidden="1" spans="1:12">
      <c r="A151" s="61" t="s">
        <v>473</v>
      </c>
      <c r="B151" s="61">
        <v>20191201</v>
      </c>
      <c r="C151" s="162">
        <v>593809413272</v>
      </c>
      <c r="D151" s="61" t="s">
        <v>371</v>
      </c>
      <c r="E151" s="61">
        <v>770.53</v>
      </c>
      <c r="F151" s="61">
        <v>13</v>
      </c>
      <c r="G151" s="61">
        <v>2809</v>
      </c>
      <c r="H151" s="61">
        <v>0.0043</v>
      </c>
      <c r="I151" s="61">
        <v>64.21</v>
      </c>
      <c r="J151" s="61">
        <v>59.27</v>
      </c>
      <c r="K151" s="61" t="s">
        <v>66</v>
      </c>
      <c r="L151" s="61" t="s">
        <v>181</v>
      </c>
    </row>
    <row r="152" hidden="1" spans="1:12">
      <c r="A152" s="61" t="s">
        <v>473</v>
      </c>
      <c r="B152" s="61">
        <v>20191201</v>
      </c>
      <c r="C152" s="162">
        <v>523138079161</v>
      </c>
      <c r="D152" s="61" t="s">
        <v>384</v>
      </c>
      <c r="E152" s="61">
        <v>763.54</v>
      </c>
      <c r="F152" s="61">
        <v>125</v>
      </c>
      <c r="G152" s="61">
        <v>387</v>
      </c>
      <c r="H152" s="61">
        <v>0.1654</v>
      </c>
      <c r="I152" s="61">
        <v>11.93</v>
      </c>
      <c r="J152" s="61">
        <v>6.11</v>
      </c>
      <c r="K152" s="61" t="s">
        <v>385</v>
      </c>
      <c r="L152" s="61" t="s">
        <v>170</v>
      </c>
    </row>
    <row r="153" hidden="1" spans="1:12">
      <c r="A153" s="61" t="s">
        <v>473</v>
      </c>
      <c r="B153" s="61">
        <v>20191201</v>
      </c>
      <c r="C153" s="162">
        <v>554217085959</v>
      </c>
      <c r="D153" s="61" t="s">
        <v>408</v>
      </c>
      <c r="E153" s="61">
        <v>722.66</v>
      </c>
      <c r="F153" s="61">
        <v>19</v>
      </c>
      <c r="G153" s="61">
        <v>152</v>
      </c>
      <c r="H153" s="61">
        <v>0.0855</v>
      </c>
      <c r="I153" s="61">
        <v>55.59</v>
      </c>
      <c r="J153" s="61">
        <v>38.03</v>
      </c>
      <c r="K153" s="61" t="s">
        <v>85</v>
      </c>
      <c r="L153" s="61" t="s">
        <v>124</v>
      </c>
    </row>
    <row r="154" hidden="1" spans="1:12">
      <c r="A154" s="61" t="s">
        <v>473</v>
      </c>
      <c r="B154" s="61">
        <v>20191201</v>
      </c>
      <c r="C154" s="162">
        <v>527119411115</v>
      </c>
      <c r="D154" s="61" t="s">
        <v>283</v>
      </c>
      <c r="E154" s="61">
        <v>717.96</v>
      </c>
      <c r="F154" s="61">
        <v>17</v>
      </c>
      <c r="G154" s="61">
        <v>67</v>
      </c>
      <c r="H154" s="61">
        <v>0.2239</v>
      </c>
      <c r="I154" s="61">
        <v>47.86</v>
      </c>
      <c r="J154" s="61">
        <v>42.23</v>
      </c>
      <c r="K154" s="61" t="s">
        <v>99</v>
      </c>
      <c r="L154" s="61" t="s">
        <v>121</v>
      </c>
    </row>
    <row r="155" hidden="1" spans="1:12">
      <c r="A155" s="61" t="s">
        <v>473</v>
      </c>
      <c r="B155" s="61">
        <v>20191201</v>
      </c>
      <c r="C155" s="162">
        <v>574735494600</v>
      </c>
      <c r="D155" s="61" t="s">
        <v>358</v>
      </c>
      <c r="E155" s="61">
        <v>670.54</v>
      </c>
      <c r="F155" s="61">
        <v>12</v>
      </c>
      <c r="G155" s="61">
        <v>213</v>
      </c>
      <c r="H155" s="61">
        <v>0.047</v>
      </c>
      <c r="I155" s="61">
        <v>67.05</v>
      </c>
      <c r="J155" s="61">
        <v>55.88</v>
      </c>
      <c r="K155" s="61" t="s">
        <v>359</v>
      </c>
      <c r="L155" s="61" t="s">
        <v>124</v>
      </c>
    </row>
    <row r="156" hidden="1" spans="1:12">
      <c r="A156" s="61" t="s">
        <v>473</v>
      </c>
      <c r="B156" s="61">
        <v>20191201</v>
      </c>
      <c r="C156" s="162">
        <v>575961933882</v>
      </c>
      <c r="D156" s="61" t="s">
        <v>382</v>
      </c>
      <c r="E156" s="61">
        <v>652.73</v>
      </c>
      <c r="F156" s="61">
        <v>23</v>
      </c>
      <c r="G156" s="61">
        <v>218</v>
      </c>
      <c r="H156" s="61">
        <v>0.0963</v>
      </c>
      <c r="I156" s="61">
        <v>31.08</v>
      </c>
      <c r="J156" s="61">
        <v>28.38</v>
      </c>
      <c r="K156" s="61" t="s">
        <v>383</v>
      </c>
      <c r="L156" s="61" t="s">
        <v>148</v>
      </c>
    </row>
    <row r="157" hidden="1" spans="1:12">
      <c r="A157" s="61" t="s">
        <v>473</v>
      </c>
      <c r="B157" s="61">
        <v>20191201</v>
      </c>
      <c r="C157" s="162">
        <v>528064556251</v>
      </c>
      <c r="D157" s="61" t="s">
        <v>427</v>
      </c>
      <c r="E157" s="61">
        <v>652.13</v>
      </c>
      <c r="F157" s="61">
        <v>25</v>
      </c>
      <c r="G157" s="61">
        <v>127</v>
      </c>
      <c r="H157" s="61">
        <v>0.1496</v>
      </c>
      <c r="I157" s="61">
        <v>34.32</v>
      </c>
      <c r="J157" s="61">
        <v>26.09</v>
      </c>
      <c r="K157" s="61" t="s">
        <v>428</v>
      </c>
      <c r="L157" s="61" t="s">
        <v>121</v>
      </c>
    </row>
    <row r="158" hidden="1" spans="1:12">
      <c r="A158" s="61" t="s">
        <v>473</v>
      </c>
      <c r="B158" s="61">
        <v>20191201</v>
      </c>
      <c r="C158" s="162">
        <v>537843990110</v>
      </c>
      <c r="D158" s="61" t="s">
        <v>364</v>
      </c>
      <c r="E158" s="61">
        <v>616.48</v>
      </c>
      <c r="F158" s="61">
        <v>10</v>
      </c>
      <c r="G158" s="61">
        <v>145</v>
      </c>
      <c r="H158" s="61">
        <v>0.0552</v>
      </c>
      <c r="I158" s="61">
        <v>77.06</v>
      </c>
      <c r="J158" s="61">
        <v>61.65</v>
      </c>
      <c r="K158" s="61" t="s">
        <v>365</v>
      </c>
      <c r="L158" s="61" t="s">
        <v>124</v>
      </c>
    </row>
    <row r="159" hidden="1" spans="1:12">
      <c r="A159" s="61" t="s">
        <v>473</v>
      </c>
      <c r="B159" s="61">
        <v>20191201</v>
      </c>
      <c r="C159" s="162">
        <v>538267926200</v>
      </c>
      <c r="D159" s="61" t="s">
        <v>442</v>
      </c>
      <c r="E159" s="61">
        <v>601.51</v>
      </c>
      <c r="F159" s="61">
        <v>7</v>
      </c>
      <c r="G159" s="61">
        <v>360</v>
      </c>
      <c r="H159" s="61">
        <v>0.0194</v>
      </c>
      <c r="I159" s="61">
        <v>85.93</v>
      </c>
      <c r="J159" s="61">
        <v>85.93</v>
      </c>
      <c r="K159" s="61" t="s">
        <v>443</v>
      </c>
      <c r="L159" s="61" t="s">
        <v>124</v>
      </c>
    </row>
    <row r="160" hidden="1" spans="1:12">
      <c r="A160" s="61" t="s">
        <v>473</v>
      </c>
      <c r="B160" s="61">
        <v>20191201</v>
      </c>
      <c r="C160" s="162">
        <v>527733221669</v>
      </c>
      <c r="D160" s="61" t="s">
        <v>376</v>
      </c>
      <c r="E160" s="61">
        <v>599.57</v>
      </c>
      <c r="F160" s="61">
        <v>16</v>
      </c>
      <c r="G160" s="61">
        <v>159</v>
      </c>
      <c r="H160" s="61">
        <v>0.088</v>
      </c>
      <c r="I160" s="61">
        <v>42.83</v>
      </c>
      <c r="J160" s="61">
        <v>37.47</v>
      </c>
      <c r="K160" s="61" t="s">
        <v>377</v>
      </c>
      <c r="L160" s="61" t="s">
        <v>121</v>
      </c>
    </row>
    <row r="161" hidden="1" spans="1:12">
      <c r="A161" s="61" t="s">
        <v>473</v>
      </c>
      <c r="B161" s="61">
        <v>20191201</v>
      </c>
      <c r="C161" s="162">
        <v>587241915065</v>
      </c>
      <c r="D161" s="61" t="s">
        <v>390</v>
      </c>
      <c r="E161" s="61">
        <v>530.7</v>
      </c>
      <c r="F161" s="61">
        <v>18</v>
      </c>
      <c r="G161" s="61">
        <v>119</v>
      </c>
      <c r="H161" s="61">
        <v>0.1261</v>
      </c>
      <c r="I161" s="61">
        <v>35.38</v>
      </c>
      <c r="J161" s="61">
        <v>29.48</v>
      </c>
      <c r="K161" s="61" t="s">
        <v>391</v>
      </c>
      <c r="L161" s="61" t="s">
        <v>121</v>
      </c>
    </row>
    <row r="162" hidden="1" spans="1:12">
      <c r="A162" s="61" t="s">
        <v>473</v>
      </c>
      <c r="B162" s="61">
        <v>20191201</v>
      </c>
      <c r="C162" s="162">
        <v>599139729217</v>
      </c>
      <c r="D162" s="61" t="s">
        <v>394</v>
      </c>
      <c r="E162" s="61">
        <v>430.13</v>
      </c>
      <c r="F162" s="61">
        <v>28</v>
      </c>
      <c r="G162" s="61">
        <v>181</v>
      </c>
      <c r="H162" s="61">
        <v>0.1326</v>
      </c>
      <c r="I162" s="61">
        <v>17.92</v>
      </c>
      <c r="J162" s="61">
        <v>15.36</v>
      </c>
      <c r="K162" s="61" t="e">
        <v>#N/A</v>
      </c>
      <c r="L162" s="61" t="e">
        <v>#N/A</v>
      </c>
    </row>
    <row r="163" hidden="1" spans="1:12">
      <c r="A163" s="61" t="s">
        <v>473</v>
      </c>
      <c r="B163" s="61">
        <v>20191201</v>
      </c>
      <c r="C163" s="162">
        <v>575744476444</v>
      </c>
      <c r="D163" s="61" t="s">
        <v>422</v>
      </c>
      <c r="E163" s="61">
        <v>408.82</v>
      </c>
      <c r="F163" s="61">
        <v>49</v>
      </c>
      <c r="G163" s="61">
        <v>383</v>
      </c>
      <c r="H163" s="61">
        <v>0.1175</v>
      </c>
      <c r="I163" s="61">
        <v>9.08</v>
      </c>
      <c r="J163" s="61">
        <v>8.34</v>
      </c>
      <c r="K163" s="61" t="s">
        <v>423</v>
      </c>
      <c r="L163" s="61" t="s">
        <v>158</v>
      </c>
    </row>
    <row r="164" hidden="1" spans="1:12">
      <c r="A164" s="61" t="s">
        <v>473</v>
      </c>
      <c r="B164" s="61">
        <v>20191201</v>
      </c>
      <c r="C164" s="162">
        <v>579320347030</v>
      </c>
      <c r="D164" s="61" t="s">
        <v>418</v>
      </c>
      <c r="E164" s="61">
        <v>367.44</v>
      </c>
      <c r="F164" s="61">
        <v>19</v>
      </c>
      <c r="G164" s="61">
        <v>183</v>
      </c>
      <c r="H164" s="61">
        <v>0.0656</v>
      </c>
      <c r="I164" s="61">
        <v>30.62</v>
      </c>
      <c r="J164" s="61">
        <v>19.34</v>
      </c>
      <c r="K164" s="61" t="s">
        <v>419</v>
      </c>
      <c r="L164" s="61" t="s">
        <v>158</v>
      </c>
    </row>
    <row r="165" hidden="1" spans="1:12">
      <c r="A165" s="61" t="s">
        <v>473</v>
      </c>
      <c r="B165" s="61">
        <v>20191201</v>
      </c>
      <c r="C165" s="162">
        <v>528033190141</v>
      </c>
      <c r="D165" s="61" t="s">
        <v>485</v>
      </c>
      <c r="E165" s="61">
        <v>364.53</v>
      </c>
      <c r="F165" s="61">
        <v>9</v>
      </c>
      <c r="G165" s="61">
        <v>33</v>
      </c>
      <c r="H165" s="61">
        <v>0.1212</v>
      </c>
      <c r="I165" s="61">
        <v>91.13</v>
      </c>
      <c r="J165" s="61">
        <v>40.5</v>
      </c>
      <c r="K165" s="61" t="s">
        <v>84</v>
      </c>
      <c r="L165" s="61" t="s">
        <v>121</v>
      </c>
    </row>
    <row r="166" hidden="1" spans="1:12">
      <c r="A166" s="61" t="s">
        <v>473</v>
      </c>
      <c r="B166" s="61">
        <v>20191201</v>
      </c>
      <c r="C166" s="162">
        <v>528064196860</v>
      </c>
      <c r="D166" s="61" t="s">
        <v>368</v>
      </c>
      <c r="E166" s="61">
        <v>346.31</v>
      </c>
      <c r="F166" s="61">
        <v>5</v>
      </c>
      <c r="G166" s="61">
        <v>73</v>
      </c>
      <c r="H166" s="61">
        <v>0.0548</v>
      </c>
      <c r="I166" s="61">
        <v>86.58</v>
      </c>
      <c r="J166" s="61">
        <v>69.26</v>
      </c>
      <c r="K166" s="61" t="s">
        <v>83</v>
      </c>
      <c r="L166" s="61" t="s">
        <v>121</v>
      </c>
    </row>
    <row r="167" hidden="1" spans="1:12">
      <c r="A167" s="61" t="s">
        <v>473</v>
      </c>
      <c r="B167" s="61">
        <v>20191201</v>
      </c>
      <c r="C167" s="162">
        <v>528047181291</v>
      </c>
      <c r="D167" s="61" t="s">
        <v>397</v>
      </c>
      <c r="E167" s="61">
        <v>345</v>
      </c>
      <c r="F167" s="61">
        <v>8</v>
      </c>
      <c r="G167" s="61">
        <v>78</v>
      </c>
      <c r="H167" s="61">
        <v>0.1026</v>
      </c>
      <c r="I167" s="61">
        <v>43.12</v>
      </c>
      <c r="J167" s="61">
        <v>43.12</v>
      </c>
      <c r="K167" s="61" t="s">
        <v>82</v>
      </c>
      <c r="L167" s="61" t="s">
        <v>124</v>
      </c>
    </row>
    <row r="168" hidden="1" spans="1:12">
      <c r="A168" s="61" t="s">
        <v>473</v>
      </c>
      <c r="B168" s="61">
        <v>20191201</v>
      </c>
      <c r="C168" s="162">
        <v>578894356956</v>
      </c>
      <c r="D168" s="61" t="s">
        <v>400</v>
      </c>
      <c r="E168" s="61">
        <v>332.85</v>
      </c>
      <c r="F168" s="61">
        <v>13</v>
      </c>
      <c r="G168" s="61">
        <v>363</v>
      </c>
      <c r="H168" s="61">
        <v>0.0303</v>
      </c>
      <c r="I168" s="61">
        <v>30.26</v>
      </c>
      <c r="J168" s="61">
        <v>25.6</v>
      </c>
      <c r="K168" s="61" t="s">
        <v>401</v>
      </c>
      <c r="L168" s="61" t="s">
        <v>158</v>
      </c>
    </row>
    <row r="169" hidden="1" spans="1:12">
      <c r="A169" s="61" t="s">
        <v>473</v>
      </c>
      <c r="B169" s="61">
        <v>20191201</v>
      </c>
      <c r="C169" s="162">
        <v>525281347377</v>
      </c>
      <c r="D169" s="61" t="s">
        <v>449</v>
      </c>
      <c r="E169" s="61">
        <v>292.61</v>
      </c>
      <c r="F169" s="61">
        <v>9</v>
      </c>
      <c r="G169" s="61">
        <v>64</v>
      </c>
      <c r="H169" s="61">
        <v>0.1094</v>
      </c>
      <c r="I169" s="61">
        <v>41.8</v>
      </c>
      <c r="J169" s="61">
        <v>32.51</v>
      </c>
      <c r="K169" s="61" t="s">
        <v>450</v>
      </c>
      <c r="L169" s="61" t="s">
        <v>121</v>
      </c>
    </row>
    <row r="170" hidden="1" spans="1:12">
      <c r="A170" s="61" t="s">
        <v>473</v>
      </c>
      <c r="B170" s="61">
        <v>20191201</v>
      </c>
      <c r="C170" s="162">
        <v>528032990563</v>
      </c>
      <c r="D170" s="61" t="s">
        <v>392</v>
      </c>
      <c r="E170" s="61">
        <v>285.88</v>
      </c>
      <c r="F170" s="61">
        <v>14</v>
      </c>
      <c r="G170" s="61">
        <v>101</v>
      </c>
      <c r="H170" s="61">
        <v>0.1287</v>
      </c>
      <c r="I170" s="61">
        <v>21.99</v>
      </c>
      <c r="J170" s="61">
        <v>20.42</v>
      </c>
      <c r="K170" s="61" t="s">
        <v>393</v>
      </c>
      <c r="L170" s="61" t="s">
        <v>121</v>
      </c>
    </row>
    <row r="171" hidden="1" spans="1:12">
      <c r="A171" s="61" t="s">
        <v>473</v>
      </c>
      <c r="B171" s="61">
        <v>20191201</v>
      </c>
      <c r="C171" s="162">
        <v>599138477865</v>
      </c>
      <c r="D171" s="61" t="s">
        <v>421</v>
      </c>
      <c r="E171" s="61">
        <v>283.95</v>
      </c>
      <c r="F171" s="61">
        <v>21</v>
      </c>
      <c r="G171" s="61">
        <v>73</v>
      </c>
      <c r="H171" s="61">
        <v>0.1781</v>
      </c>
      <c r="I171" s="61">
        <v>21.84</v>
      </c>
      <c r="J171" s="61">
        <v>13.52</v>
      </c>
      <c r="K171" s="61" t="e">
        <v>#N/A</v>
      </c>
      <c r="L171" s="61" t="e">
        <v>#N/A</v>
      </c>
    </row>
    <row r="172" hidden="1" spans="1:12">
      <c r="A172" s="61" t="s">
        <v>473</v>
      </c>
      <c r="B172" s="61">
        <v>20191201</v>
      </c>
      <c r="C172" s="162">
        <v>583164476133</v>
      </c>
      <c r="D172" s="61" t="s">
        <v>413</v>
      </c>
      <c r="E172" s="61">
        <v>279</v>
      </c>
      <c r="F172" s="61">
        <v>4</v>
      </c>
      <c r="G172" s="61">
        <v>233</v>
      </c>
      <c r="H172" s="61">
        <v>0.0172</v>
      </c>
      <c r="I172" s="61">
        <v>69.75</v>
      </c>
      <c r="J172" s="61">
        <v>69.75</v>
      </c>
      <c r="K172" s="61" t="s">
        <v>414</v>
      </c>
      <c r="L172" s="61" t="s">
        <v>124</v>
      </c>
    </row>
    <row r="173" hidden="1" spans="1:12">
      <c r="A173" s="61" t="s">
        <v>473</v>
      </c>
      <c r="B173" s="61">
        <v>20191201</v>
      </c>
      <c r="C173" s="162">
        <v>527990607768</v>
      </c>
      <c r="D173" s="61" t="s">
        <v>409</v>
      </c>
      <c r="E173" s="61">
        <v>275.85</v>
      </c>
      <c r="F173" s="61">
        <v>10</v>
      </c>
      <c r="G173" s="61">
        <v>62</v>
      </c>
      <c r="H173" s="61">
        <v>0.1452</v>
      </c>
      <c r="I173" s="61">
        <v>30.65</v>
      </c>
      <c r="J173" s="61">
        <v>27.59</v>
      </c>
      <c r="K173" s="61" t="s">
        <v>410</v>
      </c>
      <c r="L173" s="61" t="s">
        <v>121</v>
      </c>
    </row>
    <row r="174" hidden="1" spans="1:12">
      <c r="A174" s="61" t="s">
        <v>473</v>
      </c>
      <c r="B174" s="61">
        <v>20191201</v>
      </c>
      <c r="C174" s="162">
        <v>599335454245</v>
      </c>
      <c r="D174" s="61" t="s">
        <v>451</v>
      </c>
      <c r="E174" s="61">
        <v>251.7</v>
      </c>
      <c r="F174" s="61">
        <v>12</v>
      </c>
      <c r="G174" s="61">
        <v>39</v>
      </c>
      <c r="H174" s="61">
        <v>0.2564</v>
      </c>
      <c r="I174" s="61">
        <v>25.17</v>
      </c>
      <c r="J174" s="61">
        <v>20.98</v>
      </c>
      <c r="K174" s="61" t="e">
        <v>#N/A</v>
      </c>
      <c r="L174" s="61" t="e">
        <v>#N/A</v>
      </c>
    </row>
    <row r="175" hidden="1" spans="1:12">
      <c r="A175" s="61" t="s">
        <v>473</v>
      </c>
      <c r="B175" s="61">
        <v>20191201</v>
      </c>
      <c r="C175" s="162">
        <v>599141001175</v>
      </c>
      <c r="D175" s="61" t="s">
        <v>439</v>
      </c>
      <c r="E175" s="61">
        <v>241.2</v>
      </c>
      <c r="F175" s="61">
        <v>8</v>
      </c>
      <c r="G175" s="61">
        <v>115</v>
      </c>
      <c r="H175" s="61">
        <v>0.0696</v>
      </c>
      <c r="I175" s="61">
        <v>30.15</v>
      </c>
      <c r="J175" s="61">
        <v>30.15</v>
      </c>
      <c r="K175" s="61" t="e">
        <v>#N/A</v>
      </c>
      <c r="L175" s="61" t="e">
        <v>#N/A</v>
      </c>
    </row>
    <row r="176" hidden="1" spans="1:12">
      <c r="A176" s="61" t="s">
        <v>473</v>
      </c>
      <c r="B176" s="61">
        <v>20191201</v>
      </c>
      <c r="C176" s="162">
        <v>601848376488</v>
      </c>
      <c r="D176" s="61" t="s">
        <v>486</v>
      </c>
      <c r="E176" s="61">
        <v>237.25</v>
      </c>
      <c r="F176" s="61">
        <v>10</v>
      </c>
      <c r="G176" s="61">
        <v>58</v>
      </c>
      <c r="H176" s="61">
        <v>0.1035</v>
      </c>
      <c r="I176" s="61">
        <v>39.54</v>
      </c>
      <c r="J176" s="61">
        <v>23.73</v>
      </c>
      <c r="K176" s="61" t="e">
        <v>#N/A</v>
      </c>
      <c r="L176" s="61" t="e">
        <v>#N/A</v>
      </c>
    </row>
    <row r="177" hidden="1" spans="1:12">
      <c r="A177" s="61" t="s">
        <v>473</v>
      </c>
      <c r="B177" s="61">
        <v>20191201</v>
      </c>
      <c r="C177" s="162">
        <v>574623529141</v>
      </c>
      <c r="D177" s="61" t="s">
        <v>458</v>
      </c>
      <c r="E177" s="61">
        <v>236.1</v>
      </c>
      <c r="F177" s="61">
        <v>9</v>
      </c>
      <c r="G177" s="61">
        <v>54</v>
      </c>
      <c r="H177" s="61">
        <v>0.0926</v>
      </c>
      <c r="I177" s="61">
        <v>47.22</v>
      </c>
      <c r="J177" s="61">
        <v>26.23</v>
      </c>
      <c r="K177" s="61" t="s">
        <v>428</v>
      </c>
      <c r="L177" s="61" t="s">
        <v>121</v>
      </c>
    </row>
    <row r="178" hidden="1" spans="1:12">
      <c r="A178" s="61" t="s">
        <v>473</v>
      </c>
      <c r="B178" s="61">
        <v>20191201</v>
      </c>
      <c r="C178" s="162">
        <v>599522087809</v>
      </c>
      <c r="D178" s="61" t="s">
        <v>448</v>
      </c>
      <c r="E178" s="61">
        <v>225.23</v>
      </c>
      <c r="F178" s="61">
        <v>12</v>
      </c>
      <c r="G178" s="61">
        <v>71</v>
      </c>
      <c r="H178" s="61">
        <v>0.169</v>
      </c>
      <c r="I178" s="61">
        <v>18.77</v>
      </c>
      <c r="J178" s="61">
        <v>18.77</v>
      </c>
      <c r="K178" s="61" t="e">
        <v>#N/A</v>
      </c>
      <c r="L178" s="61" t="e">
        <v>#N/A</v>
      </c>
    </row>
    <row r="179" hidden="1" spans="1:12">
      <c r="A179" s="61" t="s">
        <v>473</v>
      </c>
      <c r="B179" s="61">
        <v>20191201</v>
      </c>
      <c r="C179" s="162">
        <v>604021319220</v>
      </c>
      <c r="D179" s="61" t="s">
        <v>434</v>
      </c>
      <c r="E179" s="61">
        <v>206.73</v>
      </c>
      <c r="F179" s="61">
        <v>3</v>
      </c>
      <c r="G179" s="61">
        <v>62</v>
      </c>
      <c r="H179" s="61">
        <v>0.0484</v>
      </c>
      <c r="I179" s="61">
        <v>68.91</v>
      </c>
      <c r="J179" s="61">
        <v>68.91</v>
      </c>
      <c r="K179" s="61" t="s">
        <v>13</v>
      </c>
      <c r="L179" s="61" t="s">
        <v>124</v>
      </c>
    </row>
    <row r="180" hidden="1" spans="1:12">
      <c r="A180" s="61" t="s">
        <v>473</v>
      </c>
      <c r="B180" s="61">
        <v>20191201</v>
      </c>
      <c r="C180" s="162">
        <v>583511426009</v>
      </c>
      <c r="D180" s="61" t="s">
        <v>404</v>
      </c>
      <c r="E180" s="61">
        <v>201.8</v>
      </c>
      <c r="F180" s="61">
        <v>3</v>
      </c>
      <c r="G180" s="61">
        <v>144</v>
      </c>
      <c r="H180" s="61">
        <v>0.0139</v>
      </c>
      <c r="I180" s="61">
        <v>100.9</v>
      </c>
      <c r="J180" s="61">
        <v>67.27</v>
      </c>
      <c r="K180" s="61" t="s">
        <v>405</v>
      </c>
      <c r="L180" s="61" t="s">
        <v>124</v>
      </c>
    </row>
    <row r="181" hidden="1" spans="1:12">
      <c r="A181" s="61" t="s">
        <v>473</v>
      </c>
      <c r="B181" s="61">
        <v>20191201</v>
      </c>
      <c r="C181" s="162">
        <v>598908900450</v>
      </c>
      <c r="D181" s="61" t="s">
        <v>444</v>
      </c>
      <c r="E181" s="61">
        <v>201.6</v>
      </c>
      <c r="F181" s="61">
        <v>36</v>
      </c>
      <c r="G181" s="61">
        <v>82</v>
      </c>
      <c r="H181" s="61">
        <v>0.3537</v>
      </c>
      <c r="I181" s="61">
        <v>6.95</v>
      </c>
      <c r="J181" s="61">
        <v>5.6</v>
      </c>
      <c r="K181" s="61" t="e">
        <v>#N/A</v>
      </c>
      <c r="L181" s="61" t="e">
        <v>#N/A</v>
      </c>
    </row>
    <row r="182" hidden="1" spans="1:12">
      <c r="A182" s="61" t="s">
        <v>473</v>
      </c>
      <c r="B182" s="61">
        <v>20191201</v>
      </c>
      <c r="C182" s="162">
        <v>604924296783</v>
      </c>
      <c r="D182" s="61" t="s">
        <v>426</v>
      </c>
      <c r="E182" s="61">
        <v>191.56</v>
      </c>
      <c r="F182" s="61">
        <v>10</v>
      </c>
      <c r="G182" s="61">
        <v>130</v>
      </c>
      <c r="H182" s="61">
        <v>0.0615</v>
      </c>
      <c r="I182" s="61">
        <v>23.95</v>
      </c>
      <c r="J182" s="61">
        <v>19.16</v>
      </c>
      <c r="K182" s="61" t="e">
        <v>#N/A</v>
      </c>
      <c r="L182" s="61" t="e">
        <v>#N/A</v>
      </c>
    </row>
    <row r="183" hidden="1" spans="1:12">
      <c r="A183" s="61" t="s">
        <v>473</v>
      </c>
      <c r="B183" s="61">
        <v>20191201</v>
      </c>
      <c r="C183" s="162">
        <v>601843460575</v>
      </c>
      <c r="D183" s="61" t="s">
        <v>487</v>
      </c>
      <c r="E183" s="61">
        <v>185.77</v>
      </c>
      <c r="F183" s="61">
        <v>10</v>
      </c>
      <c r="G183" s="61">
        <v>86</v>
      </c>
      <c r="H183" s="61">
        <v>0.1163</v>
      </c>
      <c r="I183" s="61">
        <v>18.58</v>
      </c>
      <c r="J183" s="61">
        <v>18.58</v>
      </c>
      <c r="K183" s="61" t="e">
        <v>#N/A</v>
      </c>
      <c r="L183" s="61" t="e">
        <v>#N/A</v>
      </c>
    </row>
    <row r="184" hidden="1" spans="1:12">
      <c r="A184" s="61" t="s">
        <v>473</v>
      </c>
      <c r="B184" s="61">
        <v>20191201</v>
      </c>
      <c r="C184" s="162">
        <v>588993275843</v>
      </c>
      <c r="D184" s="61" t="s">
        <v>373</v>
      </c>
      <c r="E184" s="61">
        <v>182.67</v>
      </c>
      <c r="F184" s="61">
        <v>5</v>
      </c>
      <c r="G184" s="61">
        <v>174</v>
      </c>
      <c r="H184" s="61">
        <v>0.0287</v>
      </c>
      <c r="I184" s="61">
        <v>36.53</v>
      </c>
      <c r="J184" s="61">
        <v>36.53</v>
      </c>
      <c r="K184" s="61" t="s">
        <v>374</v>
      </c>
      <c r="L184" s="61" t="s">
        <v>131</v>
      </c>
    </row>
    <row r="185" hidden="1" spans="1:12">
      <c r="A185" s="61" t="s">
        <v>473</v>
      </c>
      <c r="B185" s="61">
        <v>20191201</v>
      </c>
      <c r="C185" s="162">
        <v>586951697361</v>
      </c>
      <c r="D185" s="61" t="s">
        <v>395</v>
      </c>
      <c r="E185" s="61">
        <v>161.39</v>
      </c>
      <c r="F185" s="61">
        <v>3</v>
      </c>
      <c r="G185" s="61">
        <v>236</v>
      </c>
      <c r="H185" s="61">
        <v>0.0127</v>
      </c>
      <c r="I185" s="61">
        <v>53.8</v>
      </c>
      <c r="J185" s="61">
        <v>53.8</v>
      </c>
      <c r="K185" s="61" t="s">
        <v>396</v>
      </c>
      <c r="L185" s="61" t="s">
        <v>131</v>
      </c>
    </row>
    <row r="186" hidden="1" spans="1:12">
      <c r="A186" s="61" t="s">
        <v>473</v>
      </c>
      <c r="B186" s="61">
        <v>20191201</v>
      </c>
      <c r="C186" s="162">
        <v>574624025153</v>
      </c>
      <c r="D186" s="61" t="s">
        <v>406</v>
      </c>
      <c r="E186" s="61">
        <v>160</v>
      </c>
      <c r="F186" s="61">
        <v>4</v>
      </c>
      <c r="G186" s="61">
        <v>104</v>
      </c>
      <c r="H186" s="61">
        <v>0.0385</v>
      </c>
      <c r="I186" s="61">
        <v>40</v>
      </c>
      <c r="J186" s="61">
        <v>40</v>
      </c>
      <c r="K186" s="61" t="s">
        <v>407</v>
      </c>
      <c r="L186" s="61" t="s">
        <v>124</v>
      </c>
    </row>
    <row r="187" hidden="1" spans="1:12">
      <c r="A187" s="61" t="s">
        <v>473</v>
      </c>
      <c r="B187" s="61">
        <v>20191201</v>
      </c>
      <c r="C187" s="162">
        <v>556322528534</v>
      </c>
      <c r="D187" s="61" t="s">
        <v>488</v>
      </c>
      <c r="E187" s="61">
        <v>159.48</v>
      </c>
      <c r="F187" s="61">
        <v>14</v>
      </c>
      <c r="G187" s="61">
        <v>1314</v>
      </c>
      <c r="H187" s="61">
        <v>0.0069</v>
      </c>
      <c r="I187" s="61">
        <v>17.72</v>
      </c>
      <c r="J187" s="61">
        <v>11.39</v>
      </c>
      <c r="K187" s="61" t="s">
        <v>489</v>
      </c>
      <c r="L187" s="61" t="s">
        <v>121</v>
      </c>
    </row>
    <row r="188" hidden="1" spans="1:12">
      <c r="A188" s="61" t="s">
        <v>473</v>
      </c>
      <c r="B188" s="61">
        <v>20191201</v>
      </c>
      <c r="C188" s="162">
        <v>599334890303</v>
      </c>
      <c r="D188" s="61" t="s">
        <v>457</v>
      </c>
      <c r="E188" s="61">
        <v>159</v>
      </c>
      <c r="F188" s="61">
        <v>6</v>
      </c>
      <c r="G188" s="61">
        <v>39</v>
      </c>
      <c r="H188" s="61">
        <v>0.1538</v>
      </c>
      <c r="I188" s="61">
        <v>26.5</v>
      </c>
      <c r="J188" s="61">
        <v>26.5</v>
      </c>
      <c r="K188" s="61" t="e">
        <v>#N/A</v>
      </c>
      <c r="L188" s="61" t="e">
        <v>#N/A</v>
      </c>
    </row>
    <row r="189" hidden="1" spans="1:12">
      <c r="A189" s="61" t="s">
        <v>473</v>
      </c>
      <c r="B189" s="61">
        <v>20191201</v>
      </c>
      <c r="C189" s="162">
        <v>576203437986</v>
      </c>
      <c r="D189" s="61" t="s">
        <v>430</v>
      </c>
      <c r="E189" s="61">
        <v>147.88</v>
      </c>
      <c r="F189" s="61">
        <v>5</v>
      </c>
      <c r="G189" s="61">
        <v>62</v>
      </c>
      <c r="H189" s="61">
        <v>0.0645</v>
      </c>
      <c r="I189" s="61">
        <v>36.97</v>
      </c>
      <c r="J189" s="61">
        <v>29.58</v>
      </c>
      <c r="K189" s="61" t="s">
        <v>431</v>
      </c>
      <c r="L189" s="61" t="s">
        <v>121</v>
      </c>
    </row>
    <row r="190" hidden="1" spans="1:12">
      <c r="A190" s="61" t="s">
        <v>473</v>
      </c>
      <c r="B190" s="61">
        <v>20191201</v>
      </c>
      <c r="C190" s="162">
        <v>600795005584</v>
      </c>
      <c r="D190" s="61" t="s">
        <v>490</v>
      </c>
      <c r="E190" s="61">
        <v>140.64</v>
      </c>
      <c r="F190" s="61">
        <v>14</v>
      </c>
      <c r="G190" s="61">
        <v>28</v>
      </c>
      <c r="H190" s="61">
        <v>0.25</v>
      </c>
      <c r="I190" s="61">
        <v>20.09</v>
      </c>
      <c r="J190" s="61">
        <v>10.05</v>
      </c>
      <c r="K190" s="61" t="e">
        <v>#N/A</v>
      </c>
      <c r="L190" s="61" t="e">
        <v>#N/A</v>
      </c>
    </row>
    <row r="191" hidden="1" spans="1:12">
      <c r="A191" s="61" t="s">
        <v>473</v>
      </c>
      <c r="B191" s="61">
        <v>20191201</v>
      </c>
      <c r="C191" s="162">
        <v>601187279679</v>
      </c>
      <c r="D191" s="61" t="s">
        <v>438</v>
      </c>
      <c r="E191" s="61">
        <v>132.7</v>
      </c>
      <c r="F191" s="61">
        <v>7</v>
      </c>
      <c r="G191" s="61">
        <v>60</v>
      </c>
      <c r="H191" s="61">
        <v>0.1</v>
      </c>
      <c r="I191" s="61">
        <v>22.12</v>
      </c>
      <c r="J191" s="61">
        <v>18.96</v>
      </c>
      <c r="K191" s="61" t="e">
        <v>#N/A</v>
      </c>
      <c r="L191" s="61" t="e">
        <v>#N/A</v>
      </c>
    </row>
    <row r="192" hidden="1" spans="1:12">
      <c r="A192" s="61" t="s">
        <v>473</v>
      </c>
      <c r="B192" s="61">
        <v>20191201</v>
      </c>
      <c r="C192" s="162">
        <v>599202597486</v>
      </c>
      <c r="D192" s="61" t="s">
        <v>452</v>
      </c>
      <c r="E192" s="61">
        <v>130.38</v>
      </c>
      <c r="F192" s="61">
        <v>2</v>
      </c>
      <c r="G192" s="61">
        <v>31</v>
      </c>
      <c r="H192" s="61">
        <v>0.0645</v>
      </c>
      <c r="I192" s="61">
        <v>65.19</v>
      </c>
      <c r="J192" s="61">
        <v>65.19</v>
      </c>
      <c r="K192" s="61" t="s">
        <v>453</v>
      </c>
      <c r="L192" s="61" t="s">
        <v>121</v>
      </c>
    </row>
    <row r="193" hidden="1" spans="1:12">
      <c r="A193" s="61" t="s">
        <v>473</v>
      </c>
      <c r="B193" s="61">
        <v>20191201</v>
      </c>
      <c r="C193" s="162">
        <v>599522639719</v>
      </c>
      <c r="D193" s="61" t="s">
        <v>420</v>
      </c>
      <c r="E193" s="61">
        <v>119.34</v>
      </c>
      <c r="F193" s="61">
        <v>12</v>
      </c>
      <c r="G193" s="61">
        <v>130</v>
      </c>
      <c r="H193" s="61">
        <v>0.0769</v>
      </c>
      <c r="I193" s="61">
        <v>11.93</v>
      </c>
      <c r="J193" s="61">
        <v>9.95</v>
      </c>
      <c r="K193" s="61" t="e">
        <v>#N/A</v>
      </c>
      <c r="L193" s="61" t="e">
        <v>#N/A</v>
      </c>
    </row>
    <row r="194" hidden="1" spans="1:12">
      <c r="A194" s="61" t="s">
        <v>473</v>
      </c>
      <c r="B194" s="61">
        <v>20191201</v>
      </c>
      <c r="C194" s="162">
        <v>604018031315</v>
      </c>
      <c r="D194" s="61" t="s">
        <v>454</v>
      </c>
      <c r="E194" s="61">
        <v>112.89</v>
      </c>
      <c r="F194" s="61">
        <v>2</v>
      </c>
      <c r="G194" s="61">
        <v>55</v>
      </c>
      <c r="H194" s="61">
        <v>0.0364</v>
      </c>
      <c r="I194" s="61">
        <v>56.45</v>
      </c>
      <c r="J194" s="61">
        <v>56.45</v>
      </c>
      <c r="K194" s="61" t="s">
        <v>455</v>
      </c>
      <c r="L194" s="61" t="s">
        <v>121</v>
      </c>
    </row>
    <row r="195" hidden="1" spans="1:12">
      <c r="A195" s="61" t="s">
        <v>473</v>
      </c>
      <c r="B195" s="61">
        <v>20191201</v>
      </c>
      <c r="C195" s="162">
        <v>527733381602</v>
      </c>
      <c r="D195" s="61" t="s">
        <v>388</v>
      </c>
      <c r="E195" s="61">
        <v>111.71</v>
      </c>
      <c r="F195" s="61">
        <v>4</v>
      </c>
      <c r="G195" s="61">
        <v>621</v>
      </c>
      <c r="H195" s="61">
        <v>0.0064</v>
      </c>
      <c r="I195" s="61">
        <v>27.93</v>
      </c>
      <c r="J195" s="61">
        <v>27.93</v>
      </c>
      <c r="K195" s="61" t="s">
        <v>389</v>
      </c>
      <c r="L195" s="61" t="s">
        <v>121</v>
      </c>
    </row>
    <row r="196" hidden="1" spans="1:12">
      <c r="A196" s="61" t="s">
        <v>473</v>
      </c>
      <c r="B196" s="61">
        <v>20191201</v>
      </c>
      <c r="C196" s="162">
        <v>599521259641</v>
      </c>
      <c r="D196" s="61" t="s">
        <v>491</v>
      </c>
      <c r="E196" s="61">
        <v>111.6</v>
      </c>
      <c r="F196" s="61">
        <v>6</v>
      </c>
      <c r="G196" s="61">
        <v>309</v>
      </c>
      <c r="H196" s="61">
        <v>0.0129</v>
      </c>
      <c r="I196" s="61">
        <v>27.9</v>
      </c>
      <c r="J196" s="61">
        <v>18.6</v>
      </c>
      <c r="K196" s="61" t="e">
        <v>#N/A</v>
      </c>
      <c r="L196" s="61" t="e">
        <v>#N/A</v>
      </c>
    </row>
    <row r="197" hidden="1" spans="1:12">
      <c r="A197" s="61" t="s">
        <v>473</v>
      </c>
      <c r="B197" s="61">
        <v>20191201</v>
      </c>
      <c r="C197" s="162">
        <v>527169293681</v>
      </c>
      <c r="D197" s="61" t="s">
        <v>415</v>
      </c>
      <c r="E197" s="61">
        <v>98.64</v>
      </c>
      <c r="F197" s="61">
        <v>3</v>
      </c>
      <c r="G197" s="61">
        <v>475</v>
      </c>
      <c r="H197" s="61">
        <v>0.0063</v>
      </c>
      <c r="I197" s="61">
        <v>32.88</v>
      </c>
      <c r="J197" s="61">
        <v>32.88</v>
      </c>
      <c r="K197" s="61" t="s">
        <v>416</v>
      </c>
      <c r="L197" s="61" t="s">
        <v>121</v>
      </c>
    </row>
    <row r="198" hidden="1" spans="1:12">
      <c r="A198" s="61" t="s">
        <v>473</v>
      </c>
      <c r="B198" s="61">
        <v>20191201</v>
      </c>
      <c r="C198" s="162">
        <v>599335746549</v>
      </c>
      <c r="D198" s="61" t="s">
        <v>445</v>
      </c>
      <c r="E198" s="61">
        <v>82</v>
      </c>
      <c r="F198" s="61">
        <v>10</v>
      </c>
      <c r="G198" s="61">
        <v>29</v>
      </c>
      <c r="H198" s="61">
        <v>0.1035</v>
      </c>
      <c r="I198" s="61">
        <v>27.33</v>
      </c>
      <c r="J198" s="61">
        <v>8.2</v>
      </c>
      <c r="K198" s="61" t="e">
        <v>#N/A</v>
      </c>
      <c r="L198" s="61" t="e">
        <v>#N/A</v>
      </c>
    </row>
    <row r="199" hidden="1" spans="1:12">
      <c r="A199" s="61" t="s">
        <v>473</v>
      </c>
      <c r="B199" s="61">
        <v>20191201</v>
      </c>
      <c r="C199" s="162">
        <v>598909468408</v>
      </c>
      <c r="D199" s="61" t="s">
        <v>456</v>
      </c>
      <c r="E199" s="61">
        <v>79.7</v>
      </c>
      <c r="F199" s="61">
        <v>8</v>
      </c>
      <c r="G199" s="61">
        <v>14</v>
      </c>
      <c r="H199" s="61">
        <v>0.2857</v>
      </c>
      <c r="I199" s="61">
        <v>19.93</v>
      </c>
      <c r="J199" s="61">
        <v>9.96</v>
      </c>
      <c r="K199" s="61" t="e">
        <v>#N/A</v>
      </c>
      <c r="L199" s="61" t="e">
        <v>#N/A</v>
      </c>
    </row>
    <row r="200" hidden="1" spans="1:12">
      <c r="A200" s="61" t="s">
        <v>473</v>
      </c>
      <c r="B200" s="61">
        <v>20191201</v>
      </c>
      <c r="C200" s="162">
        <v>574838039203</v>
      </c>
      <c r="D200" s="61" t="s">
        <v>440</v>
      </c>
      <c r="E200" s="61">
        <v>76.55</v>
      </c>
      <c r="F200" s="61">
        <v>3</v>
      </c>
      <c r="G200" s="61">
        <v>66</v>
      </c>
      <c r="H200" s="61">
        <v>0.0303</v>
      </c>
      <c r="I200" s="61">
        <v>38.27</v>
      </c>
      <c r="J200" s="61">
        <v>25.52</v>
      </c>
      <c r="K200" s="61" t="s">
        <v>441</v>
      </c>
      <c r="L200" s="61" t="s">
        <v>170</v>
      </c>
    </row>
    <row r="201" hidden="1" spans="1:12">
      <c r="A201" s="61" t="s">
        <v>473</v>
      </c>
      <c r="B201" s="61">
        <v>20191201</v>
      </c>
      <c r="C201" s="162">
        <v>598909152271</v>
      </c>
      <c r="D201" s="61" t="s">
        <v>492</v>
      </c>
      <c r="E201" s="61">
        <v>67.9</v>
      </c>
      <c r="F201" s="61">
        <v>3</v>
      </c>
      <c r="G201" s="61">
        <v>19</v>
      </c>
      <c r="H201" s="61">
        <v>0.1579</v>
      </c>
      <c r="I201" s="61">
        <v>22.63</v>
      </c>
      <c r="J201" s="61">
        <v>22.63</v>
      </c>
      <c r="K201" s="61" t="e">
        <v>#N/A</v>
      </c>
      <c r="L201" s="61" t="e">
        <v>#N/A</v>
      </c>
    </row>
    <row r="202" hidden="1" spans="1:12">
      <c r="A202" s="61" t="s">
        <v>473</v>
      </c>
      <c r="B202" s="61">
        <v>20191202</v>
      </c>
      <c r="C202" s="162">
        <v>537752882633</v>
      </c>
      <c r="D202" s="61" t="s">
        <v>474</v>
      </c>
      <c r="E202" s="61">
        <v>288405.15</v>
      </c>
      <c r="F202" s="61">
        <v>5307</v>
      </c>
      <c r="G202" s="61">
        <v>28769</v>
      </c>
      <c r="H202" s="61">
        <v>0.1229</v>
      </c>
      <c r="I202" s="61">
        <v>81.59</v>
      </c>
      <c r="J202" s="61">
        <v>54.34</v>
      </c>
      <c r="K202" s="61" t="s">
        <v>34</v>
      </c>
      <c r="L202" s="61" t="s">
        <v>121</v>
      </c>
    </row>
    <row r="203" hidden="1" spans="1:12">
      <c r="A203" s="61" t="s">
        <v>473</v>
      </c>
      <c r="B203" s="61">
        <v>20191202</v>
      </c>
      <c r="C203" s="162">
        <v>41141176393</v>
      </c>
      <c r="D203" s="61" t="s">
        <v>122</v>
      </c>
      <c r="E203" s="61">
        <v>250331.1</v>
      </c>
      <c r="F203" s="61">
        <v>4906</v>
      </c>
      <c r="G203" s="61">
        <v>22119</v>
      </c>
      <c r="H203" s="61">
        <v>0.1447</v>
      </c>
      <c r="I203" s="61">
        <v>78.2</v>
      </c>
      <c r="J203" s="61">
        <v>51.03</v>
      </c>
      <c r="K203" s="61" t="s">
        <v>123</v>
      </c>
      <c r="L203" s="61" t="s">
        <v>124</v>
      </c>
    </row>
    <row r="204" hidden="1" spans="1:12">
      <c r="A204" s="61" t="s">
        <v>473</v>
      </c>
      <c r="B204" s="61">
        <v>20191202</v>
      </c>
      <c r="C204" s="162">
        <v>564587383224</v>
      </c>
      <c r="D204" s="61" t="s">
        <v>127</v>
      </c>
      <c r="E204" s="61">
        <v>122245.09</v>
      </c>
      <c r="F204" s="61">
        <v>2265</v>
      </c>
      <c r="G204" s="61">
        <v>12167</v>
      </c>
      <c r="H204" s="61">
        <v>0.1222</v>
      </c>
      <c r="I204" s="61">
        <v>82.21</v>
      </c>
      <c r="J204" s="61">
        <v>53.97</v>
      </c>
      <c r="K204" s="61" t="s">
        <v>128</v>
      </c>
      <c r="L204" s="61" t="s">
        <v>121</v>
      </c>
    </row>
    <row r="205" hidden="1" spans="1:12">
      <c r="A205" s="61" t="s">
        <v>473</v>
      </c>
      <c r="B205" s="61">
        <v>20191202</v>
      </c>
      <c r="C205" s="162">
        <v>589590595246</v>
      </c>
      <c r="D205" s="61" t="s">
        <v>132</v>
      </c>
      <c r="E205" s="61">
        <v>104706.04</v>
      </c>
      <c r="F205" s="61">
        <v>9452</v>
      </c>
      <c r="G205" s="61">
        <v>26974</v>
      </c>
      <c r="H205" s="61">
        <v>0.3373</v>
      </c>
      <c r="I205" s="61">
        <v>11.51</v>
      </c>
      <c r="J205" s="61">
        <v>11.08</v>
      </c>
      <c r="K205" s="61" t="s">
        <v>133</v>
      </c>
      <c r="L205" s="61" t="s">
        <v>121</v>
      </c>
    </row>
    <row r="206" hidden="1" spans="1:12">
      <c r="A206" s="61" t="s">
        <v>473</v>
      </c>
      <c r="B206" s="61">
        <v>20191202</v>
      </c>
      <c r="C206" s="162">
        <v>39290708556</v>
      </c>
      <c r="D206" s="61" t="s">
        <v>125</v>
      </c>
      <c r="E206" s="61">
        <v>97312.94</v>
      </c>
      <c r="F206" s="61">
        <v>1365</v>
      </c>
      <c r="G206" s="61">
        <v>9034</v>
      </c>
      <c r="H206" s="61">
        <v>0.0991</v>
      </c>
      <c r="I206" s="61">
        <v>108.73</v>
      </c>
      <c r="J206" s="61">
        <v>71.29</v>
      </c>
      <c r="K206" s="61" t="s">
        <v>126</v>
      </c>
      <c r="L206" s="61" t="s">
        <v>124</v>
      </c>
    </row>
    <row r="207" hidden="1" spans="1:12">
      <c r="A207" s="61" t="s">
        <v>473</v>
      </c>
      <c r="B207" s="61">
        <v>20191202</v>
      </c>
      <c r="C207" s="162">
        <v>587234267079</v>
      </c>
      <c r="D207" s="61" t="s">
        <v>129</v>
      </c>
      <c r="E207" s="61">
        <v>66492.97</v>
      </c>
      <c r="F207" s="61">
        <v>6838</v>
      </c>
      <c r="G207" s="61">
        <v>25829</v>
      </c>
      <c r="H207" s="61">
        <v>0.2</v>
      </c>
      <c r="I207" s="61">
        <v>12.87</v>
      </c>
      <c r="J207" s="61">
        <v>9.72</v>
      </c>
      <c r="K207" s="61" t="s">
        <v>130</v>
      </c>
      <c r="L207" s="61" t="s">
        <v>131</v>
      </c>
    </row>
    <row r="208" hidden="1" spans="1:12">
      <c r="A208" s="61" t="s">
        <v>473</v>
      </c>
      <c r="B208" s="61">
        <v>20191202</v>
      </c>
      <c r="C208" s="162">
        <v>587015100676</v>
      </c>
      <c r="D208" s="61" t="s">
        <v>480</v>
      </c>
      <c r="E208" s="61">
        <v>64821.31</v>
      </c>
      <c r="F208" s="61">
        <v>1714</v>
      </c>
      <c r="G208" s="61">
        <v>7993</v>
      </c>
      <c r="H208" s="61">
        <v>0.1048</v>
      </c>
      <c r="I208" s="61">
        <v>77.35</v>
      </c>
      <c r="J208" s="61">
        <v>37.82</v>
      </c>
      <c r="K208" s="61" t="s">
        <v>4</v>
      </c>
      <c r="L208" s="61" t="s">
        <v>148</v>
      </c>
    </row>
    <row r="209" hidden="1" spans="1:12">
      <c r="A209" s="61" t="s">
        <v>473</v>
      </c>
      <c r="B209" s="61">
        <v>20191202</v>
      </c>
      <c r="C209" s="162">
        <v>574308070162</v>
      </c>
      <c r="D209" s="61" t="s">
        <v>475</v>
      </c>
      <c r="E209" s="61">
        <v>59859.12</v>
      </c>
      <c r="F209" s="61">
        <v>1353</v>
      </c>
      <c r="G209" s="61">
        <v>8444</v>
      </c>
      <c r="H209" s="61">
        <v>0.1098</v>
      </c>
      <c r="I209" s="61">
        <v>64.57</v>
      </c>
      <c r="J209" s="61">
        <v>44.24</v>
      </c>
      <c r="K209" s="61" t="s">
        <v>38</v>
      </c>
      <c r="L209" s="61" t="s">
        <v>121</v>
      </c>
    </row>
    <row r="210" hidden="1" spans="1:12">
      <c r="A210" s="61" t="s">
        <v>473</v>
      </c>
      <c r="B210" s="61">
        <v>20191202</v>
      </c>
      <c r="C210" s="162">
        <v>538263950177</v>
      </c>
      <c r="D210" s="61" t="s">
        <v>134</v>
      </c>
      <c r="E210" s="61">
        <v>59769.32</v>
      </c>
      <c r="F210" s="61">
        <v>422</v>
      </c>
      <c r="G210" s="61">
        <v>3587</v>
      </c>
      <c r="H210" s="61">
        <v>0.1015</v>
      </c>
      <c r="I210" s="61">
        <v>164.2</v>
      </c>
      <c r="J210" s="61">
        <v>141.63</v>
      </c>
      <c r="K210" s="61" t="s">
        <v>135</v>
      </c>
      <c r="L210" s="61" t="s">
        <v>124</v>
      </c>
    </row>
    <row r="211" hidden="1" spans="1:12">
      <c r="A211" s="61" t="s">
        <v>473</v>
      </c>
      <c r="B211" s="61">
        <v>20191202</v>
      </c>
      <c r="C211" s="162">
        <v>598898432532</v>
      </c>
      <c r="D211" s="61" t="s">
        <v>476</v>
      </c>
      <c r="E211" s="61">
        <v>47598.12</v>
      </c>
      <c r="F211" s="61">
        <v>773</v>
      </c>
      <c r="G211" s="61">
        <v>10468</v>
      </c>
      <c r="H211" s="61">
        <v>0.0467</v>
      </c>
      <c r="I211" s="61">
        <v>97.34</v>
      </c>
      <c r="J211" s="61">
        <v>61.58</v>
      </c>
      <c r="K211" s="61" t="s">
        <v>41</v>
      </c>
      <c r="L211" s="61" t="s">
        <v>121</v>
      </c>
    </row>
    <row r="212" hidden="1" spans="1:12">
      <c r="A212" s="61" t="s">
        <v>473</v>
      </c>
      <c r="B212" s="61">
        <v>20191202</v>
      </c>
      <c r="C212" s="162">
        <v>15699803229</v>
      </c>
      <c r="D212" s="61" t="s">
        <v>141</v>
      </c>
      <c r="E212" s="61">
        <v>46038.2</v>
      </c>
      <c r="F212" s="61">
        <v>2342</v>
      </c>
      <c r="G212" s="61">
        <v>6912</v>
      </c>
      <c r="H212" s="61">
        <v>0.2009</v>
      </c>
      <c r="I212" s="61">
        <v>33.14</v>
      </c>
      <c r="J212" s="61">
        <v>19.66</v>
      </c>
      <c r="K212" s="61" t="s">
        <v>142</v>
      </c>
      <c r="L212" s="61" t="s">
        <v>124</v>
      </c>
    </row>
    <row r="213" hidden="1" spans="1:12">
      <c r="A213" s="61" t="s">
        <v>473</v>
      </c>
      <c r="B213" s="61">
        <v>20191202</v>
      </c>
      <c r="C213" s="162">
        <v>17704561464</v>
      </c>
      <c r="D213" s="61" t="s">
        <v>159</v>
      </c>
      <c r="E213" s="61">
        <v>45643.57</v>
      </c>
      <c r="F213" s="61">
        <v>3291</v>
      </c>
      <c r="G213" s="61">
        <v>6459</v>
      </c>
      <c r="H213" s="61">
        <v>0.2534</v>
      </c>
      <c r="I213" s="61">
        <v>27.88</v>
      </c>
      <c r="J213" s="61">
        <v>13.87</v>
      </c>
      <c r="K213" s="61" t="s">
        <v>160</v>
      </c>
      <c r="L213" s="61" t="s">
        <v>121</v>
      </c>
    </row>
    <row r="214" hidden="1" spans="1:12">
      <c r="A214" s="61" t="s">
        <v>473</v>
      </c>
      <c r="B214" s="61">
        <v>20191202</v>
      </c>
      <c r="C214" s="162">
        <v>528778018743</v>
      </c>
      <c r="D214" s="61" t="s">
        <v>478</v>
      </c>
      <c r="E214" s="61">
        <v>41254.44</v>
      </c>
      <c r="F214" s="61">
        <v>762</v>
      </c>
      <c r="G214" s="61">
        <v>3020</v>
      </c>
      <c r="H214" s="61">
        <v>0.149</v>
      </c>
      <c r="I214" s="61">
        <v>91.68</v>
      </c>
      <c r="J214" s="61">
        <v>54.14</v>
      </c>
      <c r="K214" s="61" t="s">
        <v>145</v>
      </c>
      <c r="L214" s="61" t="s">
        <v>121</v>
      </c>
    </row>
    <row r="215" hidden="1" spans="1:12">
      <c r="A215" s="61" t="s">
        <v>473</v>
      </c>
      <c r="B215" s="61">
        <v>20191202</v>
      </c>
      <c r="C215" s="162">
        <v>525000115434</v>
      </c>
      <c r="D215" s="61" t="s">
        <v>176</v>
      </c>
      <c r="E215" s="61">
        <v>39563.24</v>
      </c>
      <c r="F215" s="61">
        <v>3169</v>
      </c>
      <c r="G215" s="61">
        <v>8164</v>
      </c>
      <c r="H215" s="61">
        <v>0.3338</v>
      </c>
      <c r="I215" s="61">
        <v>14.52</v>
      </c>
      <c r="J215" s="61">
        <v>12.48</v>
      </c>
      <c r="K215" s="61" t="s">
        <v>177</v>
      </c>
      <c r="L215" s="61" t="s">
        <v>121</v>
      </c>
    </row>
    <row r="216" hidden="1" spans="1:12">
      <c r="A216" s="61" t="s">
        <v>473</v>
      </c>
      <c r="B216" s="61">
        <v>20191202</v>
      </c>
      <c r="C216" s="162">
        <v>555332266949</v>
      </c>
      <c r="D216" s="61" t="s">
        <v>477</v>
      </c>
      <c r="E216" s="61">
        <v>35996.24</v>
      </c>
      <c r="F216" s="61">
        <v>657</v>
      </c>
      <c r="G216" s="61">
        <v>6458</v>
      </c>
      <c r="H216" s="61">
        <v>0.0814</v>
      </c>
      <c r="I216" s="61">
        <v>68.43</v>
      </c>
      <c r="J216" s="61">
        <v>54.79</v>
      </c>
      <c r="K216" s="61" t="s">
        <v>47</v>
      </c>
      <c r="L216" s="61" t="s">
        <v>121</v>
      </c>
    </row>
    <row r="217" hidden="1" spans="1:12">
      <c r="A217" s="61" t="s">
        <v>473</v>
      </c>
      <c r="B217" s="61">
        <v>20191202</v>
      </c>
      <c r="C217" s="162">
        <v>40611478319</v>
      </c>
      <c r="D217" s="61" t="s">
        <v>165</v>
      </c>
      <c r="E217" s="61">
        <v>35133.5</v>
      </c>
      <c r="F217" s="61">
        <v>487</v>
      </c>
      <c r="G217" s="61">
        <v>2672</v>
      </c>
      <c r="H217" s="61">
        <v>0.1134</v>
      </c>
      <c r="I217" s="61">
        <v>115.95</v>
      </c>
      <c r="J217" s="61">
        <v>72.14</v>
      </c>
      <c r="K217" s="61" t="s">
        <v>166</v>
      </c>
      <c r="L217" s="61" t="s">
        <v>121</v>
      </c>
    </row>
    <row r="218" hidden="1" spans="1:12">
      <c r="A218" s="61" t="s">
        <v>473</v>
      </c>
      <c r="B218" s="61">
        <v>20191202</v>
      </c>
      <c r="C218" s="162">
        <v>554877274741</v>
      </c>
      <c r="D218" s="61" t="s">
        <v>479</v>
      </c>
      <c r="E218" s="61">
        <v>33838.14</v>
      </c>
      <c r="F218" s="61">
        <v>634</v>
      </c>
      <c r="G218" s="61">
        <v>6168</v>
      </c>
      <c r="H218" s="61">
        <v>0.0639</v>
      </c>
      <c r="I218" s="61">
        <v>85.88</v>
      </c>
      <c r="J218" s="61">
        <v>53.37</v>
      </c>
      <c r="K218" s="61" t="s">
        <v>6</v>
      </c>
      <c r="L218" s="61" t="s">
        <v>121</v>
      </c>
    </row>
    <row r="219" hidden="1" spans="1:12">
      <c r="A219" s="61" t="s">
        <v>473</v>
      </c>
      <c r="B219" s="61">
        <v>20191202</v>
      </c>
      <c r="C219" s="162">
        <v>15699771744</v>
      </c>
      <c r="D219" s="61" t="s">
        <v>178</v>
      </c>
      <c r="E219" s="61">
        <v>33275.94</v>
      </c>
      <c r="F219" s="61">
        <v>1259</v>
      </c>
      <c r="G219" s="61">
        <v>3359</v>
      </c>
      <c r="H219" s="61">
        <v>0.2027</v>
      </c>
      <c r="I219" s="61">
        <v>48.86</v>
      </c>
      <c r="J219" s="61">
        <v>26.43</v>
      </c>
      <c r="K219" s="61" t="s">
        <v>179</v>
      </c>
      <c r="L219" s="61" t="s">
        <v>124</v>
      </c>
    </row>
    <row r="220" hidden="1" spans="1:12">
      <c r="A220" s="61" t="s">
        <v>473</v>
      </c>
      <c r="B220" s="61">
        <v>20191202</v>
      </c>
      <c r="C220" s="162">
        <v>555055329886</v>
      </c>
      <c r="D220" s="61" t="s">
        <v>146</v>
      </c>
      <c r="E220" s="61">
        <v>29674.95</v>
      </c>
      <c r="F220" s="61">
        <v>579</v>
      </c>
      <c r="G220" s="61">
        <v>5476</v>
      </c>
      <c r="H220" s="61">
        <v>0.0796</v>
      </c>
      <c r="I220" s="61">
        <v>68.06</v>
      </c>
      <c r="J220" s="61">
        <v>51.25</v>
      </c>
      <c r="K220" s="61" t="s">
        <v>42</v>
      </c>
      <c r="L220" s="61" t="s">
        <v>124</v>
      </c>
    </row>
    <row r="221" hidden="1" spans="1:12">
      <c r="A221" s="61" t="s">
        <v>473</v>
      </c>
      <c r="B221" s="61">
        <v>20191202</v>
      </c>
      <c r="C221" s="162">
        <v>539854510916</v>
      </c>
      <c r="D221" s="61" t="s">
        <v>171</v>
      </c>
      <c r="E221" s="61">
        <v>28465.71</v>
      </c>
      <c r="F221" s="61">
        <v>536</v>
      </c>
      <c r="G221" s="61">
        <v>2689</v>
      </c>
      <c r="H221" s="61">
        <v>0.1316</v>
      </c>
      <c r="I221" s="61">
        <v>80.41</v>
      </c>
      <c r="J221" s="61">
        <v>53.11</v>
      </c>
      <c r="K221" s="61" t="s">
        <v>44</v>
      </c>
      <c r="L221" s="61" t="s">
        <v>131</v>
      </c>
    </row>
    <row r="222" hidden="1" spans="1:12">
      <c r="A222" s="61" t="s">
        <v>473</v>
      </c>
      <c r="B222" s="61">
        <v>20191202</v>
      </c>
      <c r="C222" s="162">
        <v>587516703876</v>
      </c>
      <c r="D222" s="61" t="s">
        <v>143</v>
      </c>
      <c r="E222" s="61">
        <v>26879.91</v>
      </c>
      <c r="F222" s="61">
        <v>611</v>
      </c>
      <c r="G222" s="61">
        <v>6833</v>
      </c>
      <c r="H222" s="61">
        <v>0.0585</v>
      </c>
      <c r="I222" s="61">
        <v>67.2</v>
      </c>
      <c r="J222" s="61">
        <v>43.99</v>
      </c>
      <c r="K222" s="61" t="s">
        <v>40</v>
      </c>
      <c r="L222" s="61" t="s">
        <v>121</v>
      </c>
    </row>
    <row r="223" hidden="1" spans="1:12">
      <c r="A223" s="61" t="s">
        <v>473</v>
      </c>
      <c r="B223" s="61">
        <v>20191202</v>
      </c>
      <c r="C223" s="162">
        <v>521804256985</v>
      </c>
      <c r="D223" s="61" t="s">
        <v>161</v>
      </c>
      <c r="E223" s="61">
        <v>25638.76</v>
      </c>
      <c r="F223" s="61">
        <v>467</v>
      </c>
      <c r="G223" s="61">
        <v>2941</v>
      </c>
      <c r="H223" s="61">
        <v>0.1115</v>
      </c>
      <c r="I223" s="61">
        <v>78.17</v>
      </c>
      <c r="J223" s="61">
        <v>54.9</v>
      </c>
      <c r="K223" s="61" t="s">
        <v>43</v>
      </c>
      <c r="L223" s="61" t="s">
        <v>121</v>
      </c>
    </row>
    <row r="224" hidden="1" spans="1:12">
      <c r="A224" s="61" t="s">
        <v>473</v>
      </c>
      <c r="B224" s="61">
        <v>20191202</v>
      </c>
      <c r="C224" s="162">
        <v>37318730769</v>
      </c>
      <c r="D224" s="61" t="s">
        <v>152</v>
      </c>
      <c r="E224" s="61">
        <v>25129.82</v>
      </c>
      <c r="F224" s="61">
        <v>2038</v>
      </c>
      <c r="G224" s="61">
        <v>6498</v>
      </c>
      <c r="H224" s="61">
        <v>0.2016</v>
      </c>
      <c r="I224" s="61">
        <v>19.18</v>
      </c>
      <c r="J224" s="61">
        <v>12.33</v>
      </c>
      <c r="K224" s="61" t="s">
        <v>153</v>
      </c>
      <c r="L224" s="61" t="s">
        <v>121</v>
      </c>
    </row>
    <row r="225" hidden="1" spans="1:12">
      <c r="A225" s="61" t="s">
        <v>473</v>
      </c>
      <c r="B225" s="61">
        <v>20191202</v>
      </c>
      <c r="C225" s="162">
        <v>554765196730</v>
      </c>
      <c r="D225" s="61" t="s">
        <v>197</v>
      </c>
      <c r="E225" s="61">
        <v>24251.12</v>
      </c>
      <c r="F225" s="61">
        <v>1426</v>
      </c>
      <c r="G225" s="61">
        <v>3079</v>
      </c>
      <c r="H225" s="61">
        <v>0.1689</v>
      </c>
      <c r="I225" s="61">
        <v>46.64</v>
      </c>
      <c r="J225" s="61">
        <v>17.01</v>
      </c>
      <c r="K225" s="61" t="s">
        <v>198</v>
      </c>
      <c r="L225" s="61" t="s">
        <v>121</v>
      </c>
    </row>
    <row r="226" hidden="1" spans="1:12">
      <c r="A226" s="61" t="s">
        <v>473</v>
      </c>
      <c r="B226" s="61">
        <v>20191202</v>
      </c>
      <c r="C226" s="162">
        <v>563834177641</v>
      </c>
      <c r="D226" s="61" t="s">
        <v>180</v>
      </c>
      <c r="E226" s="61">
        <v>23640.07</v>
      </c>
      <c r="F226" s="61">
        <v>161</v>
      </c>
      <c r="G226" s="61">
        <v>590</v>
      </c>
      <c r="H226" s="61">
        <v>0.1475</v>
      </c>
      <c r="I226" s="61">
        <v>271.72</v>
      </c>
      <c r="J226" s="61">
        <v>146.83</v>
      </c>
      <c r="K226" s="61" t="s">
        <v>56</v>
      </c>
      <c r="L226" s="61" t="s">
        <v>181</v>
      </c>
    </row>
    <row r="227" hidden="1" spans="1:12">
      <c r="A227" s="61" t="s">
        <v>473</v>
      </c>
      <c r="B227" s="61">
        <v>20191202</v>
      </c>
      <c r="C227" s="162">
        <v>573035985548</v>
      </c>
      <c r="D227" s="61" t="s">
        <v>169</v>
      </c>
      <c r="E227" s="61">
        <v>23373.82</v>
      </c>
      <c r="F227" s="61">
        <v>664</v>
      </c>
      <c r="G227" s="61">
        <v>1889</v>
      </c>
      <c r="H227" s="61">
        <v>0.261</v>
      </c>
      <c r="I227" s="61">
        <v>47.41</v>
      </c>
      <c r="J227" s="61">
        <v>35.2</v>
      </c>
      <c r="K227" s="61" t="s">
        <v>77</v>
      </c>
      <c r="L227" s="61" t="s">
        <v>170</v>
      </c>
    </row>
    <row r="228" hidden="1" spans="1:12">
      <c r="A228" s="61" t="s">
        <v>473</v>
      </c>
      <c r="B228" s="61">
        <v>20191202</v>
      </c>
      <c r="C228" s="162">
        <v>537827368358</v>
      </c>
      <c r="D228" s="61" t="s">
        <v>190</v>
      </c>
      <c r="E228" s="61">
        <v>23022.22</v>
      </c>
      <c r="F228" s="61">
        <v>1349</v>
      </c>
      <c r="G228" s="61">
        <v>4194</v>
      </c>
      <c r="H228" s="61">
        <v>0.2036</v>
      </c>
      <c r="I228" s="61">
        <v>26.96</v>
      </c>
      <c r="J228" s="61">
        <v>17.07</v>
      </c>
      <c r="K228" s="61" t="s">
        <v>191</v>
      </c>
      <c r="L228" s="61" t="s">
        <v>158</v>
      </c>
    </row>
    <row r="229" hidden="1" spans="1:12">
      <c r="A229" s="61" t="s">
        <v>473</v>
      </c>
      <c r="B229" s="61">
        <v>20191202</v>
      </c>
      <c r="C229" s="162">
        <v>538305797734</v>
      </c>
      <c r="D229" s="61" t="s">
        <v>150</v>
      </c>
      <c r="E229" s="61">
        <v>22321.94</v>
      </c>
      <c r="F229" s="61">
        <v>170</v>
      </c>
      <c r="G229" s="61">
        <v>1415</v>
      </c>
      <c r="H229" s="61">
        <v>0.1046</v>
      </c>
      <c r="I229" s="61">
        <v>150.82</v>
      </c>
      <c r="J229" s="61">
        <v>131.31</v>
      </c>
      <c r="K229" s="61" t="s">
        <v>151</v>
      </c>
      <c r="L229" s="61" t="s">
        <v>121</v>
      </c>
    </row>
    <row r="230" hidden="1" spans="1:12">
      <c r="A230" s="61" t="s">
        <v>473</v>
      </c>
      <c r="B230" s="61">
        <v>20191202</v>
      </c>
      <c r="C230" s="162">
        <v>527733653043</v>
      </c>
      <c r="D230" s="61" t="s">
        <v>156</v>
      </c>
      <c r="E230" s="61">
        <v>22133.46</v>
      </c>
      <c r="F230" s="61">
        <v>1463</v>
      </c>
      <c r="G230" s="61">
        <v>4637</v>
      </c>
      <c r="H230" s="61">
        <v>0.2105</v>
      </c>
      <c r="I230" s="61">
        <v>22.68</v>
      </c>
      <c r="J230" s="61">
        <v>15.13</v>
      </c>
      <c r="K230" s="61" t="s">
        <v>157</v>
      </c>
      <c r="L230" s="61" t="s">
        <v>158</v>
      </c>
    </row>
    <row r="231" hidden="1" spans="1:12">
      <c r="A231" s="61" t="s">
        <v>473</v>
      </c>
      <c r="B231" s="61">
        <v>20191202</v>
      </c>
      <c r="C231" s="162">
        <v>538312709167</v>
      </c>
      <c r="D231" s="61" t="s">
        <v>154</v>
      </c>
      <c r="E231" s="61">
        <v>21477.21</v>
      </c>
      <c r="F231" s="61">
        <v>176</v>
      </c>
      <c r="G231" s="61">
        <v>1547</v>
      </c>
      <c r="H231" s="61">
        <v>0.1067</v>
      </c>
      <c r="I231" s="61">
        <v>130.16</v>
      </c>
      <c r="J231" s="61">
        <v>122.03</v>
      </c>
      <c r="K231" s="61" t="s">
        <v>155</v>
      </c>
      <c r="L231" s="61" t="s">
        <v>121</v>
      </c>
    </row>
    <row r="232" hidden="1" spans="1:12">
      <c r="A232" s="61" t="s">
        <v>473</v>
      </c>
      <c r="B232" s="61">
        <v>20191202</v>
      </c>
      <c r="C232" s="162">
        <v>42759737847</v>
      </c>
      <c r="D232" s="61" t="s">
        <v>185</v>
      </c>
      <c r="E232" s="61">
        <v>21362.16</v>
      </c>
      <c r="F232" s="61">
        <v>336</v>
      </c>
      <c r="G232" s="61">
        <v>2169</v>
      </c>
      <c r="H232" s="61">
        <v>0.1106</v>
      </c>
      <c r="I232" s="61">
        <v>89.01</v>
      </c>
      <c r="J232" s="61">
        <v>63.58</v>
      </c>
      <c r="K232" s="61" t="s">
        <v>186</v>
      </c>
      <c r="L232" s="61" t="s">
        <v>121</v>
      </c>
    </row>
    <row r="233" hidden="1" spans="1:12">
      <c r="A233" s="61" t="s">
        <v>473</v>
      </c>
      <c r="B233" s="61">
        <v>20191202</v>
      </c>
      <c r="C233" s="162">
        <v>40596755110</v>
      </c>
      <c r="D233" s="61" t="s">
        <v>167</v>
      </c>
      <c r="E233" s="61">
        <v>20313.19</v>
      </c>
      <c r="F233" s="61">
        <v>1037</v>
      </c>
      <c r="G233" s="61">
        <v>12736</v>
      </c>
      <c r="H233" s="61">
        <v>0.0694</v>
      </c>
      <c r="I233" s="61">
        <v>22.98</v>
      </c>
      <c r="J233" s="61">
        <v>19.59</v>
      </c>
      <c r="K233" s="61" t="s">
        <v>168</v>
      </c>
      <c r="L233" s="61" t="s">
        <v>124</v>
      </c>
    </row>
    <row r="234" spans="1:12">
      <c r="A234" s="61" t="s">
        <v>473</v>
      </c>
      <c r="B234" s="61">
        <v>20191202</v>
      </c>
      <c r="C234" s="162">
        <v>520538406051</v>
      </c>
      <c r="D234" s="61" t="s">
        <v>136</v>
      </c>
      <c r="E234" s="61">
        <v>19644.71</v>
      </c>
      <c r="F234" s="61">
        <v>310</v>
      </c>
      <c r="G234" s="61">
        <v>7533</v>
      </c>
      <c r="H234" s="61">
        <v>0.027</v>
      </c>
      <c r="I234" s="61">
        <v>96.77</v>
      </c>
      <c r="J234" s="61">
        <v>63.37</v>
      </c>
      <c r="K234" s="61" t="s">
        <v>137</v>
      </c>
      <c r="L234" s="61" t="s">
        <v>121</v>
      </c>
    </row>
    <row r="235" hidden="1" spans="1:12">
      <c r="A235" s="61" t="s">
        <v>473</v>
      </c>
      <c r="B235" s="61">
        <v>20191202</v>
      </c>
      <c r="C235" s="162">
        <v>538354076404</v>
      </c>
      <c r="D235" s="61" t="s">
        <v>164</v>
      </c>
      <c r="E235" s="61">
        <v>19381.02</v>
      </c>
      <c r="F235" s="61">
        <v>226</v>
      </c>
      <c r="G235" s="61">
        <v>1582</v>
      </c>
      <c r="H235" s="61">
        <v>0.1081</v>
      </c>
      <c r="I235" s="61">
        <v>113.34</v>
      </c>
      <c r="J235" s="61">
        <v>85.76</v>
      </c>
      <c r="K235" s="61" t="s">
        <v>90</v>
      </c>
      <c r="L235" s="61" t="s">
        <v>124</v>
      </c>
    </row>
    <row r="236" hidden="1" spans="1:12">
      <c r="A236" s="61" t="s">
        <v>473</v>
      </c>
      <c r="B236" s="61">
        <v>20191202</v>
      </c>
      <c r="C236" s="162">
        <v>584436823460</v>
      </c>
      <c r="D236" s="61" t="s">
        <v>174</v>
      </c>
      <c r="E236" s="61">
        <v>17778.07</v>
      </c>
      <c r="F236" s="61">
        <v>939</v>
      </c>
      <c r="G236" s="61">
        <v>4994</v>
      </c>
      <c r="H236" s="61">
        <v>0.125</v>
      </c>
      <c r="I236" s="61">
        <v>28.49</v>
      </c>
      <c r="J236" s="61">
        <v>18.93</v>
      </c>
      <c r="K236" s="61" t="s">
        <v>175</v>
      </c>
      <c r="L236" s="61" t="s">
        <v>124</v>
      </c>
    </row>
    <row r="237" hidden="1" spans="1:12">
      <c r="A237" s="61" t="s">
        <v>473</v>
      </c>
      <c r="B237" s="61">
        <v>20191202</v>
      </c>
      <c r="C237" s="162">
        <v>43988989706</v>
      </c>
      <c r="D237" s="61" t="s">
        <v>207</v>
      </c>
      <c r="E237" s="61">
        <v>16857.68</v>
      </c>
      <c r="F237" s="61">
        <v>3022</v>
      </c>
      <c r="G237" s="61">
        <v>9139</v>
      </c>
      <c r="H237" s="61">
        <v>0.2812</v>
      </c>
      <c r="I237" s="61">
        <v>6.56</v>
      </c>
      <c r="J237" s="61">
        <v>5.58</v>
      </c>
      <c r="K237" s="61" t="s">
        <v>208</v>
      </c>
      <c r="L237" s="61" t="s">
        <v>204</v>
      </c>
    </row>
    <row r="238" hidden="1" spans="1:12">
      <c r="A238" s="61" t="s">
        <v>473</v>
      </c>
      <c r="B238" s="61">
        <v>20191202</v>
      </c>
      <c r="C238" s="162">
        <v>19539059607</v>
      </c>
      <c r="D238" s="61" t="s">
        <v>162</v>
      </c>
      <c r="E238" s="61">
        <v>16567.24</v>
      </c>
      <c r="F238" s="61">
        <v>859</v>
      </c>
      <c r="G238" s="61">
        <v>3980</v>
      </c>
      <c r="H238" s="61">
        <v>0.1241</v>
      </c>
      <c r="I238" s="61">
        <v>33.54</v>
      </c>
      <c r="J238" s="61">
        <v>19.29</v>
      </c>
      <c r="K238" s="61" t="s">
        <v>163</v>
      </c>
      <c r="L238" s="61" t="s">
        <v>124</v>
      </c>
    </row>
    <row r="239" hidden="1" spans="1:12">
      <c r="A239" s="61" t="s">
        <v>473</v>
      </c>
      <c r="B239" s="61">
        <v>20191202</v>
      </c>
      <c r="C239" s="162">
        <v>564135111481</v>
      </c>
      <c r="D239" s="61" t="s">
        <v>206</v>
      </c>
      <c r="E239" s="61">
        <v>16339.16</v>
      </c>
      <c r="F239" s="61">
        <v>135</v>
      </c>
      <c r="G239" s="61">
        <v>393</v>
      </c>
      <c r="H239" s="61">
        <v>0.1629</v>
      </c>
      <c r="I239" s="61">
        <v>255.3</v>
      </c>
      <c r="J239" s="61">
        <v>121.03</v>
      </c>
      <c r="K239" s="61" t="s">
        <v>58</v>
      </c>
      <c r="L239" s="61" t="s">
        <v>181</v>
      </c>
    </row>
    <row r="240" hidden="1" spans="1:12">
      <c r="A240" s="61" t="s">
        <v>473</v>
      </c>
      <c r="B240" s="61">
        <v>20191202</v>
      </c>
      <c r="C240" s="162">
        <v>569386315777</v>
      </c>
      <c r="D240" s="61" t="s">
        <v>172</v>
      </c>
      <c r="E240" s="61">
        <v>15586.75</v>
      </c>
      <c r="F240" s="61">
        <v>8006</v>
      </c>
      <c r="G240" s="61">
        <v>43804</v>
      </c>
      <c r="H240" s="61">
        <v>0.1696</v>
      </c>
      <c r="I240" s="61">
        <v>2.1</v>
      </c>
      <c r="J240" s="61">
        <v>1.95</v>
      </c>
      <c r="K240" s="61" t="s">
        <v>173</v>
      </c>
      <c r="L240" s="61" t="s">
        <v>121</v>
      </c>
    </row>
    <row r="241" hidden="1" spans="1:12">
      <c r="A241" s="61" t="s">
        <v>473</v>
      </c>
      <c r="B241" s="61">
        <v>20191202</v>
      </c>
      <c r="C241" s="162">
        <v>37253526527</v>
      </c>
      <c r="D241" s="61" t="s">
        <v>202</v>
      </c>
      <c r="E241" s="61">
        <v>14311.03</v>
      </c>
      <c r="F241" s="61">
        <v>1233</v>
      </c>
      <c r="G241" s="61">
        <v>4720</v>
      </c>
      <c r="H241" s="61">
        <v>0.2095</v>
      </c>
      <c r="I241" s="61">
        <v>14.47</v>
      </c>
      <c r="J241" s="61">
        <v>11.61</v>
      </c>
      <c r="K241" s="61" t="s">
        <v>203</v>
      </c>
      <c r="L241" s="61" t="s">
        <v>204</v>
      </c>
    </row>
    <row r="242" hidden="1" spans="1:12">
      <c r="A242" s="61" t="s">
        <v>473</v>
      </c>
      <c r="B242" s="61">
        <v>20191202</v>
      </c>
      <c r="C242" s="162">
        <v>521869636173</v>
      </c>
      <c r="D242" s="61" t="s">
        <v>187</v>
      </c>
      <c r="E242" s="61">
        <v>13653.72</v>
      </c>
      <c r="F242" s="61">
        <v>475</v>
      </c>
      <c r="G242" s="61">
        <v>3126</v>
      </c>
      <c r="H242" s="61">
        <v>0.1193</v>
      </c>
      <c r="I242" s="61">
        <v>36.61</v>
      </c>
      <c r="J242" s="61">
        <v>28.74</v>
      </c>
      <c r="K242" s="61" t="s">
        <v>188</v>
      </c>
      <c r="L242" s="61" t="s">
        <v>124</v>
      </c>
    </row>
    <row r="243" hidden="1" spans="1:12">
      <c r="A243" s="61" t="s">
        <v>473</v>
      </c>
      <c r="B243" s="61">
        <v>20191202</v>
      </c>
      <c r="C243" s="162">
        <v>598970252794</v>
      </c>
      <c r="D243" s="61" t="s">
        <v>238</v>
      </c>
      <c r="E243" s="61">
        <v>13450.63</v>
      </c>
      <c r="F243" s="61">
        <v>1711</v>
      </c>
      <c r="G243" s="61">
        <v>5492</v>
      </c>
      <c r="H243" s="61">
        <v>0.303</v>
      </c>
      <c r="I243" s="61">
        <v>8.08</v>
      </c>
      <c r="J243" s="61">
        <v>7.86</v>
      </c>
      <c r="K243" s="61" t="s">
        <v>239</v>
      </c>
      <c r="L243" s="61" t="s">
        <v>158</v>
      </c>
    </row>
    <row r="244" hidden="1" spans="1:12">
      <c r="A244" s="61" t="s">
        <v>473</v>
      </c>
      <c r="B244" s="61">
        <v>20191202</v>
      </c>
      <c r="C244" s="162">
        <v>39788807046</v>
      </c>
      <c r="D244" s="61" t="s">
        <v>182</v>
      </c>
      <c r="E244" s="61">
        <v>12594.34</v>
      </c>
      <c r="F244" s="61">
        <v>935</v>
      </c>
      <c r="G244" s="61">
        <v>4021</v>
      </c>
      <c r="H244" s="61">
        <v>0.1572</v>
      </c>
      <c r="I244" s="61">
        <v>19.93</v>
      </c>
      <c r="J244" s="61">
        <v>13.47</v>
      </c>
      <c r="K244" s="61" t="s">
        <v>183</v>
      </c>
      <c r="L244" s="61" t="s">
        <v>131</v>
      </c>
    </row>
    <row r="245" hidden="1" spans="1:12">
      <c r="A245" s="61" t="s">
        <v>473</v>
      </c>
      <c r="B245" s="61">
        <v>20191202</v>
      </c>
      <c r="C245" s="162">
        <v>539325022308</v>
      </c>
      <c r="D245" s="61" t="s">
        <v>192</v>
      </c>
      <c r="E245" s="61">
        <v>11558.65</v>
      </c>
      <c r="F245" s="61">
        <v>156</v>
      </c>
      <c r="G245" s="61">
        <v>1315</v>
      </c>
      <c r="H245" s="61">
        <v>0.1042</v>
      </c>
      <c r="I245" s="61">
        <v>84.37</v>
      </c>
      <c r="J245" s="61">
        <v>74.09</v>
      </c>
      <c r="K245" s="61" t="s">
        <v>46</v>
      </c>
      <c r="L245" s="61" t="s">
        <v>148</v>
      </c>
    </row>
    <row r="246" hidden="1" spans="1:12">
      <c r="A246" s="61" t="s">
        <v>473</v>
      </c>
      <c r="B246" s="61">
        <v>20191202</v>
      </c>
      <c r="C246" s="162">
        <v>589377945837</v>
      </c>
      <c r="D246" s="61" t="s">
        <v>189</v>
      </c>
      <c r="E246" s="61">
        <v>11379.5</v>
      </c>
      <c r="F246" s="61">
        <v>355</v>
      </c>
      <c r="G246" s="61">
        <v>3599</v>
      </c>
      <c r="H246" s="61">
        <v>0.0792</v>
      </c>
      <c r="I246" s="61">
        <v>39.93</v>
      </c>
      <c r="J246" s="61">
        <v>32.05</v>
      </c>
      <c r="K246" s="61" t="s">
        <v>15</v>
      </c>
      <c r="L246" s="61" t="s">
        <v>131</v>
      </c>
    </row>
    <row r="247" hidden="1" spans="1:12">
      <c r="A247" s="61" t="s">
        <v>473</v>
      </c>
      <c r="B247" s="61">
        <v>20191202</v>
      </c>
      <c r="C247" s="162">
        <v>538349196723</v>
      </c>
      <c r="D247" s="61" t="s">
        <v>193</v>
      </c>
      <c r="E247" s="61">
        <v>10004.95</v>
      </c>
      <c r="F247" s="61">
        <v>69</v>
      </c>
      <c r="G247" s="61">
        <v>594</v>
      </c>
      <c r="H247" s="61">
        <v>0.0976</v>
      </c>
      <c r="I247" s="61">
        <v>172.5</v>
      </c>
      <c r="J247" s="61">
        <v>145</v>
      </c>
      <c r="K247" s="61" t="s">
        <v>194</v>
      </c>
      <c r="L247" s="61" t="s">
        <v>121</v>
      </c>
    </row>
    <row r="248" hidden="1" spans="1:12">
      <c r="A248" s="61" t="s">
        <v>473</v>
      </c>
      <c r="B248" s="61">
        <v>20191202</v>
      </c>
      <c r="C248" s="162">
        <v>17609832853</v>
      </c>
      <c r="D248" s="61" t="s">
        <v>217</v>
      </c>
      <c r="E248" s="61">
        <v>9873.42</v>
      </c>
      <c r="F248" s="61">
        <v>3373</v>
      </c>
      <c r="G248" s="61">
        <v>6431</v>
      </c>
      <c r="H248" s="61">
        <v>0.3021</v>
      </c>
      <c r="I248" s="61">
        <v>5.08</v>
      </c>
      <c r="J248" s="61">
        <v>2.93</v>
      </c>
      <c r="K248" s="61" t="s">
        <v>218</v>
      </c>
      <c r="L248" s="61" t="s">
        <v>158</v>
      </c>
    </row>
    <row r="249" hidden="1" spans="1:12">
      <c r="A249" s="61" t="s">
        <v>473</v>
      </c>
      <c r="B249" s="61">
        <v>20191202</v>
      </c>
      <c r="C249" s="162">
        <v>527733589105</v>
      </c>
      <c r="D249" s="61" t="s">
        <v>230</v>
      </c>
      <c r="E249" s="61">
        <v>9665.26</v>
      </c>
      <c r="F249" s="61">
        <v>743</v>
      </c>
      <c r="G249" s="61">
        <v>1548</v>
      </c>
      <c r="H249" s="61">
        <v>0.2636</v>
      </c>
      <c r="I249" s="61">
        <v>23.69</v>
      </c>
      <c r="J249" s="61">
        <v>13.01</v>
      </c>
      <c r="K249" s="61" t="s">
        <v>231</v>
      </c>
      <c r="L249" s="61" t="s">
        <v>170</v>
      </c>
    </row>
    <row r="250" hidden="1" spans="1:12">
      <c r="A250" s="61" t="s">
        <v>473</v>
      </c>
      <c r="B250" s="61">
        <v>20191202</v>
      </c>
      <c r="C250" s="162">
        <v>527990475963</v>
      </c>
      <c r="D250" s="61" t="s">
        <v>199</v>
      </c>
      <c r="E250" s="61">
        <v>9396.38</v>
      </c>
      <c r="F250" s="61">
        <v>169</v>
      </c>
      <c r="G250" s="61">
        <v>961</v>
      </c>
      <c r="H250" s="61">
        <v>0.128</v>
      </c>
      <c r="I250" s="61">
        <v>76.39</v>
      </c>
      <c r="J250" s="61">
        <v>55.6</v>
      </c>
      <c r="K250" s="61" t="s">
        <v>95</v>
      </c>
      <c r="L250" s="61" t="s">
        <v>131</v>
      </c>
    </row>
    <row r="251" hidden="1" spans="1:12">
      <c r="A251" s="61" t="s">
        <v>473</v>
      </c>
      <c r="B251" s="61">
        <v>20191202</v>
      </c>
      <c r="C251" s="162">
        <v>593225443577</v>
      </c>
      <c r="D251" s="61" t="s">
        <v>213</v>
      </c>
      <c r="E251" s="61">
        <v>8908</v>
      </c>
      <c r="F251" s="61">
        <v>159</v>
      </c>
      <c r="G251" s="61">
        <v>1714</v>
      </c>
      <c r="H251" s="61">
        <v>0.0595</v>
      </c>
      <c r="I251" s="61">
        <v>87.33</v>
      </c>
      <c r="J251" s="61">
        <v>56.03</v>
      </c>
      <c r="K251" s="61" t="s">
        <v>48</v>
      </c>
      <c r="L251" s="61" t="s">
        <v>121</v>
      </c>
    </row>
    <row r="252" hidden="1" spans="1:12">
      <c r="A252" s="61" t="s">
        <v>473</v>
      </c>
      <c r="B252" s="61">
        <v>20191202</v>
      </c>
      <c r="C252" s="162">
        <v>538269442246</v>
      </c>
      <c r="D252" s="61" t="s">
        <v>232</v>
      </c>
      <c r="E252" s="61">
        <v>8741.35</v>
      </c>
      <c r="F252" s="61">
        <v>98</v>
      </c>
      <c r="G252" s="61">
        <v>297</v>
      </c>
      <c r="H252" s="61">
        <v>0.138</v>
      </c>
      <c r="I252" s="61">
        <v>213.2</v>
      </c>
      <c r="J252" s="61">
        <v>89.2</v>
      </c>
      <c r="K252" s="61" t="s">
        <v>233</v>
      </c>
      <c r="L252" s="61" t="s">
        <v>124</v>
      </c>
    </row>
    <row r="253" hidden="1" spans="1:12">
      <c r="A253" s="61" t="s">
        <v>473</v>
      </c>
      <c r="B253" s="61">
        <v>20191202</v>
      </c>
      <c r="C253" s="162">
        <v>527990679684</v>
      </c>
      <c r="D253" s="61" t="s">
        <v>195</v>
      </c>
      <c r="E253" s="61">
        <v>8645.16</v>
      </c>
      <c r="F253" s="61">
        <v>316</v>
      </c>
      <c r="G253" s="61">
        <v>1562</v>
      </c>
      <c r="H253" s="61">
        <v>0.1869</v>
      </c>
      <c r="I253" s="61">
        <v>29.61</v>
      </c>
      <c r="J253" s="61">
        <v>27.36</v>
      </c>
      <c r="K253" s="61" t="s">
        <v>196</v>
      </c>
      <c r="L253" s="61" t="s">
        <v>121</v>
      </c>
    </row>
    <row r="254" hidden="1" spans="1:12">
      <c r="A254" s="61" t="s">
        <v>473</v>
      </c>
      <c r="B254" s="61">
        <v>20191202</v>
      </c>
      <c r="C254" s="162">
        <v>577037788975</v>
      </c>
      <c r="D254" s="61" t="s">
        <v>228</v>
      </c>
      <c r="E254" s="61">
        <v>8605.39</v>
      </c>
      <c r="F254" s="61">
        <v>460</v>
      </c>
      <c r="G254" s="61">
        <v>3479</v>
      </c>
      <c r="H254" s="61">
        <v>0.0839</v>
      </c>
      <c r="I254" s="61">
        <v>29.47</v>
      </c>
      <c r="J254" s="61">
        <v>18.71</v>
      </c>
      <c r="K254" s="61" t="s">
        <v>229</v>
      </c>
      <c r="L254" s="61" t="s">
        <v>131</v>
      </c>
    </row>
    <row r="255" hidden="1" spans="1:12">
      <c r="A255" s="61" t="s">
        <v>473</v>
      </c>
      <c r="B255" s="61">
        <v>20191202</v>
      </c>
      <c r="C255" s="162">
        <v>574520036128</v>
      </c>
      <c r="D255" s="61" t="s">
        <v>227</v>
      </c>
      <c r="E255" s="61">
        <v>8535.94</v>
      </c>
      <c r="F255" s="61">
        <v>228</v>
      </c>
      <c r="G255" s="61">
        <v>1261</v>
      </c>
      <c r="H255" s="61">
        <v>0.1118</v>
      </c>
      <c r="I255" s="61">
        <v>60.54</v>
      </c>
      <c r="J255" s="61">
        <v>37.44</v>
      </c>
      <c r="K255" s="61" t="s">
        <v>91</v>
      </c>
      <c r="L255" s="61" t="s">
        <v>131</v>
      </c>
    </row>
    <row r="256" hidden="1" spans="1:12">
      <c r="A256" s="61" t="s">
        <v>473</v>
      </c>
      <c r="B256" s="61">
        <v>20191202</v>
      </c>
      <c r="C256" s="162">
        <v>562674596108</v>
      </c>
      <c r="D256" s="61" t="s">
        <v>226</v>
      </c>
      <c r="E256" s="61">
        <v>8061.2</v>
      </c>
      <c r="F256" s="61">
        <v>232</v>
      </c>
      <c r="G256" s="61">
        <v>1230</v>
      </c>
      <c r="H256" s="61">
        <v>0.1293</v>
      </c>
      <c r="I256" s="61">
        <v>50.7</v>
      </c>
      <c r="J256" s="61">
        <v>34.75</v>
      </c>
      <c r="K256" s="61" t="s">
        <v>17</v>
      </c>
      <c r="L256" s="61" t="s">
        <v>170</v>
      </c>
    </row>
    <row r="257" hidden="1" spans="1:12">
      <c r="A257" s="61" t="s">
        <v>473</v>
      </c>
      <c r="B257" s="61">
        <v>20191202</v>
      </c>
      <c r="C257" s="162">
        <v>583643847514</v>
      </c>
      <c r="D257" s="61" t="s">
        <v>279</v>
      </c>
      <c r="E257" s="61">
        <v>7902.36</v>
      </c>
      <c r="F257" s="61">
        <v>187</v>
      </c>
      <c r="G257" s="61">
        <v>457</v>
      </c>
      <c r="H257" s="61">
        <v>0.1751</v>
      </c>
      <c r="I257" s="61">
        <v>98.78</v>
      </c>
      <c r="J257" s="61">
        <v>42.26</v>
      </c>
      <c r="K257" s="61" t="s">
        <v>92</v>
      </c>
      <c r="L257" s="61" t="s">
        <v>124</v>
      </c>
    </row>
    <row r="258" hidden="1" spans="1:12">
      <c r="A258" s="61" t="s">
        <v>473</v>
      </c>
      <c r="B258" s="61">
        <v>20191202</v>
      </c>
      <c r="C258" s="162">
        <v>538192543595</v>
      </c>
      <c r="D258" s="61" t="s">
        <v>184</v>
      </c>
      <c r="E258" s="61">
        <v>7900.36</v>
      </c>
      <c r="F258" s="61">
        <v>73</v>
      </c>
      <c r="G258" s="61">
        <v>1316</v>
      </c>
      <c r="H258" s="61">
        <v>0.0539</v>
      </c>
      <c r="I258" s="61">
        <v>111.27</v>
      </c>
      <c r="J258" s="61">
        <v>108.22</v>
      </c>
      <c r="K258" s="61" t="s">
        <v>97</v>
      </c>
      <c r="L258" s="61" t="s">
        <v>124</v>
      </c>
    </row>
    <row r="259" hidden="1" spans="1:12">
      <c r="A259" s="61" t="s">
        <v>473</v>
      </c>
      <c r="B259" s="61">
        <v>20191202</v>
      </c>
      <c r="C259" s="162">
        <v>568629665883</v>
      </c>
      <c r="D259" s="61" t="s">
        <v>215</v>
      </c>
      <c r="E259" s="61">
        <v>7885.05</v>
      </c>
      <c r="F259" s="61">
        <v>6616</v>
      </c>
      <c r="G259" s="61">
        <v>36065</v>
      </c>
      <c r="H259" s="61">
        <v>0.1772</v>
      </c>
      <c r="I259" s="61">
        <v>1.23</v>
      </c>
      <c r="J259" s="61">
        <v>1.19</v>
      </c>
      <c r="K259" s="61" t="s">
        <v>216</v>
      </c>
      <c r="L259" s="61" t="s">
        <v>124</v>
      </c>
    </row>
    <row r="260" hidden="1" spans="1:12">
      <c r="A260" s="61" t="s">
        <v>473</v>
      </c>
      <c r="B260" s="61">
        <v>20191202</v>
      </c>
      <c r="C260" s="162">
        <v>39800042951</v>
      </c>
      <c r="D260" s="61" t="s">
        <v>251</v>
      </c>
      <c r="E260" s="61">
        <v>7856.54</v>
      </c>
      <c r="F260" s="61">
        <v>333</v>
      </c>
      <c r="G260" s="61">
        <v>1043</v>
      </c>
      <c r="H260" s="61">
        <v>0.1601</v>
      </c>
      <c r="I260" s="61">
        <v>47.05</v>
      </c>
      <c r="J260" s="61">
        <v>23.59</v>
      </c>
      <c r="K260" s="61" t="s">
        <v>252</v>
      </c>
      <c r="L260" s="61" t="s">
        <v>124</v>
      </c>
    </row>
    <row r="261" hidden="1" spans="1:12">
      <c r="A261" s="61" t="s">
        <v>473</v>
      </c>
      <c r="B261" s="61">
        <v>20191202</v>
      </c>
      <c r="C261" s="162">
        <v>559686121121</v>
      </c>
      <c r="D261" s="61" t="s">
        <v>235</v>
      </c>
      <c r="E261" s="61">
        <v>7817.21</v>
      </c>
      <c r="F261" s="61">
        <v>64</v>
      </c>
      <c r="G261" s="61">
        <v>248</v>
      </c>
      <c r="H261" s="61">
        <v>0.1411</v>
      </c>
      <c r="I261" s="61">
        <v>223.35</v>
      </c>
      <c r="J261" s="61">
        <v>122.14</v>
      </c>
      <c r="K261" s="61" t="s">
        <v>76</v>
      </c>
      <c r="L261" s="61" t="s">
        <v>181</v>
      </c>
    </row>
    <row r="262" hidden="1" spans="1:12">
      <c r="A262" s="61" t="s">
        <v>473</v>
      </c>
      <c r="B262" s="61">
        <v>20191202</v>
      </c>
      <c r="C262" s="162">
        <v>535688693680</v>
      </c>
      <c r="D262" s="61" t="s">
        <v>481</v>
      </c>
      <c r="E262" s="61">
        <v>7637.9</v>
      </c>
      <c r="F262" s="61">
        <v>106</v>
      </c>
      <c r="G262" s="61">
        <v>1027</v>
      </c>
      <c r="H262" s="61">
        <v>0.0925</v>
      </c>
      <c r="I262" s="61">
        <v>80.4</v>
      </c>
      <c r="J262" s="61">
        <v>72.06</v>
      </c>
      <c r="K262" s="61" t="s">
        <v>225</v>
      </c>
      <c r="L262" s="61" t="s">
        <v>124</v>
      </c>
    </row>
    <row r="263" hidden="1" spans="1:12">
      <c r="A263" s="61" t="s">
        <v>473</v>
      </c>
      <c r="B263" s="61">
        <v>20191202</v>
      </c>
      <c r="C263" s="162">
        <v>577184412748</v>
      </c>
      <c r="D263" s="61" t="s">
        <v>205</v>
      </c>
      <c r="E263" s="61">
        <v>7557.15</v>
      </c>
      <c r="F263" s="61">
        <v>219</v>
      </c>
      <c r="G263" s="61">
        <v>2398</v>
      </c>
      <c r="H263" s="61">
        <v>0.0751</v>
      </c>
      <c r="I263" s="61">
        <v>41.98</v>
      </c>
      <c r="J263" s="61">
        <v>34.51</v>
      </c>
      <c r="K263" s="61" t="s">
        <v>11</v>
      </c>
      <c r="L263" s="61" t="s">
        <v>121</v>
      </c>
    </row>
    <row r="264" hidden="1" spans="1:12">
      <c r="A264" s="61" t="s">
        <v>473</v>
      </c>
      <c r="B264" s="61">
        <v>20191202</v>
      </c>
      <c r="C264" s="162">
        <v>581521081842</v>
      </c>
      <c r="D264" s="61" t="s">
        <v>220</v>
      </c>
      <c r="E264" s="61">
        <v>7459.89</v>
      </c>
      <c r="F264" s="61">
        <v>309</v>
      </c>
      <c r="G264" s="61">
        <v>1615</v>
      </c>
      <c r="H264" s="61">
        <v>0.1313</v>
      </c>
      <c r="I264" s="61">
        <v>35.19</v>
      </c>
      <c r="J264" s="61">
        <v>24.14</v>
      </c>
      <c r="K264" s="61" t="s">
        <v>221</v>
      </c>
      <c r="L264" s="61" t="s">
        <v>170</v>
      </c>
    </row>
    <row r="265" hidden="1" spans="1:12">
      <c r="A265" s="61" t="s">
        <v>473</v>
      </c>
      <c r="B265" s="61">
        <v>20191202</v>
      </c>
      <c r="C265" s="162">
        <v>537537256568</v>
      </c>
      <c r="D265" s="61" t="s">
        <v>240</v>
      </c>
      <c r="E265" s="61">
        <v>7413.54</v>
      </c>
      <c r="F265" s="61">
        <v>363</v>
      </c>
      <c r="G265" s="61">
        <v>2727</v>
      </c>
      <c r="H265" s="61">
        <v>0.0858</v>
      </c>
      <c r="I265" s="61">
        <v>31.68</v>
      </c>
      <c r="J265" s="61">
        <v>20.42</v>
      </c>
      <c r="K265" s="61" t="s">
        <v>241</v>
      </c>
      <c r="L265" s="61" t="s">
        <v>131</v>
      </c>
    </row>
    <row r="266" hidden="1" spans="1:12">
      <c r="A266" s="61" t="s">
        <v>473</v>
      </c>
      <c r="B266" s="61">
        <v>20191202</v>
      </c>
      <c r="C266" s="162">
        <v>599148365406</v>
      </c>
      <c r="D266" s="61" t="s">
        <v>214</v>
      </c>
      <c r="E266" s="61">
        <v>7346.71</v>
      </c>
      <c r="F266" s="61">
        <v>177</v>
      </c>
      <c r="G266" s="61">
        <v>2853</v>
      </c>
      <c r="H266" s="61">
        <v>0.0491</v>
      </c>
      <c r="I266" s="61">
        <v>52.48</v>
      </c>
      <c r="J266" s="61">
        <v>41.51</v>
      </c>
      <c r="K266" s="61" t="s">
        <v>73</v>
      </c>
      <c r="L266" s="61" t="s">
        <v>131</v>
      </c>
    </row>
    <row r="267" hidden="1" spans="1:12">
      <c r="A267" s="61" t="s">
        <v>473</v>
      </c>
      <c r="B267" s="61">
        <v>20191202</v>
      </c>
      <c r="C267" s="162">
        <v>17609756261</v>
      </c>
      <c r="D267" s="61" t="s">
        <v>244</v>
      </c>
      <c r="E267" s="61">
        <v>7295.64</v>
      </c>
      <c r="F267" s="61">
        <v>858</v>
      </c>
      <c r="G267" s="61">
        <v>1677</v>
      </c>
      <c r="H267" s="61">
        <v>0.1914</v>
      </c>
      <c r="I267" s="61">
        <v>22.73</v>
      </c>
      <c r="J267" s="61">
        <v>8.5</v>
      </c>
      <c r="K267" s="61" t="s">
        <v>245</v>
      </c>
      <c r="L267" s="61" t="s">
        <v>121</v>
      </c>
    </row>
    <row r="268" hidden="1" spans="1:12">
      <c r="A268" s="61" t="s">
        <v>473</v>
      </c>
      <c r="B268" s="61">
        <v>20191202</v>
      </c>
      <c r="C268" s="162">
        <v>538266122146</v>
      </c>
      <c r="D268" s="61" t="s">
        <v>366</v>
      </c>
      <c r="E268" s="61">
        <v>7032.2</v>
      </c>
      <c r="F268" s="61">
        <v>81</v>
      </c>
      <c r="G268" s="61">
        <v>137</v>
      </c>
      <c r="H268" s="61">
        <v>0.2482</v>
      </c>
      <c r="I268" s="61">
        <v>206.83</v>
      </c>
      <c r="J268" s="61">
        <v>86.82</v>
      </c>
      <c r="K268" s="61" t="s">
        <v>94</v>
      </c>
      <c r="L268" s="61" t="s">
        <v>121</v>
      </c>
    </row>
    <row r="269" hidden="1" spans="1:12">
      <c r="A269" s="61" t="s">
        <v>473</v>
      </c>
      <c r="B269" s="61">
        <v>20191202</v>
      </c>
      <c r="C269" s="162">
        <v>39829692578</v>
      </c>
      <c r="D269" s="61" t="s">
        <v>236</v>
      </c>
      <c r="E269" s="61">
        <v>7012.48</v>
      </c>
      <c r="F269" s="61">
        <v>656</v>
      </c>
      <c r="G269" s="61">
        <v>1396</v>
      </c>
      <c r="H269" s="61">
        <v>0.217</v>
      </c>
      <c r="I269" s="61">
        <v>23.14</v>
      </c>
      <c r="J269" s="61">
        <v>10.69</v>
      </c>
      <c r="K269" s="61" t="s">
        <v>237</v>
      </c>
      <c r="L269" s="61" t="s">
        <v>170</v>
      </c>
    </row>
    <row r="270" hidden="1" spans="1:12">
      <c r="A270" s="61" t="s">
        <v>473</v>
      </c>
      <c r="B270" s="61">
        <v>20191202</v>
      </c>
      <c r="C270" s="162">
        <v>538314893621</v>
      </c>
      <c r="D270" s="61" t="s">
        <v>323</v>
      </c>
      <c r="E270" s="61">
        <v>6980.58</v>
      </c>
      <c r="F270" s="61">
        <v>98</v>
      </c>
      <c r="G270" s="61">
        <v>598</v>
      </c>
      <c r="H270" s="61">
        <v>0.0669</v>
      </c>
      <c r="I270" s="61">
        <v>174.51</v>
      </c>
      <c r="J270" s="61">
        <v>71.23</v>
      </c>
      <c r="K270" s="61" t="s">
        <v>80</v>
      </c>
      <c r="L270" s="61" t="s">
        <v>121</v>
      </c>
    </row>
    <row r="271" hidden="1" spans="1:12">
      <c r="A271" s="61" t="s">
        <v>473</v>
      </c>
      <c r="B271" s="61">
        <v>20191202</v>
      </c>
      <c r="C271" s="162">
        <v>528064336529</v>
      </c>
      <c r="D271" s="61" t="s">
        <v>222</v>
      </c>
      <c r="E271" s="61">
        <v>6840.62</v>
      </c>
      <c r="F271" s="61">
        <v>256</v>
      </c>
      <c r="G271" s="61">
        <v>1061</v>
      </c>
      <c r="H271" s="61">
        <v>0.1885</v>
      </c>
      <c r="I271" s="61">
        <v>34.2</v>
      </c>
      <c r="J271" s="61">
        <v>26.72</v>
      </c>
      <c r="K271" s="61" t="s">
        <v>223</v>
      </c>
      <c r="L271" s="61" t="s">
        <v>131</v>
      </c>
    </row>
    <row r="272" hidden="1" spans="1:12">
      <c r="A272" s="61" t="s">
        <v>473</v>
      </c>
      <c r="B272" s="61">
        <v>20191202</v>
      </c>
      <c r="C272" s="162">
        <v>548003777683</v>
      </c>
      <c r="D272" s="61" t="s">
        <v>262</v>
      </c>
      <c r="E272" s="61">
        <v>6716.23</v>
      </c>
      <c r="F272" s="61">
        <v>306</v>
      </c>
      <c r="G272" s="61">
        <v>1063</v>
      </c>
      <c r="H272" s="61">
        <v>0.222</v>
      </c>
      <c r="I272" s="61">
        <v>28.46</v>
      </c>
      <c r="J272" s="61">
        <v>21.95</v>
      </c>
      <c r="K272" s="61" t="s">
        <v>263</v>
      </c>
      <c r="L272" s="61" t="s">
        <v>158</v>
      </c>
    </row>
    <row r="273" hidden="1" spans="1:12">
      <c r="A273" s="61" t="s">
        <v>473</v>
      </c>
      <c r="B273" s="61">
        <v>20191202</v>
      </c>
      <c r="C273" s="162">
        <v>589040084194</v>
      </c>
      <c r="D273" s="61" t="s">
        <v>211</v>
      </c>
      <c r="E273" s="61">
        <v>6637.7</v>
      </c>
      <c r="F273" s="61">
        <v>177</v>
      </c>
      <c r="G273" s="61">
        <v>1789</v>
      </c>
      <c r="H273" s="61">
        <v>0.0788</v>
      </c>
      <c r="I273" s="61">
        <v>47.08</v>
      </c>
      <c r="J273" s="61">
        <v>37.5</v>
      </c>
      <c r="K273" s="61" t="s">
        <v>212</v>
      </c>
      <c r="L273" s="61" t="s">
        <v>124</v>
      </c>
    </row>
    <row r="274" hidden="1" spans="1:12">
      <c r="A274" s="61" t="s">
        <v>473</v>
      </c>
      <c r="B274" s="61">
        <v>20191202</v>
      </c>
      <c r="C274" s="162">
        <v>587405880719</v>
      </c>
      <c r="D274" s="61" t="s">
        <v>210</v>
      </c>
      <c r="E274" s="61">
        <v>6365.04</v>
      </c>
      <c r="F274" s="61">
        <v>55</v>
      </c>
      <c r="G274" s="61">
        <v>820</v>
      </c>
      <c r="H274" s="61">
        <v>0.0585</v>
      </c>
      <c r="I274" s="61">
        <v>132.6</v>
      </c>
      <c r="J274" s="61">
        <v>115.73</v>
      </c>
      <c r="K274" s="61" t="s">
        <v>79</v>
      </c>
      <c r="L274" s="61" t="s">
        <v>121</v>
      </c>
    </row>
    <row r="275" hidden="1" spans="1:12">
      <c r="A275" s="61" t="s">
        <v>473</v>
      </c>
      <c r="B275" s="61">
        <v>20191202</v>
      </c>
      <c r="C275" s="162">
        <v>559325430280</v>
      </c>
      <c r="D275" s="61" t="s">
        <v>242</v>
      </c>
      <c r="E275" s="61">
        <v>6240.9</v>
      </c>
      <c r="F275" s="61">
        <v>181</v>
      </c>
      <c r="G275" s="61">
        <v>694</v>
      </c>
      <c r="H275" s="61">
        <v>0.2334</v>
      </c>
      <c r="I275" s="61">
        <v>38.52</v>
      </c>
      <c r="J275" s="61">
        <v>34.48</v>
      </c>
      <c r="K275" s="61" t="s">
        <v>243</v>
      </c>
      <c r="L275" s="61" t="s">
        <v>204</v>
      </c>
    </row>
    <row r="276" hidden="1" spans="1:12">
      <c r="A276" s="61" t="s">
        <v>473</v>
      </c>
      <c r="B276" s="61">
        <v>20191202</v>
      </c>
      <c r="C276" s="162">
        <v>528033010612</v>
      </c>
      <c r="D276" s="61" t="s">
        <v>219</v>
      </c>
      <c r="E276" s="61">
        <v>6204.55</v>
      </c>
      <c r="F276" s="61">
        <v>73</v>
      </c>
      <c r="G276" s="61">
        <v>1256</v>
      </c>
      <c r="H276" s="61">
        <v>0.031</v>
      </c>
      <c r="I276" s="61">
        <v>159.09</v>
      </c>
      <c r="J276" s="61">
        <v>84.99</v>
      </c>
      <c r="K276" s="61" t="s">
        <v>98</v>
      </c>
      <c r="L276" s="61" t="s">
        <v>124</v>
      </c>
    </row>
    <row r="277" hidden="1" spans="1:12">
      <c r="A277" s="61" t="s">
        <v>473</v>
      </c>
      <c r="B277" s="61">
        <v>20191202</v>
      </c>
      <c r="C277" s="162">
        <v>555905162970</v>
      </c>
      <c r="D277" s="61" t="s">
        <v>296</v>
      </c>
      <c r="E277" s="61">
        <v>6063.8</v>
      </c>
      <c r="F277" s="61">
        <v>111</v>
      </c>
      <c r="G277" s="61">
        <v>1657</v>
      </c>
      <c r="H277" s="61">
        <v>0.0416</v>
      </c>
      <c r="I277" s="61">
        <v>87.88</v>
      </c>
      <c r="J277" s="61">
        <v>54.63</v>
      </c>
      <c r="K277" s="61" t="s">
        <v>297</v>
      </c>
      <c r="L277" s="61" t="s">
        <v>121</v>
      </c>
    </row>
    <row r="278" hidden="1" spans="1:12">
      <c r="A278" s="61" t="s">
        <v>473</v>
      </c>
      <c r="B278" s="61">
        <v>20191202</v>
      </c>
      <c r="C278" s="162">
        <v>43893226461</v>
      </c>
      <c r="D278" s="61" t="s">
        <v>246</v>
      </c>
      <c r="E278" s="61">
        <v>5252.11</v>
      </c>
      <c r="F278" s="61">
        <v>682</v>
      </c>
      <c r="G278" s="61">
        <v>1624</v>
      </c>
      <c r="H278" s="61">
        <v>0.197</v>
      </c>
      <c r="I278" s="61">
        <v>16.41</v>
      </c>
      <c r="J278" s="61">
        <v>7.7</v>
      </c>
      <c r="K278" s="61" t="s">
        <v>247</v>
      </c>
      <c r="L278" s="61" t="s">
        <v>148</v>
      </c>
    </row>
    <row r="279" hidden="1" spans="1:12">
      <c r="A279" s="61" t="s">
        <v>473</v>
      </c>
      <c r="B279" s="61">
        <v>20191202</v>
      </c>
      <c r="C279" s="162">
        <v>16175250812</v>
      </c>
      <c r="D279" s="61" t="s">
        <v>267</v>
      </c>
      <c r="E279" s="61">
        <v>5025.93</v>
      </c>
      <c r="F279" s="61">
        <v>218</v>
      </c>
      <c r="G279" s="61">
        <v>1155</v>
      </c>
      <c r="H279" s="61">
        <v>0.1022</v>
      </c>
      <c r="I279" s="61">
        <v>42.59</v>
      </c>
      <c r="J279" s="61">
        <v>23.05</v>
      </c>
      <c r="K279" s="61" t="s">
        <v>268</v>
      </c>
      <c r="L279" s="61" t="s">
        <v>124</v>
      </c>
    </row>
    <row r="280" hidden="1" spans="1:12">
      <c r="A280" s="61" t="s">
        <v>473</v>
      </c>
      <c r="B280" s="61">
        <v>20191202</v>
      </c>
      <c r="C280" s="162">
        <v>527990951359</v>
      </c>
      <c r="D280" s="61" t="s">
        <v>250</v>
      </c>
      <c r="E280" s="61">
        <v>4844.35</v>
      </c>
      <c r="F280" s="61">
        <v>86</v>
      </c>
      <c r="G280" s="61">
        <v>246</v>
      </c>
      <c r="H280" s="61">
        <v>0.1707</v>
      </c>
      <c r="I280" s="61">
        <v>115.34</v>
      </c>
      <c r="J280" s="61">
        <v>56.33</v>
      </c>
      <c r="K280" s="61" t="s">
        <v>55</v>
      </c>
      <c r="L280" s="61" t="s">
        <v>121</v>
      </c>
    </row>
    <row r="281" hidden="1" spans="1:12">
      <c r="A281" s="61" t="s">
        <v>473</v>
      </c>
      <c r="B281" s="61">
        <v>20191202</v>
      </c>
      <c r="C281" s="162">
        <v>573160835361</v>
      </c>
      <c r="D281" s="61" t="s">
        <v>253</v>
      </c>
      <c r="E281" s="61">
        <v>4812.64</v>
      </c>
      <c r="F281" s="61">
        <v>198</v>
      </c>
      <c r="G281" s="61">
        <v>2265</v>
      </c>
      <c r="H281" s="61">
        <v>0.0711</v>
      </c>
      <c r="I281" s="61">
        <v>29.89</v>
      </c>
      <c r="J281" s="61">
        <v>24.31</v>
      </c>
      <c r="K281" s="61" t="s">
        <v>254</v>
      </c>
      <c r="L281" s="61" t="s">
        <v>124</v>
      </c>
    </row>
    <row r="282" hidden="1" spans="1:12">
      <c r="A282" s="61" t="s">
        <v>473</v>
      </c>
      <c r="B282" s="61">
        <v>20191202</v>
      </c>
      <c r="C282" s="162">
        <v>587409020085</v>
      </c>
      <c r="D282" s="61" t="s">
        <v>200</v>
      </c>
      <c r="E282" s="61">
        <v>4758.7</v>
      </c>
      <c r="F282" s="61">
        <v>45</v>
      </c>
      <c r="G282" s="61">
        <v>528</v>
      </c>
      <c r="H282" s="61">
        <v>0.0701</v>
      </c>
      <c r="I282" s="61">
        <v>128.61</v>
      </c>
      <c r="J282" s="61">
        <v>105.75</v>
      </c>
      <c r="K282" s="61" t="s">
        <v>201</v>
      </c>
      <c r="L282" s="61" t="s">
        <v>124</v>
      </c>
    </row>
    <row r="283" hidden="1" spans="1:12">
      <c r="A283" s="61" t="s">
        <v>473</v>
      </c>
      <c r="B283" s="61">
        <v>20191202</v>
      </c>
      <c r="C283" s="162">
        <v>544053639760</v>
      </c>
      <c r="D283" s="61" t="s">
        <v>482</v>
      </c>
      <c r="E283" s="61">
        <v>4678.5</v>
      </c>
      <c r="F283" s="61">
        <v>158</v>
      </c>
      <c r="G283" s="61">
        <v>1040</v>
      </c>
      <c r="H283" s="61">
        <v>0.0885</v>
      </c>
      <c r="I283" s="61">
        <v>50.85</v>
      </c>
      <c r="J283" s="61">
        <v>29.61</v>
      </c>
      <c r="K283" s="61" t="s">
        <v>20</v>
      </c>
      <c r="L283" s="61" t="s">
        <v>204</v>
      </c>
    </row>
    <row r="284" hidden="1" spans="1:12">
      <c r="A284" s="61" t="s">
        <v>473</v>
      </c>
      <c r="B284" s="61">
        <v>20191202</v>
      </c>
      <c r="C284" s="162">
        <v>526145930115</v>
      </c>
      <c r="D284" s="61" t="s">
        <v>333</v>
      </c>
      <c r="E284" s="61">
        <v>4575.22</v>
      </c>
      <c r="F284" s="61">
        <v>68</v>
      </c>
      <c r="G284" s="61">
        <v>456</v>
      </c>
      <c r="H284" s="61">
        <v>0.1096</v>
      </c>
      <c r="I284" s="61">
        <v>91.5</v>
      </c>
      <c r="J284" s="61">
        <v>67.28</v>
      </c>
      <c r="K284" s="61" t="s">
        <v>334</v>
      </c>
      <c r="L284" s="61" t="s">
        <v>124</v>
      </c>
    </row>
    <row r="285" hidden="1" spans="1:12">
      <c r="A285" s="61" t="s">
        <v>473</v>
      </c>
      <c r="B285" s="61">
        <v>20191202</v>
      </c>
      <c r="C285" s="162">
        <v>537824984434</v>
      </c>
      <c r="D285" s="61" t="s">
        <v>273</v>
      </c>
      <c r="E285" s="61">
        <v>4360.74</v>
      </c>
      <c r="F285" s="61">
        <v>488</v>
      </c>
      <c r="G285" s="61">
        <v>2098</v>
      </c>
      <c r="H285" s="61">
        <v>0.1663</v>
      </c>
      <c r="I285" s="61">
        <v>12.49</v>
      </c>
      <c r="J285" s="61">
        <v>8.94</v>
      </c>
      <c r="K285" s="61" t="s">
        <v>274</v>
      </c>
      <c r="L285" s="61" t="s">
        <v>158</v>
      </c>
    </row>
    <row r="286" hidden="1" spans="1:12">
      <c r="A286" s="61" t="s">
        <v>473</v>
      </c>
      <c r="B286" s="61">
        <v>20191202</v>
      </c>
      <c r="C286" s="162">
        <v>14816670119</v>
      </c>
      <c r="D286" s="61" t="s">
        <v>369</v>
      </c>
      <c r="E286" s="61">
        <v>4339.58</v>
      </c>
      <c r="F286" s="61">
        <v>480</v>
      </c>
      <c r="G286" s="61">
        <v>1054</v>
      </c>
      <c r="H286" s="61">
        <v>0.1091</v>
      </c>
      <c r="I286" s="61">
        <v>37.74</v>
      </c>
      <c r="J286" s="61">
        <v>9.04</v>
      </c>
      <c r="K286" s="61" t="s">
        <v>370</v>
      </c>
      <c r="L286" s="61" t="s">
        <v>121</v>
      </c>
    </row>
    <row r="287" hidden="1" spans="1:12">
      <c r="A287" s="61" t="s">
        <v>473</v>
      </c>
      <c r="B287" s="61">
        <v>20191202</v>
      </c>
      <c r="C287" s="162">
        <v>548659653553</v>
      </c>
      <c r="D287" s="61" t="s">
        <v>248</v>
      </c>
      <c r="E287" s="61">
        <v>4224.72</v>
      </c>
      <c r="F287" s="61">
        <v>69</v>
      </c>
      <c r="G287" s="61">
        <v>511</v>
      </c>
      <c r="H287" s="61">
        <v>0.0979</v>
      </c>
      <c r="I287" s="61">
        <v>84.49</v>
      </c>
      <c r="J287" s="61">
        <v>61.23</v>
      </c>
      <c r="K287" s="61" t="s">
        <v>249</v>
      </c>
      <c r="L287" s="61" t="s">
        <v>121</v>
      </c>
    </row>
    <row r="288" hidden="1" spans="1:12">
      <c r="A288" s="61" t="s">
        <v>473</v>
      </c>
      <c r="B288" s="61">
        <v>20191202</v>
      </c>
      <c r="C288" s="162">
        <v>599279018544</v>
      </c>
      <c r="D288" s="61" t="s">
        <v>295</v>
      </c>
      <c r="E288" s="61">
        <v>4072.53</v>
      </c>
      <c r="F288" s="61">
        <v>78</v>
      </c>
      <c r="G288" s="61">
        <v>2264</v>
      </c>
      <c r="H288" s="61">
        <v>0.0243</v>
      </c>
      <c r="I288" s="61">
        <v>74.05</v>
      </c>
      <c r="J288" s="61">
        <v>52.21</v>
      </c>
      <c r="K288" s="61" t="s">
        <v>60</v>
      </c>
      <c r="L288" s="61" t="s">
        <v>121</v>
      </c>
    </row>
    <row r="289" hidden="1" spans="1:12">
      <c r="A289" s="61" t="s">
        <v>473</v>
      </c>
      <c r="B289" s="61">
        <v>20191202</v>
      </c>
      <c r="C289" s="162">
        <v>538307169296</v>
      </c>
      <c r="D289" s="61" t="s">
        <v>209</v>
      </c>
      <c r="E289" s="61">
        <v>4008.63</v>
      </c>
      <c r="F289" s="61">
        <v>42</v>
      </c>
      <c r="G289" s="61">
        <v>326</v>
      </c>
      <c r="H289" s="61">
        <v>0.1258</v>
      </c>
      <c r="I289" s="61">
        <v>97.77</v>
      </c>
      <c r="J289" s="61">
        <v>95.44</v>
      </c>
      <c r="K289" s="61" t="s">
        <v>93</v>
      </c>
      <c r="L289" s="61" t="s">
        <v>124</v>
      </c>
    </row>
    <row r="290" hidden="1" spans="1:12">
      <c r="A290" s="61" t="s">
        <v>473</v>
      </c>
      <c r="B290" s="61">
        <v>20191202</v>
      </c>
      <c r="C290" s="162">
        <v>592959829469</v>
      </c>
      <c r="D290" s="61" t="s">
        <v>311</v>
      </c>
      <c r="E290" s="61">
        <v>3996.27</v>
      </c>
      <c r="F290" s="61">
        <v>58</v>
      </c>
      <c r="G290" s="61">
        <v>443</v>
      </c>
      <c r="H290" s="61">
        <v>0.1264</v>
      </c>
      <c r="I290" s="61">
        <v>71.36</v>
      </c>
      <c r="J290" s="61">
        <v>68.9</v>
      </c>
      <c r="K290" s="61" t="s">
        <v>312</v>
      </c>
      <c r="L290" s="61" t="s">
        <v>148</v>
      </c>
    </row>
    <row r="291" hidden="1" spans="1:12">
      <c r="A291" s="61" t="s">
        <v>473</v>
      </c>
      <c r="B291" s="61">
        <v>20191202</v>
      </c>
      <c r="C291" s="162">
        <v>562374577568</v>
      </c>
      <c r="D291" s="61" t="s">
        <v>272</v>
      </c>
      <c r="E291" s="61">
        <v>3899.56</v>
      </c>
      <c r="F291" s="61">
        <v>77</v>
      </c>
      <c r="G291" s="61">
        <v>530</v>
      </c>
      <c r="H291" s="61">
        <v>0.1245</v>
      </c>
      <c r="I291" s="61">
        <v>59.08</v>
      </c>
      <c r="J291" s="61">
        <v>50.64</v>
      </c>
      <c r="K291" s="61" t="s">
        <v>75</v>
      </c>
      <c r="L291" s="61" t="s">
        <v>131</v>
      </c>
    </row>
    <row r="292" hidden="1" spans="1:12">
      <c r="A292" s="61" t="s">
        <v>473</v>
      </c>
      <c r="B292" s="61">
        <v>20191202</v>
      </c>
      <c r="C292" s="162">
        <v>17609716325</v>
      </c>
      <c r="D292" s="61" t="s">
        <v>284</v>
      </c>
      <c r="E292" s="61">
        <v>3898.17</v>
      </c>
      <c r="F292" s="61">
        <v>262</v>
      </c>
      <c r="G292" s="61">
        <v>209</v>
      </c>
      <c r="H292" s="61">
        <v>0.2488</v>
      </c>
      <c r="I292" s="61">
        <v>74.96</v>
      </c>
      <c r="J292" s="61">
        <v>14.88</v>
      </c>
      <c r="K292" s="61" t="s">
        <v>285</v>
      </c>
      <c r="L292" s="61" t="s">
        <v>286</v>
      </c>
    </row>
    <row r="293" hidden="1" spans="1:12">
      <c r="A293" s="61" t="s">
        <v>473</v>
      </c>
      <c r="B293" s="61">
        <v>20191202</v>
      </c>
      <c r="C293" s="162">
        <v>563835009431</v>
      </c>
      <c r="D293" s="61" t="s">
        <v>234</v>
      </c>
      <c r="E293" s="61">
        <v>3781.53</v>
      </c>
      <c r="F293" s="61">
        <v>50</v>
      </c>
      <c r="G293" s="61">
        <v>537</v>
      </c>
      <c r="H293" s="61">
        <v>0.0763</v>
      </c>
      <c r="I293" s="61">
        <v>92.23</v>
      </c>
      <c r="J293" s="61">
        <v>75.63</v>
      </c>
      <c r="K293" s="61" t="s">
        <v>53</v>
      </c>
      <c r="L293" s="61" t="s">
        <v>181</v>
      </c>
    </row>
    <row r="294" hidden="1" spans="1:12">
      <c r="A294" s="61" t="s">
        <v>473</v>
      </c>
      <c r="B294" s="61">
        <v>20191202</v>
      </c>
      <c r="C294" s="162">
        <v>589329976605</v>
      </c>
      <c r="D294" s="61" t="s">
        <v>349</v>
      </c>
      <c r="E294" s="61">
        <v>3753.66</v>
      </c>
      <c r="F294" s="61">
        <v>613</v>
      </c>
      <c r="G294" s="61">
        <v>1655</v>
      </c>
      <c r="H294" s="61">
        <v>0.3408</v>
      </c>
      <c r="I294" s="61">
        <v>6.66</v>
      </c>
      <c r="J294" s="61">
        <v>6.12</v>
      </c>
      <c r="K294" s="61" t="s">
        <v>350</v>
      </c>
      <c r="L294" s="61" t="s">
        <v>148</v>
      </c>
    </row>
    <row r="295" hidden="1" spans="1:12">
      <c r="A295" s="61" t="s">
        <v>473</v>
      </c>
      <c r="B295" s="61">
        <v>20191202</v>
      </c>
      <c r="C295" s="162">
        <v>555904462655</v>
      </c>
      <c r="D295" s="61" t="s">
        <v>275</v>
      </c>
      <c r="E295" s="61">
        <v>3557.02</v>
      </c>
      <c r="F295" s="61">
        <v>283</v>
      </c>
      <c r="G295" s="61">
        <v>968</v>
      </c>
      <c r="H295" s="61">
        <v>0.2056</v>
      </c>
      <c r="I295" s="61">
        <v>17.87</v>
      </c>
      <c r="J295" s="61">
        <v>12.57</v>
      </c>
      <c r="K295" s="61" t="s">
        <v>276</v>
      </c>
      <c r="L295" s="61" t="s">
        <v>170</v>
      </c>
    </row>
    <row r="296" hidden="1" spans="1:12">
      <c r="A296" s="61" t="s">
        <v>473</v>
      </c>
      <c r="B296" s="61">
        <v>20191202</v>
      </c>
      <c r="C296" s="162">
        <v>17059283658</v>
      </c>
      <c r="D296" s="61" t="s">
        <v>302</v>
      </c>
      <c r="E296" s="61">
        <v>3423.02</v>
      </c>
      <c r="F296" s="61">
        <v>371</v>
      </c>
      <c r="G296" s="61">
        <v>1491</v>
      </c>
      <c r="H296" s="61">
        <v>0.1194</v>
      </c>
      <c r="I296" s="61">
        <v>19.23</v>
      </c>
      <c r="J296" s="61">
        <v>9.23</v>
      </c>
      <c r="K296" s="61" t="s">
        <v>303</v>
      </c>
      <c r="L296" s="61" t="s">
        <v>121</v>
      </c>
    </row>
    <row r="297" hidden="1" spans="1:12">
      <c r="A297" s="61" t="s">
        <v>473</v>
      </c>
      <c r="B297" s="61">
        <v>20191202</v>
      </c>
      <c r="C297" s="162">
        <v>42300643952</v>
      </c>
      <c r="D297" s="61" t="s">
        <v>277</v>
      </c>
      <c r="E297" s="61">
        <v>3414.48</v>
      </c>
      <c r="F297" s="61">
        <v>72</v>
      </c>
      <c r="G297" s="61">
        <v>478</v>
      </c>
      <c r="H297" s="61">
        <v>0.1151</v>
      </c>
      <c r="I297" s="61">
        <v>62.08</v>
      </c>
      <c r="J297" s="61">
        <v>47.42</v>
      </c>
      <c r="K297" s="61" t="s">
        <v>278</v>
      </c>
      <c r="L297" s="61" t="s">
        <v>121</v>
      </c>
    </row>
    <row r="298" hidden="1" spans="1:12">
      <c r="A298" s="61" t="s">
        <v>473</v>
      </c>
      <c r="B298" s="61">
        <v>20191202</v>
      </c>
      <c r="C298" s="162">
        <v>527678427514</v>
      </c>
      <c r="D298" s="61" t="s">
        <v>257</v>
      </c>
      <c r="E298" s="61">
        <v>3309.98</v>
      </c>
      <c r="F298" s="61">
        <v>83</v>
      </c>
      <c r="G298" s="61">
        <v>338</v>
      </c>
      <c r="H298" s="61">
        <v>0.1893</v>
      </c>
      <c r="I298" s="61">
        <v>51.72</v>
      </c>
      <c r="J298" s="61">
        <v>39.88</v>
      </c>
      <c r="K298" s="61" t="s">
        <v>81</v>
      </c>
      <c r="L298" s="61" t="s">
        <v>131</v>
      </c>
    </row>
    <row r="299" hidden="1" spans="1:12">
      <c r="A299" s="61" t="s">
        <v>473</v>
      </c>
      <c r="B299" s="61">
        <v>20191202</v>
      </c>
      <c r="C299" s="162">
        <v>593748866098</v>
      </c>
      <c r="D299" s="61" t="s">
        <v>354</v>
      </c>
      <c r="E299" s="61">
        <v>3280.58</v>
      </c>
      <c r="F299" s="61">
        <v>140</v>
      </c>
      <c r="G299" s="61">
        <v>913</v>
      </c>
      <c r="H299" s="61">
        <v>0.0778</v>
      </c>
      <c r="I299" s="61">
        <v>46.21</v>
      </c>
      <c r="J299" s="61">
        <v>23.43</v>
      </c>
      <c r="K299" s="61" t="s">
        <v>355</v>
      </c>
      <c r="L299" s="61" t="s">
        <v>121</v>
      </c>
    </row>
    <row r="300" hidden="1" spans="1:12">
      <c r="A300" s="61" t="s">
        <v>473</v>
      </c>
      <c r="B300" s="61">
        <v>20191202</v>
      </c>
      <c r="C300" s="162">
        <v>37254243740</v>
      </c>
      <c r="D300" s="61" t="s">
        <v>269</v>
      </c>
      <c r="E300" s="61">
        <v>3276.74</v>
      </c>
      <c r="F300" s="61">
        <v>210</v>
      </c>
      <c r="G300" s="61">
        <v>823</v>
      </c>
      <c r="H300" s="61">
        <v>0.1324</v>
      </c>
      <c r="I300" s="61">
        <v>30.06</v>
      </c>
      <c r="J300" s="61">
        <v>15.6</v>
      </c>
      <c r="K300" s="61" t="s">
        <v>270</v>
      </c>
      <c r="L300" s="61" t="s">
        <v>204</v>
      </c>
    </row>
    <row r="301" hidden="1" spans="1:12">
      <c r="A301" s="61" t="s">
        <v>473</v>
      </c>
      <c r="B301" s="61">
        <v>20191202</v>
      </c>
      <c r="C301" s="162">
        <v>525048016525</v>
      </c>
      <c r="D301" s="61" t="s">
        <v>339</v>
      </c>
      <c r="E301" s="61">
        <v>3270.42</v>
      </c>
      <c r="F301" s="61">
        <v>152</v>
      </c>
      <c r="G301" s="61">
        <v>900</v>
      </c>
      <c r="H301" s="61">
        <v>0.0689</v>
      </c>
      <c r="I301" s="61">
        <v>52.75</v>
      </c>
      <c r="J301" s="61">
        <v>21.52</v>
      </c>
      <c r="K301" s="61" t="s">
        <v>340</v>
      </c>
      <c r="L301" s="61" t="s">
        <v>124</v>
      </c>
    </row>
    <row r="302" hidden="1" spans="1:12">
      <c r="A302" s="61" t="s">
        <v>473</v>
      </c>
      <c r="B302" s="61">
        <v>20191202</v>
      </c>
      <c r="C302" s="162">
        <v>553066686610</v>
      </c>
      <c r="D302" s="61" t="s">
        <v>317</v>
      </c>
      <c r="E302" s="61">
        <v>3139.1</v>
      </c>
      <c r="F302" s="61">
        <v>230</v>
      </c>
      <c r="G302" s="61">
        <v>665</v>
      </c>
      <c r="H302" s="61">
        <v>0.2195</v>
      </c>
      <c r="I302" s="61">
        <v>21.5</v>
      </c>
      <c r="J302" s="61">
        <v>13.65</v>
      </c>
      <c r="K302" s="61" t="s">
        <v>318</v>
      </c>
      <c r="L302" s="61" t="s">
        <v>158</v>
      </c>
    </row>
    <row r="303" hidden="1" spans="1:12">
      <c r="A303" s="61" t="s">
        <v>473</v>
      </c>
      <c r="B303" s="61">
        <v>20191202</v>
      </c>
      <c r="C303" s="162">
        <v>589851591771</v>
      </c>
      <c r="D303" s="61" t="s">
        <v>367</v>
      </c>
      <c r="E303" s="61">
        <v>3042.97</v>
      </c>
      <c r="F303" s="61">
        <v>76</v>
      </c>
      <c r="G303" s="61">
        <v>826</v>
      </c>
      <c r="H303" s="61">
        <v>0.0642</v>
      </c>
      <c r="I303" s="61">
        <v>57.41</v>
      </c>
      <c r="J303" s="61">
        <v>40.04</v>
      </c>
      <c r="K303" s="61" t="s">
        <v>64</v>
      </c>
      <c r="L303" s="61" t="s">
        <v>148</v>
      </c>
    </row>
    <row r="304" hidden="1" spans="1:12">
      <c r="A304" s="61" t="s">
        <v>473</v>
      </c>
      <c r="B304" s="61">
        <v>20191202</v>
      </c>
      <c r="C304" s="162">
        <v>18943200386</v>
      </c>
      <c r="D304" s="61" t="s">
        <v>255</v>
      </c>
      <c r="E304" s="61">
        <v>2969.55</v>
      </c>
      <c r="F304" s="61">
        <v>759</v>
      </c>
      <c r="G304" s="61">
        <v>1855</v>
      </c>
      <c r="H304" s="61">
        <v>0.3202</v>
      </c>
      <c r="I304" s="61">
        <v>5</v>
      </c>
      <c r="J304" s="61">
        <v>3.91</v>
      </c>
      <c r="K304" s="61" t="s">
        <v>256</v>
      </c>
      <c r="L304" s="61" t="s">
        <v>158</v>
      </c>
    </row>
    <row r="305" hidden="1" spans="1:12">
      <c r="A305" s="61" t="s">
        <v>473</v>
      </c>
      <c r="B305" s="61">
        <v>20191202</v>
      </c>
      <c r="C305" s="162">
        <v>592049049728</v>
      </c>
      <c r="D305" s="61" t="s">
        <v>281</v>
      </c>
      <c r="E305" s="61">
        <v>2968.21</v>
      </c>
      <c r="F305" s="61">
        <v>58</v>
      </c>
      <c r="G305" s="61">
        <v>671</v>
      </c>
      <c r="H305" s="61">
        <v>0.07</v>
      </c>
      <c r="I305" s="61">
        <v>63.15</v>
      </c>
      <c r="J305" s="61">
        <v>51.18</v>
      </c>
      <c r="K305" s="61" t="s">
        <v>282</v>
      </c>
      <c r="L305" s="61" t="s">
        <v>204</v>
      </c>
    </row>
    <row r="306" hidden="1" spans="1:12">
      <c r="A306" s="61" t="s">
        <v>473</v>
      </c>
      <c r="B306" s="61">
        <v>20191202</v>
      </c>
      <c r="C306" s="162">
        <v>579975467115</v>
      </c>
      <c r="D306" s="61" t="s">
        <v>258</v>
      </c>
      <c r="E306" s="61">
        <v>2879.73</v>
      </c>
      <c r="F306" s="61">
        <v>162</v>
      </c>
      <c r="G306" s="61">
        <v>632</v>
      </c>
      <c r="H306" s="61">
        <v>0.1392</v>
      </c>
      <c r="I306" s="61">
        <v>32.72</v>
      </c>
      <c r="J306" s="61">
        <v>17.78</v>
      </c>
      <c r="K306" s="61" t="s">
        <v>259</v>
      </c>
      <c r="L306" s="61" t="s">
        <v>121</v>
      </c>
    </row>
    <row r="307" hidden="1" spans="1:12">
      <c r="A307" s="61" t="s">
        <v>473</v>
      </c>
      <c r="B307" s="61">
        <v>20191202</v>
      </c>
      <c r="C307" s="162">
        <v>577710261716</v>
      </c>
      <c r="D307" s="61" t="s">
        <v>264</v>
      </c>
      <c r="E307" s="61">
        <v>2769.59</v>
      </c>
      <c r="F307" s="61">
        <v>290</v>
      </c>
      <c r="G307" s="61">
        <v>966</v>
      </c>
      <c r="H307" s="61">
        <v>0.1832</v>
      </c>
      <c r="I307" s="61">
        <v>15.65</v>
      </c>
      <c r="J307" s="61">
        <v>9.55</v>
      </c>
      <c r="K307" s="61" t="s">
        <v>265</v>
      </c>
      <c r="L307" s="61" t="s">
        <v>266</v>
      </c>
    </row>
    <row r="308" hidden="1" spans="1:12">
      <c r="A308" s="61" t="s">
        <v>473</v>
      </c>
      <c r="B308" s="61">
        <v>20191202</v>
      </c>
      <c r="C308" s="162">
        <v>569909827792</v>
      </c>
      <c r="D308" s="61" t="s">
        <v>271</v>
      </c>
      <c r="E308" s="61">
        <v>2541.3</v>
      </c>
      <c r="F308" s="61">
        <v>48</v>
      </c>
      <c r="G308" s="61">
        <v>729</v>
      </c>
      <c r="H308" s="61">
        <v>0.0412</v>
      </c>
      <c r="I308" s="61">
        <v>84.71</v>
      </c>
      <c r="J308" s="61">
        <v>52.94</v>
      </c>
      <c r="K308" s="61" t="s">
        <v>62</v>
      </c>
      <c r="L308" s="61" t="s">
        <v>266</v>
      </c>
    </row>
    <row r="309" hidden="1" spans="1:12">
      <c r="A309" s="61" t="s">
        <v>473</v>
      </c>
      <c r="B309" s="61">
        <v>20191202</v>
      </c>
      <c r="C309" s="162">
        <v>541918489832</v>
      </c>
      <c r="D309" s="61" t="s">
        <v>308</v>
      </c>
      <c r="E309" s="61">
        <v>2388.06</v>
      </c>
      <c r="F309" s="61">
        <v>64</v>
      </c>
      <c r="G309" s="61">
        <v>351</v>
      </c>
      <c r="H309" s="61">
        <v>0.151</v>
      </c>
      <c r="I309" s="61">
        <v>45.06</v>
      </c>
      <c r="J309" s="61">
        <v>37.31</v>
      </c>
      <c r="K309" s="61" t="s">
        <v>102</v>
      </c>
      <c r="L309" s="61" t="s">
        <v>204</v>
      </c>
    </row>
    <row r="310" hidden="1" spans="1:12">
      <c r="A310" s="61" t="s">
        <v>473</v>
      </c>
      <c r="B310" s="61">
        <v>20191202</v>
      </c>
      <c r="C310" s="162">
        <v>592501952315</v>
      </c>
      <c r="D310" s="61" t="s">
        <v>304</v>
      </c>
      <c r="E310" s="61">
        <v>2312.65</v>
      </c>
      <c r="F310" s="61">
        <v>247</v>
      </c>
      <c r="G310" s="61">
        <v>938</v>
      </c>
      <c r="H310" s="61">
        <v>0.1823</v>
      </c>
      <c r="I310" s="61">
        <v>13.52</v>
      </c>
      <c r="J310" s="61">
        <v>9.36</v>
      </c>
      <c r="K310" s="61" t="s">
        <v>305</v>
      </c>
      <c r="L310" s="61" t="s">
        <v>170</v>
      </c>
    </row>
    <row r="311" hidden="1" spans="1:12">
      <c r="A311" s="61" t="s">
        <v>473</v>
      </c>
      <c r="B311" s="61">
        <v>20191202</v>
      </c>
      <c r="C311" s="162">
        <v>17609656669</v>
      </c>
      <c r="D311" s="61" t="s">
        <v>260</v>
      </c>
      <c r="E311" s="61">
        <v>2293.93</v>
      </c>
      <c r="F311" s="61">
        <v>125</v>
      </c>
      <c r="G311" s="61">
        <v>907</v>
      </c>
      <c r="H311" s="61">
        <v>0.1191</v>
      </c>
      <c r="I311" s="61">
        <v>21.24</v>
      </c>
      <c r="J311" s="61">
        <v>18.35</v>
      </c>
      <c r="K311" s="61" t="s">
        <v>261</v>
      </c>
      <c r="L311" s="61" t="s">
        <v>121</v>
      </c>
    </row>
    <row r="312" hidden="1" spans="1:12">
      <c r="A312" s="61" t="s">
        <v>473</v>
      </c>
      <c r="B312" s="61">
        <v>20191202</v>
      </c>
      <c r="C312" s="162">
        <v>592505020153</v>
      </c>
      <c r="D312" s="61" t="s">
        <v>313</v>
      </c>
      <c r="E312" s="61">
        <v>2228.95</v>
      </c>
      <c r="F312" s="61">
        <v>289</v>
      </c>
      <c r="G312" s="61">
        <v>1077</v>
      </c>
      <c r="H312" s="61">
        <v>0.1857</v>
      </c>
      <c r="I312" s="61">
        <v>11.14</v>
      </c>
      <c r="J312" s="61">
        <v>7.71</v>
      </c>
      <c r="K312" s="61" t="s">
        <v>314</v>
      </c>
      <c r="L312" s="61" t="s">
        <v>170</v>
      </c>
    </row>
    <row r="313" hidden="1" spans="1:12">
      <c r="A313" s="61" t="s">
        <v>473</v>
      </c>
      <c r="B313" s="61">
        <v>20191202</v>
      </c>
      <c r="C313" s="162">
        <v>593744734497</v>
      </c>
      <c r="D313" s="61" t="s">
        <v>386</v>
      </c>
      <c r="E313" s="61">
        <v>2204.84</v>
      </c>
      <c r="F313" s="61">
        <v>74</v>
      </c>
      <c r="G313" s="61">
        <v>679</v>
      </c>
      <c r="H313" s="61">
        <v>0.0633</v>
      </c>
      <c r="I313" s="61">
        <v>51.28</v>
      </c>
      <c r="J313" s="61">
        <v>29.8</v>
      </c>
      <c r="K313" s="61" t="s">
        <v>387</v>
      </c>
      <c r="L313" s="61" t="s">
        <v>121</v>
      </c>
    </row>
    <row r="314" hidden="1" spans="1:12">
      <c r="A314" s="61" t="s">
        <v>473</v>
      </c>
      <c r="B314" s="61">
        <v>20191202</v>
      </c>
      <c r="C314" s="162">
        <v>17609980146</v>
      </c>
      <c r="D314" s="61" t="s">
        <v>287</v>
      </c>
      <c r="E314" s="61">
        <v>2174.17</v>
      </c>
      <c r="F314" s="61">
        <v>645</v>
      </c>
      <c r="G314" s="61">
        <v>1619</v>
      </c>
      <c r="H314" s="61">
        <v>0.2835</v>
      </c>
      <c r="I314" s="61">
        <v>4.74</v>
      </c>
      <c r="J314" s="61">
        <v>3.37</v>
      </c>
      <c r="K314" s="61" t="s">
        <v>288</v>
      </c>
      <c r="L314" s="61" t="s">
        <v>170</v>
      </c>
    </row>
    <row r="315" hidden="1" spans="1:12">
      <c r="A315" s="61" t="s">
        <v>473</v>
      </c>
      <c r="B315" s="61">
        <v>20191202</v>
      </c>
      <c r="C315" s="162">
        <v>17609664652</v>
      </c>
      <c r="D315" s="61" t="s">
        <v>291</v>
      </c>
      <c r="E315" s="61">
        <v>2158.59</v>
      </c>
      <c r="F315" s="61">
        <v>363</v>
      </c>
      <c r="G315" s="61">
        <v>1457</v>
      </c>
      <c r="H315" s="61">
        <v>0.1846</v>
      </c>
      <c r="I315" s="61">
        <v>8.02</v>
      </c>
      <c r="J315" s="61">
        <v>5.95</v>
      </c>
      <c r="K315" s="61" t="s">
        <v>292</v>
      </c>
      <c r="L315" s="61" t="s">
        <v>158</v>
      </c>
    </row>
    <row r="316" hidden="1" spans="1:12">
      <c r="A316" s="61" t="s">
        <v>473</v>
      </c>
      <c r="B316" s="61">
        <v>20191202</v>
      </c>
      <c r="C316" s="162">
        <v>591217480117</v>
      </c>
      <c r="D316" s="61" t="s">
        <v>293</v>
      </c>
      <c r="E316" s="61">
        <v>2104.02</v>
      </c>
      <c r="F316" s="61">
        <v>46</v>
      </c>
      <c r="G316" s="61">
        <v>851</v>
      </c>
      <c r="H316" s="61">
        <v>0.0435</v>
      </c>
      <c r="I316" s="61">
        <v>56.87</v>
      </c>
      <c r="J316" s="61">
        <v>45.74</v>
      </c>
      <c r="K316" s="61" t="s">
        <v>294</v>
      </c>
      <c r="L316" s="61" t="s">
        <v>121</v>
      </c>
    </row>
    <row r="317" hidden="1" spans="1:12">
      <c r="A317" s="61" t="s">
        <v>473</v>
      </c>
      <c r="B317" s="61">
        <v>20191202</v>
      </c>
      <c r="C317" s="162">
        <v>572262680111</v>
      </c>
      <c r="D317" s="61" t="s">
        <v>329</v>
      </c>
      <c r="E317" s="61">
        <v>2085.27</v>
      </c>
      <c r="F317" s="61">
        <v>87</v>
      </c>
      <c r="G317" s="61">
        <v>332</v>
      </c>
      <c r="H317" s="61">
        <v>0.2048</v>
      </c>
      <c r="I317" s="61">
        <v>30.67</v>
      </c>
      <c r="J317" s="61">
        <v>23.97</v>
      </c>
      <c r="K317" s="61" t="s">
        <v>330</v>
      </c>
      <c r="L317" s="61" t="s">
        <v>204</v>
      </c>
    </row>
    <row r="318" hidden="1" spans="1:12">
      <c r="A318" s="61" t="s">
        <v>473</v>
      </c>
      <c r="B318" s="61">
        <v>20191202</v>
      </c>
      <c r="C318" s="162">
        <v>584257403229</v>
      </c>
      <c r="D318" s="61" t="s">
        <v>331</v>
      </c>
      <c r="E318" s="61">
        <v>2021.74</v>
      </c>
      <c r="F318" s="61">
        <v>137</v>
      </c>
      <c r="G318" s="61">
        <v>744</v>
      </c>
      <c r="H318" s="61">
        <v>0.1505</v>
      </c>
      <c r="I318" s="61">
        <v>18.05</v>
      </c>
      <c r="J318" s="61">
        <v>14.76</v>
      </c>
      <c r="K318" s="61" t="s">
        <v>332</v>
      </c>
      <c r="L318" s="61" t="s">
        <v>121</v>
      </c>
    </row>
    <row r="319" hidden="1" spans="1:12">
      <c r="A319" s="61" t="s">
        <v>473</v>
      </c>
      <c r="B319" s="61">
        <v>20191202</v>
      </c>
      <c r="C319" s="162">
        <v>568765915390</v>
      </c>
      <c r="D319" s="61" t="s">
        <v>300</v>
      </c>
      <c r="E319" s="61">
        <v>1961.65</v>
      </c>
      <c r="F319" s="61">
        <v>1003</v>
      </c>
      <c r="G319" s="61">
        <v>3366</v>
      </c>
      <c r="H319" s="61">
        <v>0.2671</v>
      </c>
      <c r="I319" s="61">
        <v>2.18</v>
      </c>
      <c r="J319" s="61">
        <v>1.96</v>
      </c>
      <c r="K319" s="61" t="s">
        <v>301</v>
      </c>
      <c r="L319" s="61" t="s">
        <v>148</v>
      </c>
    </row>
    <row r="320" hidden="1" spans="1:12">
      <c r="A320" s="61" t="s">
        <v>473</v>
      </c>
      <c r="B320" s="61">
        <v>20191202</v>
      </c>
      <c r="C320" s="162">
        <v>527733177957</v>
      </c>
      <c r="D320" s="61" t="s">
        <v>309</v>
      </c>
      <c r="E320" s="61">
        <v>1935.75</v>
      </c>
      <c r="F320" s="61">
        <v>65</v>
      </c>
      <c r="G320" s="61">
        <v>326</v>
      </c>
      <c r="H320" s="61">
        <v>0.138</v>
      </c>
      <c r="I320" s="61">
        <v>43.02</v>
      </c>
      <c r="J320" s="61">
        <v>29.78</v>
      </c>
      <c r="K320" s="61" t="s">
        <v>310</v>
      </c>
      <c r="L320" s="61" t="s">
        <v>158</v>
      </c>
    </row>
    <row r="321" hidden="1" spans="1:12">
      <c r="A321" s="61" t="s">
        <v>473</v>
      </c>
      <c r="B321" s="61">
        <v>20191202</v>
      </c>
      <c r="C321" s="162">
        <v>591899693070</v>
      </c>
      <c r="D321" s="61" t="s">
        <v>306</v>
      </c>
      <c r="E321" s="61">
        <v>1895.25</v>
      </c>
      <c r="F321" s="61">
        <v>321</v>
      </c>
      <c r="G321" s="61">
        <v>1360</v>
      </c>
      <c r="H321" s="61">
        <v>0.2096</v>
      </c>
      <c r="I321" s="61">
        <v>6.65</v>
      </c>
      <c r="J321" s="61">
        <v>5.9</v>
      </c>
      <c r="K321" s="61" t="s">
        <v>307</v>
      </c>
      <c r="L321" s="61" t="s">
        <v>158</v>
      </c>
    </row>
    <row r="322" hidden="1" spans="1:12">
      <c r="A322" s="61" t="s">
        <v>473</v>
      </c>
      <c r="B322" s="61">
        <v>20191202</v>
      </c>
      <c r="C322" s="162">
        <v>528047125345</v>
      </c>
      <c r="D322" s="61" t="s">
        <v>290</v>
      </c>
      <c r="E322" s="61">
        <v>1862.29</v>
      </c>
      <c r="F322" s="61">
        <v>34</v>
      </c>
      <c r="G322" s="61">
        <v>213</v>
      </c>
      <c r="H322" s="61">
        <v>0.0798</v>
      </c>
      <c r="I322" s="61">
        <v>109.55</v>
      </c>
      <c r="J322" s="61">
        <v>54.77</v>
      </c>
      <c r="K322" s="61" t="s">
        <v>100</v>
      </c>
      <c r="L322" s="61" t="s">
        <v>121</v>
      </c>
    </row>
    <row r="323" hidden="1" spans="1:12">
      <c r="A323" s="61" t="s">
        <v>473</v>
      </c>
      <c r="B323" s="61">
        <v>20191202</v>
      </c>
      <c r="C323" s="162">
        <v>576123419275</v>
      </c>
      <c r="D323" s="61" t="s">
        <v>298</v>
      </c>
      <c r="E323" s="61">
        <v>1793.84</v>
      </c>
      <c r="F323" s="61">
        <v>311</v>
      </c>
      <c r="G323" s="61">
        <v>1549</v>
      </c>
      <c r="H323" s="61">
        <v>0.1846</v>
      </c>
      <c r="I323" s="61">
        <v>6.27</v>
      </c>
      <c r="J323" s="61">
        <v>5.77</v>
      </c>
      <c r="K323" s="61" t="s">
        <v>299</v>
      </c>
      <c r="L323" s="61" t="s">
        <v>158</v>
      </c>
    </row>
    <row r="324" hidden="1" spans="1:12">
      <c r="A324" s="61" t="s">
        <v>473</v>
      </c>
      <c r="B324" s="61">
        <v>20191202</v>
      </c>
      <c r="C324" s="162">
        <v>556389065398</v>
      </c>
      <c r="D324" s="61" t="s">
        <v>483</v>
      </c>
      <c r="E324" s="61">
        <v>1737.03</v>
      </c>
      <c r="F324" s="61">
        <v>70</v>
      </c>
      <c r="G324" s="61">
        <v>467</v>
      </c>
      <c r="H324" s="61">
        <v>0.1092</v>
      </c>
      <c r="I324" s="61">
        <v>34.06</v>
      </c>
      <c r="J324" s="61">
        <v>24.81</v>
      </c>
      <c r="K324" s="61" t="s">
        <v>316</v>
      </c>
      <c r="L324" s="61" t="s">
        <v>124</v>
      </c>
    </row>
    <row r="325" hidden="1" spans="1:12">
      <c r="A325" s="61" t="s">
        <v>473</v>
      </c>
      <c r="B325" s="61">
        <v>20191202</v>
      </c>
      <c r="C325" s="162">
        <v>566160365748</v>
      </c>
      <c r="D325" s="61" t="s">
        <v>402</v>
      </c>
      <c r="E325" s="61">
        <v>1708.94</v>
      </c>
      <c r="F325" s="61">
        <v>73</v>
      </c>
      <c r="G325" s="61">
        <v>900</v>
      </c>
      <c r="H325" s="61">
        <v>0.0567</v>
      </c>
      <c r="I325" s="61">
        <v>33.51</v>
      </c>
      <c r="J325" s="61">
        <v>23.41</v>
      </c>
      <c r="K325" s="61" t="s">
        <v>403</v>
      </c>
      <c r="L325" s="61" t="s">
        <v>148</v>
      </c>
    </row>
    <row r="326" hidden="1" spans="1:12">
      <c r="A326" s="61" t="s">
        <v>473</v>
      </c>
      <c r="B326" s="61">
        <v>20191202</v>
      </c>
      <c r="C326" s="162">
        <v>576130979060</v>
      </c>
      <c r="D326" s="61" t="s">
        <v>319</v>
      </c>
      <c r="E326" s="61">
        <v>1664.63</v>
      </c>
      <c r="F326" s="61">
        <v>87</v>
      </c>
      <c r="G326" s="61">
        <v>553</v>
      </c>
      <c r="H326" s="61">
        <v>0.094</v>
      </c>
      <c r="I326" s="61">
        <v>32.01</v>
      </c>
      <c r="J326" s="61">
        <v>19.13</v>
      </c>
      <c r="K326" s="61" t="s">
        <v>320</v>
      </c>
      <c r="L326" s="61" t="s">
        <v>131</v>
      </c>
    </row>
    <row r="327" hidden="1" spans="1:12">
      <c r="A327" s="61" t="s">
        <v>473</v>
      </c>
      <c r="B327" s="61">
        <v>20191202</v>
      </c>
      <c r="C327" s="162">
        <v>591439605080</v>
      </c>
      <c r="D327" s="61" t="s">
        <v>347</v>
      </c>
      <c r="E327" s="61">
        <v>1636.88</v>
      </c>
      <c r="F327" s="61">
        <v>179</v>
      </c>
      <c r="G327" s="61">
        <v>1353</v>
      </c>
      <c r="H327" s="61">
        <v>0.1013</v>
      </c>
      <c r="I327" s="61">
        <v>11.95</v>
      </c>
      <c r="J327" s="61">
        <v>9.14</v>
      </c>
      <c r="K327" s="61" t="s">
        <v>348</v>
      </c>
      <c r="L327" s="61" t="s">
        <v>158</v>
      </c>
    </row>
    <row r="328" hidden="1" spans="1:12">
      <c r="A328" s="61" t="s">
        <v>473</v>
      </c>
      <c r="B328" s="61">
        <v>20191202</v>
      </c>
      <c r="C328" s="162">
        <v>37253770022</v>
      </c>
      <c r="D328" s="61" t="s">
        <v>335</v>
      </c>
      <c r="E328" s="61">
        <v>1634.86</v>
      </c>
      <c r="F328" s="61">
        <v>230</v>
      </c>
      <c r="G328" s="61">
        <v>494</v>
      </c>
      <c r="H328" s="61">
        <v>0.2065</v>
      </c>
      <c r="I328" s="61">
        <v>16.03</v>
      </c>
      <c r="J328" s="61">
        <v>7.11</v>
      </c>
      <c r="K328" s="61" t="s">
        <v>336</v>
      </c>
      <c r="L328" s="61" t="s">
        <v>204</v>
      </c>
    </row>
    <row r="329" hidden="1" spans="1:12">
      <c r="A329" s="61" t="s">
        <v>473</v>
      </c>
      <c r="B329" s="61">
        <v>20191202</v>
      </c>
      <c r="C329" s="162">
        <v>592889713507</v>
      </c>
      <c r="D329" s="61" t="s">
        <v>372</v>
      </c>
      <c r="E329" s="61">
        <v>1604.92</v>
      </c>
      <c r="F329" s="61">
        <v>43</v>
      </c>
      <c r="G329" s="61">
        <v>714</v>
      </c>
      <c r="H329" s="61">
        <v>0.0504</v>
      </c>
      <c r="I329" s="61">
        <v>44.58</v>
      </c>
      <c r="J329" s="61">
        <v>37.32</v>
      </c>
      <c r="K329" s="61" t="s">
        <v>70</v>
      </c>
      <c r="L329" s="61" t="s">
        <v>148</v>
      </c>
    </row>
    <row r="330" hidden="1" spans="1:12">
      <c r="A330" s="61" t="s">
        <v>473</v>
      </c>
      <c r="B330" s="61">
        <v>20191202</v>
      </c>
      <c r="C330" s="162">
        <v>599395098739</v>
      </c>
      <c r="D330" s="61" t="s">
        <v>345</v>
      </c>
      <c r="E330" s="61">
        <v>1583.53</v>
      </c>
      <c r="F330" s="61">
        <v>188</v>
      </c>
      <c r="G330" s="61">
        <v>1427</v>
      </c>
      <c r="H330" s="61">
        <v>0.1086</v>
      </c>
      <c r="I330" s="61">
        <v>10.22</v>
      </c>
      <c r="J330" s="61">
        <v>8.42</v>
      </c>
      <c r="K330" s="61" t="s">
        <v>346</v>
      </c>
      <c r="L330" s="61" t="s">
        <v>158</v>
      </c>
    </row>
    <row r="331" hidden="1" spans="1:12">
      <c r="A331" s="61" t="s">
        <v>473</v>
      </c>
      <c r="B331" s="61">
        <v>20191202</v>
      </c>
      <c r="C331" s="162">
        <v>596986065929</v>
      </c>
      <c r="D331" s="61" t="s">
        <v>351</v>
      </c>
      <c r="E331" s="61">
        <v>1579.94</v>
      </c>
      <c r="F331" s="61">
        <v>46</v>
      </c>
      <c r="G331" s="61">
        <v>361</v>
      </c>
      <c r="H331" s="61">
        <v>0.1163</v>
      </c>
      <c r="I331" s="61">
        <v>37.62</v>
      </c>
      <c r="J331" s="61">
        <v>34.35</v>
      </c>
      <c r="K331" s="61" t="s">
        <v>19</v>
      </c>
      <c r="L331" s="61" t="s">
        <v>170</v>
      </c>
    </row>
    <row r="332" hidden="1" spans="1:12">
      <c r="A332" s="61" t="s">
        <v>473</v>
      </c>
      <c r="B332" s="61">
        <v>20191202</v>
      </c>
      <c r="C332" s="162">
        <v>567833129601</v>
      </c>
      <c r="D332" s="61" t="s">
        <v>325</v>
      </c>
      <c r="E332" s="61">
        <v>1524.03</v>
      </c>
      <c r="F332" s="61">
        <v>73</v>
      </c>
      <c r="G332" s="61">
        <v>410</v>
      </c>
      <c r="H332" s="61">
        <v>0.0805</v>
      </c>
      <c r="I332" s="61">
        <v>46.18</v>
      </c>
      <c r="J332" s="61">
        <v>20.88</v>
      </c>
      <c r="K332" s="61" t="s">
        <v>326</v>
      </c>
      <c r="L332" s="61" t="s">
        <v>121</v>
      </c>
    </row>
    <row r="333" hidden="1" spans="1:12">
      <c r="A333" s="61" t="s">
        <v>473</v>
      </c>
      <c r="B333" s="61">
        <v>20191202</v>
      </c>
      <c r="C333" s="162">
        <v>596368843930</v>
      </c>
      <c r="D333" s="61" t="s">
        <v>327</v>
      </c>
      <c r="E333" s="61">
        <v>1388.84</v>
      </c>
      <c r="F333" s="61">
        <v>61</v>
      </c>
      <c r="G333" s="61">
        <v>3069</v>
      </c>
      <c r="H333" s="61">
        <v>0.015</v>
      </c>
      <c r="I333" s="61">
        <v>30.19</v>
      </c>
      <c r="J333" s="61">
        <v>22.77</v>
      </c>
      <c r="K333" s="61" t="s">
        <v>328</v>
      </c>
      <c r="L333" s="61" t="s">
        <v>121</v>
      </c>
    </row>
    <row r="334" hidden="1" spans="1:12">
      <c r="A334" s="61" t="s">
        <v>473</v>
      </c>
      <c r="B334" s="61">
        <v>20191202</v>
      </c>
      <c r="C334" s="162">
        <v>524754970729</v>
      </c>
      <c r="D334" s="61" t="s">
        <v>324</v>
      </c>
      <c r="E334" s="61">
        <v>1293.91</v>
      </c>
      <c r="F334" s="61">
        <v>33</v>
      </c>
      <c r="G334" s="61">
        <v>623</v>
      </c>
      <c r="H334" s="61">
        <v>0.0401</v>
      </c>
      <c r="I334" s="61">
        <v>51.76</v>
      </c>
      <c r="J334" s="61">
        <v>39.21</v>
      </c>
      <c r="K334" s="61" t="s">
        <v>74</v>
      </c>
      <c r="L334" s="61" t="s">
        <v>170</v>
      </c>
    </row>
    <row r="335" hidden="1" spans="1:12">
      <c r="A335" s="61" t="s">
        <v>473</v>
      </c>
      <c r="B335" s="61">
        <v>20191202</v>
      </c>
      <c r="C335" s="162">
        <v>537843990110</v>
      </c>
      <c r="D335" s="61" t="s">
        <v>364</v>
      </c>
      <c r="E335" s="61">
        <v>1277.15</v>
      </c>
      <c r="F335" s="61">
        <v>20</v>
      </c>
      <c r="G335" s="61">
        <v>118</v>
      </c>
      <c r="H335" s="61">
        <v>0.1186</v>
      </c>
      <c r="I335" s="61">
        <v>91.22</v>
      </c>
      <c r="J335" s="61">
        <v>63.86</v>
      </c>
      <c r="K335" s="61" t="s">
        <v>365</v>
      </c>
      <c r="L335" s="61" t="s">
        <v>124</v>
      </c>
    </row>
    <row r="336" hidden="1" spans="1:12">
      <c r="A336" s="61" t="s">
        <v>473</v>
      </c>
      <c r="B336" s="61">
        <v>20191202</v>
      </c>
      <c r="C336" s="162">
        <v>527733221669</v>
      </c>
      <c r="D336" s="61" t="s">
        <v>376</v>
      </c>
      <c r="E336" s="61">
        <v>1272.88</v>
      </c>
      <c r="F336" s="61">
        <v>34</v>
      </c>
      <c r="G336" s="61">
        <v>215</v>
      </c>
      <c r="H336" s="61">
        <v>0.1163</v>
      </c>
      <c r="I336" s="61">
        <v>50.92</v>
      </c>
      <c r="J336" s="61">
        <v>37.44</v>
      </c>
      <c r="K336" s="61" t="s">
        <v>377</v>
      </c>
      <c r="L336" s="61" t="s">
        <v>121</v>
      </c>
    </row>
    <row r="337" hidden="1" spans="1:12">
      <c r="A337" s="61" t="s">
        <v>473</v>
      </c>
      <c r="B337" s="61">
        <v>20191202</v>
      </c>
      <c r="C337" s="162">
        <v>528047181291</v>
      </c>
      <c r="D337" s="61" t="s">
        <v>397</v>
      </c>
      <c r="E337" s="61">
        <v>1255.72</v>
      </c>
      <c r="F337" s="61">
        <v>28</v>
      </c>
      <c r="G337" s="61">
        <v>58</v>
      </c>
      <c r="H337" s="61">
        <v>0.3103</v>
      </c>
      <c r="I337" s="61">
        <v>69.76</v>
      </c>
      <c r="J337" s="61">
        <v>44.85</v>
      </c>
      <c r="K337" s="61" t="s">
        <v>82</v>
      </c>
      <c r="L337" s="61" t="s">
        <v>124</v>
      </c>
    </row>
    <row r="338" hidden="1" spans="1:12">
      <c r="A338" s="61" t="s">
        <v>473</v>
      </c>
      <c r="B338" s="61">
        <v>20191202</v>
      </c>
      <c r="C338" s="162">
        <v>592722485900</v>
      </c>
      <c r="D338" s="61" t="s">
        <v>337</v>
      </c>
      <c r="E338" s="61">
        <v>1214.98</v>
      </c>
      <c r="F338" s="61">
        <v>130</v>
      </c>
      <c r="G338" s="61">
        <v>832</v>
      </c>
      <c r="H338" s="61">
        <v>0.1382</v>
      </c>
      <c r="I338" s="61">
        <v>10.57</v>
      </c>
      <c r="J338" s="61">
        <v>9.35</v>
      </c>
      <c r="K338" s="61" t="s">
        <v>338</v>
      </c>
      <c r="L338" s="61" t="s">
        <v>170</v>
      </c>
    </row>
    <row r="339" hidden="1" spans="1:12">
      <c r="A339" s="61" t="s">
        <v>473</v>
      </c>
      <c r="B339" s="61">
        <v>20191202</v>
      </c>
      <c r="C339" s="162">
        <v>591896537696</v>
      </c>
      <c r="D339" s="61" t="s">
        <v>378</v>
      </c>
      <c r="E339" s="61">
        <v>1192.7</v>
      </c>
      <c r="F339" s="61">
        <v>31</v>
      </c>
      <c r="G339" s="61">
        <v>676</v>
      </c>
      <c r="H339" s="61">
        <v>0.0399</v>
      </c>
      <c r="I339" s="61">
        <v>44.17</v>
      </c>
      <c r="J339" s="61">
        <v>38.47</v>
      </c>
      <c r="K339" s="61" t="s">
        <v>379</v>
      </c>
      <c r="L339" s="61" t="s">
        <v>121</v>
      </c>
    </row>
    <row r="340" hidden="1" spans="1:12">
      <c r="A340" s="61" t="s">
        <v>473</v>
      </c>
      <c r="B340" s="61">
        <v>20191202</v>
      </c>
      <c r="C340" s="162">
        <v>528046969601</v>
      </c>
      <c r="D340" s="61" t="s">
        <v>411</v>
      </c>
      <c r="E340" s="61">
        <v>1188.63</v>
      </c>
      <c r="F340" s="61">
        <v>73</v>
      </c>
      <c r="G340" s="61">
        <v>152</v>
      </c>
      <c r="H340" s="61">
        <v>0.2237</v>
      </c>
      <c r="I340" s="61">
        <v>34.96</v>
      </c>
      <c r="J340" s="61">
        <v>16.28</v>
      </c>
      <c r="K340" s="61" t="s">
        <v>412</v>
      </c>
      <c r="L340" s="61" t="s">
        <v>121</v>
      </c>
    </row>
    <row r="341" hidden="1" spans="1:12">
      <c r="A341" s="61" t="s">
        <v>473</v>
      </c>
      <c r="B341" s="61">
        <v>20191202</v>
      </c>
      <c r="C341" s="162">
        <v>527183564590</v>
      </c>
      <c r="D341" s="61" t="s">
        <v>289</v>
      </c>
      <c r="E341" s="61">
        <v>1183.46</v>
      </c>
      <c r="F341" s="61">
        <v>19</v>
      </c>
      <c r="G341" s="61">
        <v>108</v>
      </c>
      <c r="H341" s="61">
        <v>0.1574</v>
      </c>
      <c r="I341" s="61">
        <v>69.62</v>
      </c>
      <c r="J341" s="61">
        <v>62.29</v>
      </c>
      <c r="K341" s="61" t="s">
        <v>101</v>
      </c>
      <c r="L341" s="61" t="s">
        <v>124</v>
      </c>
    </row>
    <row r="342" hidden="1" spans="1:12">
      <c r="A342" s="61" t="s">
        <v>473</v>
      </c>
      <c r="B342" s="61">
        <v>20191202</v>
      </c>
      <c r="C342" s="162">
        <v>17609936348</v>
      </c>
      <c r="D342" s="61" t="s">
        <v>343</v>
      </c>
      <c r="E342" s="61">
        <v>1107.93</v>
      </c>
      <c r="F342" s="61">
        <v>389</v>
      </c>
      <c r="G342" s="61">
        <v>714</v>
      </c>
      <c r="H342" s="61">
        <v>0.2115</v>
      </c>
      <c r="I342" s="61">
        <v>7.34</v>
      </c>
      <c r="J342" s="61">
        <v>2.85</v>
      </c>
      <c r="K342" s="61" t="s">
        <v>344</v>
      </c>
      <c r="L342" s="61" t="s">
        <v>170</v>
      </c>
    </row>
    <row r="343" hidden="1" spans="1:12">
      <c r="A343" s="61" t="s">
        <v>473</v>
      </c>
      <c r="B343" s="61">
        <v>20191202</v>
      </c>
      <c r="C343" s="162">
        <v>554217085959</v>
      </c>
      <c r="D343" s="61" t="s">
        <v>408</v>
      </c>
      <c r="E343" s="61">
        <v>1052.14</v>
      </c>
      <c r="F343" s="61">
        <v>26</v>
      </c>
      <c r="G343" s="61">
        <v>65</v>
      </c>
      <c r="H343" s="61">
        <v>0.1692</v>
      </c>
      <c r="I343" s="61">
        <v>95.65</v>
      </c>
      <c r="J343" s="61">
        <v>40.47</v>
      </c>
      <c r="K343" s="61" t="s">
        <v>85</v>
      </c>
      <c r="L343" s="61" t="s">
        <v>124</v>
      </c>
    </row>
    <row r="344" hidden="1" spans="1:12">
      <c r="A344" s="61" t="s">
        <v>473</v>
      </c>
      <c r="B344" s="61">
        <v>20191202</v>
      </c>
      <c r="C344" s="162">
        <v>538927350752</v>
      </c>
      <c r="D344" s="61" t="s">
        <v>375</v>
      </c>
      <c r="E344" s="61">
        <v>940.44</v>
      </c>
      <c r="F344" s="61">
        <v>21</v>
      </c>
      <c r="G344" s="61">
        <v>248</v>
      </c>
      <c r="H344" s="61">
        <v>0.0766</v>
      </c>
      <c r="I344" s="61">
        <v>49.5</v>
      </c>
      <c r="J344" s="61">
        <v>44.78</v>
      </c>
      <c r="K344" s="61" t="s">
        <v>72</v>
      </c>
      <c r="L344" s="61" t="s">
        <v>148</v>
      </c>
    </row>
    <row r="345" hidden="1" spans="1:12">
      <c r="A345" s="61" t="s">
        <v>473</v>
      </c>
      <c r="B345" s="61">
        <v>20191202</v>
      </c>
      <c r="C345" s="162">
        <v>528064232769</v>
      </c>
      <c r="D345" s="61" t="s">
        <v>321</v>
      </c>
      <c r="E345" s="61">
        <v>919.87</v>
      </c>
      <c r="F345" s="61">
        <v>20</v>
      </c>
      <c r="G345" s="61">
        <v>115</v>
      </c>
      <c r="H345" s="61">
        <v>0.087</v>
      </c>
      <c r="I345" s="61">
        <v>91.99</v>
      </c>
      <c r="J345" s="61">
        <v>45.99</v>
      </c>
      <c r="K345" s="61" t="s">
        <v>96</v>
      </c>
      <c r="L345" s="61" t="s">
        <v>121</v>
      </c>
    </row>
    <row r="346" hidden="1" spans="1:12">
      <c r="A346" s="61" t="s">
        <v>473</v>
      </c>
      <c r="B346" s="61">
        <v>20191202</v>
      </c>
      <c r="C346" s="162">
        <v>542631276327</v>
      </c>
      <c r="D346" s="61" t="s">
        <v>356</v>
      </c>
      <c r="E346" s="61">
        <v>908.85</v>
      </c>
      <c r="F346" s="61">
        <v>23</v>
      </c>
      <c r="G346" s="61">
        <v>339</v>
      </c>
      <c r="H346" s="61">
        <v>0.059</v>
      </c>
      <c r="I346" s="61">
        <v>45.44</v>
      </c>
      <c r="J346" s="61">
        <v>39.52</v>
      </c>
      <c r="K346" s="61" t="s">
        <v>357</v>
      </c>
      <c r="L346" s="61" t="s">
        <v>204</v>
      </c>
    </row>
    <row r="347" hidden="1" spans="1:12">
      <c r="A347" s="61" t="s">
        <v>473</v>
      </c>
      <c r="B347" s="61">
        <v>20191202</v>
      </c>
      <c r="C347" s="162">
        <v>592878213305</v>
      </c>
      <c r="D347" s="61" t="s">
        <v>352</v>
      </c>
      <c r="E347" s="61">
        <v>892.47</v>
      </c>
      <c r="F347" s="61">
        <v>253</v>
      </c>
      <c r="G347" s="61">
        <v>968</v>
      </c>
      <c r="H347" s="61">
        <v>0.1839</v>
      </c>
      <c r="I347" s="61">
        <v>5.01</v>
      </c>
      <c r="J347" s="61">
        <v>3.53</v>
      </c>
      <c r="K347" s="61" t="s">
        <v>353</v>
      </c>
      <c r="L347" s="61" t="s">
        <v>148</v>
      </c>
    </row>
    <row r="348" hidden="1" spans="1:12">
      <c r="A348" s="61" t="s">
        <v>473</v>
      </c>
      <c r="B348" s="61">
        <v>20191202</v>
      </c>
      <c r="C348" s="162">
        <v>570361375952</v>
      </c>
      <c r="D348" s="61" t="s">
        <v>341</v>
      </c>
      <c r="E348" s="61">
        <v>888.79</v>
      </c>
      <c r="F348" s="61">
        <v>21</v>
      </c>
      <c r="G348" s="61">
        <v>241</v>
      </c>
      <c r="H348" s="61">
        <v>0.0705</v>
      </c>
      <c r="I348" s="61">
        <v>52.28</v>
      </c>
      <c r="J348" s="61">
        <v>42.32</v>
      </c>
      <c r="K348" s="61" t="s">
        <v>342</v>
      </c>
      <c r="L348" s="61" t="s">
        <v>266</v>
      </c>
    </row>
    <row r="349" hidden="1" spans="1:12">
      <c r="A349" s="61" t="s">
        <v>473</v>
      </c>
      <c r="B349" s="61">
        <v>20191202</v>
      </c>
      <c r="C349" s="162">
        <v>527719726342</v>
      </c>
      <c r="D349" s="61" t="s">
        <v>322</v>
      </c>
      <c r="E349" s="61">
        <v>878.81</v>
      </c>
      <c r="F349" s="61">
        <v>15</v>
      </c>
      <c r="G349" s="61">
        <v>77</v>
      </c>
      <c r="H349" s="61">
        <v>0.0649</v>
      </c>
      <c r="I349" s="61">
        <v>175.76</v>
      </c>
      <c r="J349" s="61">
        <v>58.59</v>
      </c>
      <c r="K349" s="61" t="s">
        <v>86</v>
      </c>
      <c r="L349" s="61" t="s">
        <v>124</v>
      </c>
    </row>
    <row r="350" hidden="1" spans="1:12">
      <c r="A350" s="61" t="s">
        <v>473</v>
      </c>
      <c r="B350" s="61">
        <v>20191202</v>
      </c>
      <c r="C350" s="162">
        <v>527119411115</v>
      </c>
      <c r="D350" s="61" t="s">
        <v>283</v>
      </c>
      <c r="E350" s="61">
        <v>737.69</v>
      </c>
      <c r="F350" s="61">
        <v>17</v>
      </c>
      <c r="G350" s="61">
        <v>95</v>
      </c>
      <c r="H350" s="61">
        <v>0.1474</v>
      </c>
      <c r="I350" s="61">
        <v>52.69</v>
      </c>
      <c r="J350" s="61">
        <v>43.39</v>
      </c>
      <c r="K350" s="61" t="s">
        <v>99</v>
      </c>
      <c r="L350" s="61" t="s">
        <v>121</v>
      </c>
    </row>
    <row r="351" hidden="1" spans="1:12">
      <c r="A351" s="61" t="s">
        <v>473</v>
      </c>
      <c r="B351" s="61">
        <v>20191202</v>
      </c>
      <c r="C351" s="162">
        <v>42301063223</v>
      </c>
      <c r="D351" s="61" t="s">
        <v>380</v>
      </c>
      <c r="E351" s="61">
        <v>717.35</v>
      </c>
      <c r="F351" s="61">
        <v>42</v>
      </c>
      <c r="G351" s="61">
        <v>461</v>
      </c>
      <c r="H351" s="61">
        <v>0.0803</v>
      </c>
      <c r="I351" s="61">
        <v>19.39</v>
      </c>
      <c r="J351" s="61">
        <v>17.08</v>
      </c>
      <c r="K351" s="61" t="s">
        <v>381</v>
      </c>
      <c r="L351" s="61" t="s">
        <v>121</v>
      </c>
    </row>
    <row r="352" hidden="1" spans="1:12">
      <c r="A352" s="61" t="s">
        <v>473</v>
      </c>
      <c r="B352" s="61">
        <v>20191202</v>
      </c>
      <c r="C352" s="162">
        <v>528064196860</v>
      </c>
      <c r="D352" s="61" t="s">
        <v>368</v>
      </c>
      <c r="E352" s="61">
        <v>705.62</v>
      </c>
      <c r="F352" s="61">
        <v>10</v>
      </c>
      <c r="G352" s="61">
        <v>55</v>
      </c>
      <c r="H352" s="61">
        <v>0.1091</v>
      </c>
      <c r="I352" s="61">
        <v>117.6</v>
      </c>
      <c r="J352" s="61">
        <v>70.56</v>
      </c>
      <c r="K352" s="61" t="s">
        <v>83</v>
      </c>
      <c r="L352" s="61" t="s">
        <v>121</v>
      </c>
    </row>
    <row r="353" hidden="1" spans="1:12">
      <c r="A353" s="61" t="s">
        <v>473</v>
      </c>
      <c r="B353" s="61">
        <v>20191202</v>
      </c>
      <c r="C353" s="162">
        <v>570173668187</v>
      </c>
      <c r="D353" s="61" t="s">
        <v>360</v>
      </c>
      <c r="E353" s="61">
        <v>681.81</v>
      </c>
      <c r="F353" s="61">
        <v>32</v>
      </c>
      <c r="G353" s="61">
        <v>221</v>
      </c>
      <c r="H353" s="61">
        <v>0.1086</v>
      </c>
      <c r="I353" s="61">
        <v>28.41</v>
      </c>
      <c r="J353" s="61">
        <v>21.31</v>
      </c>
      <c r="K353" s="61" t="s">
        <v>361</v>
      </c>
      <c r="L353" s="61" t="s">
        <v>121</v>
      </c>
    </row>
    <row r="354" hidden="1" spans="1:12">
      <c r="A354" s="61" t="s">
        <v>473</v>
      </c>
      <c r="B354" s="61">
        <v>20191202</v>
      </c>
      <c r="C354" s="162">
        <v>538267926200</v>
      </c>
      <c r="D354" s="61" t="s">
        <v>442</v>
      </c>
      <c r="E354" s="61">
        <v>659</v>
      </c>
      <c r="F354" s="61">
        <v>7</v>
      </c>
      <c r="G354" s="61">
        <v>277</v>
      </c>
      <c r="H354" s="61">
        <v>0.018</v>
      </c>
      <c r="I354" s="61">
        <v>131.8</v>
      </c>
      <c r="J354" s="61">
        <v>94.14</v>
      </c>
      <c r="K354" s="61" t="s">
        <v>443</v>
      </c>
      <c r="L354" s="61" t="s">
        <v>124</v>
      </c>
    </row>
    <row r="355" hidden="1" spans="1:12">
      <c r="A355" s="61" t="s">
        <v>473</v>
      </c>
      <c r="B355" s="61">
        <v>20191202</v>
      </c>
      <c r="C355" s="162">
        <v>575961933882</v>
      </c>
      <c r="D355" s="61" t="s">
        <v>382</v>
      </c>
      <c r="E355" s="61">
        <v>616.85</v>
      </c>
      <c r="F355" s="61">
        <v>22</v>
      </c>
      <c r="G355" s="61">
        <v>181</v>
      </c>
      <c r="H355" s="61">
        <v>0.105</v>
      </c>
      <c r="I355" s="61">
        <v>32.47</v>
      </c>
      <c r="J355" s="61">
        <v>28.04</v>
      </c>
      <c r="K355" s="61" t="s">
        <v>383</v>
      </c>
      <c r="L355" s="61" t="s">
        <v>148</v>
      </c>
    </row>
    <row r="356" hidden="1" spans="1:12">
      <c r="A356" s="61" t="s">
        <v>473</v>
      </c>
      <c r="B356" s="61">
        <v>20191202</v>
      </c>
      <c r="C356" s="162">
        <v>523138079161</v>
      </c>
      <c r="D356" s="61" t="s">
        <v>384</v>
      </c>
      <c r="E356" s="61">
        <v>586.95</v>
      </c>
      <c r="F356" s="61">
        <v>97</v>
      </c>
      <c r="G356" s="61">
        <v>313</v>
      </c>
      <c r="H356" s="61">
        <v>0.1885</v>
      </c>
      <c r="I356" s="61">
        <v>9.95</v>
      </c>
      <c r="J356" s="61">
        <v>6.05</v>
      </c>
      <c r="K356" s="61" t="s">
        <v>385</v>
      </c>
      <c r="L356" s="61" t="s">
        <v>170</v>
      </c>
    </row>
    <row r="357" hidden="1" spans="1:12">
      <c r="A357" s="61" t="s">
        <v>473</v>
      </c>
      <c r="B357" s="61">
        <v>20191202</v>
      </c>
      <c r="C357" s="162">
        <v>587241915065</v>
      </c>
      <c r="D357" s="61" t="s">
        <v>390</v>
      </c>
      <c r="E357" s="61">
        <v>541.77</v>
      </c>
      <c r="F357" s="61">
        <v>18</v>
      </c>
      <c r="G357" s="61">
        <v>138</v>
      </c>
      <c r="H357" s="61">
        <v>0.1014</v>
      </c>
      <c r="I357" s="61">
        <v>38.7</v>
      </c>
      <c r="J357" s="61">
        <v>30.1</v>
      </c>
      <c r="K357" s="61" t="s">
        <v>391</v>
      </c>
      <c r="L357" s="61" t="s">
        <v>121</v>
      </c>
    </row>
    <row r="358" hidden="1" spans="1:12">
      <c r="A358" s="61" t="s">
        <v>473</v>
      </c>
      <c r="B358" s="61">
        <v>20191202</v>
      </c>
      <c r="C358" s="162">
        <v>593809413272</v>
      </c>
      <c r="D358" s="61" t="s">
        <v>371</v>
      </c>
      <c r="E358" s="61">
        <v>499.25</v>
      </c>
      <c r="F358" s="61">
        <v>8</v>
      </c>
      <c r="G358" s="61">
        <v>1760</v>
      </c>
      <c r="H358" s="61">
        <v>0.0046</v>
      </c>
      <c r="I358" s="61">
        <v>62.41</v>
      </c>
      <c r="J358" s="61">
        <v>62.41</v>
      </c>
      <c r="K358" s="61" t="s">
        <v>66</v>
      </c>
      <c r="L358" s="61" t="s">
        <v>181</v>
      </c>
    </row>
    <row r="359" hidden="1" spans="1:12">
      <c r="A359" s="61" t="s">
        <v>473</v>
      </c>
      <c r="B359" s="61">
        <v>20191202</v>
      </c>
      <c r="C359" s="162">
        <v>588993275843</v>
      </c>
      <c r="D359" s="61" t="s">
        <v>373</v>
      </c>
      <c r="E359" s="61">
        <v>474.2</v>
      </c>
      <c r="F359" s="61">
        <v>13</v>
      </c>
      <c r="G359" s="61">
        <v>161</v>
      </c>
      <c r="H359" s="61">
        <v>0.0497</v>
      </c>
      <c r="I359" s="61">
        <v>59.27</v>
      </c>
      <c r="J359" s="61">
        <v>36.48</v>
      </c>
      <c r="K359" s="61" t="s">
        <v>374</v>
      </c>
      <c r="L359" s="61" t="s">
        <v>131</v>
      </c>
    </row>
    <row r="360" hidden="1" spans="1:12">
      <c r="A360" s="61" t="s">
        <v>473</v>
      </c>
      <c r="B360" s="61">
        <v>20191202</v>
      </c>
      <c r="C360" s="162">
        <v>574735494600</v>
      </c>
      <c r="D360" s="61" t="s">
        <v>358</v>
      </c>
      <c r="E360" s="61">
        <v>464.06</v>
      </c>
      <c r="F360" s="61">
        <v>8</v>
      </c>
      <c r="G360" s="61">
        <v>209</v>
      </c>
      <c r="H360" s="61">
        <v>0.0335</v>
      </c>
      <c r="I360" s="61">
        <v>66.29</v>
      </c>
      <c r="J360" s="61">
        <v>58.01</v>
      </c>
      <c r="K360" s="61" t="s">
        <v>359</v>
      </c>
      <c r="L360" s="61" t="s">
        <v>124</v>
      </c>
    </row>
    <row r="361" hidden="1" spans="1:12">
      <c r="A361" s="61" t="s">
        <v>473</v>
      </c>
      <c r="B361" s="61">
        <v>20191202</v>
      </c>
      <c r="C361" s="162">
        <v>547190677216</v>
      </c>
      <c r="D361" s="61" t="s">
        <v>362</v>
      </c>
      <c r="E361" s="61">
        <v>460.39</v>
      </c>
      <c r="F361" s="61">
        <v>19</v>
      </c>
      <c r="G361" s="61">
        <v>96</v>
      </c>
      <c r="H361" s="61">
        <v>0.1875</v>
      </c>
      <c r="I361" s="61">
        <v>25.58</v>
      </c>
      <c r="J361" s="61">
        <v>24.23</v>
      </c>
      <c r="K361" s="61" t="s">
        <v>363</v>
      </c>
      <c r="L361" s="61" t="s">
        <v>148</v>
      </c>
    </row>
    <row r="362" hidden="1" spans="1:12">
      <c r="A362" s="61" t="s">
        <v>473</v>
      </c>
      <c r="B362" s="61">
        <v>20191202</v>
      </c>
      <c r="C362" s="162">
        <v>583164476133</v>
      </c>
      <c r="D362" s="61" t="s">
        <v>413</v>
      </c>
      <c r="E362" s="61">
        <v>421.96</v>
      </c>
      <c r="F362" s="61">
        <v>6</v>
      </c>
      <c r="G362" s="61">
        <v>307</v>
      </c>
      <c r="H362" s="61">
        <v>0.0195</v>
      </c>
      <c r="I362" s="61">
        <v>70.33</v>
      </c>
      <c r="J362" s="61">
        <v>70.33</v>
      </c>
      <c r="K362" s="61" t="s">
        <v>414</v>
      </c>
      <c r="L362" s="61" t="s">
        <v>124</v>
      </c>
    </row>
    <row r="363" hidden="1" spans="1:12">
      <c r="A363" s="61" t="s">
        <v>473</v>
      </c>
      <c r="B363" s="61">
        <v>20191202</v>
      </c>
      <c r="C363" s="162">
        <v>599139729217</v>
      </c>
      <c r="D363" s="61" t="s">
        <v>394</v>
      </c>
      <c r="E363" s="61">
        <v>393.85</v>
      </c>
      <c r="F363" s="61">
        <v>26</v>
      </c>
      <c r="G363" s="61">
        <v>185</v>
      </c>
      <c r="H363" s="61">
        <v>0.1351</v>
      </c>
      <c r="I363" s="61">
        <v>15.75</v>
      </c>
      <c r="J363" s="61">
        <v>15.15</v>
      </c>
      <c r="K363" s="61" t="e">
        <v>#N/A</v>
      </c>
      <c r="L363" s="61" t="e">
        <v>#N/A</v>
      </c>
    </row>
    <row r="364" hidden="1" spans="1:12">
      <c r="A364" s="61" t="s">
        <v>473</v>
      </c>
      <c r="B364" s="61">
        <v>20191202</v>
      </c>
      <c r="C364" s="162">
        <v>575744476444</v>
      </c>
      <c r="D364" s="61" t="s">
        <v>422</v>
      </c>
      <c r="E364" s="61">
        <v>393.15</v>
      </c>
      <c r="F364" s="61">
        <v>44</v>
      </c>
      <c r="G364" s="61">
        <v>361</v>
      </c>
      <c r="H364" s="61">
        <v>0.108</v>
      </c>
      <c r="I364" s="61">
        <v>10.08</v>
      </c>
      <c r="J364" s="61">
        <v>8.94</v>
      </c>
      <c r="K364" s="61" t="s">
        <v>423</v>
      </c>
      <c r="L364" s="61" t="s">
        <v>158</v>
      </c>
    </row>
    <row r="365" hidden="1" spans="1:12">
      <c r="A365" s="61" t="s">
        <v>473</v>
      </c>
      <c r="B365" s="61">
        <v>20191202</v>
      </c>
      <c r="C365" s="162">
        <v>527169293681</v>
      </c>
      <c r="D365" s="61" t="s">
        <v>415</v>
      </c>
      <c r="E365" s="61">
        <v>390.97</v>
      </c>
      <c r="F365" s="61">
        <v>13</v>
      </c>
      <c r="G365" s="61">
        <v>345</v>
      </c>
      <c r="H365" s="61">
        <v>0.0232</v>
      </c>
      <c r="I365" s="61">
        <v>48.87</v>
      </c>
      <c r="J365" s="61">
        <v>30.07</v>
      </c>
      <c r="K365" s="61" t="s">
        <v>416</v>
      </c>
      <c r="L365" s="61" t="s">
        <v>121</v>
      </c>
    </row>
    <row r="366" hidden="1" spans="1:12">
      <c r="A366" s="61" t="s">
        <v>473</v>
      </c>
      <c r="B366" s="61">
        <v>20191202</v>
      </c>
      <c r="C366" s="162">
        <v>528064556251</v>
      </c>
      <c r="D366" s="61" t="s">
        <v>427</v>
      </c>
      <c r="E366" s="61">
        <v>347.7</v>
      </c>
      <c r="F366" s="61">
        <v>12</v>
      </c>
      <c r="G366" s="61">
        <v>93</v>
      </c>
      <c r="H366" s="61">
        <v>0.1183</v>
      </c>
      <c r="I366" s="61">
        <v>31.61</v>
      </c>
      <c r="J366" s="61">
        <v>28.98</v>
      </c>
      <c r="K366" s="61" t="s">
        <v>428</v>
      </c>
      <c r="L366" s="61" t="s">
        <v>121</v>
      </c>
    </row>
    <row r="367" hidden="1" spans="1:12">
      <c r="A367" s="61" t="s">
        <v>473</v>
      </c>
      <c r="B367" s="61">
        <v>20191202</v>
      </c>
      <c r="C367" s="162">
        <v>574624025153</v>
      </c>
      <c r="D367" s="61" t="s">
        <v>406</v>
      </c>
      <c r="E367" s="61">
        <v>344.31</v>
      </c>
      <c r="F367" s="61">
        <v>9</v>
      </c>
      <c r="G367" s="61">
        <v>95</v>
      </c>
      <c r="H367" s="61">
        <v>0.0947</v>
      </c>
      <c r="I367" s="61">
        <v>38.26</v>
      </c>
      <c r="J367" s="61">
        <v>38.26</v>
      </c>
      <c r="K367" s="61" t="s">
        <v>407</v>
      </c>
      <c r="L367" s="61" t="s">
        <v>124</v>
      </c>
    </row>
    <row r="368" hidden="1" spans="1:12">
      <c r="A368" s="61" t="s">
        <v>473</v>
      </c>
      <c r="B368" s="61">
        <v>20191202</v>
      </c>
      <c r="C368" s="162">
        <v>599138477865</v>
      </c>
      <c r="D368" s="61" t="s">
        <v>421</v>
      </c>
      <c r="E368" s="61">
        <v>324</v>
      </c>
      <c r="F368" s="61">
        <v>13</v>
      </c>
      <c r="G368" s="61">
        <v>57</v>
      </c>
      <c r="H368" s="61">
        <v>0.193</v>
      </c>
      <c r="I368" s="61">
        <v>29.45</v>
      </c>
      <c r="J368" s="61">
        <v>24.92</v>
      </c>
      <c r="K368" s="61" t="e">
        <v>#N/A</v>
      </c>
      <c r="L368" s="61" t="e">
        <v>#N/A</v>
      </c>
    </row>
    <row r="369" hidden="1" spans="1:12">
      <c r="A369" s="61" t="s">
        <v>473</v>
      </c>
      <c r="B369" s="61">
        <v>20191202</v>
      </c>
      <c r="C369" s="162">
        <v>578894356956</v>
      </c>
      <c r="D369" s="61" t="s">
        <v>400</v>
      </c>
      <c r="E369" s="61">
        <v>307.97</v>
      </c>
      <c r="F369" s="61">
        <v>12</v>
      </c>
      <c r="G369" s="61">
        <v>320</v>
      </c>
      <c r="H369" s="61">
        <v>0.0375</v>
      </c>
      <c r="I369" s="61">
        <v>25.66</v>
      </c>
      <c r="J369" s="61">
        <v>25.66</v>
      </c>
      <c r="K369" s="61" t="s">
        <v>401</v>
      </c>
      <c r="L369" s="61" t="s">
        <v>158</v>
      </c>
    </row>
    <row r="370" hidden="1" spans="1:12">
      <c r="A370" s="61" t="s">
        <v>473</v>
      </c>
      <c r="B370" s="61">
        <v>20191202</v>
      </c>
      <c r="C370" s="162">
        <v>528033014551</v>
      </c>
      <c r="D370" s="61" t="s">
        <v>398</v>
      </c>
      <c r="E370" s="61">
        <v>303.71</v>
      </c>
      <c r="F370" s="61">
        <v>9</v>
      </c>
      <c r="G370" s="61">
        <v>26</v>
      </c>
      <c r="H370" s="61">
        <v>0.2308</v>
      </c>
      <c r="I370" s="61">
        <v>50.62</v>
      </c>
      <c r="J370" s="61">
        <v>33.75</v>
      </c>
      <c r="K370" s="61" t="s">
        <v>399</v>
      </c>
      <c r="L370" s="61" t="s">
        <v>121</v>
      </c>
    </row>
    <row r="371" hidden="1" spans="1:12">
      <c r="A371" s="61" t="s">
        <v>473</v>
      </c>
      <c r="B371" s="61">
        <v>20191202</v>
      </c>
      <c r="C371" s="162">
        <v>604021319220</v>
      </c>
      <c r="D371" s="61" t="s">
        <v>434</v>
      </c>
      <c r="E371" s="61">
        <v>277.57</v>
      </c>
      <c r="F371" s="61">
        <v>4</v>
      </c>
      <c r="G371" s="61">
        <v>69</v>
      </c>
      <c r="H371" s="61">
        <v>0.0435</v>
      </c>
      <c r="I371" s="61">
        <v>92.52</v>
      </c>
      <c r="J371" s="61">
        <v>69.39</v>
      </c>
      <c r="K371" s="61" t="s">
        <v>13</v>
      </c>
      <c r="L371" s="61" t="s">
        <v>124</v>
      </c>
    </row>
    <row r="372" hidden="1" spans="1:12">
      <c r="A372" s="61" t="s">
        <v>473</v>
      </c>
      <c r="B372" s="61">
        <v>20191202</v>
      </c>
      <c r="C372" s="162">
        <v>599522087809</v>
      </c>
      <c r="D372" s="61" t="s">
        <v>448</v>
      </c>
      <c r="E372" s="61">
        <v>248.37</v>
      </c>
      <c r="F372" s="61">
        <v>14</v>
      </c>
      <c r="G372" s="61">
        <v>62</v>
      </c>
      <c r="H372" s="61">
        <v>0.1452</v>
      </c>
      <c r="I372" s="61">
        <v>27.6</v>
      </c>
      <c r="J372" s="61">
        <v>17.74</v>
      </c>
      <c r="K372" s="61" t="e">
        <v>#N/A</v>
      </c>
      <c r="L372" s="61" t="e">
        <v>#N/A</v>
      </c>
    </row>
    <row r="373" hidden="1" spans="1:12">
      <c r="A373" s="61" t="s">
        <v>473</v>
      </c>
      <c r="B373" s="61">
        <v>20191202</v>
      </c>
      <c r="C373" s="162">
        <v>599141001175</v>
      </c>
      <c r="D373" s="61" t="s">
        <v>439</v>
      </c>
      <c r="E373" s="61">
        <v>232.36</v>
      </c>
      <c r="F373" s="61">
        <v>8</v>
      </c>
      <c r="G373" s="61">
        <v>44</v>
      </c>
      <c r="H373" s="61">
        <v>0.1591</v>
      </c>
      <c r="I373" s="61">
        <v>33.19</v>
      </c>
      <c r="J373" s="61">
        <v>29.05</v>
      </c>
      <c r="K373" s="61" t="e">
        <v>#N/A</v>
      </c>
      <c r="L373" s="61" t="e">
        <v>#N/A</v>
      </c>
    </row>
    <row r="374" hidden="1" spans="1:12">
      <c r="A374" s="61" t="s">
        <v>473</v>
      </c>
      <c r="B374" s="61">
        <v>20191202</v>
      </c>
      <c r="C374" s="162">
        <v>528033190141</v>
      </c>
      <c r="D374" s="61" t="s">
        <v>485</v>
      </c>
      <c r="E374" s="61">
        <v>226.39</v>
      </c>
      <c r="F374" s="61">
        <v>5</v>
      </c>
      <c r="G374" s="61">
        <v>21</v>
      </c>
      <c r="H374" s="61">
        <v>0.0952</v>
      </c>
      <c r="I374" s="61">
        <v>113.19</v>
      </c>
      <c r="J374" s="61">
        <v>45.28</v>
      </c>
      <c r="K374" s="61" t="s">
        <v>84</v>
      </c>
      <c r="L374" s="61" t="s">
        <v>121</v>
      </c>
    </row>
    <row r="375" hidden="1" spans="1:12">
      <c r="A375" s="61" t="s">
        <v>473</v>
      </c>
      <c r="B375" s="61">
        <v>20191202</v>
      </c>
      <c r="C375" s="162">
        <v>527990607768</v>
      </c>
      <c r="D375" s="61" t="s">
        <v>409</v>
      </c>
      <c r="E375" s="61">
        <v>218.71</v>
      </c>
      <c r="F375" s="61">
        <v>8</v>
      </c>
      <c r="G375" s="61">
        <v>47</v>
      </c>
      <c r="H375" s="61">
        <v>0.1489</v>
      </c>
      <c r="I375" s="61">
        <v>31.24</v>
      </c>
      <c r="J375" s="61">
        <v>27.34</v>
      </c>
      <c r="K375" s="61" t="s">
        <v>410</v>
      </c>
      <c r="L375" s="61" t="s">
        <v>121</v>
      </c>
    </row>
    <row r="376" hidden="1" spans="1:12">
      <c r="A376" s="61" t="s">
        <v>473</v>
      </c>
      <c r="B376" s="61">
        <v>20191202</v>
      </c>
      <c r="C376" s="162">
        <v>538265230095</v>
      </c>
      <c r="D376" s="61" t="s">
        <v>424</v>
      </c>
      <c r="E376" s="61">
        <v>215.7</v>
      </c>
      <c r="F376" s="61">
        <v>5</v>
      </c>
      <c r="G376" s="61">
        <v>56</v>
      </c>
      <c r="H376" s="61">
        <v>0.0893</v>
      </c>
      <c r="I376" s="61">
        <v>43.14</v>
      </c>
      <c r="J376" s="61">
        <v>43.14</v>
      </c>
      <c r="K376" s="61" t="s">
        <v>425</v>
      </c>
      <c r="L376" s="61" t="s">
        <v>121</v>
      </c>
    </row>
    <row r="377" hidden="1" spans="1:12">
      <c r="A377" s="61" t="s">
        <v>473</v>
      </c>
      <c r="B377" s="61">
        <v>20191202</v>
      </c>
      <c r="C377" s="162">
        <v>599522639719</v>
      </c>
      <c r="D377" s="61" t="s">
        <v>420</v>
      </c>
      <c r="E377" s="61">
        <v>194.84</v>
      </c>
      <c r="F377" s="61">
        <v>19</v>
      </c>
      <c r="G377" s="61">
        <v>121</v>
      </c>
      <c r="H377" s="61">
        <v>0.1405</v>
      </c>
      <c r="I377" s="61">
        <v>11.46</v>
      </c>
      <c r="J377" s="61">
        <v>10.25</v>
      </c>
      <c r="K377" s="61" t="e">
        <v>#N/A</v>
      </c>
      <c r="L377" s="61" t="e">
        <v>#N/A</v>
      </c>
    </row>
    <row r="378" hidden="1" spans="1:12">
      <c r="A378" s="61" t="s">
        <v>473</v>
      </c>
      <c r="B378" s="61">
        <v>20191202</v>
      </c>
      <c r="C378" s="162">
        <v>599521991415</v>
      </c>
      <c r="D378" s="61" t="s">
        <v>417</v>
      </c>
      <c r="E378" s="61">
        <v>188.24</v>
      </c>
      <c r="F378" s="61">
        <v>8</v>
      </c>
      <c r="G378" s="61">
        <v>36</v>
      </c>
      <c r="H378" s="61">
        <v>0.1944</v>
      </c>
      <c r="I378" s="61">
        <v>26.89</v>
      </c>
      <c r="J378" s="61">
        <v>23.53</v>
      </c>
      <c r="K378" s="61" t="e">
        <v>#N/A</v>
      </c>
      <c r="L378" s="61" t="e">
        <v>#N/A</v>
      </c>
    </row>
    <row r="379" hidden="1" spans="1:12">
      <c r="A379" s="61" t="s">
        <v>473</v>
      </c>
      <c r="B379" s="61">
        <v>20191202</v>
      </c>
      <c r="C379" s="162">
        <v>528032990563</v>
      </c>
      <c r="D379" s="61" t="s">
        <v>392</v>
      </c>
      <c r="E379" s="61">
        <v>186.68</v>
      </c>
      <c r="F379" s="61">
        <v>9</v>
      </c>
      <c r="G379" s="61">
        <v>85</v>
      </c>
      <c r="H379" s="61">
        <v>0.0941</v>
      </c>
      <c r="I379" s="61">
        <v>23.34</v>
      </c>
      <c r="J379" s="61">
        <v>20.74</v>
      </c>
      <c r="K379" s="61" t="s">
        <v>393</v>
      </c>
      <c r="L379" s="61" t="s">
        <v>121</v>
      </c>
    </row>
    <row r="380" hidden="1" spans="1:12">
      <c r="A380" s="61" t="s">
        <v>473</v>
      </c>
      <c r="B380" s="61">
        <v>20191202</v>
      </c>
      <c r="C380" s="162">
        <v>583500119036</v>
      </c>
      <c r="D380" s="61" t="s">
        <v>432</v>
      </c>
      <c r="E380" s="61">
        <v>179.13</v>
      </c>
      <c r="F380" s="61">
        <v>5</v>
      </c>
      <c r="G380" s="61">
        <v>131</v>
      </c>
      <c r="H380" s="61">
        <v>0.0382</v>
      </c>
      <c r="I380" s="61">
        <v>35.83</v>
      </c>
      <c r="J380" s="61">
        <v>35.83</v>
      </c>
      <c r="K380" s="61" t="s">
        <v>433</v>
      </c>
      <c r="L380" s="61" t="s">
        <v>121</v>
      </c>
    </row>
    <row r="381" hidden="1" spans="1:12">
      <c r="A381" s="61" t="s">
        <v>473</v>
      </c>
      <c r="B381" s="61">
        <v>20191202</v>
      </c>
      <c r="C381" s="162">
        <v>585050518231</v>
      </c>
      <c r="D381" s="61" t="s">
        <v>435</v>
      </c>
      <c r="E381" s="61">
        <v>177.73</v>
      </c>
      <c r="F381" s="61">
        <v>18</v>
      </c>
      <c r="G381" s="61">
        <v>41</v>
      </c>
      <c r="H381" s="61">
        <v>0.2195</v>
      </c>
      <c r="I381" s="61">
        <v>19.75</v>
      </c>
      <c r="J381" s="61">
        <v>9.87</v>
      </c>
      <c r="K381" s="61" t="s">
        <v>436</v>
      </c>
      <c r="L381" s="61" t="s">
        <v>148</v>
      </c>
    </row>
    <row r="382" hidden="1" spans="1:12">
      <c r="A382" s="61" t="s">
        <v>473</v>
      </c>
      <c r="B382" s="61">
        <v>20191202</v>
      </c>
      <c r="C382" s="162">
        <v>599335746549</v>
      </c>
      <c r="D382" s="61" t="s">
        <v>445</v>
      </c>
      <c r="E382" s="61">
        <v>172.2</v>
      </c>
      <c r="F382" s="61">
        <v>21</v>
      </c>
      <c r="G382" s="61">
        <v>28</v>
      </c>
      <c r="H382" s="61">
        <v>0.2143</v>
      </c>
      <c r="I382" s="61">
        <v>28.7</v>
      </c>
      <c r="J382" s="61">
        <v>8.2</v>
      </c>
      <c r="K382" s="61" t="e">
        <v>#N/A</v>
      </c>
      <c r="L382" s="61" t="e">
        <v>#N/A</v>
      </c>
    </row>
    <row r="383" hidden="1" spans="1:12">
      <c r="A383" s="61" t="s">
        <v>473</v>
      </c>
      <c r="B383" s="61">
        <v>20191202</v>
      </c>
      <c r="C383" s="162">
        <v>604018031315</v>
      </c>
      <c r="D383" s="61" t="s">
        <v>454</v>
      </c>
      <c r="E383" s="61">
        <v>169.7</v>
      </c>
      <c r="F383" s="61">
        <v>3</v>
      </c>
      <c r="G383" s="61">
        <v>120</v>
      </c>
      <c r="H383" s="61">
        <v>0.025</v>
      </c>
      <c r="I383" s="61">
        <v>56.57</v>
      </c>
      <c r="J383" s="61">
        <v>56.57</v>
      </c>
      <c r="K383" s="61" t="s">
        <v>455</v>
      </c>
      <c r="L383" s="61" t="s">
        <v>121</v>
      </c>
    </row>
    <row r="384" hidden="1" spans="1:12">
      <c r="A384" s="61" t="s">
        <v>473</v>
      </c>
      <c r="B384" s="61">
        <v>20191202</v>
      </c>
      <c r="C384" s="162">
        <v>601848376488</v>
      </c>
      <c r="D384" s="61" t="s">
        <v>486</v>
      </c>
      <c r="E384" s="61">
        <v>166.9</v>
      </c>
      <c r="F384" s="61">
        <v>7</v>
      </c>
      <c r="G384" s="61">
        <v>48</v>
      </c>
      <c r="H384" s="61">
        <v>0.1042</v>
      </c>
      <c r="I384" s="61">
        <v>33.38</v>
      </c>
      <c r="J384" s="61">
        <v>23.84</v>
      </c>
      <c r="K384" s="61" t="e">
        <v>#N/A</v>
      </c>
      <c r="L384" s="61" t="e">
        <v>#N/A</v>
      </c>
    </row>
    <row r="385" hidden="1" spans="1:12">
      <c r="A385" s="61" t="s">
        <v>473</v>
      </c>
      <c r="B385" s="61">
        <v>20191202</v>
      </c>
      <c r="C385" s="162">
        <v>579320347030</v>
      </c>
      <c r="D385" s="61" t="s">
        <v>418</v>
      </c>
      <c r="E385" s="61">
        <v>155.81</v>
      </c>
      <c r="F385" s="61">
        <v>7</v>
      </c>
      <c r="G385" s="61">
        <v>130</v>
      </c>
      <c r="H385" s="61">
        <v>0.0538</v>
      </c>
      <c r="I385" s="61">
        <v>22.26</v>
      </c>
      <c r="J385" s="61">
        <v>22.26</v>
      </c>
      <c r="K385" s="61" t="s">
        <v>419</v>
      </c>
      <c r="L385" s="61" t="s">
        <v>158</v>
      </c>
    </row>
    <row r="386" hidden="1" spans="1:12">
      <c r="A386" s="61" t="s">
        <v>473</v>
      </c>
      <c r="B386" s="61">
        <v>20191202</v>
      </c>
      <c r="C386" s="162">
        <v>525281347377</v>
      </c>
      <c r="D386" s="61" t="s">
        <v>449</v>
      </c>
      <c r="E386" s="61">
        <v>132.6</v>
      </c>
      <c r="F386" s="61">
        <v>4</v>
      </c>
      <c r="G386" s="61">
        <v>44</v>
      </c>
      <c r="H386" s="61">
        <v>0.0909</v>
      </c>
      <c r="I386" s="61">
        <v>33.15</v>
      </c>
      <c r="J386" s="61">
        <v>33.15</v>
      </c>
      <c r="K386" s="61" t="s">
        <v>450</v>
      </c>
      <c r="L386" s="61" t="s">
        <v>121</v>
      </c>
    </row>
    <row r="387" hidden="1" spans="1:12">
      <c r="A387" s="61" t="s">
        <v>473</v>
      </c>
      <c r="B387" s="61">
        <v>20191202</v>
      </c>
      <c r="C387" s="162">
        <v>599202597486</v>
      </c>
      <c r="D387" s="61" t="s">
        <v>452</v>
      </c>
      <c r="E387" s="61">
        <v>128.52</v>
      </c>
      <c r="F387" s="61">
        <v>2</v>
      </c>
      <c r="G387" s="61">
        <v>32</v>
      </c>
      <c r="H387" s="61">
        <v>0.0625</v>
      </c>
      <c r="I387" s="61">
        <v>64.26</v>
      </c>
      <c r="J387" s="61">
        <v>64.26</v>
      </c>
      <c r="K387" s="61" t="s">
        <v>453</v>
      </c>
      <c r="L387" s="61" t="s">
        <v>121</v>
      </c>
    </row>
    <row r="388" hidden="1" spans="1:12">
      <c r="A388" s="61" t="s">
        <v>473</v>
      </c>
      <c r="B388" s="61">
        <v>20191202</v>
      </c>
      <c r="C388" s="162">
        <v>586951697361</v>
      </c>
      <c r="D388" s="61" t="s">
        <v>395</v>
      </c>
      <c r="E388" s="61">
        <v>124.6</v>
      </c>
      <c r="F388" s="61">
        <v>2</v>
      </c>
      <c r="G388" s="61">
        <v>203</v>
      </c>
      <c r="H388" s="61">
        <v>0.0098</v>
      </c>
      <c r="I388" s="61">
        <v>62.3</v>
      </c>
      <c r="J388" s="61">
        <v>62.3</v>
      </c>
      <c r="K388" s="61" t="s">
        <v>396</v>
      </c>
      <c r="L388" s="61" t="s">
        <v>131</v>
      </c>
    </row>
    <row r="389" hidden="1" spans="1:12">
      <c r="A389" s="61" t="s">
        <v>473</v>
      </c>
      <c r="B389" s="61">
        <v>20191202</v>
      </c>
      <c r="C389" s="162">
        <v>598908900450</v>
      </c>
      <c r="D389" s="61" t="s">
        <v>444</v>
      </c>
      <c r="E389" s="61">
        <v>108.36</v>
      </c>
      <c r="F389" s="61">
        <v>19</v>
      </c>
      <c r="G389" s="61">
        <v>52</v>
      </c>
      <c r="H389" s="61">
        <v>0.3462</v>
      </c>
      <c r="I389" s="61">
        <v>6.02</v>
      </c>
      <c r="J389" s="61">
        <v>5.7</v>
      </c>
      <c r="K389" s="61" t="e">
        <v>#N/A</v>
      </c>
      <c r="L389" s="61" t="e">
        <v>#N/A</v>
      </c>
    </row>
    <row r="390" hidden="1" spans="1:12">
      <c r="A390" s="61" t="s">
        <v>473</v>
      </c>
      <c r="B390" s="61">
        <v>20191202</v>
      </c>
      <c r="C390" s="162">
        <v>574623529141</v>
      </c>
      <c r="D390" s="61" t="s">
        <v>458</v>
      </c>
      <c r="E390" s="61">
        <v>107.36</v>
      </c>
      <c r="F390" s="61">
        <v>4</v>
      </c>
      <c r="G390" s="61">
        <v>22</v>
      </c>
      <c r="H390" s="61">
        <v>0.1364</v>
      </c>
      <c r="I390" s="61">
        <v>35.79</v>
      </c>
      <c r="J390" s="61">
        <v>26.84</v>
      </c>
      <c r="K390" s="61" t="s">
        <v>428</v>
      </c>
      <c r="L390" s="61" t="s">
        <v>121</v>
      </c>
    </row>
    <row r="391" hidden="1" spans="1:12">
      <c r="A391" s="61" t="s">
        <v>473</v>
      </c>
      <c r="B391" s="61">
        <v>20191202</v>
      </c>
      <c r="C391" s="162">
        <v>604924296783</v>
      </c>
      <c r="D391" s="61" t="s">
        <v>426</v>
      </c>
      <c r="E391" s="61">
        <v>99.13</v>
      </c>
      <c r="F391" s="61">
        <v>5</v>
      </c>
      <c r="G391" s="61">
        <v>105</v>
      </c>
      <c r="H391" s="61">
        <v>0.0476</v>
      </c>
      <c r="I391" s="61">
        <v>19.83</v>
      </c>
      <c r="J391" s="61">
        <v>19.83</v>
      </c>
      <c r="K391" s="61" t="e">
        <v>#N/A</v>
      </c>
      <c r="L391" s="61" t="e">
        <v>#N/A</v>
      </c>
    </row>
    <row r="392" hidden="1" spans="1:12">
      <c r="A392" s="61" t="s">
        <v>473</v>
      </c>
      <c r="B392" s="61">
        <v>20191202</v>
      </c>
      <c r="C392" s="162">
        <v>527733377421</v>
      </c>
      <c r="D392" s="61" t="s">
        <v>484</v>
      </c>
      <c r="E392" s="61">
        <v>85.34</v>
      </c>
      <c r="F392" s="61">
        <v>2</v>
      </c>
      <c r="G392" s="61">
        <v>26</v>
      </c>
      <c r="H392" s="61">
        <v>0.0769</v>
      </c>
      <c r="I392" s="61">
        <v>42.67</v>
      </c>
      <c r="J392" s="61">
        <v>42.67</v>
      </c>
      <c r="K392" s="61" t="s">
        <v>7</v>
      </c>
      <c r="L392" s="61" t="s">
        <v>121</v>
      </c>
    </row>
    <row r="393" hidden="1" spans="1:12">
      <c r="A393" s="61" t="s">
        <v>473</v>
      </c>
      <c r="B393" s="61">
        <v>20191202</v>
      </c>
      <c r="C393" s="162">
        <v>574838039203</v>
      </c>
      <c r="D393" s="61" t="s">
        <v>440</v>
      </c>
      <c r="E393" s="61">
        <v>77.4</v>
      </c>
      <c r="F393" s="61">
        <v>3</v>
      </c>
      <c r="G393" s="61">
        <v>46</v>
      </c>
      <c r="H393" s="61">
        <v>0.0435</v>
      </c>
      <c r="I393" s="61">
        <v>38.7</v>
      </c>
      <c r="J393" s="61">
        <v>25.8</v>
      </c>
      <c r="K393" s="61" t="s">
        <v>441</v>
      </c>
      <c r="L393" s="61" t="s">
        <v>170</v>
      </c>
    </row>
    <row r="394" hidden="1" spans="1:12">
      <c r="A394" s="61" t="s">
        <v>473</v>
      </c>
      <c r="B394" s="61">
        <v>20191202</v>
      </c>
      <c r="C394" s="162">
        <v>601093977199</v>
      </c>
      <c r="D394" s="61" t="s">
        <v>446</v>
      </c>
      <c r="E394" s="61">
        <v>75.09</v>
      </c>
      <c r="F394" s="61">
        <v>3</v>
      </c>
      <c r="G394" s="61">
        <v>43</v>
      </c>
      <c r="H394" s="61">
        <v>0.0698</v>
      </c>
      <c r="I394" s="61">
        <v>25.03</v>
      </c>
      <c r="J394" s="61">
        <v>25.03</v>
      </c>
      <c r="K394" s="61" t="e">
        <v>#N/A</v>
      </c>
      <c r="L394" s="61" t="e">
        <v>#N/A</v>
      </c>
    </row>
    <row r="395" hidden="1" spans="1:12">
      <c r="A395" s="61" t="s">
        <v>473</v>
      </c>
      <c r="B395" s="61">
        <v>20191202</v>
      </c>
      <c r="C395" s="162">
        <v>556322528534</v>
      </c>
      <c r="D395" s="61" t="s">
        <v>488</v>
      </c>
      <c r="E395" s="61">
        <v>75.09</v>
      </c>
      <c r="F395" s="61">
        <v>6</v>
      </c>
      <c r="G395" s="61">
        <v>988</v>
      </c>
      <c r="H395" s="61">
        <v>0.0061</v>
      </c>
      <c r="I395" s="61">
        <v>12.52</v>
      </c>
      <c r="J395" s="61">
        <v>12.52</v>
      </c>
      <c r="K395" s="61" t="s">
        <v>489</v>
      </c>
      <c r="L395" s="61" t="s">
        <v>121</v>
      </c>
    </row>
    <row r="396" hidden="1" spans="1:12">
      <c r="A396" s="61" t="s">
        <v>473</v>
      </c>
      <c r="B396" s="61">
        <v>20191202</v>
      </c>
      <c r="C396" s="162">
        <v>603592215381</v>
      </c>
      <c r="D396" s="61" t="s">
        <v>493</v>
      </c>
      <c r="E396" s="61">
        <v>71.4</v>
      </c>
      <c r="F396" s="61">
        <v>4</v>
      </c>
      <c r="G396" s="61">
        <v>38</v>
      </c>
      <c r="H396" s="61">
        <v>0.079</v>
      </c>
      <c r="I396" s="61">
        <v>23.8</v>
      </c>
      <c r="J396" s="61">
        <v>17.85</v>
      </c>
      <c r="K396" s="61" t="e">
        <v>#N/A</v>
      </c>
      <c r="L396" s="61" t="e">
        <v>#N/A</v>
      </c>
    </row>
    <row r="397" hidden="1" spans="1:12">
      <c r="A397" s="61" t="s">
        <v>473</v>
      </c>
      <c r="B397" s="61">
        <v>20191202</v>
      </c>
      <c r="C397" s="162">
        <v>599335454245</v>
      </c>
      <c r="D397" s="61" t="s">
        <v>451</v>
      </c>
      <c r="E397" s="61">
        <v>61.59</v>
      </c>
      <c r="F397" s="61">
        <v>3</v>
      </c>
      <c r="G397" s="61">
        <v>33</v>
      </c>
      <c r="H397" s="61">
        <v>0.0606</v>
      </c>
      <c r="I397" s="61">
        <v>30.8</v>
      </c>
      <c r="J397" s="61">
        <v>20.53</v>
      </c>
      <c r="K397" s="61" t="e">
        <v>#N/A</v>
      </c>
      <c r="L397" s="61" t="e">
        <v>#N/A</v>
      </c>
    </row>
    <row r="398" hidden="1" spans="1:12">
      <c r="A398" s="61" t="s">
        <v>473</v>
      </c>
      <c r="B398" s="61">
        <v>20191202</v>
      </c>
      <c r="C398" s="162">
        <v>601187279679</v>
      </c>
      <c r="D398" s="61" t="s">
        <v>438</v>
      </c>
      <c r="E398" s="61">
        <v>58.9</v>
      </c>
      <c r="F398" s="61">
        <v>3</v>
      </c>
      <c r="G398" s="61">
        <v>49</v>
      </c>
      <c r="H398" s="61">
        <v>0.0612</v>
      </c>
      <c r="I398" s="61">
        <v>19.63</v>
      </c>
      <c r="J398" s="61">
        <v>19.63</v>
      </c>
      <c r="K398" s="61" t="e">
        <v>#N/A</v>
      </c>
      <c r="L398" s="61" t="e">
        <v>#N/A</v>
      </c>
    </row>
    <row r="399" hidden="1" spans="1:12">
      <c r="A399" s="61" t="s">
        <v>473</v>
      </c>
      <c r="B399" s="61">
        <v>20191202</v>
      </c>
      <c r="C399" s="162">
        <v>599521795187</v>
      </c>
      <c r="D399" s="61" t="s">
        <v>429</v>
      </c>
      <c r="E399" s="61">
        <v>58.5</v>
      </c>
      <c r="F399" s="61">
        <v>3</v>
      </c>
      <c r="G399" s="61">
        <v>14</v>
      </c>
      <c r="H399" s="61">
        <v>0.2143</v>
      </c>
      <c r="I399" s="61">
        <v>19.5</v>
      </c>
      <c r="J399" s="61">
        <v>19.5</v>
      </c>
      <c r="K399" s="61" t="e">
        <v>#N/A</v>
      </c>
      <c r="L399" s="61" t="e">
        <v>#N/A</v>
      </c>
    </row>
    <row r="400" hidden="1" spans="1:12">
      <c r="A400" s="61" t="s">
        <v>473</v>
      </c>
      <c r="B400" s="61">
        <v>20191202</v>
      </c>
      <c r="C400" s="162">
        <v>527733381602</v>
      </c>
      <c r="D400" s="61" t="s">
        <v>388</v>
      </c>
      <c r="E400" s="61">
        <v>53.05</v>
      </c>
      <c r="F400" s="61">
        <v>2</v>
      </c>
      <c r="G400" s="61">
        <v>376</v>
      </c>
      <c r="H400" s="61">
        <v>0.0053</v>
      </c>
      <c r="I400" s="61">
        <v>26.52</v>
      </c>
      <c r="J400" s="61">
        <v>26.52</v>
      </c>
      <c r="K400" s="61" t="s">
        <v>389</v>
      </c>
      <c r="L400" s="61" t="s">
        <v>121</v>
      </c>
    </row>
    <row r="401" hidden="1" spans="1:12">
      <c r="A401" s="61" t="s">
        <v>473</v>
      </c>
      <c r="B401" s="61">
        <v>20191202</v>
      </c>
      <c r="C401" s="162">
        <v>598909468408</v>
      </c>
      <c r="D401" s="61" t="s">
        <v>456</v>
      </c>
      <c r="E401" s="61">
        <v>49.3</v>
      </c>
      <c r="F401" s="61">
        <v>5</v>
      </c>
      <c r="G401" s="61">
        <v>23</v>
      </c>
      <c r="H401" s="61">
        <v>0.1739</v>
      </c>
      <c r="I401" s="61">
        <v>12.32</v>
      </c>
      <c r="J401" s="61">
        <v>9.86</v>
      </c>
      <c r="K401" s="61" t="e">
        <v>#N/A</v>
      </c>
      <c r="L401" s="61" t="e">
        <v>#N/A</v>
      </c>
    </row>
    <row r="402" hidden="1" spans="1:12">
      <c r="A402" s="61" t="s">
        <v>473</v>
      </c>
      <c r="B402" s="61">
        <v>20191203</v>
      </c>
      <c r="C402" s="162">
        <v>537752882633</v>
      </c>
      <c r="D402" s="61" t="s">
        <v>474</v>
      </c>
      <c r="E402" s="61">
        <v>280868.64</v>
      </c>
      <c r="F402" s="61">
        <v>5160</v>
      </c>
      <c r="G402" s="61">
        <v>28526</v>
      </c>
      <c r="H402" s="61">
        <v>0.1153</v>
      </c>
      <c r="I402" s="61">
        <v>85.42</v>
      </c>
      <c r="J402" s="61">
        <v>54.43</v>
      </c>
      <c r="K402" s="61" t="s">
        <v>34</v>
      </c>
      <c r="L402" s="61" t="s">
        <v>121</v>
      </c>
    </row>
    <row r="403" hidden="1" spans="1:12">
      <c r="A403" s="61" t="s">
        <v>473</v>
      </c>
      <c r="B403" s="61">
        <v>20191203</v>
      </c>
      <c r="C403" s="162">
        <v>41141176393</v>
      </c>
      <c r="D403" s="61" t="s">
        <v>122</v>
      </c>
      <c r="E403" s="61">
        <v>222157.56</v>
      </c>
      <c r="F403" s="61">
        <v>4358</v>
      </c>
      <c r="G403" s="61">
        <v>25612</v>
      </c>
      <c r="H403" s="61">
        <v>0.1091</v>
      </c>
      <c r="I403" s="61">
        <v>79.51</v>
      </c>
      <c r="J403" s="61">
        <v>50.98</v>
      </c>
      <c r="K403" s="61" t="s">
        <v>123</v>
      </c>
      <c r="L403" s="61" t="s">
        <v>124</v>
      </c>
    </row>
    <row r="404" spans="1:12">
      <c r="A404" s="61" t="s">
        <v>473</v>
      </c>
      <c r="B404" s="61">
        <v>20191203</v>
      </c>
      <c r="C404" s="162">
        <v>520538406051</v>
      </c>
      <c r="D404" s="61" t="s">
        <v>136</v>
      </c>
      <c r="E404" s="61">
        <v>158580.04</v>
      </c>
      <c r="F404" s="61">
        <v>3231</v>
      </c>
      <c r="G404" s="61">
        <v>10989</v>
      </c>
      <c r="H404" s="61">
        <v>0.1177</v>
      </c>
      <c r="I404" s="61">
        <v>122.65</v>
      </c>
      <c r="J404" s="61">
        <v>49.08</v>
      </c>
      <c r="K404" s="61" t="s">
        <v>137</v>
      </c>
      <c r="L404" s="61" t="s">
        <v>121</v>
      </c>
    </row>
    <row r="405" hidden="1" spans="1:12">
      <c r="A405" s="61" t="s">
        <v>473</v>
      </c>
      <c r="B405" s="61">
        <v>20191203</v>
      </c>
      <c r="C405" s="162">
        <v>564587383224</v>
      </c>
      <c r="D405" s="61" t="s">
        <v>127</v>
      </c>
      <c r="E405" s="61">
        <v>116977.84</v>
      </c>
      <c r="F405" s="61">
        <v>2150</v>
      </c>
      <c r="G405" s="61">
        <v>15071</v>
      </c>
      <c r="H405" s="61">
        <v>0.0904</v>
      </c>
      <c r="I405" s="61">
        <v>85.89</v>
      </c>
      <c r="J405" s="61">
        <v>54.41</v>
      </c>
      <c r="K405" s="61" t="s">
        <v>128</v>
      </c>
      <c r="L405" s="61" t="s">
        <v>121</v>
      </c>
    </row>
    <row r="406" hidden="1" spans="1:12">
      <c r="A406" s="61" t="s">
        <v>473</v>
      </c>
      <c r="B406" s="61">
        <v>20191203</v>
      </c>
      <c r="C406" s="162">
        <v>39290708556</v>
      </c>
      <c r="D406" s="61" t="s">
        <v>125</v>
      </c>
      <c r="E406" s="61">
        <v>81780.05</v>
      </c>
      <c r="F406" s="61">
        <v>1138</v>
      </c>
      <c r="G406" s="61">
        <v>10676</v>
      </c>
      <c r="H406" s="61">
        <v>0.07</v>
      </c>
      <c r="I406" s="61">
        <v>109.48</v>
      </c>
      <c r="J406" s="61">
        <v>71.86</v>
      </c>
      <c r="K406" s="61" t="s">
        <v>126</v>
      </c>
      <c r="L406" s="61" t="s">
        <v>124</v>
      </c>
    </row>
    <row r="407" hidden="1" spans="1:12">
      <c r="A407" s="61" t="s">
        <v>473</v>
      </c>
      <c r="B407" s="61">
        <v>20191203</v>
      </c>
      <c r="C407" s="162">
        <v>587234267079</v>
      </c>
      <c r="D407" s="61" t="s">
        <v>129</v>
      </c>
      <c r="E407" s="61">
        <v>70911.33</v>
      </c>
      <c r="F407" s="61">
        <v>7324</v>
      </c>
      <c r="G407" s="61">
        <v>25973</v>
      </c>
      <c r="H407" s="61">
        <v>0.2116</v>
      </c>
      <c r="I407" s="61">
        <v>12.9</v>
      </c>
      <c r="J407" s="61">
        <v>9.68</v>
      </c>
      <c r="K407" s="61" t="s">
        <v>130</v>
      </c>
      <c r="L407" s="61" t="s">
        <v>131</v>
      </c>
    </row>
    <row r="408" hidden="1" spans="1:12">
      <c r="A408" s="61" t="s">
        <v>473</v>
      </c>
      <c r="B408" s="61">
        <v>20191203</v>
      </c>
      <c r="C408" s="162">
        <v>574308070162</v>
      </c>
      <c r="D408" s="61" t="s">
        <v>475</v>
      </c>
      <c r="E408" s="61">
        <v>60677.64</v>
      </c>
      <c r="F408" s="61">
        <v>1383</v>
      </c>
      <c r="G408" s="61">
        <v>8352</v>
      </c>
      <c r="H408" s="61">
        <v>0.1074</v>
      </c>
      <c r="I408" s="61">
        <v>67.65</v>
      </c>
      <c r="J408" s="61">
        <v>43.87</v>
      </c>
      <c r="K408" s="61" t="s">
        <v>38</v>
      </c>
      <c r="L408" s="61" t="s">
        <v>121</v>
      </c>
    </row>
    <row r="409" hidden="1" spans="1:12">
      <c r="A409" s="61" t="s">
        <v>473</v>
      </c>
      <c r="B409" s="61">
        <v>20191203</v>
      </c>
      <c r="C409" s="162">
        <v>538263950177</v>
      </c>
      <c r="D409" s="61" t="s">
        <v>134</v>
      </c>
      <c r="E409" s="61">
        <v>49643.25</v>
      </c>
      <c r="F409" s="61">
        <v>350</v>
      </c>
      <c r="G409" s="61">
        <v>3587</v>
      </c>
      <c r="H409" s="61">
        <v>0.085</v>
      </c>
      <c r="I409" s="61">
        <v>162.76</v>
      </c>
      <c r="J409" s="61">
        <v>141.84</v>
      </c>
      <c r="K409" s="61" t="s">
        <v>135</v>
      </c>
      <c r="L409" s="61" t="s">
        <v>124</v>
      </c>
    </row>
    <row r="410" hidden="1" spans="1:12">
      <c r="A410" s="61" t="s">
        <v>473</v>
      </c>
      <c r="B410" s="61">
        <v>20191203</v>
      </c>
      <c r="C410" s="162">
        <v>587015100676</v>
      </c>
      <c r="D410" s="61" t="s">
        <v>480</v>
      </c>
      <c r="E410" s="61">
        <v>44625.55</v>
      </c>
      <c r="F410" s="61">
        <v>1093</v>
      </c>
      <c r="G410" s="61">
        <v>6074</v>
      </c>
      <c r="H410" s="61">
        <v>0.1012</v>
      </c>
      <c r="I410" s="61">
        <v>72.56</v>
      </c>
      <c r="J410" s="61">
        <v>40.83</v>
      </c>
      <c r="K410" s="61" t="s">
        <v>4</v>
      </c>
      <c r="L410" s="61" t="s">
        <v>148</v>
      </c>
    </row>
    <row r="411" hidden="1" spans="1:12">
      <c r="A411" s="61" t="s">
        <v>473</v>
      </c>
      <c r="B411" s="61">
        <v>20191203</v>
      </c>
      <c r="C411" s="162">
        <v>525000115434</v>
      </c>
      <c r="D411" s="61" t="s">
        <v>176</v>
      </c>
      <c r="E411" s="61">
        <v>41442.87</v>
      </c>
      <c r="F411" s="61">
        <v>3343</v>
      </c>
      <c r="G411" s="61">
        <v>8775</v>
      </c>
      <c r="H411" s="61">
        <v>0.3374</v>
      </c>
      <c r="I411" s="61">
        <v>14</v>
      </c>
      <c r="J411" s="61">
        <v>12.4</v>
      </c>
      <c r="K411" s="61" t="s">
        <v>177</v>
      </c>
      <c r="L411" s="61" t="s">
        <v>121</v>
      </c>
    </row>
    <row r="412" hidden="1" spans="1:12">
      <c r="A412" s="61" t="s">
        <v>473</v>
      </c>
      <c r="B412" s="61">
        <v>20191203</v>
      </c>
      <c r="C412" s="162">
        <v>15699803229</v>
      </c>
      <c r="D412" s="61" t="s">
        <v>141</v>
      </c>
      <c r="E412" s="61">
        <v>40781.83</v>
      </c>
      <c r="F412" s="61">
        <v>2078</v>
      </c>
      <c r="G412" s="61">
        <v>7068</v>
      </c>
      <c r="H412" s="61">
        <v>0.1863</v>
      </c>
      <c r="I412" s="61">
        <v>30.97</v>
      </c>
      <c r="J412" s="61">
        <v>19.63</v>
      </c>
      <c r="K412" s="61" t="s">
        <v>142</v>
      </c>
      <c r="L412" s="61" t="s">
        <v>124</v>
      </c>
    </row>
    <row r="413" hidden="1" spans="1:12">
      <c r="A413" s="61" t="s">
        <v>473</v>
      </c>
      <c r="B413" s="61">
        <v>20191203</v>
      </c>
      <c r="C413" s="162">
        <v>589590595246</v>
      </c>
      <c r="D413" s="61" t="s">
        <v>132</v>
      </c>
      <c r="E413" s="61">
        <v>37774.69</v>
      </c>
      <c r="F413" s="61">
        <v>3332</v>
      </c>
      <c r="G413" s="61">
        <v>10916</v>
      </c>
      <c r="H413" s="61">
        <v>0.294</v>
      </c>
      <c r="I413" s="61">
        <v>11.77</v>
      </c>
      <c r="J413" s="61">
        <v>11.34</v>
      </c>
      <c r="K413" s="61" t="s">
        <v>133</v>
      </c>
      <c r="L413" s="61" t="s">
        <v>121</v>
      </c>
    </row>
    <row r="414" hidden="1" spans="1:12">
      <c r="A414" s="61" t="s">
        <v>473</v>
      </c>
      <c r="B414" s="61">
        <v>20191203</v>
      </c>
      <c r="C414" s="162">
        <v>15699771744</v>
      </c>
      <c r="D414" s="61" t="s">
        <v>178</v>
      </c>
      <c r="E414" s="61">
        <v>36378.03</v>
      </c>
      <c r="F414" s="61">
        <v>1374</v>
      </c>
      <c r="G414" s="61">
        <v>3818</v>
      </c>
      <c r="H414" s="61">
        <v>0.1925</v>
      </c>
      <c r="I414" s="61">
        <v>49.49</v>
      </c>
      <c r="J414" s="61">
        <v>26.48</v>
      </c>
      <c r="K414" s="61" t="s">
        <v>179</v>
      </c>
      <c r="L414" s="61" t="s">
        <v>124</v>
      </c>
    </row>
    <row r="415" hidden="1" spans="1:12">
      <c r="A415" s="61" t="s">
        <v>473</v>
      </c>
      <c r="B415" s="61">
        <v>20191203</v>
      </c>
      <c r="C415" s="162">
        <v>17704561464</v>
      </c>
      <c r="D415" s="61" t="s">
        <v>159</v>
      </c>
      <c r="E415" s="61">
        <v>35852.98</v>
      </c>
      <c r="F415" s="61">
        <v>2538</v>
      </c>
      <c r="G415" s="61">
        <v>5911</v>
      </c>
      <c r="H415" s="61">
        <v>0.2499</v>
      </c>
      <c r="I415" s="61">
        <v>24.27</v>
      </c>
      <c r="J415" s="61">
        <v>14.13</v>
      </c>
      <c r="K415" s="61" t="s">
        <v>160</v>
      </c>
      <c r="L415" s="61" t="s">
        <v>121</v>
      </c>
    </row>
    <row r="416" hidden="1" spans="1:12">
      <c r="A416" s="61" t="s">
        <v>473</v>
      </c>
      <c r="B416" s="61">
        <v>20191203</v>
      </c>
      <c r="C416" s="162">
        <v>555332266949</v>
      </c>
      <c r="D416" s="61" t="s">
        <v>477</v>
      </c>
      <c r="E416" s="61">
        <v>34298.86</v>
      </c>
      <c r="F416" s="61">
        <v>629</v>
      </c>
      <c r="G416" s="61">
        <v>6235</v>
      </c>
      <c r="H416" s="61">
        <v>0.0797</v>
      </c>
      <c r="I416" s="61">
        <v>69.01</v>
      </c>
      <c r="J416" s="61">
        <v>54.53</v>
      </c>
      <c r="K416" s="61" t="s">
        <v>47</v>
      </c>
      <c r="L416" s="61" t="s">
        <v>121</v>
      </c>
    </row>
    <row r="417" hidden="1" spans="1:12">
      <c r="A417" s="61" t="s">
        <v>473</v>
      </c>
      <c r="B417" s="61">
        <v>20191203</v>
      </c>
      <c r="C417" s="162">
        <v>528778018743</v>
      </c>
      <c r="D417" s="61" t="s">
        <v>478</v>
      </c>
      <c r="E417" s="61">
        <v>33078.63</v>
      </c>
      <c r="F417" s="61">
        <v>618</v>
      </c>
      <c r="G417" s="61">
        <v>2823</v>
      </c>
      <c r="H417" s="61">
        <v>0.1336</v>
      </c>
      <c r="I417" s="61">
        <v>87.74</v>
      </c>
      <c r="J417" s="61">
        <v>53.53</v>
      </c>
      <c r="K417" s="61" t="s">
        <v>145</v>
      </c>
      <c r="L417" s="61" t="s">
        <v>121</v>
      </c>
    </row>
    <row r="418" hidden="1" spans="1:12">
      <c r="A418" s="61" t="s">
        <v>473</v>
      </c>
      <c r="B418" s="61">
        <v>20191203</v>
      </c>
      <c r="C418" s="162">
        <v>598898432532</v>
      </c>
      <c r="D418" s="61" t="s">
        <v>476</v>
      </c>
      <c r="E418" s="61">
        <v>32233.09</v>
      </c>
      <c r="F418" s="61">
        <v>488</v>
      </c>
      <c r="G418" s="61">
        <v>7632</v>
      </c>
      <c r="H418" s="61">
        <v>0.0453</v>
      </c>
      <c r="I418" s="61">
        <v>93.16</v>
      </c>
      <c r="J418" s="61">
        <v>66.05</v>
      </c>
      <c r="K418" s="61" t="s">
        <v>41</v>
      </c>
      <c r="L418" s="61" t="s">
        <v>121</v>
      </c>
    </row>
    <row r="419" hidden="1" spans="1:12">
      <c r="A419" s="61" t="s">
        <v>473</v>
      </c>
      <c r="B419" s="61">
        <v>20191203</v>
      </c>
      <c r="C419" s="162">
        <v>554877274741</v>
      </c>
      <c r="D419" s="61" t="s">
        <v>479</v>
      </c>
      <c r="E419" s="61">
        <v>32229.34</v>
      </c>
      <c r="F419" s="61">
        <v>602</v>
      </c>
      <c r="G419" s="61">
        <v>9894</v>
      </c>
      <c r="H419" s="61">
        <v>0.0382</v>
      </c>
      <c r="I419" s="61">
        <v>85.26</v>
      </c>
      <c r="J419" s="61">
        <v>53.54</v>
      </c>
      <c r="K419" s="61" t="s">
        <v>6</v>
      </c>
      <c r="L419" s="61" t="s">
        <v>121</v>
      </c>
    </row>
    <row r="420" hidden="1" spans="1:12">
      <c r="A420" s="61" t="s">
        <v>473</v>
      </c>
      <c r="B420" s="61">
        <v>20191203</v>
      </c>
      <c r="C420" s="162">
        <v>40611478319</v>
      </c>
      <c r="D420" s="61" t="s">
        <v>165</v>
      </c>
      <c r="E420" s="61">
        <v>30751.17</v>
      </c>
      <c r="F420" s="61">
        <v>434</v>
      </c>
      <c r="G420" s="61">
        <v>2813</v>
      </c>
      <c r="H420" s="61">
        <v>0.0935</v>
      </c>
      <c r="I420" s="61">
        <v>116.92</v>
      </c>
      <c r="J420" s="61">
        <v>70.86</v>
      </c>
      <c r="K420" s="61" t="s">
        <v>166</v>
      </c>
      <c r="L420" s="61" t="s">
        <v>121</v>
      </c>
    </row>
    <row r="421" hidden="1" spans="1:12">
      <c r="A421" s="61" t="s">
        <v>473</v>
      </c>
      <c r="B421" s="61">
        <v>20191203</v>
      </c>
      <c r="C421" s="162">
        <v>587516703876</v>
      </c>
      <c r="D421" s="61" t="s">
        <v>143</v>
      </c>
      <c r="E421" s="61">
        <v>27640.35</v>
      </c>
      <c r="F421" s="61">
        <v>630</v>
      </c>
      <c r="G421" s="61">
        <v>6554</v>
      </c>
      <c r="H421" s="61">
        <v>0.0638</v>
      </c>
      <c r="I421" s="61">
        <v>66.13</v>
      </c>
      <c r="J421" s="61">
        <v>43.87</v>
      </c>
      <c r="K421" s="61" t="s">
        <v>40</v>
      </c>
      <c r="L421" s="61" t="s">
        <v>121</v>
      </c>
    </row>
    <row r="422" hidden="1" spans="1:12">
      <c r="A422" s="61" t="s">
        <v>473</v>
      </c>
      <c r="B422" s="61">
        <v>20191203</v>
      </c>
      <c r="C422" s="162">
        <v>555055329886</v>
      </c>
      <c r="D422" s="61" t="s">
        <v>146</v>
      </c>
      <c r="E422" s="61">
        <v>26802.78</v>
      </c>
      <c r="F422" s="61">
        <v>524</v>
      </c>
      <c r="G422" s="61">
        <v>4887</v>
      </c>
      <c r="H422" s="61">
        <v>0.0808</v>
      </c>
      <c r="I422" s="61">
        <v>67.86</v>
      </c>
      <c r="J422" s="61">
        <v>51.15</v>
      </c>
      <c r="K422" s="61" t="s">
        <v>42</v>
      </c>
      <c r="L422" s="61" t="s">
        <v>124</v>
      </c>
    </row>
    <row r="423" hidden="1" spans="1:12">
      <c r="A423" s="61" t="s">
        <v>473</v>
      </c>
      <c r="B423" s="61">
        <v>20191203</v>
      </c>
      <c r="C423" s="162">
        <v>539854510916</v>
      </c>
      <c r="D423" s="61" t="s">
        <v>171</v>
      </c>
      <c r="E423" s="61">
        <v>26647.29</v>
      </c>
      <c r="F423" s="61">
        <v>503</v>
      </c>
      <c r="G423" s="61">
        <v>2939</v>
      </c>
      <c r="H423" s="61">
        <v>0.1133</v>
      </c>
      <c r="I423" s="61">
        <v>80.02</v>
      </c>
      <c r="J423" s="61">
        <v>52.98</v>
      </c>
      <c r="K423" s="61" t="s">
        <v>44</v>
      </c>
      <c r="L423" s="61" t="s">
        <v>131</v>
      </c>
    </row>
    <row r="424" hidden="1" spans="1:12">
      <c r="A424" s="61" t="s">
        <v>473</v>
      </c>
      <c r="B424" s="61">
        <v>20191203</v>
      </c>
      <c r="C424" s="162">
        <v>527733653043</v>
      </c>
      <c r="D424" s="61" t="s">
        <v>156</v>
      </c>
      <c r="E424" s="61">
        <v>26392.72</v>
      </c>
      <c r="F424" s="61">
        <v>1739</v>
      </c>
      <c r="G424" s="61">
        <v>4637</v>
      </c>
      <c r="H424" s="61">
        <v>0.2301</v>
      </c>
      <c r="I424" s="61">
        <v>24.74</v>
      </c>
      <c r="J424" s="61">
        <v>15.18</v>
      </c>
      <c r="K424" s="61" t="s">
        <v>157</v>
      </c>
      <c r="L424" s="61" t="s">
        <v>158</v>
      </c>
    </row>
    <row r="425" hidden="1" spans="1:12">
      <c r="A425" s="61" t="s">
        <v>473</v>
      </c>
      <c r="B425" s="61">
        <v>20191203</v>
      </c>
      <c r="C425" s="162">
        <v>538305797734</v>
      </c>
      <c r="D425" s="61" t="s">
        <v>150</v>
      </c>
      <c r="E425" s="61">
        <v>22544.88</v>
      </c>
      <c r="F425" s="61">
        <v>171</v>
      </c>
      <c r="G425" s="61">
        <v>1729</v>
      </c>
      <c r="H425" s="61">
        <v>0.074</v>
      </c>
      <c r="I425" s="61">
        <v>176.13</v>
      </c>
      <c r="J425" s="61">
        <v>131.84</v>
      </c>
      <c r="K425" s="61" t="s">
        <v>151</v>
      </c>
      <c r="L425" s="61" t="s">
        <v>121</v>
      </c>
    </row>
    <row r="426" hidden="1" spans="1:12">
      <c r="A426" s="61" t="s">
        <v>473</v>
      </c>
      <c r="B426" s="61">
        <v>20191203</v>
      </c>
      <c r="C426" s="162">
        <v>37318730769</v>
      </c>
      <c r="D426" s="61" t="s">
        <v>152</v>
      </c>
      <c r="E426" s="61">
        <v>22076.22</v>
      </c>
      <c r="F426" s="61">
        <v>1792</v>
      </c>
      <c r="G426" s="61">
        <v>5595</v>
      </c>
      <c r="H426" s="61">
        <v>0.2061</v>
      </c>
      <c r="I426" s="61">
        <v>19.15</v>
      </c>
      <c r="J426" s="61">
        <v>12.32</v>
      </c>
      <c r="K426" s="61" t="s">
        <v>153</v>
      </c>
      <c r="L426" s="61" t="s">
        <v>121</v>
      </c>
    </row>
    <row r="427" hidden="1" spans="1:12">
      <c r="A427" s="61" t="s">
        <v>473</v>
      </c>
      <c r="B427" s="61">
        <v>20191203</v>
      </c>
      <c r="C427" s="162">
        <v>554765196730</v>
      </c>
      <c r="D427" s="61" t="s">
        <v>197</v>
      </c>
      <c r="E427" s="61">
        <v>21621.39</v>
      </c>
      <c r="F427" s="61">
        <v>1275</v>
      </c>
      <c r="G427" s="61">
        <v>3060</v>
      </c>
      <c r="H427" s="61">
        <v>0.2016</v>
      </c>
      <c r="I427" s="61">
        <v>35.04</v>
      </c>
      <c r="J427" s="61">
        <v>16.96</v>
      </c>
      <c r="K427" s="61" t="s">
        <v>198</v>
      </c>
      <c r="L427" s="61" t="s">
        <v>121</v>
      </c>
    </row>
    <row r="428" hidden="1" spans="1:12">
      <c r="A428" s="61" t="s">
        <v>473</v>
      </c>
      <c r="B428" s="61">
        <v>20191203</v>
      </c>
      <c r="C428" s="162">
        <v>573035985548</v>
      </c>
      <c r="D428" s="61" t="s">
        <v>169</v>
      </c>
      <c r="E428" s="61">
        <v>20531.14</v>
      </c>
      <c r="F428" s="61">
        <v>583</v>
      </c>
      <c r="G428" s="61">
        <v>1872</v>
      </c>
      <c r="H428" s="61">
        <v>0.2479</v>
      </c>
      <c r="I428" s="61">
        <v>44.25</v>
      </c>
      <c r="J428" s="61">
        <v>35.22</v>
      </c>
      <c r="K428" s="61" t="s">
        <v>77</v>
      </c>
      <c r="L428" s="61" t="s">
        <v>170</v>
      </c>
    </row>
    <row r="429" hidden="1" spans="1:12">
      <c r="A429" s="61" t="s">
        <v>473</v>
      </c>
      <c r="B429" s="61">
        <v>20191203</v>
      </c>
      <c r="C429" s="162">
        <v>521804256985</v>
      </c>
      <c r="D429" s="61" t="s">
        <v>161</v>
      </c>
      <c r="E429" s="61">
        <v>19745.48</v>
      </c>
      <c r="F429" s="61">
        <v>361</v>
      </c>
      <c r="G429" s="61">
        <v>2894</v>
      </c>
      <c r="H429" s="61">
        <v>0.0912</v>
      </c>
      <c r="I429" s="61">
        <v>74.79</v>
      </c>
      <c r="J429" s="61">
        <v>54.7</v>
      </c>
      <c r="K429" s="61" t="s">
        <v>43</v>
      </c>
      <c r="L429" s="61" t="s">
        <v>121</v>
      </c>
    </row>
    <row r="430" hidden="1" spans="1:12">
      <c r="A430" s="61" t="s">
        <v>473</v>
      </c>
      <c r="B430" s="61">
        <v>20191203</v>
      </c>
      <c r="C430" s="162">
        <v>19539059607</v>
      </c>
      <c r="D430" s="61" t="s">
        <v>162</v>
      </c>
      <c r="E430" s="61">
        <v>19034.4</v>
      </c>
      <c r="F430" s="61">
        <v>983</v>
      </c>
      <c r="G430" s="61">
        <v>3714</v>
      </c>
      <c r="H430" s="61">
        <v>0.1548</v>
      </c>
      <c r="I430" s="61">
        <v>33.1</v>
      </c>
      <c r="J430" s="61">
        <v>19.36</v>
      </c>
      <c r="K430" s="61" t="s">
        <v>163</v>
      </c>
      <c r="L430" s="61" t="s">
        <v>124</v>
      </c>
    </row>
    <row r="431" hidden="1" spans="1:12">
      <c r="A431" s="61" t="s">
        <v>473</v>
      </c>
      <c r="B431" s="61">
        <v>20191203</v>
      </c>
      <c r="C431" s="162">
        <v>584436823460</v>
      </c>
      <c r="D431" s="61" t="s">
        <v>174</v>
      </c>
      <c r="E431" s="61">
        <v>18727.66</v>
      </c>
      <c r="F431" s="61">
        <v>995</v>
      </c>
      <c r="G431" s="61">
        <v>4850</v>
      </c>
      <c r="H431" s="61">
        <v>0.133</v>
      </c>
      <c r="I431" s="61">
        <v>29.04</v>
      </c>
      <c r="J431" s="61">
        <v>18.82</v>
      </c>
      <c r="K431" s="61" t="s">
        <v>175</v>
      </c>
      <c r="L431" s="61" t="s">
        <v>124</v>
      </c>
    </row>
    <row r="432" hidden="1" spans="1:12">
      <c r="A432" s="61" t="s">
        <v>473</v>
      </c>
      <c r="B432" s="61">
        <v>20191203</v>
      </c>
      <c r="C432" s="162">
        <v>563834177641</v>
      </c>
      <c r="D432" s="61" t="s">
        <v>180</v>
      </c>
      <c r="E432" s="61">
        <v>18604.2</v>
      </c>
      <c r="F432" s="61">
        <v>130</v>
      </c>
      <c r="G432" s="61">
        <v>592</v>
      </c>
      <c r="H432" s="61">
        <v>0.1487</v>
      </c>
      <c r="I432" s="61">
        <v>211.41</v>
      </c>
      <c r="J432" s="61">
        <v>143.11</v>
      </c>
      <c r="K432" s="61" t="s">
        <v>56</v>
      </c>
      <c r="L432" s="61" t="s">
        <v>181</v>
      </c>
    </row>
    <row r="433" hidden="1" spans="1:12">
      <c r="A433" s="61" t="s">
        <v>473</v>
      </c>
      <c r="B433" s="61">
        <v>20191203</v>
      </c>
      <c r="C433" s="162">
        <v>538354076404</v>
      </c>
      <c r="D433" s="61" t="s">
        <v>164</v>
      </c>
      <c r="E433" s="61">
        <v>17778.38</v>
      </c>
      <c r="F433" s="61">
        <v>209</v>
      </c>
      <c r="G433" s="61">
        <v>1681</v>
      </c>
      <c r="H433" s="61">
        <v>0.11</v>
      </c>
      <c r="I433" s="61">
        <v>96.1</v>
      </c>
      <c r="J433" s="61">
        <v>85.06</v>
      </c>
      <c r="K433" s="61" t="s">
        <v>90</v>
      </c>
      <c r="L433" s="61" t="s">
        <v>124</v>
      </c>
    </row>
    <row r="434" hidden="1" spans="1:12">
      <c r="A434" s="61" t="s">
        <v>473</v>
      </c>
      <c r="B434" s="61">
        <v>20191203</v>
      </c>
      <c r="C434" s="162">
        <v>42759737847</v>
      </c>
      <c r="D434" s="61" t="s">
        <v>185</v>
      </c>
      <c r="E434" s="61">
        <v>17508.17</v>
      </c>
      <c r="F434" s="61">
        <v>276</v>
      </c>
      <c r="G434" s="61">
        <v>2359</v>
      </c>
      <c r="H434" s="61">
        <v>0.0916</v>
      </c>
      <c r="I434" s="61">
        <v>81.06</v>
      </c>
      <c r="J434" s="61">
        <v>63.44</v>
      </c>
      <c r="K434" s="61" t="s">
        <v>186</v>
      </c>
      <c r="L434" s="61" t="s">
        <v>121</v>
      </c>
    </row>
    <row r="435" hidden="1" spans="1:12">
      <c r="A435" s="61" t="s">
        <v>473</v>
      </c>
      <c r="B435" s="61">
        <v>20191203</v>
      </c>
      <c r="C435" s="162">
        <v>43988989706</v>
      </c>
      <c r="D435" s="61" t="s">
        <v>207</v>
      </c>
      <c r="E435" s="61">
        <v>17173.22</v>
      </c>
      <c r="F435" s="61">
        <v>3087</v>
      </c>
      <c r="G435" s="61">
        <v>8164</v>
      </c>
      <c r="H435" s="61">
        <v>0.3266</v>
      </c>
      <c r="I435" s="61">
        <v>6.44</v>
      </c>
      <c r="J435" s="61">
        <v>5.56</v>
      </c>
      <c r="K435" s="61" t="s">
        <v>208</v>
      </c>
      <c r="L435" s="61" t="s">
        <v>204</v>
      </c>
    </row>
    <row r="436" hidden="1" spans="1:12">
      <c r="A436" s="61" t="s">
        <v>473</v>
      </c>
      <c r="B436" s="61">
        <v>20191203</v>
      </c>
      <c r="C436" s="162">
        <v>569386315777</v>
      </c>
      <c r="D436" s="61" t="s">
        <v>172</v>
      </c>
      <c r="E436" s="61">
        <v>16432.96</v>
      </c>
      <c r="F436" s="61">
        <v>8491</v>
      </c>
      <c r="G436" s="61">
        <v>33124</v>
      </c>
      <c r="H436" s="61">
        <v>0.2383</v>
      </c>
      <c r="I436" s="61">
        <v>2.08</v>
      </c>
      <c r="J436" s="61">
        <v>1.94</v>
      </c>
      <c r="K436" s="61" t="s">
        <v>173</v>
      </c>
      <c r="L436" s="61" t="s">
        <v>121</v>
      </c>
    </row>
    <row r="437" hidden="1" spans="1:12">
      <c r="A437" s="61" t="s">
        <v>473</v>
      </c>
      <c r="B437" s="61">
        <v>20191203</v>
      </c>
      <c r="C437" s="162">
        <v>538312709167</v>
      </c>
      <c r="D437" s="61" t="s">
        <v>154</v>
      </c>
      <c r="E437" s="61">
        <v>16419.37</v>
      </c>
      <c r="F437" s="61">
        <v>134</v>
      </c>
      <c r="G437" s="61">
        <v>1593</v>
      </c>
      <c r="H437" s="61">
        <v>0.0829</v>
      </c>
      <c r="I437" s="61">
        <v>124.39</v>
      </c>
      <c r="J437" s="61">
        <v>122.53</v>
      </c>
      <c r="K437" s="61" t="s">
        <v>155</v>
      </c>
      <c r="L437" s="61" t="s">
        <v>121</v>
      </c>
    </row>
    <row r="438" hidden="1" spans="1:12">
      <c r="A438" s="61" t="s">
        <v>473</v>
      </c>
      <c r="B438" s="61">
        <v>20191203</v>
      </c>
      <c r="C438" s="162">
        <v>574520036128</v>
      </c>
      <c r="D438" s="61" t="s">
        <v>227</v>
      </c>
      <c r="E438" s="61">
        <v>16334.22</v>
      </c>
      <c r="F438" s="61">
        <v>423</v>
      </c>
      <c r="G438" s="61">
        <v>1189</v>
      </c>
      <c r="H438" s="61">
        <v>0.1278</v>
      </c>
      <c r="I438" s="61">
        <v>107.46</v>
      </c>
      <c r="J438" s="61">
        <v>38.62</v>
      </c>
      <c r="K438" s="61" t="s">
        <v>91</v>
      </c>
      <c r="L438" s="61" t="s">
        <v>131</v>
      </c>
    </row>
    <row r="439" hidden="1" spans="1:12">
      <c r="A439" s="61" t="s">
        <v>473</v>
      </c>
      <c r="B439" s="61">
        <v>20191203</v>
      </c>
      <c r="C439" s="162">
        <v>40596755110</v>
      </c>
      <c r="D439" s="61" t="s">
        <v>167</v>
      </c>
      <c r="E439" s="61">
        <v>16146.24</v>
      </c>
      <c r="F439" s="61">
        <v>826</v>
      </c>
      <c r="G439" s="61">
        <v>10977</v>
      </c>
      <c r="H439" s="61">
        <v>0.0681</v>
      </c>
      <c r="I439" s="61">
        <v>21.59</v>
      </c>
      <c r="J439" s="61">
        <v>19.55</v>
      </c>
      <c r="K439" s="61" t="s">
        <v>168</v>
      </c>
      <c r="L439" s="61" t="s">
        <v>124</v>
      </c>
    </row>
    <row r="440" hidden="1" spans="1:12">
      <c r="A440" s="61" t="s">
        <v>473</v>
      </c>
      <c r="B440" s="61">
        <v>20191203</v>
      </c>
      <c r="C440" s="162">
        <v>537827368358</v>
      </c>
      <c r="D440" s="61" t="s">
        <v>190</v>
      </c>
      <c r="E440" s="61">
        <v>15799.18</v>
      </c>
      <c r="F440" s="61">
        <v>910</v>
      </c>
      <c r="G440" s="61">
        <v>2323</v>
      </c>
      <c r="H440" s="61">
        <v>0.2518</v>
      </c>
      <c r="I440" s="61">
        <v>27.01</v>
      </c>
      <c r="J440" s="61">
        <v>17.36</v>
      </c>
      <c r="K440" s="61" t="s">
        <v>191</v>
      </c>
      <c r="L440" s="61" t="s">
        <v>158</v>
      </c>
    </row>
    <row r="441" hidden="1" spans="1:12">
      <c r="A441" s="61" t="s">
        <v>473</v>
      </c>
      <c r="B441" s="61">
        <v>20191203</v>
      </c>
      <c r="C441" s="162">
        <v>538192543595</v>
      </c>
      <c r="D441" s="61" t="s">
        <v>184</v>
      </c>
      <c r="E441" s="61">
        <v>15541.49</v>
      </c>
      <c r="F441" s="61">
        <v>140</v>
      </c>
      <c r="G441" s="61">
        <v>1270</v>
      </c>
      <c r="H441" s="61">
        <v>0.0701</v>
      </c>
      <c r="I441" s="61">
        <v>174.62</v>
      </c>
      <c r="J441" s="61">
        <v>111.01</v>
      </c>
      <c r="K441" s="61" t="s">
        <v>97</v>
      </c>
      <c r="L441" s="61" t="s">
        <v>124</v>
      </c>
    </row>
    <row r="442" hidden="1" spans="1:12">
      <c r="A442" s="61" t="s">
        <v>473</v>
      </c>
      <c r="B442" s="61">
        <v>20191203</v>
      </c>
      <c r="C442" s="162">
        <v>598970252794</v>
      </c>
      <c r="D442" s="61" t="s">
        <v>238</v>
      </c>
      <c r="E442" s="61">
        <v>15194.5</v>
      </c>
      <c r="F442" s="61">
        <v>1943</v>
      </c>
      <c r="G442" s="61">
        <v>6250</v>
      </c>
      <c r="H442" s="61">
        <v>0.305</v>
      </c>
      <c r="I442" s="61">
        <v>7.97</v>
      </c>
      <c r="J442" s="61">
        <v>7.82</v>
      </c>
      <c r="K442" s="61" t="s">
        <v>239</v>
      </c>
      <c r="L442" s="61" t="s">
        <v>158</v>
      </c>
    </row>
    <row r="443" hidden="1" spans="1:12">
      <c r="A443" s="61" t="s">
        <v>473</v>
      </c>
      <c r="B443" s="61">
        <v>20191203</v>
      </c>
      <c r="C443" s="162">
        <v>17609756261</v>
      </c>
      <c r="D443" s="61" t="s">
        <v>244</v>
      </c>
      <c r="E443" s="61">
        <v>14869.51</v>
      </c>
      <c r="F443" s="61">
        <v>1726</v>
      </c>
      <c r="G443" s="61">
        <v>3866</v>
      </c>
      <c r="H443" s="61">
        <v>0.1668</v>
      </c>
      <c r="I443" s="61">
        <v>23.05</v>
      </c>
      <c r="J443" s="61">
        <v>8.62</v>
      </c>
      <c r="K443" s="61" t="s">
        <v>245</v>
      </c>
      <c r="L443" s="61" t="s">
        <v>121</v>
      </c>
    </row>
    <row r="444" hidden="1" spans="1:12">
      <c r="A444" s="61" t="s">
        <v>473</v>
      </c>
      <c r="B444" s="61">
        <v>20191203</v>
      </c>
      <c r="C444" s="162">
        <v>39788807046</v>
      </c>
      <c r="D444" s="61" t="s">
        <v>182</v>
      </c>
      <c r="E444" s="61">
        <v>12632.63</v>
      </c>
      <c r="F444" s="61">
        <v>947</v>
      </c>
      <c r="G444" s="61">
        <v>3492</v>
      </c>
      <c r="H444" s="61">
        <v>0.1818</v>
      </c>
      <c r="I444" s="61">
        <v>19.89</v>
      </c>
      <c r="J444" s="61">
        <v>13.34</v>
      </c>
      <c r="K444" s="61" t="s">
        <v>183</v>
      </c>
      <c r="L444" s="61" t="s">
        <v>131</v>
      </c>
    </row>
    <row r="445" hidden="1" spans="1:12">
      <c r="A445" s="61" t="s">
        <v>473</v>
      </c>
      <c r="B445" s="61">
        <v>20191203</v>
      </c>
      <c r="C445" s="162">
        <v>589377945837</v>
      </c>
      <c r="D445" s="61" t="s">
        <v>189</v>
      </c>
      <c r="E445" s="61">
        <v>12102.25</v>
      </c>
      <c r="F445" s="61">
        <v>377</v>
      </c>
      <c r="G445" s="61">
        <v>3879</v>
      </c>
      <c r="H445" s="61">
        <v>0.0799</v>
      </c>
      <c r="I445" s="61">
        <v>39.04</v>
      </c>
      <c r="J445" s="61">
        <v>32.1</v>
      </c>
      <c r="K445" s="61" t="s">
        <v>15</v>
      </c>
      <c r="L445" s="61" t="s">
        <v>131</v>
      </c>
    </row>
    <row r="446" hidden="1" spans="1:12">
      <c r="A446" s="61" t="s">
        <v>473</v>
      </c>
      <c r="B446" s="61">
        <v>20191203</v>
      </c>
      <c r="C446" s="162">
        <v>37253526527</v>
      </c>
      <c r="D446" s="61" t="s">
        <v>202</v>
      </c>
      <c r="E446" s="61">
        <v>11891.73</v>
      </c>
      <c r="F446" s="61">
        <v>1032</v>
      </c>
      <c r="G446" s="61">
        <v>3315</v>
      </c>
      <c r="H446" s="61">
        <v>0.26</v>
      </c>
      <c r="I446" s="61">
        <v>13.8</v>
      </c>
      <c r="J446" s="61">
        <v>11.52</v>
      </c>
      <c r="K446" s="61" t="s">
        <v>203</v>
      </c>
      <c r="L446" s="61" t="s">
        <v>204</v>
      </c>
    </row>
    <row r="447" hidden="1" spans="1:12">
      <c r="A447" s="61" t="s">
        <v>473</v>
      </c>
      <c r="B447" s="61">
        <v>20191203</v>
      </c>
      <c r="C447" s="162">
        <v>539325022308</v>
      </c>
      <c r="D447" s="61" t="s">
        <v>192</v>
      </c>
      <c r="E447" s="61">
        <v>11073.1</v>
      </c>
      <c r="F447" s="61">
        <v>150</v>
      </c>
      <c r="G447" s="61">
        <v>1162</v>
      </c>
      <c r="H447" s="61">
        <v>0.1127</v>
      </c>
      <c r="I447" s="61">
        <v>84.53</v>
      </c>
      <c r="J447" s="61">
        <v>73.82</v>
      </c>
      <c r="K447" s="61" t="s">
        <v>46</v>
      </c>
      <c r="L447" s="61" t="s">
        <v>148</v>
      </c>
    </row>
    <row r="448" hidden="1" spans="1:12">
      <c r="A448" s="61" t="s">
        <v>473</v>
      </c>
      <c r="B448" s="61">
        <v>20191203</v>
      </c>
      <c r="C448" s="162">
        <v>528033010612</v>
      </c>
      <c r="D448" s="61" t="s">
        <v>219</v>
      </c>
      <c r="E448" s="61">
        <v>10655.34</v>
      </c>
      <c r="F448" s="61">
        <v>129</v>
      </c>
      <c r="G448" s="61">
        <v>1213</v>
      </c>
      <c r="H448" s="61">
        <v>0.047</v>
      </c>
      <c r="I448" s="61">
        <v>186.94</v>
      </c>
      <c r="J448" s="61">
        <v>82.6</v>
      </c>
      <c r="K448" s="61" t="s">
        <v>98</v>
      </c>
      <c r="L448" s="61" t="s">
        <v>124</v>
      </c>
    </row>
    <row r="449" hidden="1" spans="1:12">
      <c r="A449" s="61" t="s">
        <v>473</v>
      </c>
      <c r="B449" s="61">
        <v>20191203</v>
      </c>
      <c r="C449" s="162">
        <v>527990475963</v>
      </c>
      <c r="D449" s="61" t="s">
        <v>199</v>
      </c>
      <c r="E449" s="61">
        <v>10549.48</v>
      </c>
      <c r="F449" s="61">
        <v>192</v>
      </c>
      <c r="G449" s="61">
        <v>873</v>
      </c>
      <c r="H449" s="61">
        <v>0.1524</v>
      </c>
      <c r="I449" s="61">
        <v>79.32</v>
      </c>
      <c r="J449" s="61">
        <v>54.95</v>
      </c>
      <c r="K449" s="61" t="s">
        <v>95</v>
      </c>
      <c r="L449" s="61" t="s">
        <v>131</v>
      </c>
    </row>
    <row r="450" hidden="1" spans="1:12">
      <c r="A450" s="61" t="s">
        <v>473</v>
      </c>
      <c r="B450" s="61">
        <v>20191203</v>
      </c>
      <c r="C450" s="162">
        <v>593225443577</v>
      </c>
      <c r="D450" s="61" t="s">
        <v>213</v>
      </c>
      <c r="E450" s="61">
        <v>10413.19</v>
      </c>
      <c r="F450" s="61">
        <v>182</v>
      </c>
      <c r="G450" s="61">
        <v>2075</v>
      </c>
      <c r="H450" s="61">
        <v>0.0511</v>
      </c>
      <c r="I450" s="61">
        <v>98.24</v>
      </c>
      <c r="J450" s="61">
        <v>57.22</v>
      </c>
      <c r="K450" s="61" t="s">
        <v>48</v>
      </c>
      <c r="L450" s="61" t="s">
        <v>121</v>
      </c>
    </row>
    <row r="451" hidden="1" spans="1:12">
      <c r="A451" s="61" t="s">
        <v>473</v>
      </c>
      <c r="B451" s="61">
        <v>20191203</v>
      </c>
      <c r="C451" s="162">
        <v>39800042951</v>
      </c>
      <c r="D451" s="61" t="s">
        <v>251</v>
      </c>
      <c r="E451" s="61">
        <v>10207.79</v>
      </c>
      <c r="F451" s="61">
        <v>442</v>
      </c>
      <c r="G451" s="61">
        <v>1212</v>
      </c>
      <c r="H451" s="61">
        <v>0.1733</v>
      </c>
      <c r="I451" s="61">
        <v>48.61</v>
      </c>
      <c r="J451" s="61">
        <v>23.09</v>
      </c>
      <c r="K451" s="61" t="s">
        <v>252</v>
      </c>
      <c r="L451" s="61" t="s">
        <v>124</v>
      </c>
    </row>
    <row r="452" hidden="1" spans="1:12">
      <c r="A452" s="61" t="s">
        <v>473</v>
      </c>
      <c r="B452" s="61">
        <v>20191203</v>
      </c>
      <c r="C452" s="162">
        <v>17609832853</v>
      </c>
      <c r="D452" s="61" t="s">
        <v>217</v>
      </c>
      <c r="E452" s="61">
        <v>10116.04</v>
      </c>
      <c r="F452" s="61">
        <v>3475</v>
      </c>
      <c r="G452" s="61">
        <v>6487</v>
      </c>
      <c r="H452" s="61">
        <v>0.3037</v>
      </c>
      <c r="I452" s="61">
        <v>5.14</v>
      </c>
      <c r="J452" s="61">
        <v>2.91</v>
      </c>
      <c r="K452" s="61" t="s">
        <v>218</v>
      </c>
      <c r="L452" s="61" t="s">
        <v>158</v>
      </c>
    </row>
    <row r="453" hidden="1" spans="1:12">
      <c r="A453" s="61" t="s">
        <v>473</v>
      </c>
      <c r="B453" s="61">
        <v>20191203</v>
      </c>
      <c r="C453" s="162">
        <v>577184412748</v>
      </c>
      <c r="D453" s="61" t="s">
        <v>205</v>
      </c>
      <c r="E453" s="61">
        <v>9588.85</v>
      </c>
      <c r="F453" s="61">
        <v>271</v>
      </c>
      <c r="G453" s="61">
        <v>2287</v>
      </c>
      <c r="H453" s="61">
        <v>0.0809</v>
      </c>
      <c r="I453" s="61">
        <v>51.83</v>
      </c>
      <c r="J453" s="61">
        <v>35.38</v>
      </c>
      <c r="K453" s="61" t="s">
        <v>11</v>
      </c>
      <c r="L453" s="61" t="s">
        <v>121</v>
      </c>
    </row>
    <row r="454" hidden="1" spans="1:12">
      <c r="A454" s="61" t="s">
        <v>473</v>
      </c>
      <c r="B454" s="61">
        <v>20191203</v>
      </c>
      <c r="C454" s="162">
        <v>521869636173</v>
      </c>
      <c r="D454" s="61" t="s">
        <v>187</v>
      </c>
      <c r="E454" s="61">
        <v>9213.3</v>
      </c>
      <c r="F454" s="61">
        <v>309</v>
      </c>
      <c r="G454" s="61">
        <v>1269</v>
      </c>
      <c r="H454" s="61">
        <v>0.1781</v>
      </c>
      <c r="I454" s="61">
        <v>40.77</v>
      </c>
      <c r="J454" s="61">
        <v>29.82</v>
      </c>
      <c r="K454" s="61" t="s">
        <v>188</v>
      </c>
      <c r="L454" s="61" t="s">
        <v>124</v>
      </c>
    </row>
    <row r="455" hidden="1" spans="1:12">
      <c r="A455" s="61" t="s">
        <v>473</v>
      </c>
      <c r="B455" s="61">
        <v>20191203</v>
      </c>
      <c r="C455" s="162">
        <v>581521081842</v>
      </c>
      <c r="D455" s="61" t="s">
        <v>220</v>
      </c>
      <c r="E455" s="61">
        <v>9180.9</v>
      </c>
      <c r="F455" s="61">
        <v>377</v>
      </c>
      <c r="G455" s="61">
        <v>1481</v>
      </c>
      <c r="H455" s="61">
        <v>0.16</v>
      </c>
      <c r="I455" s="61">
        <v>38.74</v>
      </c>
      <c r="J455" s="61">
        <v>24.35</v>
      </c>
      <c r="K455" s="61" t="s">
        <v>221</v>
      </c>
      <c r="L455" s="61" t="s">
        <v>170</v>
      </c>
    </row>
    <row r="456" hidden="1" spans="1:12">
      <c r="A456" s="61" t="s">
        <v>473</v>
      </c>
      <c r="B456" s="61">
        <v>20191203</v>
      </c>
      <c r="C456" s="162">
        <v>577037788975</v>
      </c>
      <c r="D456" s="61" t="s">
        <v>228</v>
      </c>
      <c r="E456" s="61">
        <v>8795.38</v>
      </c>
      <c r="F456" s="61">
        <v>469</v>
      </c>
      <c r="G456" s="61">
        <v>3572</v>
      </c>
      <c r="H456" s="61">
        <v>0.0857</v>
      </c>
      <c r="I456" s="61">
        <v>28.74</v>
      </c>
      <c r="J456" s="61">
        <v>18.75</v>
      </c>
      <c r="K456" s="61" t="s">
        <v>229</v>
      </c>
      <c r="L456" s="61" t="s">
        <v>131</v>
      </c>
    </row>
    <row r="457" hidden="1" spans="1:12">
      <c r="A457" s="61" t="s">
        <v>473</v>
      </c>
      <c r="B457" s="61">
        <v>20191203</v>
      </c>
      <c r="C457" s="162">
        <v>527733589105</v>
      </c>
      <c r="D457" s="61" t="s">
        <v>230</v>
      </c>
      <c r="E457" s="61">
        <v>8532.49</v>
      </c>
      <c r="F457" s="61">
        <v>656</v>
      </c>
      <c r="G457" s="61">
        <v>1527</v>
      </c>
      <c r="H457" s="61">
        <v>0.2331</v>
      </c>
      <c r="I457" s="61">
        <v>23.97</v>
      </c>
      <c r="J457" s="61">
        <v>13.01</v>
      </c>
      <c r="K457" s="61" t="s">
        <v>231</v>
      </c>
      <c r="L457" s="61" t="s">
        <v>170</v>
      </c>
    </row>
    <row r="458" hidden="1" spans="1:12">
      <c r="A458" s="61" t="s">
        <v>473</v>
      </c>
      <c r="B458" s="61">
        <v>20191203</v>
      </c>
      <c r="C458" s="162">
        <v>527990679684</v>
      </c>
      <c r="D458" s="61" t="s">
        <v>195</v>
      </c>
      <c r="E458" s="61">
        <v>8463.4</v>
      </c>
      <c r="F458" s="61">
        <v>303</v>
      </c>
      <c r="G458" s="61">
        <v>1494</v>
      </c>
      <c r="H458" s="61">
        <v>0.1834</v>
      </c>
      <c r="I458" s="61">
        <v>30.89</v>
      </c>
      <c r="J458" s="61">
        <v>27.93</v>
      </c>
      <c r="K458" s="61" t="s">
        <v>196</v>
      </c>
      <c r="L458" s="61" t="s">
        <v>121</v>
      </c>
    </row>
    <row r="459" hidden="1" spans="1:12">
      <c r="A459" s="61" t="s">
        <v>473</v>
      </c>
      <c r="B459" s="61">
        <v>20191203</v>
      </c>
      <c r="C459" s="162">
        <v>564135111481</v>
      </c>
      <c r="D459" s="61" t="s">
        <v>206</v>
      </c>
      <c r="E459" s="61">
        <v>8416.66</v>
      </c>
      <c r="F459" s="61">
        <v>70</v>
      </c>
      <c r="G459" s="61">
        <v>360</v>
      </c>
      <c r="H459" s="61">
        <v>0.125</v>
      </c>
      <c r="I459" s="61">
        <v>187.04</v>
      </c>
      <c r="J459" s="61">
        <v>120.24</v>
      </c>
      <c r="K459" s="61" t="s">
        <v>58</v>
      </c>
      <c r="L459" s="61" t="s">
        <v>181</v>
      </c>
    </row>
    <row r="460" hidden="1" spans="1:12">
      <c r="A460" s="61" t="s">
        <v>473</v>
      </c>
      <c r="B460" s="61">
        <v>20191203</v>
      </c>
      <c r="C460" s="162">
        <v>568629665883</v>
      </c>
      <c r="D460" s="61" t="s">
        <v>215</v>
      </c>
      <c r="E460" s="61">
        <v>7930.74</v>
      </c>
      <c r="F460" s="61">
        <v>6553</v>
      </c>
      <c r="G460" s="61">
        <v>26753</v>
      </c>
      <c r="H460" s="61">
        <v>0.2376</v>
      </c>
      <c r="I460" s="61">
        <v>1.25</v>
      </c>
      <c r="J460" s="61">
        <v>1.21</v>
      </c>
      <c r="K460" s="61" t="s">
        <v>216</v>
      </c>
      <c r="L460" s="61" t="s">
        <v>124</v>
      </c>
    </row>
    <row r="461" hidden="1" spans="1:12">
      <c r="A461" s="61" t="s">
        <v>473</v>
      </c>
      <c r="B461" s="61">
        <v>20191203</v>
      </c>
      <c r="C461" s="162">
        <v>599148365406</v>
      </c>
      <c r="D461" s="61" t="s">
        <v>214</v>
      </c>
      <c r="E461" s="61">
        <v>7776.84</v>
      </c>
      <c r="F461" s="61">
        <v>189</v>
      </c>
      <c r="G461" s="61">
        <v>3030</v>
      </c>
      <c r="H461" s="61">
        <v>0.0525</v>
      </c>
      <c r="I461" s="61">
        <v>48.91</v>
      </c>
      <c r="J461" s="61">
        <v>41.15</v>
      </c>
      <c r="K461" s="61" t="s">
        <v>73</v>
      </c>
      <c r="L461" s="61" t="s">
        <v>131</v>
      </c>
    </row>
    <row r="462" hidden="1" spans="1:12">
      <c r="A462" s="61" t="s">
        <v>473</v>
      </c>
      <c r="B462" s="61">
        <v>20191203</v>
      </c>
      <c r="C462" s="162">
        <v>538349196723</v>
      </c>
      <c r="D462" s="61" t="s">
        <v>193</v>
      </c>
      <c r="E462" s="61">
        <v>7552.2</v>
      </c>
      <c r="F462" s="61">
        <v>51</v>
      </c>
      <c r="G462" s="61">
        <v>556</v>
      </c>
      <c r="H462" s="61">
        <v>0.0773</v>
      </c>
      <c r="I462" s="61">
        <v>175.63</v>
      </c>
      <c r="J462" s="61">
        <v>148.08</v>
      </c>
      <c r="K462" s="61" t="s">
        <v>194</v>
      </c>
      <c r="L462" s="61" t="s">
        <v>121</v>
      </c>
    </row>
    <row r="463" hidden="1" spans="1:12">
      <c r="A463" s="61" t="s">
        <v>473</v>
      </c>
      <c r="B463" s="61">
        <v>20191203</v>
      </c>
      <c r="C463" s="162">
        <v>535688693680</v>
      </c>
      <c r="D463" s="61" t="s">
        <v>481</v>
      </c>
      <c r="E463" s="61">
        <v>7373.52</v>
      </c>
      <c r="F463" s="61">
        <v>105</v>
      </c>
      <c r="G463" s="61">
        <v>1102</v>
      </c>
      <c r="H463" s="61">
        <v>0.0771</v>
      </c>
      <c r="I463" s="61">
        <v>86.75</v>
      </c>
      <c r="J463" s="61">
        <v>70.22</v>
      </c>
      <c r="K463" s="61" t="s">
        <v>225</v>
      </c>
      <c r="L463" s="61" t="s">
        <v>124</v>
      </c>
    </row>
    <row r="464" hidden="1" spans="1:12">
      <c r="A464" s="61" t="s">
        <v>473</v>
      </c>
      <c r="B464" s="61">
        <v>20191203</v>
      </c>
      <c r="C464" s="162">
        <v>39829692578</v>
      </c>
      <c r="D464" s="61" t="s">
        <v>236</v>
      </c>
      <c r="E464" s="61">
        <v>6704.96</v>
      </c>
      <c r="F464" s="61">
        <v>635</v>
      </c>
      <c r="G464" s="61">
        <v>1228</v>
      </c>
      <c r="H464" s="61">
        <v>0.2427</v>
      </c>
      <c r="I464" s="61">
        <v>22.5</v>
      </c>
      <c r="J464" s="61">
        <v>10.56</v>
      </c>
      <c r="K464" s="61" t="s">
        <v>237</v>
      </c>
      <c r="L464" s="61" t="s">
        <v>170</v>
      </c>
    </row>
    <row r="465" hidden="1" spans="1:12">
      <c r="A465" s="61" t="s">
        <v>473</v>
      </c>
      <c r="B465" s="61">
        <v>20191203</v>
      </c>
      <c r="C465" s="162">
        <v>556389065398</v>
      </c>
      <c r="D465" s="61" t="s">
        <v>483</v>
      </c>
      <c r="E465" s="61">
        <v>6699.64</v>
      </c>
      <c r="F465" s="61">
        <v>268</v>
      </c>
      <c r="G465" s="61">
        <v>1295</v>
      </c>
      <c r="H465" s="61">
        <v>0.1205</v>
      </c>
      <c r="I465" s="61">
        <v>42.95</v>
      </c>
      <c r="J465" s="61">
        <v>25</v>
      </c>
      <c r="K465" s="61" t="s">
        <v>316</v>
      </c>
      <c r="L465" s="61" t="s">
        <v>124</v>
      </c>
    </row>
    <row r="466" hidden="1" spans="1:12">
      <c r="A466" s="61" t="s">
        <v>473</v>
      </c>
      <c r="B466" s="61">
        <v>20191203</v>
      </c>
      <c r="C466" s="162">
        <v>559325430280</v>
      </c>
      <c r="D466" s="61" t="s">
        <v>242</v>
      </c>
      <c r="E466" s="61">
        <v>6648.93</v>
      </c>
      <c r="F466" s="61">
        <v>193</v>
      </c>
      <c r="G466" s="61">
        <v>695</v>
      </c>
      <c r="H466" s="61">
        <v>0.2187</v>
      </c>
      <c r="I466" s="61">
        <v>43.74</v>
      </c>
      <c r="J466" s="61">
        <v>34.45</v>
      </c>
      <c r="K466" s="61" t="s">
        <v>243</v>
      </c>
      <c r="L466" s="61" t="s">
        <v>204</v>
      </c>
    </row>
    <row r="467" hidden="1" spans="1:12">
      <c r="A467" s="61" t="s">
        <v>473</v>
      </c>
      <c r="B467" s="61">
        <v>20191203</v>
      </c>
      <c r="C467" s="162">
        <v>548003777683</v>
      </c>
      <c r="D467" s="61" t="s">
        <v>262</v>
      </c>
      <c r="E467" s="61">
        <v>6622.94</v>
      </c>
      <c r="F467" s="61">
        <v>303</v>
      </c>
      <c r="G467" s="61">
        <v>1005</v>
      </c>
      <c r="H467" s="61">
        <v>0.209</v>
      </c>
      <c r="I467" s="61">
        <v>31.54</v>
      </c>
      <c r="J467" s="61">
        <v>21.86</v>
      </c>
      <c r="K467" s="61" t="s">
        <v>263</v>
      </c>
      <c r="L467" s="61" t="s">
        <v>158</v>
      </c>
    </row>
    <row r="468" hidden="1" spans="1:12">
      <c r="A468" s="61" t="s">
        <v>473</v>
      </c>
      <c r="B468" s="61">
        <v>20191203</v>
      </c>
      <c r="C468" s="162">
        <v>583643847514</v>
      </c>
      <c r="D468" s="61" t="s">
        <v>279</v>
      </c>
      <c r="E468" s="61">
        <v>6401.38</v>
      </c>
      <c r="F468" s="61">
        <v>150</v>
      </c>
      <c r="G468" s="61">
        <v>442</v>
      </c>
      <c r="H468" s="61">
        <v>0.1584</v>
      </c>
      <c r="I468" s="61">
        <v>91.45</v>
      </c>
      <c r="J468" s="61">
        <v>42.68</v>
      </c>
      <c r="K468" s="61" t="s">
        <v>92</v>
      </c>
      <c r="L468" s="61" t="s">
        <v>124</v>
      </c>
    </row>
    <row r="469" hidden="1" spans="1:12">
      <c r="A469" s="61" t="s">
        <v>473</v>
      </c>
      <c r="B469" s="61">
        <v>20191203</v>
      </c>
      <c r="C469" s="162">
        <v>559686121121</v>
      </c>
      <c r="D469" s="61" t="s">
        <v>235</v>
      </c>
      <c r="E469" s="61">
        <v>6353.65</v>
      </c>
      <c r="F469" s="61">
        <v>53</v>
      </c>
      <c r="G469" s="61">
        <v>224</v>
      </c>
      <c r="H469" s="61">
        <v>0.1429</v>
      </c>
      <c r="I469" s="61">
        <v>198.55</v>
      </c>
      <c r="J469" s="61">
        <v>119.88</v>
      </c>
      <c r="K469" s="61" t="s">
        <v>76</v>
      </c>
      <c r="L469" s="61" t="s">
        <v>181</v>
      </c>
    </row>
    <row r="470" hidden="1" spans="1:12">
      <c r="A470" s="61" t="s">
        <v>473</v>
      </c>
      <c r="B470" s="61">
        <v>20191203</v>
      </c>
      <c r="C470" s="162">
        <v>538314893621</v>
      </c>
      <c r="D470" s="61" t="s">
        <v>323</v>
      </c>
      <c r="E470" s="61">
        <v>6339.43</v>
      </c>
      <c r="F470" s="61">
        <v>88</v>
      </c>
      <c r="G470" s="61">
        <v>825</v>
      </c>
      <c r="H470" s="61">
        <v>0.0606</v>
      </c>
      <c r="I470" s="61">
        <v>126.79</v>
      </c>
      <c r="J470" s="61">
        <v>72.04</v>
      </c>
      <c r="K470" s="61" t="s">
        <v>80</v>
      </c>
      <c r="L470" s="61" t="s">
        <v>121</v>
      </c>
    </row>
    <row r="471" hidden="1" spans="1:12">
      <c r="A471" s="61" t="s">
        <v>473</v>
      </c>
      <c r="B471" s="61">
        <v>20191203</v>
      </c>
      <c r="C471" s="162">
        <v>587405880719</v>
      </c>
      <c r="D471" s="61" t="s">
        <v>210</v>
      </c>
      <c r="E471" s="61">
        <v>6300.18</v>
      </c>
      <c r="F471" s="61">
        <v>54</v>
      </c>
      <c r="G471" s="61">
        <v>998</v>
      </c>
      <c r="H471" s="61">
        <v>0.0421</v>
      </c>
      <c r="I471" s="61">
        <v>150</v>
      </c>
      <c r="J471" s="61">
        <v>116.67</v>
      </c>
      <c r="K471" s="61" t="s">
        <v>79</v>
      </c>
      <c r="L471" s="61" t="s">
        <v>121</v>
      </c>
    </row>
    <row r="472" hidden="1" spans="1:12">
      <c r="A472" s="61" t="s">
        <v>473</v>
      </c>
      <c r="B472" s="61">
        <v>20191203</v>
      </c>
      <c r="C472" s="162">
        <v>589040084194</v>
      </c>
      <c r="D472" s="61" t="s">
        <v>211</v>
      </c>
      <c r="E472" s="61">
        <v>6283.65</v>
      </c>
      <c r="F472" s="61">
        <v>166</v>
      </c>
      <c r="G472" s="61">
        <v>1813</v>
      </c>
      <c r="H472" s="61">
        <v>0.0728</v>
      </c>
      <c r="I472" s="61">
        <v>47.6</v>
      </c>
      <c r="J472" s="61">
        <v>37.85</v>
      </c>
      <c r="K472" s="61" t="s">
        <v>212</v>
      </c>
      <c r="L472" s="61" t="s">
        <v>124</v>
      </c>
    </row>
    <row r="473" hidden="1" spans="1:12">
      <c r="A473" s="61" t="s">
        <v>473</v>
      </c>
      <c r="B473" s="61">
        <v>20191203</v>
      </c>
      <c r="C473" s="162">
        <v>563835009431</v>
      </c>
      <c r="D473" s="61" t="s">
        <v>234</v>
      </c>
      <c r="E473" s="61">
        <v>6188.28</v>
      </c>
      <c r="F473" s="61">
        <v>82</v>
      </c>
      <c r="G473" s="61">
        <v>535</v>
      </c>
      <c r="H473" s="61">
        <v>0.114</v>
      </c>
      <c r="I473" s="61">
        <v>101.45</v>
      </c>
      <c r="J473" s="61">
        <v>75.47</v>
      </c>
      <c r="K473" s="61" t="s">
        <v>53</v>
      </c>
      <c r="L473" s="61" t="s">
        <v>181</v>
      </c>
    </row>
    <row r="474" hidden="1" spans="1:12">
      <c r="A474" s="61" t="s">
        <v>473</v>
      </c>
      <c r="B474" s="61">
        <v>20191203</v>
      </c>
      <c r="C474" s="162">
        <v>528064336529</v>
      </c>
      <c r="D474" s="61" t="s">
        <v>222</v>
      </c>
      <c r="E474" s="61">
        <v>6112.44</v>
      </c>
      <c r="F474" s="61">
        <v>229</v>
      </c>
      <c r="G474" s="61">
        <v>976</v>
      </c>
      <c r="H474" s="61">
        <v>0.2049</v>
      </c>
      <c r="I474" s="61">
        <v>30.56</v>
      </c>
      <c r="J474" s="61">
        <v>26.69</v>
      </c>
      <c r="K474" s="61" t="s">
        <v>223</v>
      </c>
      <c r="L474" s="61" t="s">
        <v>131</v>
      </c>
    </row>
    <row r="475" hidden="1" spans="1:12">
      <c r="A475" s="61" t="s">
        <v>473</v>
      </c>
      <c r="B475" s="61">
        <v>20191203</v>
      </c>
      <c r="C475" s="162">
        <v>538269442246</v>
      </c>
      <c r="D475" s="61" t="s">
        <v>232</v>
      </c>
      <c r="E475" s="61">
        <v>5929.22</v>
      </c>
      <c r="F475" s="61">
        <v>66</v>
      </c>
      <c r="G475" s="61">
        <v>322</v>
      </c>
      <c r="H475" s="61">
        <v>0.1056</v>
      </c>
      <c r="I475" s="61">
        <v>174.39</v>
      </c>
      <c r="J475" s="61">
        <v>89.84</v>
      </c>
      <c r="K475" s="61" t="s">
        <v>233</v>
      </c>
      <c r="L475" s="61" t="s">
        <v>124</v>
      </c>
    </row>
    <row r="476" hidden="1" spans="1:12">
      <c r="A476" s="61" t="s">
        <v>473</v>
      </c>
      <c r="B476" s="61">
        <v>20191203</v>
      </c>
      <c r="C476" s="162">
        <v>562674596108</v>
      </c>
      <c r="D476" s="61" t="s">
        <v>226</v>
      </c>
      <c r="E476" s="61">
        <v>5905.64</v>
      </c>
      <c r="F476" s="61">
        <v>168</v>
      </c>
      <c r="G476" s="61">
        <v>1142</v>
      </c>
      <c r="H476" s="61">
        <v>0.1156</v>
      </c>
      <c r="I476" s="61">
        <v>44.74</v>
      </c>
      <c r="J476" s="61">
        <v>35.15</v>
      </c>
      <c r="K476" s="61" t="s">
        <v>17</v>
      </c>
      <c r="L476" s="61" t="s">
        <v>170</v>
      </c>
    </row>
    <row r="477" hidden="1" spans="1:12">
      <c r="A477" s="61" t="s">
        <v>473</v>
      </c>
      <c r="B477" s="61">
        <v>20191203</v>
      </c>
      <c r="C477" s="162">
        <v>537537256568</v>
      </c>
      <c r="D477" s="61" t="s">
        <v>240</v>
      </c>
      <c r="E477" s="61">
        <v>5779.96</v>
      </c>
      <c r="F477" s="61">
        <v>283</v>
      </c>
      <c r="G477" s="61">
        <v>2062</v>
      </c>
      <c r="H477" s="61">
        <v>0.1014</v>
      </c>
      <c r="I477" s="61">
        <v>27.66</v>
      </c>
      <c r="J477" s="61">
        <v>20.42</v>
      </c>
      <c r="K477" s="61" t="s">
        <v>241</v>
      </c>
      <c r="L477" s="61" t="s">
        <v>131</v>
      </c>
    </row>
    <row r="478" hidden="1" spans="1:12">
      <c r="A478" s="61" t="s">
        <v>473</v>
      </c>
      <c r="B478" s="61">
        <v>20191203</v>
      </c>
      <c r="C478" s="162">
        <v>537824984434</v>
      </c>
      <c r="D478" s="61" t="s">
        <v>273</v>
      </c>
      <c r="E478" s="61">
        <v>5643.74</v>
      </c>
      <c r="F478" s="61">
        <v>642</v>
      </c>
      <c r="G478" s="61">
        <v>6562</v>
      </c>
      <c r="H478" s="61">
        <v>0.0695</v>
      </c>
      <c r="I478" s="61">
        <v>12.38</v>
      </c>
      <c r="J478" s="61">
        <v>8.79</v>
      </c>
      <c r="K478" s="61" t="s">
        <v>274</v>
      </c>
      <c r="L478" s="61" t="s">
        <v>158</v>
      </c>
    </row>
    <row r="479" hidden="1" spans="1:12">
      <c r="A479" s="61" t="s">
        <v>473</v>
      </c>
      <c r="B479" s="61">
        <v>20191203</v>
      </c>
      <c r="C479" s="162">
        <v>538266122146</v>
      </c>
      <c r="D479" s="61" t="s">
        <v>366</v>
      </c>
      <c r="E479" s="61">
        <v>4999.14</v>
      </c>
      <c r="F479" s="61">
        <v>56</v>
      </c>
      <c r="G479" s="61">
        <v>96</v>
      </c>
      <c r="H479" s="61">
        <v>0.2188</v>
      </c>
      <c r="I479" s="61">
        <v>238.05</v>
      </c>
      <c r="J479" s="61">
        <v>89.27</v>
      </c>
      <c r="K479" s="61" t="s">
        <v>94</v>
      </c>
      <c r="L479" s="61" t="s">
        <v>121</v>
      </c>
    </row>
    <row r="480" hidden="1" spans="1:12">
      <c r="A480" s="61" t="s">
        <v>473</v>
      </c>
      <c r="B480" s="61">
        <v>20191203</v>
      </c>
      <c r="C480" s="162">
        <v>587409020085</v>
      </c>
      <c r="D480" s="61" t="s">
        <v>200</v>
      </c>
      <c r="E480" s="61">
        <v>4955.24</v>
      </c>
      <c r="F480" s="61">
        <v>46</v>
      </c>
      <c r="G480" s="61">
        <v>493</v>
      </c>
      <c r="H480" s="61">
        <v>0.071</v>
      </c>
      <c r="I480" s="61">
        <v>141.58</v>
      </c>
      <c r="J480" s="61">
        <v>107.72</v>
      </c>
      <c r="K480" s="61" t="s">
        <v>201</v>
      </c>
      <c r="L480" s="61" t="s">
        <v>124</v>
      </c>
    </row>
    <row r="481" hidden="1" spans="1:12">
      <c r="A481" s="61" t="s">
        <v>473</v>
      </c>
      <c r="B481" s="61">
        <v>20191203</v>
      </c>
      <c r="C481" s="162">
        <v>526145930115</v>
      </c>
      <c r="D481" s="61" t="s">
        <v>333</v>
      </c>
      <c r="E481" s="61">
        <v>4929.37</v>
      </c>
      <c r="F481" s="61">
        <v>75</v>
      </c>
      <c r="G481" s="61">
        <v>553</v>
      </c>
      <c r="H481" s="61">
        <v>0.1013</v>
      </c>
      <c r="I481" s="61">
        <v>88.02</v>
      </c>
      <c r="J481" s="61">
        <v>65.72</v>
      </c>
      <c r="K481" s="61" t="s">
        <v>334</v>
      </c>
      <c r="L481" s="61" t="s">
        <v>124</v>
      </c>
    </row>
    <row r="482" hidden="1" spans="1:12">
      <c r="A482" s="61" t="s">
        <v>473</v>
      </c>
      <c r="B482" s="61">
        <v>20191203</v>
      </c>
      <c r="C482" s="162">
        <v>43893226461</v>
      </c>
      <c r="D482" s="61" t="s">
        <v>246</v>
      </c>
      <c r="E482" s="61">
        <v>4731.7</v>
      </c>
      <c r="F482" s="61">
        <v>624</v>
      </c>
      <c r="G482" s="61">
        <v>1532</v>
      </c>
      <c r="H482" s="61">
        <v>0.1984</v>
      </c>
      <c r="I482" s="61">
        <v>15.56</v>
      </c>
      <c r="J482" s="61">
        <v>7.58</v>
      </c>
      <c r="K482" s="61" t="s">
        <v>247</v>
      </c>
      <c r="L482" s="61" t="s">
        <v>148</v>
      </c>
    </row>
    <row r="483" hidden="1" spans="1:12">
      <c r="A483" s="61" t="s">
        <v>473</v>
      </c>
      <c r="B483" s="61">
        <v>20191203</v>
      </c>
      <c r="C483" s="162">
        <v>37254243740</v>
      </c>
      <c r="D483" s="61" t="s">
        <v>269</v>
      </c>
      <c r="E483" s="61">
        <v>4724.46</v>
      </c>
      <c r="F483" s="61">
        <v>303</v>
      </c>
      <c r="G483" s="61">
        <v>936</v>
      </c>
      <c r="H483" s="61">
        <v>0.1282</v>
      </c>
      <c r="I483" s="61">
        <v>39.37</v>
      </c>
      <c r="J483" s="61">
        <v>15.59</v>
      </c>
      <c r="K483" s="61" t="s">
        <v>270</v>
      </c>
      <c r="L483" s="61" t="s">
        <v>204</v>
      </c>
    </row>
    <row r="484" hidden="1" spans="1:12">
      <c r="A484" s="61" t="s">
        <v>473</v>
      </c>
      <c r="B484" s="61">
        <v>20191203</v>
      </c>
      <c r="C484" s="162">
        <v>548659653553</v>
      </c>
      <c r="D484" s="61" t="s">
        <v>248</v>
      </c>
      <c r="E484" s="61">
        <v>4691.18</v>
      </c>
      <c r="F484" s="61">
        <v>76</v>
      </c>
      <c r="G484" s="61">
        <v>548</v>
      </c>
      <c r="H484" s="61">
        <v>0.1095</v>
      </c>
      <c r="I484" s="61">
        <v>78.19</v>
      </c>
      <c r="J484" s="61">
        <v>61.73</v>
      </c>
      <c r="K484" s="61" t="s">
        <v>249</v>
      </c>
      <c r="L484" s="61" t="s">
        <v>121</v>
      </c>
    </row>
    <row r="485" hidden="1" spans="1:12">
      <c r="A485" s="61" t="s">
        <v>473</v>
      </c>
      <c r="B485" s="61">
        <v>20191203</v>
      </c>
      <c r="C485" s="162">
        <v>527990951359</v>
      </c>
      <c r="D485" s="61" t="s">
        <v>250</v>
      </c>
      <c r="E485" s="61">
        <v>4481.33</v>
      </c>
      <c r="F485" s="61">
        <v>78</v>
      </c>
      <c r="G485" s="61">
        <v>254</v>
      </c>
      <c r="H485" s="61">
        <v>0.1968</v>
      </c>
      <c r="I485" s="61">
        <v>89.63</v>
      </c>
      <c r="J485" s="61">
        <v>57.45</v>
      </c>
      <c r="K485" s="61" t="s">
        <v>55</v>
      </c>
      <c r="L485" s="61" t="s">
        <v>121</v>
      </c>
    </row>
    <row r="486" hidden="1" spans="1:12">
      <c r="A486" s="61" t="s">
        <v>473</v>
      </c>
      <c r="B486" s="61">
        <v>20191203</v>
      </c>
      <c r="C486" s="162">
        <v>589329976605</v>
      </c>
      <c r="D486" s="61" t="s">
        <v>349</v>
      </c>
      <c r="E486" s="61">
        <v>4196.05</v>
      </c>
      <c r="F486" s="61">
        <v>687</v>
      </c>
      <c r="G486" s="61">
        <v>1669</v>
      </c>
      <c r="H486" s="61">
        <v>0.3787</v>
      </c>
      <c r="I486" s="61">
        <v>6.64</v>
      </c>
      <c r="J486" s="61">
        <v>6.11</v>
      </c>
      <c r="K486" s="61" t="s">
        <v>350</v>
      </c>
      <c r="L486" s="61" t="s">
        <v>148</v>
      </c>
    </row>
    <row r="487" hidden="1" spans="1:12">
      <c r="A487" s="61" t="s">
        <v>473</v>
      </c>
      <c r="B487" s="61">
        <v>20191203</v>
      </c>
      <c r="C487" s="162">
        <v>555905162970</v>
      </c>
      <c r="D487" s="61" t="s">
        <v>296</v>
      </c>
      <c r="E487" s="61">
        <v>4119.65</v>
      </c>
      <c r="F487" s="61">
        <v>76</v>
      </c>
      <c r="G487" s="61">
        <v>2140</v>
      </c>
      <c r="H487" s="61">
        <v>0.0257</v>
      </c>
      <c r="I487" s="61">
        <v>74.9</v>
      </c>
      <c r="J487" s="61">
        <v>54.21</v>
      </c>
      <c r="K487" s="61" t="s">
        <v>297</v>
      </c>
      <c r="L487" s="61" t="s">
        <v>121</v>
      </c>
    </row>
    <row r="488" hidden="1" spans="1:12">
      <c r="A488" s="61" t="s">
        <v>473</v>
      </c>
      <c r="B488" s="61">
        <v>20191203</v>
      </c>
      <c r="C488" s="162">
        <v>18943200386</v>
      </c>
      <c r="D488" s="61" t="s">
        <v>255</v>
      </c>
      <c r="E488" s="61">
        <v>4105.13</v>
      </c>
      <c r="F488" s="61">
        <v>1040</v>
      </c>
      <c r="G488" s="61">
        <v>1825</v>
      </c>
      <c r="H488" s="61">
        <v>0.3507</v>
      </c>
      <c r="I488" s="61">
        <v>6.41</v>
      </c>
      <c r="J488" s="61">
        <v>3.95</v>
      </c>
      <c r="K488" s="61" t="s">
        <v>256</v>
      </c>
      <c r="L488" s="61" t="s">
        <v>158</v>
      </c>
    </row>
    <row r="489" hidden="1" spans="1:12">
      <c r="A489" s="61" t="s">
        <v>473</v>
      </c>
      <c r="B489" s="61">
        <v>20191203</v>
      </c>
      <c r="C489" s="162">
        <v>16175250812</v>
      </c>
      <c r="D489" s="61" t="s">
        <v>267</v>
      </c>
      <c r="E489" s="61">
        <v>4093.93</v>
      </c>
      <c r="F489" s="61">
        <v>179</v>
      </c>
      <c r="G489" s="61">
        <v>1097</v>
      </c>
      <c r="H489" s="61">
        <v>0.1057</v>
      </c>
      <c r="I489" s="61">
        <v>35.29</v>
      </c>
      <c r="J489" s="61">
        <v>22.87</v>
      </c>
      <c r="K489" s="61" t="s">
        <v>268</v>
      </c>
      <c r="L489" s="61" t="s">
        <v>124</v>
      </c>
    </row>
    <row r="490" hidden="1" spans="1:12">
      <c r="A490" s="61" t="s">
        <v>473</v>
      </c>
      <c r="B490" s="61">
        <v>20191203</v>
      </c>
      <c r="C490" s="162">
        <v>592959829469</v>
      </c>
      <c r="D490" s="61" t="s">
        <v>311</v>
      </c>
      <c r="E490" s="61">
        <v>3842.21</v>
      </c>
      <c r="F490" s="61">
        <v>55</v>
      </c>
      <c r="G490" s="61">
        <v>353</v>
      </c>
      <c r="H490" s="61">
        <v>0.1473</v>
      </c>
      <c r="I490" s="61">
        <v>73.89</v>
      </c>
      <c r="J490" s="61">
        <v>69.86</v>
      </c>
      <c r="K490" s="61" t="s">
        <v>312</v>
      </c>
      <c r="L490" s="61" t="s">
        <v>148</v>
      </c>
    </row>
    <row r="491" hidden="1" spans="1:12">
      <c r="A491" s="61" t="s">
        <v>473</v>
      </c>
      <c r="B491" s="61">
        <v>20191203</v>
      </c>
      <c r="C491" s="162">
        <v>538307169296</v>
      </c>
      <c r="D491" s="61" t="s">
        <v>209</v>
      </c>
      <c r="E491" s="61">
        <v>3811.72</v>
      </c>
      <c r="F491" s="61">
        <v>39</v>
      </c>
      <c r="G491" s="61">
        <v>279</v>
      </c>
      <c r="H491" s="61">
        <v>0.0789</v>
      </c>
      <c r="I491" s="61">
        <v>173.26</v>
      </c>
      <c r="J491" s="61">
        <v>97.74</v>
      </c>
      <c r="K491" s="61" t="s">
        <v>93</v>
      </c>
      <c r="L491" s="61" t="s">
        <v>124</v>
      </c>
    </row>
    <row r="492" hidden="1" spans="1:12">
      <c r="A492" s="61" t="s">
        <v>473</v>
      </c>
      <c r="B492" s="61">
        <v>20191203</v>
      </c>
      <c r="C492" s="162">
        <v>562374577568</v>
      </c>
      <c r="D492" s="61" t="s">
        <v>272</v>
      </c>
      <c r="E492" s="61">
        <v>3695.23</v>
      </c>
      <c r="F492" s="61">
        <v>74</v>
      </c>
      <c r="G492" s="61">
        <v>458</v>
      </c>
      <c r="H492" s="61">
        <v>0.1266</v>
      </c>
      <c r="I492" s="61">
        <v>63.71</v>
      </c>
      <c r="J492" s="61">
        <v>49.94</v>
      </c>
      <c r="K492" s="61" t="s">
        <v>75</v>
      </c>
      <c r="L492" s="61" t="s">
        <v>131</v>
      </c>
    </row>
    <row r="493" hidden="1" spans="1:12">
      <c r="A493" s="61" t="s">
        <v>473</v>
      </c>
      <c r="B493" s="61">
        <v>20191203</v>
      </c>
      <c r="C493" s="162">
        <v>527678427514</v>
      </c>
      <c r="D493" s="61" t="s">
        <v>257</v>
      </c>
      <c r="E493" s="61">
        <v>3681.14</v>
      </c>
      <c r="F493" s="61">
        <v>93</v>
      </c>
      <c r="G493" s="61">
        <v>334</v>
      </c>
      <c r="H493" s="61">
        <v>0.1796</v>
      </c>
      <c r="I493" s="61">
        <v>61.35</v>
      </c>
      <c r="J493" s="61">
        <v>39.58</v>
      </c>
      <c r="K493" s="61" t="s">
        <v>81</v>
      </c>
      <c r="L493" s="61" t="s">
        <v>131</v>
      </c>
    </row>
    <row r="494" hidden="1" spans="1:12">
      <c r="A494" s="61" t="s">
        <v>473</v>
      </c>
      <c r="B494" s="61">
        <v>20191203</v>
      </c>
      <c r="C494" s="162">
        <v>573160835361</v>
      </c>
      <c r="D494" s="61" t="s">
        <v>253</v>
      </c>
      <c r="E494" s="61">
        <v>3644.55</v>
      </c>
      <c r="F494" s="61">
        <v>148</v>
      </c>
      <c r="G494" s="61">
        <v>1963</v>
      </c>
      <c r="H494" s="61">
        <v>0.0616</v>
      </c>
      <c r="I494" s="61">
        <v>30.12</v>
      </c>
      <c r="J494" s="61">
        <v>24.63</v>
      </c>
      <c r="K494" s="61" t="s">
        <v>254</v>
      </c>
      <c r="L494" s="61" t="s">
        <v>124</v>
      </c>
    </row>
    <row r="495" hidden="1" spans="1:12">
      <c r="A495" s="61" t="s">
        <v>473</v>
      </c>
      <c r="B495" s="61">
        <v>20191203</v>
      </c>
      <c r="C495" s="162">
        <v>599279018544</v>
      </c>
      <c r="D495" s="61" t="s">
        <v>295</v>
      </c>
      <c r="E495" s="61">
        <v>3569.54</v>
      </c>
      <c r="F495" s="61">
        <v>67</v>
      </c>
      <c r="G495" s="61">
        <v>2147</v>
      </c>
      <c r="H495" s="61">
        <v>0.0242</v>
      </c>
      <c r="I495" s="61">
        <v>68.64</v>
      </c>
      <c r="J495" s="61">
        <v>53.28</v>
      </c>
      <c r="K495" s="61" t="s">
        <v>60</v>
      </c>
      <c r="L495" s="61" t="s">
        <v>121</v>
      </c>
    </row>
    <row r="496" hidden="1" spans="1:12">
      <c r="A496" s="61" t="s">
        <v>473</v>
      </c>
      <c r="B496" s="61">
        <v>20191203</v>
      </c>
      <c r="C496" s="162">
        <v>579975467115</v>
      </c>
      <c r="D496" s="61" t="s">
        <v>258</v>
      </c>
      <c r="E496" s="61">
        <v>3398.8</v>
      </c>
      <c r="F496" s="61">
        <v>190</v>
      </c>
      <c r="G496" s="61">
        <v>596</v>
      </c>
      <c r="H496" s="61">
        <v>0.1896</v>
      </c>
      <c r="I496" s="61">
        <v>30.08</v>
      </c>
      <c r="J496" s="61">
        <v>17.89</v>
      </c>
      <c r="K496" s="61" t="s">
        <v>259</v>
      </c>
      <c r="L496" s="61" t="s">
        <v>121</v>
      </c>
    </row>
    <row r="497" hidden="1" spans="1:12">
      <c r="A497" s="61" t="s">
        <v>473</v>
      </c>
      <c r="B497" s="61">
        <v>20191203</v>
      </c>
      <c r="C497" s="162">
        <v>591899693070</v>
      </c>
      <c r="D497" s="61" t="s">
        <v>306</v>
      </c>
      <c r="E497" s="61">
        <v>3373.42</v>
      </c>
      <c r="F497" s="61">
        <v>488</v>
      </c>
      <c r="G497" s="61">
        <v>1238</v>
      </c>
      <c r="H497" s="61">
        <v>0.2407</v>
      </c>
      <c r="I497" s="61">
        <v>11.32</v>
      </c>
      <c r="J497" s="61">
        <v>6.91</v>
      </c>
      <c r="K497" s="61" t="s">
        <v>307</v>
      </c>
      <c r="L497" s="61" t="s">
        <v>158</v>
      </c>
    </row>
    <row r="498" hidden="1" spans="1:12">
      <c r="A498" s="61" t="s">
        <v>473</v>
      </c>
      <c r="B498" s="61">
        <v>20191203</v>
      </c>
      <c r="C498" s="162">
        <v>555904462655</v>
      </c>
      <c r="D498" s="61" t="s">
        <v>275</v>
      </c>
      <c r="E498" s="61">
        <v>3137.61</v>
      </c>
      <c r="F498" s="61">
        <v>251</v>
      </c>
      <c r="G498" s="61">
        <v>895</v>
      </c>
      <c r="H498" s="61">
        <v>0.2112</v>
      </c>
      <c r="I498" s="61">
        <v>16.6</v>
      </c>
      <c r="J498" s="61">
        <v>12.5</v>
      </c>
      <c r="K498" s="61" t="s">
        <v>276</v>
      </c>
      <c r="L498" s="61" t="s">
        <v>170</v>
      </c>
    </row>
    <row r="499" hidden="1" spans="1:12">
      <c r="A499" s="61" t="s">
        <v>473</v>
      </c>
      <c r="B499" s="61">
        <v>20191203</v>
      </c>
      <c r="C499" s="162">
        <v>525048016525</v>
      </c>
      <c r="D499" s="61" t="s">
        <v>339</v>
      </c>
      <c r="E499" s="61">
        <v>3074.24</v>
      </c>
      <c r="F499" s="61">
        <v>142</v>
      </c>
      <c r="G499" s="61">
        <v>885</v>
      </c>
      <c r="H499" s="61">
        <v>0.0915</v>
      </c>
      <c r="I499" s="61">
        <v>37.95</v>
      </c>
      <c r="J499" s="61">
        <v>21.65</v>
      </c>
      <c r="K499" s="61" t="s">
        <v>340</v>
      </c>
      <c r="L499" s="61" t="s">
        <v>124</v>
      </c>
    </row>
    <row r="500" hidden="1" spans="1:12">
      <c r="A500" s="61" t="s">
        <v>473</v>
      </c>
      <c r="B500" s="61">
        <v>20191203</v>
      </c>
      <c r="C500" s="162">
        <v>17609716325</v>
      </c>
      <c r="D500" s="61" t="s">
        <v>284</v>
      </c>
      <c r="E500" s="61">
        <v>3002.76</v>
      </c>
      <c r="F500" s="61">
        <v>195</v>
      </c>
      <c r="G500" s="61">
        <v>220</v>
      </c>
      <c r="H500" s="61">
        <v>0.2545</v>
      </c>
      <c r="I500" s="61">
        <v>53.62</v>
      </c>
      <c r="J500" s="61">
        <v>15.4</v>
      </c>
      <c r="K500" s="61" t="s">
        <v>285</v>
      </c>
      <c r="L500" s="61" t="s">
        <v>286</v>
      </c>
    </row>
    <row r="501" hidden="1" spans="1:12">
      <c r="A501" s="61" t="s">
        <v>473</v>
      </c>
      <c r="B501" s="61">
        <v>20191203</v>
      </c>
      <c r="C501" s="162">
        <v>544053639760</v>
      </c>
      <c r="D501" s="61" t="s">
        <v>482</v>
      </c>
      <c r="E501" s="61">
        <v>2865.52</v>
      </c>
      <c r="F501" s="61">
        <v>98</v>
      </c>
      <c r="G501" s="61">
        <v>950</v>
      </c>
      <c r="H501" s="61">
        <v>0.0905</v>
      </c>
      <c r="I501" s="61">
        <v>33.32</v>
      </c>
      <c r="J501" s="61">
        <v>29.24</v>
      </c>
      <c r="K501" s="61" t="s">
        <v>20</v>
      </c>
      <c r="L501" s="61" t="s">
        <v>204</v>
      </c>
    </row>
    <row r="502" hidden="1" spans="1:12">
      <c r="A502" s="61" t="s">
        <v>473</v>
      </c>
      <c r="B502" s="61">
        <v>20191203</v>
      </c>
      <c r="C502" s="162">
        <v>17609656669</v>
      </c>
      <c r="D502" s="61" t="s">
        <v>260</v>
      </c>
      <c r="E502" s="61">
        <v>2626.47</v>
      </c>
      <c r="F502" s="61">
        <v>141</v>
      </c>
      <c r="G502" s="61">
        <v>821</v>
      </c>
      <c r="H502" s="61">
        <v>0.1389</v>
      </c>
      <c r="I502" s="61">
        <v>23.04</v>
      </c>
      <c r="J502" s="61">
        <v>18.63</v>
      </c>
      <c r="K502" s="61" t="s">
        <v>261</v>
      </c>
      <c r="L502" s="61" t="s">
        <v>121</v>
      </c>
    </row>
    <row r="503" hidden="1" spans="1:12">
      <c r="A503" s="61" t="s">
        <v>473</v>
      </c>
      <c r="B503" s="61">
        <v>20191203</v>
      </c>
      <c r="C503" s="162">
        <v>541918489832</v>
      </c>
      <c r="D503" s="61" t="s">
        <v>308</v>
      </c>
      <c r="E503" s="61">
        <v>2598.72</v>
      </c>
      <c r="F503" s="61">
        <v>68</v>
      </c>
      <c r="G503" s="61">
        <v>392</v>
      </c>
      <c r="H503" s="61">
        <v>0.1454</v>
      </c>
      <c r="I503" s="61">
        <v>45.59</v>
      </c>
      <c r="J503" s="61">
        <v>38.22</v>
      </c>
      <c r="K503" s="61" t="s">
        <v>102</v>
      </c>
      <c r="L503" s="61" t="s">
        <v>204</v>
      </c>
    </row>
    <row r="504" hidden="1" spans="1:12">
      <c r="A504" s="61" t="s">
        <v>473</v>
      </c>
      <c r="B504" s="61">
        <v>20191203</v>
      </c>
      <c r="C504" s="162">
        <v>553066686610</v>
      </c>
      <c r="D504" s="61" t="s">
        <v>317</v>
      </c>
      <c r="E504" s="61">
        <v>2593.41</v>
      </c>
      <c r="F504" s="61">
        <v>186</v>
      </c>
      <c r="G504" s="61">
        <v>700</v>
      </c>
      <c r="H504" s="61">
        <v>0.2386</v>
      </c>
      <c r="I504" s="61">
        <v>15.53</v>
      </c>
      <c r="J504" s="61">
        <v>13.94</v>
      </c>
      <c r="K504" s="61" t="s">
        <v>318</v>
      </c>
      <c r="L504" s="61" t="s">
        <v>158</v>
      </c>
    </row>
    <row r="505" hidden="1" spans="1:12">
      <c r="A505" s="61" t="s">
        <v>473</v>
      </c>
      <c r="B505" s="61">
        <v>20191203</v>
      </c>
      <c r="C505" s="162">
        <v>593748866098</v>
      </c>
      <c r="D505" s="61" t="s">
        <v>354</v>
      </c>
      <c r="E505" s="61">
        <v>2511.45</v>
      </c>
      <c r="F505" s="61">
        <v>107</v>
      </c>
      <c r="G505" s="61">
        <v>786</v>
      </c>
      <c r="H505" s="61">
        <v>0.1005</v>
      </c>
      <c r="I505" s="61">
        <v>31.79</v>
      </c>
      <c r="J505" s="61">
        <v>23.47</v>
      </c>
      <c r="K505" s="61" t="s">
        <v>355</v>
      </c>
      <c r="L505" s="61" t="s">
        <v>121</v>
      </c>
    </row>
    <row r="506" hidden="1" spans="1:12">
      <c r="A506" s="61" t="s">
        <v>473</v>
      </c>
      <c r="B506" s="61">
        <v>20191203</v>
      </c>
      <c r="C506" s="162">
        <v>589851591771</v>
      </c>
      <c r="D506" s="61" t="s">
        <v>367</v>
      </c>
      <c r="E506" s="61">
        <v>2471.89</v>
      </c>
      <c r="F506" s="61">
        <v>61</v>
      </c>
      <c r="G506" s="61">
        <v>1033</v>
      </c>
      <c r="H506" s="61">
        <v>0.0523</v>
      </c>
      <c r="I506" s="61">
        <v>45.78</v>
      </c>
      <c r="J506" s="61">
        <v>40.52</v>
      </c>
      <c r="K506" s="61" t="s">
        <v>64</v>
      </c>
      <c r="L506" s="61" t="s">
        <v>148</v>
      </c>
    </row>
    <row r="507" hidden="1" spans="1:12">
      <c r="A507" s="61" t="s">
        <v>473</v>
      </c>
      <c r="B507" s="61">
        <v>20191203</v>
      </c>
      <c r="C507" s="162">
        <v>577710261716</v>
      </c>
      <c r="D507" s="61" t="s">
        <v>264</v>
      </c>
      <c r="E507" s="61">
        <v>2452.45</v>
      </c>
      <c r="F507" s="61">
        <v>258</v>
      </c>
      <c r="G507" s="61">
        <v>944</v>
      </c>
      <c r="H507" s="61">
        <v>0.1854</v>
      </c>
      <c r="I507" s="61">
        <v>14.01</v>
      </c>
      <c r="J507" s="61">
        <v>9.51</v>
      </c>
      <c r="K507" s="61" t="s">
        <v>265</v>
      </c>
      <c r="L507" s="61" t="s">
        <v>266</v>
      </c>
    </row>
    <row r="508" hidden="1" spans="1:12">
      <c r="A508" s="61" t="s">
        <v>473</v>
      </c>
      <c r="B508" s="61">
        <v>20191203</v>
      </c>
      <c r="C508" s="162">
        <v>592501952315</v>
      </c>
      <c r="D508" s="61" t="s">
        <v>304</v>
      </c>
      <c r="E508" s="61">
        <v>2447.94</v>
      </c>
      <c r="F508" s="61">
        <v>261</v>
      </c>
      <c r="G508" s="61">
        <v>933</v>
      </c>
      <c r="H508" s="61">
        <v>0.1865</v>
      </c>
      <c r="I508" s="61">
        <v>14.07</v>
      </c>
      <c r="J508" s="61">
        <v>9.38</v>
      </c>
      <c r="K508" s="61" t="s">
        <v>305</v>
      </c>
      <c r="L508" s="61" t="s">
        <v>170</v>
      </c>
    </row>
    <row r="509" hidden="1" spans="1:12">
      <c r="A509" s="61" t="s">
        <v>473</v>
      </c>
      <c r="B509" s="61">
        <v>20191203</v>
      </c>
      <c r="C509" s="162">
        <v>42300643952</v>
      </c>
      <c r="D509" s="61" t="s">
        <v>277</v>
      </c>
      <c r="E509" s="61">
        <v>2441.58</v>
      </c>
      <c r="F509" s="61">
        <v>53</v>
      </c>
      <c r="G509" s="61">
        <v>493</v>
      </c>
      <c r="H509" s="61">
        <v>0.0872</v>
      </c>
      <c r="I509" s="61">
        <v>56.78</v>
      </c>
      <c r="J509" s="61">
        <v>46.07</v>
      </c>
      <c r="K509" s="61" t="s">
        <v>278</v>
      </c>
      <c r="L509" s="61" t="s">
        <v>121</v>
      </c>
    </row>
    <row r="510" hidden="1" spans="1:12">
      <c r="A510" s="61" t="s">
        <v>473</v>
      </c>
      <c r="B510" s="61">
        <v>20191203</v>
      </c>
      <c r="C510" s="162">
        <v>599395098739</v>
      </c>
      <c r="D510" s="61" t="s">
        <v>345</v>
      </c>
      <c r="E510" s="61">
        <v>2374.91</v>
      </c>
      <c r="F510" s="61">
        <v>273</v>
      </c>
      <c r="G510" s="61">
        <v>1888</v>
      </c>
      <c r="H510" s="61">
        <v>0.0821</v>
      </c>
      <c r="I510" s="61">
        <v>15.32</v>
      </c>
      <c r="J510" s="61">
        <v>8.7</v>
      </c>
      <c r="K510" s="61" t="s">
        <v>346</v>
      </c>
      <c r="L510" s="61" t="s">
        <v>158</v>
      </c>
    </row>
    <row r="511" hidden="1" spans="1:12">
      <c r="A511" s="61" t="s">
        <v>473</v>
      </c>
      <c r="B511" s="61">
        <v>20191203</v>
      </c>
      <c r="C511" s="162">
        <v>584257403229</v>
      </c>
      <c r="D511" s="61" t="s">
        <v>331</v>
      </c>
      <c r="E511" s="61">
        <v>2307.86</v>
      </c>
      <c r="F511" s="61">
        <v>154</v>
      </c>
      <c r="G511" s="61">
        <v>762</v>
      </c>
      <c r="H511" s="61">
        <v>0.1654</v>
      </c>
      <c r="I511" s="61">
        <v>18.32</v>
      </c>
      <c r="J511" s="61">
        <v>14.99</v>
      </c>
      <c r="K511" s="61" t="s">
        <v>332</v>
      </c>
      <c r="L511" s="61" t="s">
        <v>121</v>
      </c>
    </row>
    <row r="512" hidden="1" spans="1:12">
      <c r="A512" s="61" t="s">
        <v>473</v>
      </c>
      <c r="B512" s="61">
        <v>20191203</v>
      </c>
      <c r="C512" s="162">
        <v>592049049728</v>
      </c>
      <c r="D512" s="61" t="s">
        <v>281</v>
      </c>
      <c r="E512" s="61">
        <v>2216</v>
      </c>
      <c r="F512" s="61">
        <v>44</v>
      </c>
      <c r="G512" s="61">
        <v>607</v>
      </c>
      <c r="H512" s="61">
        <v>0.0593</v>
      </c>
      <c r="I512" s="61">
        <v>61.56</v>
      </c>
      <c r="J512" s="61">
        <v>50.36</v>
      </c>
      <c r="K512" s="61" t="s">
        <v>282</v>
      </c>
      <c r="L512" s="61" t="s">
        <v>204</v>
      </c>
    </row>
    <row r="513" hidden="1" spans="1:12">
      <c r="A513" s="61" t="s">
        <v>473</v>
      </c>
      <c r="B513" s="61">
        <v>20191203</v>
      </c>
      <c r="C513" s="162">
        <v>17609980146</v>
      </c>
      <c r="D513" s="61" t="s">
        <v>287</v>
      </c>
      <c r="E513" s="61">
        <v>2146.9</v>
      </c>
      <c r="F513" s="61">
        <v>660</v>
      </c>
      <c r="G513" s="61">
        <v>1469</v>
      </c>
      <c r="H513" s="61">
        <v>0.3152</v>
      </c>
      <c r="I513" s="61">
        <v>4.64</v>
      </c>
      <c r="J513" s="61">
        <v>3.25</v>
      </c>
      <c r="K513" s="61" t="s">
        <v>288</v>
      </c>
      <c r="L513" s="61" t="s">
        <v>170</v>
      </c>
    </row>
    <row r="514" hidden="1" spans="1:12">
      <c r="A514" s="61" t="s">
        <v>473</v>
      </c>
      <c r="B514" s="61">
        <v>20191203</v>
      </c>
      <c r="C514" s="162">
        <v>17059283658</v>
      </c>
      <c r="D514" s="61" t="s">
        <v>302</v>
      </c>
      <c r="E514" s="61">
        <v>2098.2</v>
      </c>
      <c r="F514" s="61">
        <v>247</v>
      </c>
      <c r="G514" s="61">
        <v>1249</v>
      </c>
      <c r="H514" s="61">
        <v>0.1513</v>
      </c>
      <c r="I514" s="61">
        <v>11.1</v>
      </c>
      <c r="J514" s="61">
        <v>8.49</v>
      </c>
      <c r="K514" s="61" t="s">
        <v>303</v>
      </c>
      <c r="L514" s="61" t="s">
        <v>121</v>
      </c>
    </row>
    <row r="515" hidden="1" spans="1:12">
      <c r="A515" s="61" t="s">
        <v>473</v>
      </c>
      <c r="B515" s="61">
        <v>20191203</v>
      </c>
      <c r="C515" s="162">
        <v>528047125345</v>
      </c>
      <c r="D515" s="61" t="s">
        <v>290</v>
      </c>
      <c r="E515" s="61">
        <v>1997.46</v>
      </c>
      <c r="F515" s="61">
        <v>39</v>
      </c>
      <c r="G515" s="61">
        <v>226</v>
      </c>
      <c r="H515" s="61">
        <v>0.1106</v>
      </c>
      <c r="I515" s="61">
        <v>79.9</v>
      </c>
      <c r="J515" s="61">
        <v>51.22</v>
      </c>
      <c r="K515" s="61" t="s">
        <v>100</v>
      </c>
      <c r="L515" s="61" t="s">
        <v>121</v>
      </c>
    </row>
    <row r="516" hidden="1" spans="1:12">
      <c r="A516" s="61" t="s">
        <v>473</v>
      </c>
      <c r="B516" s="61">
        <v>20191203</v>
      </c>
      <c r="C516" s="162">
        <v>592505020153</v>
      </c>
      <c r="D516" s="61" t="s">
        <v>313</v>
      </c>
      <c r="E516" s="61">
        <v>1990.4</v>
      </c>
      <c r="F516" s="61">
        <v>268</v>
      </c>
      <c r="G516" s="61">
        <v>927</v>
      </c>
      <c r="H516" s="61">
        <v>0.206</v>
      </c>
      <c r="I516" s="61">
        <v>10.42</v>
      </c>
      <c r="J516" s="61">
        <v>7.43</v>
      </c>
      <c r="K516" s="61" t="s">
        <v>314</v>
      </c>
      <c r="L516" s="61" t="s">
        <v>170</v>
      </c>
    </row>
    <row r="517" hidden="1" spans="1:12">
      <c r="A517" s="61" t="s">
        <v>473</v>
      </c>
      <c r="B517" s="61">
        <v>20191203</v>
      </c>
      <c r="C517" s="162">
        <v>593744734497</v>
      </c>
      <c r="D517" s="61" t="s">
        <v>386</v>
      </c>
      <c r="E517" s="61">
        <v>1885.41</v>
      </c>
      <c r="F517" s="61">
        <v>63</v>
      </c>
      <c r="G517" s="61">
        <v>526</v>
      </c>
      <c r="H517" s="61">
        <v>0.0703</v>
      </c>
      <c r="I517" s="61">
        <v>50.96</v>
      </c>
      <c r="J517" s="61">
        <v>29.93</v>
      </c>
      <c r="K517" s="61" t="s">
        <v>387</v>
      </c>
      <c r="L517" s="61" t="s">
        <v>121</v>
      </c>
    </row>
    <row r="518" hidden="1" spans="1:12">
      <c r="A518" s="61" t="s">
        <v>473</v>
      </c>
      <c r="B518" s="61">
        <v>20191203</v>
      </c>
      <c r="C518" s="162">
        <v>527733177957</v>
      </c>
      <c r="D518" s="61" t="s">
        <v>309</v>
      </c>
      <c r="E518" s="61">
        <v>1868.4</v>
      </c>
      <c r="F518" s="61">
        <v>61</v>
      </c>
      <c r="G518" s="61">
        <v>298</v>
      </c>
      <c r="H518" s="61">
        <v>0.1678</v>
      </c>
      <c r="I518" s="61">
        <v>37.37</v>
      </c>
      <c r="J518" s="61">
        <v>30.63</v>
      </c>
      <c r="K518" s="61" t="s">
        <v>310</v>
      </c>
      <c r="L518" s="61" t="s">
        <v>158</v>
      </c>
    </row>
    <row r="519" hidden="1" spans="1:12">
      <c r="A519" s="61" t="s">
        <v>473</v>
      </c>
      <c r="B519" s="61">
        <v>20191203</v>
      </c>
      <c r="C519" s="162">
        <v>524754970729</v>
      </c>
      <c r="D519" s="61" t="s">
        <v>324</v>
      </c>
      <c r="E519" s="61">
        <v>1861.53</v>
      </c>
      <c r="F519" s="61">
        <v>49</v>
      </c>
      <c r="G519" s="61">
        <v>583</v>
      </c>
      <c r="H519" s="61">
        <v>0.0394</v>
      </c>
      <c r="I519" s="61">
        <v>80.94</v>
      </c>
      <c r="J519" s="61">
        <v>37.99</v>
      </c>
      <c r="K519" s="61" t="s">
        <v>74</v>
      </c>
      <c r="L519" s="61" t="s">
        <v>170</v>
      </c>
    </row>
    <row r="520" hidden="1" spans="1:12">
      <c r="A520" s="61" t="s">
        <v>473</v>
      </c>
      <c r="B520" s="61">
        <v>20191203</v>
      </c>
      <c r="C520" s="162">
        <v>17609664652</v>
      </c>
      <c r="D520" s="61" t="s">
        <v>291</v>
      </c>
      <c r="E520" s="61">
        <v>1751.78</v>
      </c>
      <c r="F520" s="61">
        <v>265</v>
      </c>
      <c r="G520" s="61">
        <v>1080</v>
      </c>
      <c r="H520" s="61">
        <v>0.1833</v>
      </c>
      <c r="I520" s="61">
        <v>8.85</v>
      </c>
      <c r="J520" s="61">
        <v>6.61</v>
      </c>
      <c r="K520" s="61" t="s">
        <v>292</v>
      </c>
      <c r="L520" s="61" t="s">
        <v>158</v>
      </c>
    </row>
    <row r="521" hidden="1" spans="1:12">
      <c r="A521" s="61" t="s">
        <v>473</v>
      </c>
      <c r="B521" s="61">
        <v>20191203</v>
      </c>
      <c r="C521" s="162">
        <v>591439605080</v>
      </c>
      <c r="D521" s="61" t="s">
        <v>347</v>
      </c>
      <c r="E521" s="61">
        <v>1738.67</v>
      </c>
      <c r="F521" s="61">
        <v>193</v>
      </c>
      <c r="G521" s="61">
        <v>1653</v>
      </c>
      <c r="H521" s="61">
        <v>0.0974</v>
      </c>
      <c r="I521" s="61">
        <v>10.8</v>
      </c>
      <c r="J521" s="61">
        <v>9.01</v>
      </c>
      <c r="K521" s="61" t="s">
        <v>348</v>
      </c>
      <c r="L521" s="61" t="s">
        <v>158</v>
      </c>
    </row>
    <row r="522" hidden="1" spans="1:12">
      <c r="A522" s="61" t="s">
        <v>473</v>
      </c>
      <c r="B522" s="61">
        <v>20191203</v>
      </c>
      <c r="C522" s="162">
        <v>576123419275</v>
      </c>
      <c r="D522" s="61" t="s">
        <v>298</v>
      </c>
      <c r="E522" s="61">
        <v>1692.42</v>
      </c>
      <c r="F522" s="61">
        <v>299</v>
      </c>
      <c r="G522" s="61">
        <v>1406</v>
      </c>
      <c r="H522" s="61">
        <v>0.2048</v>
      </c>
      <c r="I522" s="61">
        <v>5.88</v>
      </c>
      <c r="J522" s="61">
        <v>5.66</v>
      </c>
      <c r="K522" s="61" t="s">
        <v>299</v>
      </c>
      <c r="L522" s="61" t="s">
        <v>158</v>
      </c>
    </row>
    <row r="523" hidden="1" spans="1:12">
      <c r="A523" s="61" t="s">
        <v>473</v>
      </c>
      <c r="B523" s="61">
        <v>20191203</v>
      </c>
      <c r="C523" s="162">
        <v>568765915390</v>
      </c>
      <c r="D523" s="61" t="s">
        <v>300</v>
      </c>
      <c r="E523" s="61">
        <v>1688.49</v>
      </c>
      <c r="F523" s="61">
        <v>1155</v>
      </c>
      <c r="G523" s="61">
        <v>3048</v>
      </c>
      <c r="H523" s="61">
        <v>0.354</v>
      </c>
      <c r="I523" s="61">
        <v>1.56</v>
      </c>
      <c r="J523" s="61">
        <v>1.46</v>
      </c>
      <c r="K523" s="61" t="s">
        <v>301</v>
      </c>
      <c r="L523" s="61" t="s">
        <v>148</v>
      </c>
    </row>
    <row r="524" hidden="1" spans="1:12">
      <c r="A524" s="61" t="s">
        <v>473</v>
      </c>
      <c r="B524" s="61">
        <v>20191203</v>
      </c>
      <c r="C524" s="162">
        <v>572262680111</v>
      </c>
      <c r="D524" s="61" t="s">
        <v>329</v>
      </c>
      <c r="E524" s="61">
        <v>1600.51</v>
      </c>
      <c r="F524" s="61">
        <v>69</v>
      </c>
      <c r="G524" s="61">
        <v>389</v>
      </c>
      <c r="H524" s="61">
        <v>0.1363</v>
      </c>
      <c r="I524" s="61">
        <v>30.2</v>
      </c>
      <c r="J524" s="61">
        <v>23.2</v>
      </c>
      <c r="K524" s="61" t="s">
        <v>330</v>
      </c>
      <c r="L524" s="61" t="s">
        <v>204</v>
      </c>
    </row>
    <row r="525" hidden="1" spans="1:12">
      <c r="A525" s="61" t="s">
        <v>473</v>
      </c>
      <c r="B525" s="61">
        <v>20191203</v>
      </c>
      <c r="C525" s="162">
        <v>569909827792</v>
      </c>
      <c r="D525" s="61" t="s">
        <v>271</v>
      </c>
      <c r="E525" s="61">
        <v>1569.55</v>
      </c>
      <c r="F525" s="61">
        <v>30</v>
      </c>
      <c r="G525" s="61">
        <v>794</v>
      </c>
      <c r="H525" s="61">
        <v>0.0277</v>
      </c>
      <c r="I525" s="61">
        <v>71.34</v>
      </c>
      <c r="J525" s="61">
        <v>52.32</v>
      </c>
      <c r="K525" s="61" t="s">
        <v>62</v>
      </c>
      <c r="L525" s="61" t="s">
        <v>266</v>
      </c>
    </row>
    <row r="526" hidden="1" spans="1:12">
      <c r="A526" s="61" t="s">
        <v>473</v>
      </c>
      <c r="B526" s="61">
        <v>20191203</v>
      </c>
      <c r="C526" s="162">
        <v>37253770022</v>
      </c>
      <c r="D526" s="61" t="s">
        <v>335</v>
      </c>
      <c r="E526" s="61">
        <v>1523.21</v>
      </c>
      <c r="F526" s="61">
        <v>209</v>
      </c>
      <c r="G526" s="61">
        <v>495</v>
      </c>
      <c r="H526" s="61">
        <v>0.1838</v>
      </c>
      <c r="I526" s="61">
        <v>16.74</v>
      </c>
      <c r="J526" s="61">
        <v>7.29</v>
      </c>
      <c r="K526" s="61" t="s">
        <v>336</v>
      </c>
      <c r="L526" s="61" t="s">
        <v>204</v>
      </c>
    </row>
    <row r="527" hidden="1" spans="1:12">
      <c r="A527" s="61" t="s">
        <v>473</v>
      </c>
      <c r="B527" s="61">
        <v>20191203</v>
      </c>
      <c r="C527" s="162">
        <v>537843990110</v>
      </c>
      <c r="D527" s="61" t="s">
        <v>364</v>
      </c>
      <c r="E527" s="61">
        <v>1507.15</v>
      </c>
      <c r="F527" s="61">
        <v>24</v>
      </c>
      <c r="G527" s="61">
        <v>142</v>
      </c>
      <c r="H527" s="61">
        <v>0.0845</v>
      </c>
      <c r="I527" s="61">
        <v>125.6</v>
      </c>
      <c r="J527" s="61">
        <v>62.8</v>
      </c>
      <c r="K527" s="61" t="s">
        <v>365</v>
      </c>
      <c r="L527" s="61" t="s">
        <v>124</v>
      </c>
    </row>
    <row r="528" hidden="1" spans="1:12">
      <c r="A528" s="61" t="s">
        <v>473</v>
      </c>
      <c r="B528" s="61">
        <v>20191203</v>
      </c>
      <c r="C528" s="162">
        <v>576130979060</v>
      </c>
      <c r="D528" s="61" t="s">
        <v>319</v>
      </c>
      <c r="E528" s="61">
        <v>1467.75</v>
      </c>
      <c r="F528" s="61">
        <v>75</v>
      </c>
      <c r="G528" s="61">
        <v>521</v>
      </c>
      <c r="H528" s="61">
        <v>0.1113</v>
      </c>
      <c r="I528" s="61">
        <v>25.31</v>
      </c>
      <c r="J528" s="61">
        <v>19.57</v>
      </c>
      <c r="K528" s="61" t="s">
        <v>320</v>
      </c>
      <c r="L528" s="61" t="s">
        <v>131</v>
      </c>
    </row>
    <row r="529" hidden="1" spans="1:12">
      <c r="A529" s="61" t="s">
        <v>473</v>
      </c>
      <c r="B529" s="61">
        <v>20191203</v>
      </c>
      <c r="C529" s="162">
        <v>592722485900</v>
      </c>
      <c r="D529" s="61" t="s">
        <v>337</v>
      </c>
      <c r="E529" s="61">
        <v>1454.63</v>
      </c>
      <c r="F529" s="61">
        <v>156</v>
      </c>
      <c r="G529" s="61">
        <v>800</v>
      </c>
      <c r="H529" s="61">
        <v>0.1638</v>
      </c>
      <c r="I529" s="61">
        <v>11.1</v>
      </c>
      <c r="J529" s="61">
        <v>9.32</v>
      </c>
      <c r="K529" s="61" t="s">
        <v>338</v>
      </c>
      <c r="L529" s="61" t="s">
        <v>170</v>
      </c>
    </row>
    <row r="530" hidden="1" spans="1:12">
      <c r="A530" s="61" t="s">
        <v>473</v>
      </c>
      <c r="B530" s="61">
        <v>20191203</v>
      </c>
      <c r="C530" s="162">
        <v>596368843930</v>
      </c>
      <c r="D530" s="61" t="s">
        <v>327</v>
      </c>
      <c r="E530" s="61">
        <v>1421.03</v>
      </c>
      <c r="F530" s="61">
        <v>63</v>
      </c>
      <c r="G530" s="61">
        <v>2578</v>
      </c>
      <c r="H530" s="61">
        <v>0.019</v>
      </c>
      <c r="I530" s="61">
        <v>29</v>
      </c>
      <c r="J530" s="61">
        <v>22.56</v>
      </c>
      <c r="K530" s="61" t="s">
        <v>328</v>
      </c>
      <c r="L530" s="61" t="s">
        <v>121</v>
      </c>
    </row>
    <row r="531" hidden="1" spans="1:12">
      <c r="A531" s="61" t="s">
        <v>473</v>
      </c>
      <c r="B531" s="61">
        <v>20191203</v>
      </c>
      <c r="C531" s="162">
        <v>14816670119</v>
      </c>
      <c r="D531" s="61" t="s">
        <v>369</v>
      </c>
      <c r="E531" s="61">
        <v>1388.52</v>
      </c>
      <c r="F531" s="61">
        <v>170</v>
      </c>
      <c r="G531" s="61">
        <v>1253</v>
      </c>
      <c r="H531" s="61">
        <v>0.0846</v>
      </c>
      <c r="I531" s="61">
        <v>13.1</v>
      </c>
      <c r="J531" s="61">
        <v>8.17</v>
      </c>
      <c r="K531" s="61" t="s">
        <v>370</v>
      </c>
      <c r="L531" s="61" t="s">
        <v>121</v>
      </c>
    </row>
    <row r="532" hidden="1" spans="1:12">
      <c r="A532" s="61" t="s">
        <v>473</v>
      </c>
      <c r="B532" s="61">
        <v>20191203</v>
      </c>
      <c r="C532" s="162">
        <v>567833129601</v>
      </c>
      <c r="D532" s="61" t="s">
        <v>325</v>
      </c>
      <c r="E532" s="61">
        <v>1376.74</v>
      </c>
      <c r="F532" s="61">
        <v>67</v>
      </c>
      <c r="G532" s="61">
        <v>360</v>
      </c>
      <c r="H532" s="61">
        <v>0.0639</v>
      </c>
      <c r="I532" s="61">
        <v>59.86</v>
      </c>
      <c r="J532" s="61">
        <v>20.55</v>
      </c>
      <c r="K532" s="61" t="s">
        <v>326</v>
      </c>
      <c r="L532" s="61" t="s">
        <v>121</v>
      </c>
    </row>
    <row r="533" hidden="1" spans="1:12">
      <c r="A533" s="61" t="s">
        <v>473</v>
      </c>
      <c r="B533" s="61">
        <v>20191203</v>
      </c>
      <c r="C533" s="162">
        <v>570361375952</v>
      </c>
      <c r="D533" s="61" t="s">
        <v>341</v>
      </c>
      <c r="E533" s="61">
        <v>1265.21</v>
      </c>
      <c r="F533" s="61">
        <v>30</v>
      </c>
      <c r="G533" s="61">
        <v>224</v>
      </c>
      <c r="H533" s="61">
        <v>0.0848</v>
      </c>
      <c r="I533" s="61">
        <v>66.59</v>
      </c>
      <c r="J533" s="61">
        <v>42.17</v>
      </c>
      <c r="K533" s="61" t="s">
        <v>342</v>
      </c>
      <c r="L533" s="61" t="s">
        <v>266</v>
      </c>
    </row>
    <row r="534" hidden="1" spans="1:12">
      <c r="A534" s="61" t="s">
        <v>473</v>
      </c>
      <c r="B534" s="61">
        <v>20191203</v>
      </c>
      <c r="C534" s="162">
        <v>575744476444</v>
      </c>
      <c r="D534" s="61" t="s">
        <v>422</v>
      </c>
      <c r="E534" s="61">
        <v>1253.96</v>
      </c>
      <c r="F534" s="61">
        <v>140</v>
      </c>
      <c r="G534" s="61">
        <v>343</v>
      </c>
      <c r="H534" s="61">
        <v>0.1166</v>
      </c>
      <c r="I534" s="61">
        <v>31.35</v>
      </c>
      <c r="J534" s="61">
        <v>8.96</v>
      </c>
      <c r="K534" s="61" t="s">
        <v>423</v>
      </c>
      <c r="L534" s="61" t="s">
        <v>158</v>
      </c>
    </row>
    <row r="535" hidden="1" spans="1:12">
      <c r="A535" s="61" t="s">
        <v>473</v>
      </c>
      <c r="B535" s="61">
        <v>20191203</v>
      </c>
      <c r="C535" s="162">
        <v>527733221669</v>
      </c>
      <c r="D535" s="61" t="s">
        <v>376</v>
      </c>
      <c r="E535" s="61">
        <v>1223.24</v>
      </c>
      <c r="F535" s="61">
        <v>33</v>
      </c>
      <c r="G535" s="61">
        <v>109</v>
      </c>
      <c r="H535" s="61">
        <v>0.1835</v>
      </c>
      <c r="I535" s="61">
        <v>61.16</v>
      </c>
      <c r="J535" s="61">
        <v>37.07</v>
      </c>
      <c r="K535" s="61" t="s">
        <v>377</v>
      </c>
      <c r="L535" s="61" t="s">
        <v>121</v>
      </c>
    </row>
    <row r="536" hidden="1" spans="1:12">
      <c r="A536" s="61" t="s">
        <v>473</v>
      </c>
      <c r="B536" s="61">
        <v>20191203</v>
      </c>
      <c r="C536" s="162">
        <v>528047181291</v>
      </c>
      <c r="D536" s="61" t="s">
        <v>397</v>
      </c>
      <c r="E536" s="61">
        <v>1163.27</v>
      </c>
      <c r="F536" s="61">
        <v>27</v>
      </c>
      <c r="G536" s="61">
        <v>54</v>
      </c>
      <c r="H536" s="61">
        <v>0.3519</v>
      </c>
      <c r="I536" s="61">
        <v>61.22</v>
      </c>
      <c r="J536" s="61">
        <v>43.08</v>
      </c>
      <c r="K536" s="61" t="s">
        <v>82</v>
      </c>
      <c r="L536" s="61" t="s">
        <v>124</v>
      </c>
    </row>
    <row r="537" hidden="1" spans="1:12">
      <c r="A537" s="61" t="s">
        <v>473</v>
      </c>
      <c r="B537" s="61">
        <v>20191203</v>
      </c>
      <c r="C537" s="162">
        <v>593809413272</v>
      </c>
      <c r="D537" s="61" t="s">
        <v>371</v>
      </c>
      <c r="E537" s="61">
        <v>1150.74</v>
      </c>
      <c r="F537" s="61">
        <v>19</v>
      </c>
      <c r="G537" s="61">
        <v>1487</v>
      </c>
      <c r="H537" s="61">
        <v>0.0067</v>
      </c>
      <c r="I537" s="61">
        <v>115.07</v>
      </c>
      <c r="J537" s="61">
        <v>60.57</v>
      </c>
      <c r="K537" s="61" t="s">
        <v>66</v>
      </c>
      <c r="L537" s="61" t="s">
        <v>181</v>
      </c>
    </row>
    <row r="538" hidden="1" spans="1:12">
      <c r="A538" s="61" t="s">
        <v>473</v>
      </c>
      <c r="B538" s="61">
        <v>20191203</v>
      </c>
      <c r="C538" s="162">
        <v>570173668187</v>
      </c>
      <c r="D538" s="61" t="s">
        <v>360</v>
      </c>
      <c r="E538" s="61">
        <v>1100.17</v>
      </c>
      <c r="F538" s="61">
        <v>51</v>
      </c>
      <c r="G538" s="61">
        <v>214</v>
      </c>
      <c r="H538" s="61">
        <v>0.1402</v>
      </c>
      <c r="I538" s="61">
        <v>36.67</v>
      </c>
      <c r="J538" s="61">
        <v>21.57</v>
      </c>
      <c r="K538" s="61" t="s">
        <v>361</v>
      </c>
      <c r="L538" s="61" t="s">
        <v>121</v>
      </c>
    </row>
    <row r="539" hidden="1" spans="1:12">
      <c r="A539" s="61" t="s">
        <v>473</v>
      </c>
      <c r="B539" s="61">
        <v>20191203</v>
      </c>
      <c r="C539" s="162">
        <v>528046969601</v>
      </c>
      <c r="D539" s="61" t="s">
        <v>411</v>
      </c>
      <c r="E539" s="61">
        <v>1086.51</v>
      </c>
      <c r="F539" s="61">
        <v>66</v>
      </c>
      <c r="G539" s="61">
        <v>148</v>
      </c>
      <c r="H539" s="61">
        <v>0.2838</v>
      </c>
      <c r="I539" s="61">
        <v>25.87</v>
      </c>
      <c r="J539" s="61">
        <v>16.46</v>
      </c>
      <c r="K539" s="61" t="s">
        <v>412</v>
      </c>
      <c r="L539" s="61" t="s">
        <v>121</v>
      </c>
    </row>
    <row r="540" hidden="1" spans="1:12">
      <c r="A540" s="61" t="s">
        <v>473</v>
      </c>
      <c r="B540" s="61">
        <v>20191203</v>
      </c>
      <c r="C540" s="162">
        <v>527719726342</v>
      </c>
      <c r="D540" s="61" t="s">
        <v>322</v>
      </c>
      <c r="E540" s="61">
        <v>1014.54</v>
      </c>
      <c r="F540" s="61">
        <v>17</v>
      </c>
      <c r="G540" s="61">
        <v>85</v>
      </c>
      <c r="H540" s="61">
        <v>0.0941</v>
      </c>
      <c r="I540" s="61">
        <v>126.82</v>
      </c>
      <c r="J540" s="61">
        <v>59.68</v>
      </c>
      <c r="K540" s="61" t="s">
        <v>86</v>
      </c>
      <c r="L540" s="61" t="s">
        <v>124</v>
      </c>
    </row>
    <row r="541" hidden="1" spans="1:12">
      <c r="A541" s="61" t="s">
        <v>473</v>
      </c>
      <c r="B541" s="61">
        <v>20191203</v>
      </c>
      <c r="C541" s="162">
        <v>566160365748</v>
      </c>
      <c r="D541" s="61" t="s">
        <v>402</v>
      </c>
      <c r="E541" s="61">
        <v>1010.68</v>
      </c>
      <c r="F541" s="61">
        <v>43</v>
      </c>
      <c r="G541" s="61">
        <v>777</v>
      </c>
      <c r="H541" s="61">
        <v>0.0502</v>
      </c>
      <c r="I541" s="61">
        <v>25.91</v>
      </c>
      <c r="J541" s="61">
        <v>23.5</v>
      </c>
      <c r="K541" s="61" t="s">
        <v>403</v>
      </c>
      <c r="L541" s="61" t="s">
        <v>148</v>
      </c>
    </row>
    <row r="542" hidden="1" spans="1:12">
      <c r="A542" s="61" t="s">
        <v>473</v>
      </c>
      <c r="B542" s="61">
        <v>20191203</v>
      </c>
      <c r="C542" s="162">
        <v>591896537696</v>
      </c>
      <c r="D542" s="61" t="s">
        <v>378</v>
      </c>
      <c r="E542" s="61">
        <v>1009.34</v>
      </c>
      <c r="F542" s="61">
        <v>26</v>
      </c>
      <c r="G542" s="61">
        <v>559</v>
      </c>
      <c r="H542" s="61">
        <v>0.0394</v>
      </c>
      <c r="I542" s="61">
        <v>45.88</v>
      </c>
      <c r="J542" s="61">
        <v>38.82</v>
      </c>
      <c r="K542" s="61" t="s">
        <v>379</v>
      </c>
      <c r="L542" s="61" t="s">
        <v>121</v>
      </c>
    </row>
    <row r="543" hidden="1" spans="1:12">
      <c r="A543" s="61" t="s">
        <v>473</v>
      </c>
      <c r="B543" s="61">
        <v>20191203</v>
      </c>
      <c r="C543" s="162">
        <v>592889713507</v>
      </c>
      <c r="D543" s="61" t="s">
        <v>372</v>
      </c>
      <c r="E543" s="61">
        <v>1004.9</v>
      </c>
      <c r="F543" s="61">
        <v>27</v>
      </c>
      <c r="G543" s="61">
        <v>616</v>
      </c>
      <c r="H543" s="61">
        <v>0.0422</v>
      </c>
      <c r="I543" s="61">
        <v>38.65</v>
      </c>
      <c r="J543" s="61">
        <v>37.22</v>
      </c>
      <c r="K543" s="61" t="s">
        <v>70</v>
      </c>
      <c r="L543" s="61" t="s">
        <v>148</v>
      </c>
    </row>
    <row r="544" hidden="1" spans="1:12">
      <c r="A544" s="61" t="s">
        <v>473</v>
      </c>
      <c r="B544" s="61">
        <v>20191203</v>
      </c>
      <c r="C544" s="162">
        <v>538927350752</v>
      </c>
      <c r="D544" s="61" t="s">
        <v>375</v>
      </c>
      <c r="E544" s="61">
        <v>952.7</v>
      </c>
      <c r="F544" s="61">
        <v>21</v>
      </c>
      <c r="G544" s="61">
        <v>195</v>
      </c>
      <c r="H544" s="61">
        <v>0.1026</v>
      </c>
      <c r="I544" s="61">
        <v>47.63</v>
      </c>
      <c r="J544" s="61">
        <v>45.37</v>
      </c>
      <c r="K544" s="61" t="s">
        <v>72</v>
      </c>
      <c r="L544" s="61" t="s">
        <v>148</v>
      </c>
    </row>
    <row r="545" hidden="1" spans="1:12">
      <c r="A545" s="61" t="s">
        <v>473</v>
      </c>
      <c r="B545" s="61">
        <v>20191203</v>
      </c>
      <c r="C545" s="162">
        <v>596986065929</v>
      </c>
      <c r="D545" s="61" t="s">
        <v>351</v>
      </c>
      <c r="E545" s="61">
        <v>947.24</v>
      </c>
      <c r="F545" s="61">
        <v>28</v>
      </c>
      <c r="G545" s="61">
        <v>376</v>
      </c>
      <c r="H545" s="61">
        <v>0.0558</v>
      </c>
      <c r="I545" s="61">
        <v>45.11</v>
      </c>
      <c r="J545" s="61">
        <v>33.83</v>
      </c>
      <c r="K545" s="61" t="s">
        <v>19</v>
      </c>
      <c r="L545" s="61" t="s">
        <v>170</v>
      </c>
    </row>
    <row r="546" hidden="1" spans="1:12">
      <c r="A546" s="61" t="s">
        <v>473</v>
      </c>
      <c r="B546" s="61">
        <v>20191203</v>
      </c>
      <c r="C546" s="162">
        <v>591217480117</v>
      </c>
      <c r="D546" s="61" t="s">
        <v>293</v>
      </c>
      <c r="E546" s="61">
        <v>940.06</v>
      </c>
      <c r="F546" s="61">
        <v>21</v>
      </c>
      <c r="G546" s="61">
        <v>1096</v>
      </c>
      <c r="H546" s="61">
        <v>0.0173</v>
      </c>
      <c r="I546" s="61">
        <v>49.48</v>
      </c>
      <c r="J546" s="61">
        <v>44.76</v>
      </c>
      <c r="K546" s="61" t="s">
        <v>294</v>
      </c>
      <c r="L546" s="61" t="s">
        <v>121</v>
      </c>
    </row>
    <row r="547" hidden="1" spans="1:12">
      <c r="A547" s="61" t="s">
        <v>473</v>
      </c>
      <c r="B547" s="61">
        <v>20191203</v>
      </c>
      <c r="C547" s="162">
        <v>592878213305</v>
      </c>
      <c r="D547" s="61" t="s">
        <v>352</v>
      </c>
      <c r="E547" s="61">
        <v>928.88</v>
      </c>
      <c r="F547" s="61">
        <v>261</v>
      </c>
      <c r="G547" s="61">
        <v>876</v>
      </c>
      <c r="H547" s="61">
        <v>0.1929</v>
      </c>
      <c r="I547" s="61">
        <v>5.5</v>
      </c>
      <c r="J547" s="61">
        <v>3.56</v>
      </c>
      <c r="K547" s="61" t="s">
        <v>353</v>
      </c>
      <c r="L547" s="61" t="s">
        <v>148</v>
      </c>
    </row>
    <row r="548" hidden="1" spans="1:12">
      <c r="A548" s="61" t="s">
        <v>473</v>
      </c>
      <c r="B548" s="61">
        <v>20191203</v>
      </c>
      <c r="C548" s="162">
        <v>574735494600</v>
      </c>
      <c r="D548" s="61" t="s">
        <v>358</v>
      </c>
      <c r="E548" s="61">
        <v>925.48</v>
      </c>
      <c r="F548" s="61">
        <v>16</v>
      </c>
      <c r="G548" s="61">
        <v>236</v>
      </c>
      <c r="H548" s="61">
        <v>0.0466</v>
      </c>
      <c r="I548" s="61">
        <v>84.13</v>
      </c>
      <c r="J548" s="61">
        <v>57.84</v>
      </c>
      <c r="K548" s="61" t="s">
        <v>359</v>
      </c>
      <c r="L548" s="61" t="s">
        <v>124</v>
      </c>
    </row>
    <row r="549" hidden="1" spans="1:12">
      <c r="A549" s="61" t="s">
        <v>473</v>
      </c>
      <c r="B549" s="61">
        <v>20191203</v>
      </c>
      <c r="C549" s="162">
        <v>599202597486</v>
      </c>
      <c r="D549" s="61" t="s">
        <v>452</v>
      </c>
      <c r="E549" s="61">
        <v>863.61</v>
      </c>
      <c r="F549" s="61">
        <v>13</v>
      </c>
      <c r="G549" s="61">
        <v>29</v>
      </c>
      <c r="H549" s="61">
        <v>0.1724</v>
      </c>
      <c r="I549" s="61">
        <v>172.72</v>
      </c>
      <c r="J549" s="61">
        <v>66.43</v>
      </c>
      <c r="K549" s="61" t="s">
        <v>453</v>
      </c>
      <c r="L549" s="61" t="s">
        <v>121</v>
      </c>
    </row>
    <row r="550" hidden="1" spans="1:12">
      <c r="A550" s="61" t="s">
        <v>473</v>
      </c>
      <c r="B550" s="61">
        <v>20191203</v>
      </c>
      <c r="C550" s="162">
        <v>17609936348</v>
      </c>
      <c r="D550" s="61" t="s">
        <v>343</v>
      </c>
      <c r="E550" s="61">
        <v>836.68</v>
      </c>
      <c r="F550" s="61">
        <v>302</v>
      </c>
      <c r="G550" s="61">
        <v>644</v>
      </c>
      <c r="H550" s="61">
        <v>0.2531</v>
      </c>
      <c r="I550" s="61">
        <v>5.13</v>
      </c>
      <c r="J550" s="61">
        <v>2.77</v>
      </c>
      <c r="K550" s="61" t="s">
        <v>344</v>
      </c>
      <c r="L550" s="61" t="s">
        <v>170</v>
      </c>
    </row>
    <row r="551" hidden="1" spans="1:12">
      <c r="A551" s="61" t="s">
        <v>473</v>
      </c>
      <c r="B551" s="61">
        <v>20191203</v>
      </c>
      <c r="C551" s="162">
        <v>542631276327</v>
      </c>
      <c r="D551" s="61" t="s">
        <v>356</v>
      </c>
      <c r="E551" s="61">
        <v>752.11</v>
      </c>
      <c r="F551" s="61">
        <v>19</v>
      </c>
      <c r="G551" s="61">
        <v>333</v>
      </c>
      <c r="H551" s="61">
        <v>0.0571</v>
      </c>
      <c r="I551" s="61">
        <v>39.58</v>
      </c>
      <c r="J551" s="61">
        <v>39.58</v>
      </c>
      <c r="K551" s="61" t="s">
        <v>357</v>
      </c>
      <c r="L551" s="61" t="s">
        <v>204</v>
      </c>
    </row>
    <row r="552" hidden="1" spans="1:12">
      <c r="A552" s="61" t="s">
        <v>473</v>
      </c>
      <c r="B552" s="61">
        <v>20191203</v>
      </c>
      <c r="C552" s="162">
        <v>547190677216</v>
      </c>
      <c r="D552" s="61" t="s">
        <v>362</v>
      </c>
      <c r="E552" s="61">
        <v>739.67</v>
      </c>
      <c r="F552" s="61">
        <v>30</v>
      </c>
      <c r="G552" s="61">
        <v>101</v>
      </c>
      <c r="H552" s="61">
        <v>0.2772</v>
      </c>
      <c r="I552" s="61">
        <v>26.42</v>
      </c>
      <c r="J552" s="61">
        <v>24.66</v>
      </c>
      <c r="K552" s="61" t="s">
        <v>363</v>
      </c>
      <c r="L552" s="61" t="s">
        <v>148</v>
      </c>
    </row>
    <row r="553" hidden="1" spans="1:12">
      <c r="A553" s="61" t="s">
        <v>473</v>
      </c>
      <c r="B553" s="61">
        <v>20191203</v>
      </c>
      <c r="C553" s="162">
        <v>523138079161</v>
      </c>
      <c r="D553" s="61" t="s">
        <v>384</v>
      </c>
      <c r="E553" s="61">
        <v>720.84</v>
      </c>
      <c r="F553" s="61">
        <v>120</v>
      </c>
      <c r="G553" s="61">
        <v>309</v>
      </c>
      <c r="H553" s="61">
        <v>0.2233</v>
      </c>
      <c r="I553" s="61">
        <v>10.45</v>
      </c>
      <c r="J553" s="61">
        <v>6.01</v>
      </c>
      <c r="K553" s="61" t="s">
        <v>385</v>
      </c>
      <c r="L553" s="61" t="s">
        <v>170</v>
      </c>
    </row>
    <row r="554" hidden="1" spans="1:12">
      <c r="A554" s="61" t="s">
        <v>473</v>
      </c>
      <c r="B554" s="61">
        <v>20191203</v>
      </c>
      <c r="C554" s="162">
        <v>538267926200</v>
      </c>
      <c r="D554" s="61" t="s">
        <v>442</v>
      </c>
      <c r="E554" s="61">
        <v>710.13</v>
      </c>
      <c r="F554" s="61">
        <v>8</v>
      </c>
      <c r="G554" s="61">
        <v>289</v>
      </c>
      <c r="H554" s="61">
        <v>0.0208</v>
      </c>
      <c r="I554" s="61">
        <v>118.36</v>
      </c>
      <c r="J554" s="61">
        <v>88.77</v>
      </c>
      <c r="K554" s="61" t="s">
        <v>443</v>
      </c>
      <c r="L554" s="61" t="s">
        <v>124</v>
      </c>
    </row>
    <row r="555" hidden="1" spans="1:12">
      <c r="A555" s="61" t="s">
        <v>473</v>
      </c>
      <c r="B555" s="61">
        <v>20191203</v>
      </c>
      <c r="C555" s="162">
        <v>527119411115</v>
      </c>
      <c r="D555" s="61" t="s">
        <v>283</v>
      </c>
      <c r="E555" s="61">
        <v>704.59</v>
      </c>
      <c r="F555" s="61">
        <v>16</v>
      </c>
      <c r="G555" s="61">
        <v>80</v>
      </c>
      <c r="H555" s="61">
        <v>0.175</v>
      </c>
      <c r="I555" s="61">
        <v>50.33</v>
      </c>
      <c r="J555" s="61">
        <v>44.04</v>
      </c>
      <c r="K555" s="61" t="s">
        <v>99</v>
      </c>
      <c r="L555" s="61" t="s">
        <v>121</v>
      </c>
    </row>
    <row r="556" hidden="1" spans="1:12">
      <c r="A556" s="61" t="s">
        <v>473</v>
      </c>
      <c r="B556" s="61">
        <v>20191203</v>
      </c>
      <c r="C556" s="162">
        <v>575961933882</v>
      </c>
      <c r="D556" s="61" t="s">
        <v>382</v>
      </c>
      <c r="E556" s="61">
        <v>587.66</v>
      </c>
      <c r="F556" s="61">
        <v>22</v>
      </c>
      <c r="G556" s="61">
        <v>137</v>
      </c>
      <c r="H556" s="61">
        <v>0.1022</v>
      </c>
      <c r="I556" s="61">
        <v>41.98</v>
      </c>
      <c r="J556" s="61">
        <v>26.71</v>
      </c>
      <c r="K556" s="61" t="s">
        <v>383</v>
      </c>
      <c r="L556" s="61" t="s">
        <v>148</v>
      </c>
    </row>
    <row r="557" hidden="1" spans="1:12">
      <c r="A557" s="61" t="s">
        <v>473</v>
      </c>
      <c r="B557" s="61">
        <v>20191203</v>
      </c>
      <c r="C557" s="162">
        <v>554217085959</v>
      </c>
      <c r="D557" s="61" t="s">
        <v>408</v>
      </c>
      <c r="E557" s="61">
        <v>548.81</v>
      </c>
      <c r="F557" s="61">
        <v>13</v>
      </c>
      <c r="G557" s="61">
        <v>78</v>
      </c>
      <c r="H557" s="61">
        <v>0.1026</v>
      </c>
      <c r="I557" s="61">
        <v>68.6</v>
      </c>
      <c r="J557" s="61">
        <v>42.22</v>
      </c>
      <c r="K557" s="61" t="s">
        <v>85</v>
      </c>
      <c r="L557" s="61" t="s">
        <v>124</v>
      </c>
    </row>
    <row r="558" hidden="1" spans="1:12">
      <c r="A558" s="61" t="s">
        <v>473</v>
      </c>
      <c r="B558" s="61">
        <v>20191203</v>
      </c>
      <c r="C558" s="162">
        <v>528064196860</v>
      </c>
      <c r="D558" s="61" t="s">
        <v>368</v>
      </c>
      <c r="E558" s="61">
        <v>535.77</v>
      </c>
      <c r="F558" s="61">
        <v>8</v>
      </c>
      <c r="G558" s="61">
        <v>72</v>
      </c>
      <c r="H558" s="61">
        <v>0.0833</v>
      </c>
      <c r="I558" s="61">
        <v>89.3</v>
      </c>
      <c r="J558" s="61">
        <v>66.97</v>
      </c>
      <c r="K558" s="61" t="s">
        <v>83</v>
      </c>
      <c r="L558" s="61" t="s">
        <v>121</v>
      </c>
    </row>
    <row r="559" hidden="1" spans="1:12">
      <c r="A559" s="61" t="s">
        <v>473</v>
      </c>
      <c r="B559" s="61">
        <v>20191203</v>
      </c>
      <c r="C559" s="162">
        <v>528064232769</v>
      </c>
      <c r="D559" s="61" t="s">
        <v>321</v>
      </c>
      <c r="E559" s="61">
        <v>519.91</v>
      </c>
      <c r="F559" s="61">
        <v>12</v>
      </c>
      <c r="G559" s="61">
        <v>78</v>
      </c>
      <c r="H559" s="61">
        <v>0.1026</v>
      </c>
      <c r="I559" s="61">
        <v>64.99</v>
      </c>
      <c r="J559" s="61">
        <v>43.33</v>
      </c>
      <c r="K559" s="61" t="s">
        <v>96</v>
      </c>
      <c r="L559" s="61" t="s">
        <v>121</v>
      </c>
    </row>
    <row r="560" hidden="1" spans="1:12">
      <c r="A560" s="61" t="s">
        <v>473</v>
      </c>
      <c r="B560" s="61">
        <v>20191203</v>
      </c>
      <c r="C560" s="162">
        <v>527733381602</v>
      </c>
      <c r="D560" s="61" t="s">
        <v>388</v>
      </c>
      <c r="E560" s="61">
        <v>481.59</v>
      </c>
      <c r="F560" s="61">
        <v>19</v>
      </c>
      <c r="G560" s="61">
        <v>332</v>
      </c>
      <c r="H560" s="61">
        <v>0.0331</v>
      </c>
      <c r="I560" s="61">
        <v>43.78</v>
      </c>
      <c r="J560" s="61">
        <v>25.35</v>
      </c>
      <c r="K560" s="61" t="s">
        <v>389</v>
      </c>
      <c r="L560" s="61" t="s">
        <v>121</v>
      </c>
    </row>
    <row r="561" hidden="1" spans="1:12">
      <c r="A561" s="61" t="s">
        <v>473</v>
      </c>
      <c r="B561" s="61">
        <v>20191203</v>
      </c>
      <c r="C561" s="162">
        <v>578894356956</v>
      </c>
      <c r="D561" s="61" t="s">
        <v>400</v>
      </c>
      <c r="E561" s="61">
        <v>479.37</v>
      </c>
      <c r="F561" s="61">
        <v>19</v>
      </c>
      <c r="G561" s="61">
        <v>248</v>
      </c>
      <c r="H561" s="61">
        <v>0.0484</v>
      </c>
      <c r="I561" s="61">
        <v>39.95</v>
      </c>
      <c r="J561" s="61">
        <v>25.23</v>
      </c>
      <c r="K561" s="61" t="s">
        <v>401</v>
      </c>
      <c r="L561" s="61" t="s">
        <v>158</v>
      </c>
    </row>
    <row r="562" hidden="1" spans="1:12">
      <c r="A562" s="61" t="s">
        <v>473</v>
      </c>
      <c r="B562" s="61">
        <v>20191203</v>
      </c>
      <c r="C562" s="162">
        <v>587241915065</v>
      </c>
      <c r="D562" s="61" t="s">
        <v>390</v>
      </c>
      <c r="E562" s="61">
        <v>473.74</v>
      </c>
      <c r="F562" s="61">
        <v>16</v>
      </c>
      <c r="G562" s="61">
        <v>113</v>
      </c>
      <c r="H562" s="61">
        <v>0.1327</v>
      </c>
      <c r="I562" s="61">
        <v>31.58</v>
      </c>
      <c r="J562" s="61">
        <v>29.61</v>
      </c>
      <c r="K562" s="61" t="s">
        <v>391</v>
      </c>
      <c r="L562" s="61" t="s">
        <v>121</v>
      </c>
    </row>
    <row r="563" hidden="1" spans="1:12">
      <c r="A563" s="61" t="s">
        <v>473</v>
      </c>
      <c r="B563" s="61">
        <v>20191203</v>
      </c>
      <c r="C563" s="162">
        <v>42301063223</v>
      </c>
      <c r="D563" s="61" t="s">
        <v>380</v>
      </c>
      <c r="E563" s="61">
        <v>450.44</v>
      </c>
      <c r="F563" s="61">
        <v>26</v>
      </c>
      <c r="G563" s="61">
        <v>282</v>
      </c>
      <c r="H563" s="61">
        <v>0.0532</v>
      </c>
      <c r="I563" s="61">
        <v>30.03</v>
      </c>
      <c r="J563" s="61">
        <v>17.32</v>
      </c>
      <c r="K563" s="61" t="s">
        <v>381</v>
      </c>
      <c r="L563" s="61" t="s">
        <v>121</v>
      </c>
    </row>
    <row r="564" hidden="1" spans="1:12">
      <c r="A564" s="61" t="s">
        <v>473</v>
      </c>
      <c r="B564" s="61">
        <v>20191203</v>
      </c>
      <c r="C564" s="162">
        <v>527183564590</v>
      </c>
      <c r="D564" s="61" t="s">
        <v>289</v>
      </c>
      <c r="E564" s="61">
        <v>416.26</v>
      </c>
      <c r="F564" s="61">
        <v>7</v>
      </c>
      <c r="G564" s="61">
        <v>114</v>
      </c>
      <c r="H564" s="61">
        <v>0.0614</v>
      </c>
      <c r="I564" s="61">
        <v>59.47</v>
      </c>
      <c r="J564" s="61">
        <v>59.47</v>
      </c>
      <c r="K564" s="61" t="s">
        <v>101</v>
      </c>
      <c r="L564" s="61" t="s">
        <v>124</v>
      </c>
    </row>
    <row r="565" hidden="1" spans="1:12">
      <c r="A565" s="61" t="s">
        <v>473</v>
      </c>
      <c r="B565" s="61">
        <v>20191203</v>
      </c>
      <c r="C565" s="162">
        <v>599139729217</v>
      </c>
      <c r="D565" s="61" t="s">
        <v>394</v>
      </c>
      <c r="E565" s="61">
        <v>401.39</v>
      </c>
      <c r="F565" s="61">
        <v>25</v>
      </c>
      <c r="G565" s="61">
        <v>144</v>
      </c>
      <c r="H565" s="61">
        <v>0.1528</v>
      </c>
      <c r="I565" s="61">
        <v>18.25</v>
      </c>
      <c r="J565" s="61">
        <v>16.06</v>
      </c>
      <c r="K565" s="61" t="e">
        <v>#N/A</v>
      </c>
      <c r="L565" s="61" t="e">
        <v>#N/A</v>
      </c>
    </row>
    <row r="566" hidden="1" spans="1:12">
      <c r="A566" s="61" t="s">
        <v>473</v>
      </c>
      <c r="B566" s="61">
        <v>20191203</v>
      </c>
      <c r="C566" s="162">
        <v>527169293681</v>
      </c>
      <c r="D566" s="61" t="s">
        <v>415</v>
      </c>
      <c r="E566" s="61">
        <v>382.41</v>
      </c>
      <c r="F566" s="61">
        <v>12</v>
      </c>
      <c r="G566" s="61">
        <v>260</v>
      </c>
      <c r="H566" s="61">
        <v>0.0346</v>
      </c>
      <c r="I566" s="61">
        <v>42.49</v>
      </c>
      <c r="J566" s="61">
        <v>31.87</v>
      </c>
      <c r="K566" s="61" t="s">
        <v>416</v>
      </c>
      <c r="L566" s="61" t="s">
        <v>121</v>
      </c>
    </row>
    <row r="567" hidden="1" spans="1:12">
      <c r="A567" s="61" t="s">
        <v>473</v>
      </c>
      <c r="B567" s="61">
        <v>20191203</v>
      </c>
      <c r="C567" s="162">
        <v>528032990563</v>
      </c>
      <c r="D567" s="61" t="s">
        <v>392</v>
      </c>
      <c r="E567" s="61">
        <v>352.34</v>
      </c>
      <c r="F567" s="61">
        <v>17</v>
      </c>
      <c r="G567" s="61">
        <v>74</v>
      </c>
      <c r="H567" s="61">
        <v>0.1622</v>
      </c>
      <c r="I567" s="61">
        <v>29.36</v>
      </c>
      <c r="J567" s="61">
        <v>20.73</v>
      </c>
      <c r="K567" s="61" t="s">
        <v>393</v>
      </c>
      <c r="L567" s="61" t="s">
        <v>121</v>
      </c>
    </row>
    <row r="568" hidden="1" spans="1:12">
      <c r="A568" s="61" t="s">
        <v>473</v>
      </c>
      <c r="B568" s="61">
        <v>20191203</v>
      </c>
      <c r="C568" s="162">
        <v>588993275843</v>
      </c>
      <c r="D568" s="61" t="s">
        <v>373</v>
      </c>
      <c r="E568" s="61">
        <v>305.96</v>
      </c>
      <c r="F568" s="61">
        <v>10</v>
      </c>
      <c r="G568" s="61">
        <v>146</v>
      </c>
      <c r="H568" s="61">
        <v>0.0479</v>
      </c>
      <c r="I568" s="61">
        <v>43.71</v>
      </c>
      <c r="J568" s="61">
        <v>30.6</v>
      </c>
      <c r="K568" s="61" t="s">
        <v>374</v>
      </c>
      <c r="L568" s="61" t="s">
        <v>131</v>
      </c>
    </row>
    <row r="569" hidden="1" spans="1:12">
      <c r="A569" s="61" t="s">
        <v>473</v>
      </c>
      <c r="B569" s="61">
        <v>20191203</v>
      </c>
      <c r="C569" s="162">
        <v>604021319220</v>
      </c>
      <c r="D569" s="61" t="s">
        <v>434</v>
      </c>
      <c r="E569" s="61">
        <v>278.56</v>
      </c>
      <c r="F569" s="61">
        <v>4</v>
      </c>
      <c r="G569" s="61">
        <v>75</v>
      </c>
      <c r="H569" s="61">
        <v>0.0533</v>
      </c>
      <c r="I569" s="61">
        <v>69.64</v>
      </c>
      <c r="J569" s="61">
        <v>69.64</v>
      </c>
      <c r="K569" s="61" t="s">
        <v>13</v>
      </c>
      <c r="L569" s="61" t="s">
        <v>124</v>
      </c>
    </row>
    <row r="570" hidden="1" spans="1:12">
      <c r="A570" s="61" t="s">
        <v>473</v>
      </c>
      <c r="B570" s="61">
        <v>20191203</v>
      </c>
      <c r="C570" s="162">
        <v>538265230095</v>
      </c>
      <c r="D570" s="61" t="s">
        <v>424</v>
      </c>
      <c r="E570" s="61">
        <v>260.2</v>
      </c>
      <c r="F570" s="61">
        <v>6</v>
      </c>
      <c r="G570" s="61">
        <v>42</v>
      </c>
      <c r="H570" s="61">
        <v>0.0714</v>
      </c>
      <c r="I570" s="61">
        <v>86.73</v>
      </c>
      <c r="J570" s="61">
        <v>43.37</v>
      </c>
      <c r="K570" s="61" t="s">
        <v>425</v>
      </c>
      <c r="L570" s="61" t="s">
        <v>121</v>
      </c>
    </row>
    <row r="571" hidden="1" spans="1:12">
      <c r="A571" s="61" t="s">
        <v>473</v>
      </c>
      <c r="B571" s="61">
        <v>20191203</v>
      </c>
      <c r="C571" s="162">
        <v>583511426009</v>
      </c>
      <c r="D571" s="61" t="s">
        <v>404</v>
      </c>
      <c r="E571" s="61">
        <v>256.22</v>
      </c>
      <c r="F571" s="61">
        <v>4</v>
      </c>
      <c r="G571" s="61">
        <v>149</v>
      </c>
      <c r="H571" s="61">
        <v>0.0201</v>
      </c>
      <c r="I571" s="61">
        <v>85.41</v>
      </c>
      <c r="J571" s="61">
        <v>64.06</v>
      </c>
      <c r="K571" s="61" t="s">
        <v>405</v>
      </c>
      <c r="L571" s="61" t="s">
        <v>124</v>
      </c>
    </row>
    <row r="572" hidden="1" spans="1:12">
      <c r="A572" s="61" t="s">
        <v>473</v>
      </c>
      <c r="B572" s="61">
        <v>20191203</v>
      </c>
      <c r="C572" s="162">
        <v>528064556251</v>
      </c>
      <c r="D572" s="61" t="s">
        <v>427</v>
      </c>
      <c r="E572" s="61">
        <v>237.36</v>
      </c>
      <c r="F572" s="61">
        <v>8</v>
      </c>
      <c r="G572" s="61">
        <v>52</v>
      </c>
      <c r="H572" s="61">
        <v>0.1346</v>
      </c>
      <c r="I572" s="61">
        <v>33.91</v>
      </c>
      <c r="J572" s="61">
        <v>29.67</v>
      </c>
      <c r="K572" s="61" t="s">
        <v>428</v>
      </c>
      <c r="L572" s="61" t="s">
        <v>121</v>
      </c>
    </row>
    <row r="573" hidden="1" spans="1:12">
      <c r="A573" s="61" t="s">
        <v>473</v>
      </c>
      <c r="B573" s="61">
        <v>20191203</v>
      </c>
      <c r="C573" s="162">
        <v>599522639719</v>
      </c>
      <c r="D573" s="61" t="s">
        <v>420</v>
      </c>
      <c r="E573" s="61">
        <v>223.16</v>
      </c>
      <c r="F573" s="61">
        <v>22</v>
      </c>
      <c r="G573" s="61">
        <v>101</v>
      </c>
      <c r="H573" s="61">
        <v>0.1782</v>
      </c>
      <c r="I573" s="61">
        <v>12.4</v>
      </c>
      <c r="J573" s="61">
        <v>10.14</v>
      </c>
      <c r="K573" s="61" t="e">
        <v>#N/A</v>
      </c>
      <c r="L573" s="61" t="e">
        <v>#N/A</v>
      </c>
    </row>
    <row r="574" hidden="1" spans="1:12">
      <c r="A574" s="61" t="s">
        <v>473</v>
      </c>
      <c r="B574" s="61">
        <v>20191203</v>
      </c>
      <c r="C574" s="162">
        <v>604018031315</v>
      </c>
      <c r="D574" s="61" t="s">
        <v>454</v>
      </c>
      <c r="E574" s="61">
        <v>219.6</v>
      </c>
      <c r="F574" s="61">
        <v>4</v>
      </c>
      <c r="G574" s="61">
        <v>91</v>
      </c>
      <c r="H574" s="61">
        <v>0.033</v>
      </c>
      <c r="I574" s="61">
        <v>73.2</v>
      </c>
      <c r="J574" s="61">
        <v>54.9</v>
      </c>
      <c r="K574" s="61" t="s">
        <v>455</v>
      </c>
      <c r="L574" s="61" t="s">
        <v>121</v>
      </c>
    </row>
    <row r="575" hidden="1" spans="1:12">
      <c r="A575" s="61" t="s">
        <v>473</v>
      </c>
      <c r="B575" s="61">
        <v>20191203</v>
      </c>
      <c r="C575" s="162">
        <v>599522087809</v>
      </c>
      <c r="D575" s="61" t="s">
        <v>448</v>
      </c>
      <c r="E575" s="61">
        <v>213.88</v>
      </c>
      <c r="F575" s="61">
        <v>11</v>
      </c>
      <c r="G575" s="61">
        <v>54</v>
      </c>
      <c r="H575" s="61">
        <v>0.2037</v>
      </c>
      <c r="I575" s="61">
        <v>19.44</v>
      </c>
      <c r="J575" s="61">
        <v>19.44</v>
      </c>
      <c r="K575" s="61" t="e">
        <v>#N/A</v>
      </c>
      <c r="L575" s="61" t="e">
        <v>#N/A</v>
      </c>
    </row>
    <row r="576" hidden="1" spans="1:12">
      <c r="A576" s="61" t="s">
        <v>473</v>
      </c>
      <c r="B576" s="61">
        <v>20191203</v>
      </c>
      <c r="C576" s="162">
        <v>599521991415</v>
      </c>
      <c r="D576" s="61" t="s">
        <v>417</v>
      </c>
      <c r="E576" s="61">
        <v>202.5</v>
      </c>
      <c r="F576" s="61">
        <v>9</v>
      </c>
      <c r="G576" s="61">
        <v>30</v>
      </c>
      <c r="H576" s="61">
        <v>0.1667</v>
      </c>
      <c r="I576" s="61">
        <v>40.5</v>
      </c>
      <c r="J576" s="61">
        <v>22.5</v>
      </c>
      <c r="K576" s="61" t="e">
        <v>#N/A</v>
      </c>
      <c r="L576" s="61" t="e">
        <v>#N/A</v>
      </c>
    </row>
    <row r="577" hidden="1" spans="1:12">
      <c r="A577" s="61" t="s">
        <v>473</v>
      </c>
      <c r="B577" s="61">
        <v>20191203</v>
      </c>
      <c r="C577" s="162">
        <v>528033014551</v>
      </c>
      <c r="D577" s="61" t="s">
        <v>398</v>
      </c>
      <c r="E577" s="61">
        <v>199.94</v>
      </c>
      <c r="F577" s="61">
        <v>6</v>
      </c>
      <c r="G577" s="61">
        <v>36</v>
      </c>
      <c r="H577" s="61">
        <v>0.1667</v>
      </c>
      <c r="I577" s="61">
        <v>33.32</v>
      </c>
      <c r="J577" s="61">
        <v>33.32</v>
      </c>
      <c r="K577" s="61" t="s">
        <v>399</v>
      </c>
      <c r="L577" s="61" t="s">
        <v>121</v>
      </c>
    </row>
    <row r="578" hidden="1" spans="1:12">
      <c r="A578" s="61" t="s">
        <v>473</v>
      </c>
      <c r="B578" s="61">
        <v>20191203</v>
      </c>
      <c r="C578" s="162">
        <v>583164476133</v>
      </c>
      <c r="D578" s="61" t="s">
        <v>413</v>
      </c>
      <c r="E578" s="61">
        <v>197.28</v>
      </c>
      <c r="F578" s="61">
        <v>3</v>
      </c>
      <c r="G578" s="61">
        <v>245</v>
      </c>
      <c r="H578" s="61">
        <v>0.0122</v>
      </c>
      <c r="I578" s="61">
        <v>65.76</v>
      </c>
      <c r="J578" s="61">
        <v>65.76</v>
      </c>
      <c r="K578" s="61" t="s">
        <v>414</v>
      </c>
      <c r="L578" s="61" t="s">
        <v>124</v>
      </c>
    </row>
    <row r="579" hidden="1" spans="1:12">
      <c r="A579" s="61" t="s">
        <v>473</v>
      </c>
      <c r="B579" s="61">
        <v>20191203</v>
      </c>
      <c r="C579" s="162">
        <v>601848376488</v>
      </c>
      <c r="D579" s="61" t="s">
        <v>486</v>
      </c>
      <c r="E579" s="61">
        <v>190.9</v>
      </c>
      <c r="F579" s="61">
        <v>8</v>
      </c>
      <c r="G579" s="61">
        <v>43</v>
      </c>
      <c r="H579" s="61">
        <v>0.1628</v>
      </c>
      <c r="I579" s="61">
        <v>27.27</v>
      </c>
      <c r="J579" s="61">
        <v>23.86</v>
      </c>
      <c r="K579" s="61" t="e">
        <v>#N/A</v>
      </c>
      <c r="L579" s="61" t="e">
        <v>#N/A</v>
      </c>
    </row>
    <row r="580" hidden="1" spans="1:12">
      <c r="A580" s="61" t="s">
        <v>473</v>
      </c>
      <c r="B580" s="61">
        <v>20191203</v>
      </c>
      <c r="C580" s="162">
        <v>576203437986</v>
      </c>
      <c r="D580" s="61" t="s">
        <v>430</v>
      </c>
      <c r="E580" s="61">
        <v>149.5</v>
      </c>
      <c r="F580" s="61">
        <v>5</v>
      </c>
      <c r="G580" s="61">
        <v>55</v>
      </c>
      <c r="H580" s="61">
        <v>0.0546</v>
      </c>
      <c r="I580" s="61">
        <v>49.83</v>
      </c>
      <c r="J580" s="61">
        <v>29.9</v>
      </c>
      <c r="K580" s="61" t="s">
        <v>431</v>
      </c>
      <c r="L580" s="61" t="s">
        <v>121</v>
      </c>
    </row>
    <row r="581" hidden="1" spans="1:12">
      <c r="A581" s="61" t="s">
        <v>473</v>
      </c>
      <c r="B581" s="61">
        <v>20191203</v>
      </c>
      <c r="C581" s="162">
        <v>599138477865</v>
      </c>
      <c r="D581" s="61" t="s">
        <v>421</v>
      </c>
      <c r="E581" s="61">
        <v>140.3</v>
      </c>
      <c r="F581" s="61">
        <v>7</v>
      </c>
      <c r="G581" s="61">
        <v>41</v>
      </c>
      <c r="H581" s="61">
        <v>0.1463</v>
      </c>
      <c r="I581" s="61">
        <v>23.38</v>
      </c>
      <c r="J581" s="61">
        <v>20.04</v>
      </c>
      <c r="K581" s="61" t="e">
        <v>#N/A</v>
      </c>
      <c r="L581" s="61" t="e">
        <v>#N/A</v>
      </c>
    </row>
    <row r="582" hidden="1" spans="1:12">
      <c r="A582" s="61" t="s">
        <v>473</v>
      </c>
      <c r="B582" s="61">
        <v>20191203</v>
      </c>
      <c r="C582" s="162">
        <v>527990607768</v>
      </c>
      <c r="D582" s="61" t="s">
        <v>409</v>
      </c>
      <c r="E582" s="61">
        <v>136.11</v>
      </c>
      <c r="F582" s="61">
        <v>5</v>
      </c>
      <c r="G582" s="61">
        <v>56</v>
      </c>
      <c r="H582" s="61">
        <v>0.0893</v>
      </c>
      <c r="I582" s="61">
        <v>27.22</v>
      </c>
      <c r="J582" s="61">
        <v>27.22</v>
      </c>
      <c r="K582" s="61" t="s">
        <v>410</v>
      </c>
      <c r="L582" s="61" t="s">
        <v>121</v>
      </c>
    </row>
    <row r="583" hidden="1" spans="1:12">
      <c r="A583" s="61" t="s">
        <v>473</v>
      </c>
      <c r="B583" s="61">
        <v>20191203</v>
      </c>
      <c r="C583" s="162">
        <v>599334890303</v>
      </c>
      <c r="D583" s="61" t="s">
        <v>457</v>
      </c>
      <c r="E583" s="61">
        <v>132.5</v>
      </c>
      <c r="F583" s="61">
        <v>5</v>
      </c>
      <c r="G583" s="61">
        <v>54</v>
      </c>
      <c r="H583" s="61">
        <v>0.0741</v>
      </c>
      <c r="I583" s="61">
        <v>33.12</v>
      </c>
      <c r="J583" s="61">
        <v>26.5</v>
      </c>
      <c r="K583" s="61" t="e">
        <v>#N/A</v>
      </c>
      <c r="L583" s="61" t="e">
        <v>#N/A</v>
      </c>
    </row>
    <row r="584" hidden="1" spans="1:12">
      <c r="A584" s="61" t="s">
        <v>473</v>
      </c>
      <c r="B584" s="61">
        <v>20191203</v>
      </c>
      <c r="C584" s="162">
        <v>527733377421</v>
      </c>
      <c r="D584" s="61" t="s">
        <v>484</v>
      </c>
      <c r="E584" s="61">
        <v>127.87</v>
      </c>
      <c r="F584" s="61">
        <v>3</v>
      </c>
      <c r="G584" s="61">
        <v>31</v>
      </c>
      <c r="H584" s="61">
        <v>0.0968</v>
      </c>
      <c r="I584" s="61">
        <v>42.62</v>
      </c>
      <c r="J584" s="61">
        <v>42.62</v>
      </c>
      <c r="K584" s="61" t="s">
        <v>7</v>
      </c>
      <c r="L584" s="61" t="s">
        <v>121</v>
      </c>
    </row>
    <row r="585" hidden="1" spans="1:12">
      <c r="A585" s="61" t="s">
        <v>473</v>
      </c>
      <c r="B585" s="61">
        <v>20191203</v>
      </c>
      <c r="C585" s="162">
        <v>604924296783</v>
      </c>
      <c r="D585" s="61" t="s">
        <v>426</v>
      </c>
      <c r="E585" s="61">
        <v>117.75</v>
      </c>
      <c r="F585" s="61">
        <v>6</v>
      </c>
      <c r="G585" s="61">
        <v>79</v>
      </c>
      <c r="H585" s="61">
        <v>0.0633</v>
      </c>
      <c r="I585" s="61">
        <v>23.55</v>
      </c>
      <c r="J585" s="61">
        <v>19.62</v>
      </c>
      <c r="K585" s="61" t="e">
        <v>#N/A</v>
      </c>
      <c r="L585" s="61" t="e">
        <v>#N/A</v>
      </c>
    </row>
    <row r="586" hidden="1" spans="1:12">
      <c r="A586" s="61" t="s">
        <v>473</v>
      </c>
      <c r="B586" s="61">
        <v>20191203</v>
      </c>
      <c r="C586" s="162">
        <v>574624025153</v>
      </c>
      <c r="D586" s="61" t="s">
        <v>406</v>
      </c>
      <c r="E586" s="61">
        <v>115.85</v>
      </c>
      <c r="F586" s="61">
        <v>3</v>
      </c>
      <c r="G586" s="61">
        <v>86</v>
      </c>
      <c r="H586" s="61">
        <v>0.0349</v>
      </c>
      <c r="I586" s="61">
        <v>38.62</v>
      </c>
      <c r="J586" s="61">
        <v>38.62</v>
      </c>
      <c r="K586" s="61" t="s">
        <v>407</v>
      </c>
      <c r="L586" s="61" t="s">
        <v>124</v>
      </c>
    </row>
    <row r="587" hidden="1" spans="1:12">
      <c r="A587" s="61" t="s">
        <v>473</v>
      </c>
      <c r="B587" s="61">
        <v>20191203</v>
      </c>
      <c r="C587" s="162">
        <v>598908900450</v>
      </c>
      <c r="D587" s="61" t="s">
        <v>444</v>
      </c>
      <c r="E587" s="61">
        <v>90.14</v>
      </c>
      <c r="F587" s="61">
        <v>15</v>
      </c>
      <c r="G587" s="61">
        <v>39</v>
      </c>
      <c r="H587" s="61">
        <v>0.3846</v>
      </c>
      <c r="I587" s="61">
        <v>6.01</v>
      </c>
      <c r="J587" s="61">
        <v>6.01</v>
      </c>
      <c r="K587" s="61" t="e">
        <v>#N/A</v>
      </c>
      <c r="L587" s="61" t="e">
        <v>#N/A</v>
      </c>
    </row>
    <row r="588" hidden="1" spans="1:12">
      <c r="A588" s="61" t="s">
        <v>473</v>
      </c>
      <c r="B588" s="61">
        <v>20191203</v>
      </c>
      <c r="C588" s="162">
        <v>603592215381</v>
      </c>
      <c r="D588" s="61" t="s">
        <v>493</v>
      </c>
      <c r="E588" s="61">
        <v>89.5</v>
      </c>
      <c r="F588" s="61">
        <v>5</v>
      </c>
      <c r="G588" s="61">
        <v>24</v>
      </c>
      <c r="H588" s="61">
        <v>0.1667</v>
      </c>
      <c r="I588" s="61">
        <v>22.38</v>
      </c>
      <c r="J588" s="61">
        <v>17.9</v>
      </c>
      <c r="K588" s="61" t="e">
        <v>#N/A</v>
      </c>
      <c r="L588" s="61" t="e">
        <v>#N/A</v>
      </c>
    </row>
    <row r="589" hidden="1" spans="1:12">
      <c r="A589" s="61" t="s">
        <v>473</v>
      </c>
      <c r="B589" s="61">
        <v>20191203</v>
      </c>
      <c r="C589" s="162">
        <v>579320347030</v>
      </c>
      <c r="D589" s="61" t="s">
        <v>418</v>
      </c>
      <c r="E589" s="61">
        <v>85.58</v>
      </c>
      <c r="F589" s="61">
        <v>4</v>
      </c>
      <c r="G589" s="61">
        <v>117</v>
      </c>
      <c r="H589" s="61">
        <v>0.0342</v>
      </c>
      <c r="I589" s="61">
        <v>21.39</v>
      </c>
      <c r="J589" s="61">
        <v>21.39</v>
      </c>
      <c r="K589" s="61" t="s">
        <v>419</v>
      </c>
      <c r="L589" s="61" t="s">
        <v>158</v>
      </c>
    </row>
    <row r="590" hidden="1" spans="1:12">
      <c r="A590" s="61" t="s">
        <v>473</v>
      </c>
      <c r="B590" s="61">
        <v>20191203</v>
      </c>
      <c r="C590" s="162">
        <v>599141001175</v>
      </c>
      <c r="D590" s="61" t="s">
        <v>439</v>
      </c>
      <c r="E590" s="61">
        <v>83.81</v>
      </c>
      <c r="F590" s="61">
        <v>3</v>
      </c>
      <c r="G590" s="61">
        <v>34</v>
      </c>
      <c r="H590" s="61">
        <v>0.0882</v>
      </c>
      <c r="I590" s="61">
        <v>27.94</v>
      </c>
      <c r="J590" s="61">
        <v>27.94</v>
      </c>
      <c r="K590" s="61" t="e">
        <v>#N/A</v>
      </c>
      <c r="L590" s="61" t="e">
        <v>#N/A</v>
      </c>
    </row>
    <row r="591" hidden="1" spans="1:12">
      <c r="A591" s="61" t="s">
        <v>473</v>
      </c>
      <c r="B591" s="61">
        <v>20191203</v>
      </c>
      <c r="C591" s="162">
        <v>528033190141</v>
      </c>
      <c r="D591" s="61" t="s">
        <v>485</v>
      </c>
      <c r="E591" s="61">
        <v>82.38</v>
      </c>
      <c r="F591" s="61">
        <v>2</v>
      </c>
      <c r="G591" s="61">
        <v>33</v>
      </c>
      <c r="H591" s="61">
        <v>0.0303</v>
      </c>
      <c r="I591" s="61">
        <v>82.38</v>
      </c>
      <c r="J591" s="61">
        <v>41.19</v>
      </c>
      <c r="K591" s="61" t="s">
        <v>84</v>
      </c>
      <c r="L591" s="61" t="s">
        <v>121</v>
      </c>
    </row>
    <row r="592" hidden="1" spans="1:12">
      <c r="A592" s="61" t="s">
        <v>473</v>
      </c>
      <c r="B592" s="61">
        <v>20191203</v>
      </c>
      <c r="C592" s="162">
        <v>599335454245</v>
      </c>
      <c r="D592" s="61" t="s">
        <v>451</v>
      </c>
      <c r="E592" s="61">
        <v>81.15</v>
      </c>
      <c r="F592" s="61">
        <v>4</v>
      </c>
      <c r="G592" s="61">
        <v>32</v>
      </c>
      <c r="H592" s="61">
        <v>0.125</v>
      </c>
      <c r="I592" s="61">
        <v>20.29</v>
      </c>
      <c r="J592" s="61">
        <v>20.29</v>
      </c>
      <c r="K592" s="61" t="e">
        <v>#N/A</v>
      </c>
      <c r="L592" s="61" t="e">
        <v>#N/A</v>
      </c>
    </row>
    <row r="593" hidden="1" spans="1:12">
      <c r="A593" s="61" t="s">
        <v>473</v>
      </c>
      <c r="B593" s="61">
        <v>20191203</v>
      </c>
      <c r="C593" s="162">
        <v>569438859623</v>
      </c>
      <c r="D593" s="61" t="s">
        <v>494</v>
      </c>
      <c r="E593" s="61">
        <v>80</v>
      </c>
      <c r="F593" s="61">
        <v>2</v>
      </c>
      <c r="G593" s="61">
        <v>11</v>
      </c>
      <c r="H593" s="61">
        <v>0.0909</v>
      </c>
      <c r="I593" s="61">
        <v>80</v>
      </c>
      <c r="J593" s="61">
        <v>40</v>
      </c>
      <c r="K593" s="61" t="s">
        <v>495</v>
      </c>
      <c r="L593" s="61" t="s">
        <v>124</v>
      </c>
    </row>
    <row r="594" hidden="1" spans="1:12">
      <c r="A594" s="61" t="s">
        <v>473</v>
      </c>
      <c r="B594" s="61">
        <v>20191203</v>
      </c>
      <c r="C594" s="162">
        <v>574838039203</v>
      </c>
      <c r="D594" s="61" t="s">
        <v>440</v>
      </c>
      <c r="E594" s="61">
        <v>77.4</v>
      </c>
      <c r="F594" s="61">
        <v>3</v>
      </c>
      <c r="G594" s="61">
        <v>34</v>
      </c>
      <c r="H594" s="61">
        <v>0.0882</v>
      </c>
      <c r="I594" s="61">
        <v>25.8</v>
      </c>
      <c r="J594" s="61">
        <v>25.8</v>
      </c>
      <c r="K594" s="61" t="s">
        <v>441</v>
      </c>
      <c r="L594" s="61" t="s">
        <v>170</v>
      </c>
    </row>
    <row r="595" hidden="1" spans="1:12">
      <c r="A595" s="61" t="s">
        <v>473</v>
      </c>
      <c r="B595" s="61">
        <v>20191203</v>
      </c>
      <c r="C595" s="162">
        <v>599335926023</v>
      </c>
      <c r="D595" s="61" t="s">
        <v>496</v>
      </c>
      <c r="E595" s="61">
        <v>77.09</v>
      </c>
      <c r="F595" s="61">
        <v>5</v>
      </c>
      <c r="G595" s="61">
        <v>16</v>
      </c>
      <c r="H595" s="61">
        <v>0.25</v>
      </c>
      <c r="I595" s="61">
        <v>19.27</v>
      </c>
      <c r="J595" s="61">
        <v>15.42</v>
      </c>
      <c r="K595" s="61" t="e">
        <v>#N/A</v>
      </c>
      <c r="L595" s="61" t="e">
        <v>#N/A</v>
      </c>
    </row>
    <row r="596" hidden="1" spans="1:12">
      <c r="A596" s="61" t="s">
        <v>473</v>
      </c>
      <c r="B596" s="61">
        <v>20191203</v>
      </c>
      <c r="C596" s="162">
        <v>599335746549</v>
      </c>
      <c r="D596" s="61" t="s">
        <v>445</v>
      </c>
      <c r="E596" s="61">
        <v>73.8</v>
      </c>
      <c r="F596" s="61">
        <v>9</v>
      </c>
      <c r="G596" s="61">
        <v>29</v>
      </c>
      <c r="H596" s="61">
        <v>0.1035</v>
      </c>
      <c r="I596" s="61">
        <v>24.6</v>
      </c>
      <c r="J596" s="61">
        <v>8.2</v>
      </c>
      <c r="K596" s="61" t="e">
        <v>#N/A</v>
      </c>
      <c r="L596" s="61" t="e">
        <v>#N/A</v>
      </c>
    </row>
    <row r="597" hidden="1" spans="1:12">
      <c r="A597" s="61" t="s">
        <v>473</v>
      </c>
      <c r="B597" s="61">
        <v>20191203</v>
      </c>
      <c r="C597" s="162">
        <v>583500119036</v>
      </c>
      <c r="D597" s="61" t="s">
        <v>432</v>
      </c>
      <c r="E597" s="61">
        <v>70.24</v>
      </c>
      <c r="F597" s="61">
        <v>2</v>
      </c>
      <c r="G597" s="61">
        <v>92</v>
      </c>
      <c r="H597" s="61">
        <v>0.0217</v>
      </c>
      <c r="I597" s="61">
        <v>35.12</v>
      </c>
      <c r="J597" s="61">
        <v>35.12</v>
      </c>
      <c r="K597" s="61" t="s">
        <v>433</v>
      </c>
      <c r="L597" s="61" t="s">
        <v>121</v>
      </c>
    </row>
    <row r="598" hidden="1" spans="1:12">
      <c r="A598" s="61" t="s">
        <v>473</v>
      </c>
      <c r="B598" s="61">
        <v>20191203</v>
      </c>
      <c r="C598" s="162">
        <v>525281347377</v>
      </c>
      <c r="D598" s="61" t="s">
        <v>449</v>
      </c>
      <c r="E598" s="61">
        <v>66.22</v>
      </c>
      <c r="F598" s="61">
        <v>2</v>
      </c>
      <c r="G598" s="61">
        <v>33</v>
      </c>
      <c r="H598" s="61">
        <v>0.0606</v>
      </c>
      <c r="I598" s="61">
        <v>33.11</v>
      </c>
      <c r="J598" s="61">
        <v>33.11</v>
      </c>
      <c r="K598" s="61" t="s">
        <v>450</v>
      </c>
      <c r="L598" s="61" t="s">
        <v>121</v>
      </c>
    </row>
    <row r="599" hidden="1" spans="1:12">
      <c r="A599" s="61" t="s">
        <v>473</v>
      </c>
      <c r="B599" s="61">
        <v>20191203</v>
      </c>
      <c r="C599" s="162">
        <v>599521259641</v>
      </c>
      <c r="D599" s="61" t="s">
        <v>491</v>
      </c>
      <c r="E599" s="61">
        <v>62.6</v>
      </c>
      <c r="F599" s="61">
        <v>3</v>
      </c>
      <c r="G599" s="61">
        <v>52</v>
      </c>
      <c r="H599" s="61">
        <v>0.0577</v>
      </c>
      <c r="I599" s="61">
        <v>20.87</v>
      </c>
      <c r="J599" s="61">
        <v>20.87</v>
      </c>
      <c r="K599" s="61" t="e">
        <v>#N/A</v>
      </c>
      <c r="L599" s="61" t="e">
        <v>#N/A</v>
      </c>
    </row>
    <row r="600" hidden="1" spans="1:12">
      <c r="A600" s="61" t="s">
        <v>473</v>
      </c>
      <c r="B600" s="61">
        <v>20191203</v>
      </c>
      <c r="C600" s="162">
        <v>600570993493</v>
      </c>
      <c r="D600" s="61" t="s">
        <v>497</v>
      </c>
      <c r="E600" s="61">
        <v>58.3</v>
      </c>
      <c r="F600" s="61">
        <v>1</v>
      </c>
      <c r="G600" s="61">
        <v>6</v>
      </c>
      <c r="H600" s="61">
        <v>0.1667</v>
      </c>
      <c r="I600" s="61">
        <v>58.3</v>
      </c>
      <c r="J600" s="61">
        <v>58.3</v>
      </c>
      <c r="K600" s="61" t="e">
        <v>#N/A</v>
      </c>
      <c r="L600" s="61" t="e">
        <v>#N/A</v>
      </c>
    </row>
    <row r="601" hidden="1" spans="1:12">
      <c r="A601" s="61" t="s">
        <v>473</v>
      </c>
      <c r="B601" s="61">
        <v>20191203</v>
      </c>
      <c r="C601" s="162">
        <v>593584016163</v>
      </c>
      <c r="D601" s="61" t="s">
        <v>437</v>
      </c>
      <c r="E601" s="61">
        <v>57.01</v>
      </c>
      <c r="F601" s="61">
        <v>1</v>
      </c>
      <c r="G601" s="61">
        <v>106</v>
      </c>
      <c r="H601" s="61">
        <v>0.0094</v>
      </c>
      <c r="I601" s="61">
        <v>57.01</v>
      </c>
      <c r="J601" s="61">
        <v>57.01</v>
      </c>
      <c r="K601" s="61" t="s">
        <v>9</v>
      </c>
      <c r="L601" s="61" t="s">
        <v>181</v>
      </c>
    </row>
  </sheetData>
  <autoFilter ref="A1:L601">
    <filterColumn colId="2">
      <customFilters>
        <customFilter operator="equal" val="520538406051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S214"/>
  <sheetViews>
    <sheetView workbookViewId="0">
      <pane xSplit="1" ySplit="5" topLeftCell="N27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2" max="13" width="19.7777777777778"/>
    <col min="14" max="15" width="22"/>
    <col min="16" max="17" width="24.2222222222222"/>
    <col min="18" max="20" width="19.7777777777778"/>
  </cols>
  <sheetData>
    <row r="3" spans="2:3">
      <c r="B3" t="s">
        <v>108</v>
      </c>
      <c r="C3" t="s">
        <v>459</v>
      </c>
    </row>
    <row r="4" spans="2:19">
      <c r="B4">
        <v>20191202</v>
      </c>
      <c r="H4">
        <v>20191203</v>
      </c>
      <c r="N4" t="s">
        <v>460</v>
      </c>
      <c r="O4" t="s">
        <v>461</v>
      </c>
      <c r="P4" t="s">
        <v>462</v>
      </c>
      <c r="Q4" t="s">
        <v>463</v>
      </c>
      <c r="R4" t="s">
        <v>464</v>
      </c>
      <c r="S4" t="s">
        <v>465</v>
      </c>
    </row>
    <row r="5" spans="1:13">
      <c r="A5" t="s">
        <v>109</v>
      </c>
      <c r="B5" t="s">
        <v>466</v>
      </c>
      <c r="C5" t="s">
        <v>467</v>
      </c>
      <c r="D5" t="s">
        <v>468</v>
      </c>
      <c r="E5" t="s">
        <v>469</v>
      </c>
      <c r="F5" t="s">
        <v>470</v>
      </c>
      <c r="G5" t="s">
        <v>471</v>
      </c>
      <c r="H5" t="s">
        <v>466</v>
      </c>
      <c r="I5" t="s">
        <v>467</v>
      </c>
      <c r="J5" t="s">
        <v>468</v>
      </c>
      <c r="K5" t="s">
        <v>469</v>
      </c>
      <c r="L5" t="s">
        <v>470</v>
      </c>
      <c r="M5" t="s">
        <v>471</v>
      </c>
    </row>
    <row r="6" spans="1:19">
      <c r="A6" s="5">
        <v>14816670119</v>
      </c>
      <c r="B6">
        <v>4339.58</v>
      </c>
      <c r="C6">
        <v>480</v>
      </c>
      <c r="D6">
        <v>1054</v>
      </c>
      <c r="E6">
        <v>0.1091</v>
      </c>
      <c r="F6">
        <v>37.74</v>
      </c>
      <c r="G6">
        <v>9.04</v>
      </c>
      <c r="H6">
        <v>1388.52</v>
      </c>
      <c r="I6">
        <v>170</v>
      </c>
      <c r="J6">
        <v>1253</v>
      </c>
      <c r="K6">
        <v>0.0846</v>
      </c>
      <c r="L6">
        <v>13.1</v>
      </c>
      <c r="M6">
        <v>8.17</v>
      </c>
      <c r="N6">
        <v>5728.1</v>
      </c>
      <c r="O6">
        <v>650</v>
      </c>
      <c r="P6">
        <v>2307</v>
      </c>
      <c r="Q6">
        <v>0.1937</v>
      </c>
      <c r="R6">
        <v>50.84</v>
      </c>
      <c r="S6">
        <v>17.21</v>
      </c>
    </row>
    <row r="7" spans="1:19">
      <c r="A7" s="5">
        <v>15699771744</v>
      </c>
      <c r="B7">
        <v>33275.94</v>
      </c>
      <c r="C7">
        <v>1259</v>
      </c>
      <c r="D7">
        <v>3359</v>
      </c>
      <c r="E7">
        <v>0.2027</v>
      </c>
      <c r="F7">
        <v>48.86</v>
      </c>
      <c r="G7">
        <v>26.43</v>
      </c>
      <c r="H7">
        <v>36378.03</v>
      </c>
      <c r="I7">
        <v>1374</v>
      </c>
      <c r="J7">
        <v>3818</v>
      </c>
      <c r="K7">
        <v>0.1925</v>
      </c>
      <c r="L7">
        <v>49.49</v>
      </c>
      <c r="M7">
        <v>26.48</v>
      </c>
      <c r="N7">
        <v>69653.97</v>
      </c>
      <c r="O7">
        <v>2633</v>
      </c>
      <c r="P7">
        <v>7177</v>
      </c>
      <c r="Q7">
        <v>0.3952</v>
      </c>
      <c r="R7">
        <v>98.35</v>
      </c>
      <c r="S7">
        <v>52.91</v>
      </c>
    </row>
    <row r="8" spans="1:19">
      <c r="A8" s="5">
        <v>15699803229</v>
      </c>
      <c r="B8">
        <v>46038.2</v>
      </c>
      <c r="C8">
        <v>2342</v>
      </c>
      <c r="D8">
        <v>6912</v>
      </c>
      <c r="E8">
        <v>0.2009</v>
      </c>
      <c r="F8">
        <v>33.14</v>
      </c>
      <c r="G8">
        <v>19.66</v>
      </c>
      <c r="H8">
        <v>40781.83</v>
      </c>
      <c r="I8">
        <v>2078</v>
      </c>
      <c r="J8">
        <v>7068</v>
      </c>
      <c r="K8">
        <v>0.1863</v>
      </c>
      <c r="L8">
        <v>30.97</v>
      </c>
      <c r="M8">
        <v>19.63</v>
      </c>
      <c r="N8">
        <v>86820.03</v>
      </c>
      <c r="O8">
        <v>4420</v>
      </c>
      <c r="P8">
        <v>13980</v>
      </c>
      <c r="Q8">
        <v>0.3872</v>
      </c>
      <c r="R8">
        <v>64.11</v>
      </c>
      <c r="S8">
        <v>39.29</v>
      </c>
    </row>
    <row r="9" spans="1:19">
      <c r="A9" s="5">
        <v>16175250812</v>
      </c>
      <c r="B9">
        <v>5025.93</v>
      </c>
      <c r="C9">
        <v>218</v>
      </c>
      <c r="D9">
        <v>1155</v>
      </c>
      <c r="E9">
        <v>0.1022</v>
      </c>
      <c r="F9">
        <v>42.59</v>
      </c>
      <c r="G9">
        <v>23.05</v>
      </c>
      <c r="H9">
        <v>4093.93</v>
      </c>
      <c r="I9">
        <v>179</v>
      </c>
      <c r="J9">
        <v>1097</v>
      </c>
      <c r="K9">
        <v>0.1057</v>
      </c>
      <c r="L9">
        <v>35.29</v>
      </c>
      <c r="M9">
        <v>22.87</v>
      </c>
      <c r="N9">
        <v>9119.86</v>
      </c>
      <c r="O9">
        <v>397</v>
      </c>
      <c r="P9">
        <v>2252</v>
      </c>
      <c r="Q9">
        <v>0.2079</v>
      </c>
      <c r="R9">
        <v>77.88</v>
      </c>
      <c r="S9">
        <v>45.92</v>
      </c>
    </row>
    <row r="10" spans="1:19">
      <c r="A10" s="5">
        <v>17059283658</v>
      </c>
      <c r="B10">
        <v>3423.02</v>
      </c>
      <c r="C10">
        <v>371</v>
      </c>
      <c r="D10">
        <v>1491</v>
      </c>
      <c r="E10">
        <v>0.1194</v>
      </c>
      <c r="F10">
        <v>19.23</v>
      </c>
      <c r="G10">
        <v>9.23</v>
      </c>
      <c r="H10">
        <v>2098.2</v>
      </c>
      <c r="I10">
        <v>247</v>
      </c>
      <c r="J10">
        <v>1249</v>
      </c>
      <c r="K10">
        <v>0.1513</v>
      </c>
      <c r="L10">
        <v>11.1</v>
      </c>
      <c r="M10">
        <v>8.49</v>
      </c>
      <c r="N10">
        <v>5521.22</v>
      </c>
      <c r="O10">
        <v>618</v>
      </c>
      <c r="P10">
        <v>2740</v>
      </c>
      <c r="Q10">
        <v>0.2707</v>
      </c>
      <c r="R10">
        <v>30.33</v>
      </c>
      <c r="S10">
        <v>17.72</v>
      </c>
    </row>
    <row r="11" spans="1:19">
      <c r="A11" s="5">
        <v>17609656669</v>
      </c>
      <c r="B11">
        <v>2293.93</v>
      </c>
      <c r="C11">
        <v>125</v>
      </c>
      <c r="D11">
        <v>907</v>
      </c>
      <c r="E11">
        <v>0.1191</v>
      </c>
      <c r="F11">
        <v>21.24</v>
      </c>
      <c r="G11">
        <v>18.35</v>
      </c>
      <c r="H11">
        <v>2626.47</v>
      </c>
      <c r="I11">
        <v>141</v>
      </c>
      <c r="J11">
        <v>821</v>
      </c>
      <c r="K11">
        <v>0.1389</v>
      </c>
      <c r="L11">
        <v>23.04</v>
      </c>
      <c r="M11">
        <v>18.63</v>
      </c>
      <c r="N11">
        <v>4920.4</v>
      </c>
      <c r="O11">
        <v>266</v>
      </c>
      <c r="P11">
        <v>1728</v>
      </c>
      <c r="Q11">
        <v>0.258</v>
      </c>
      <c r="R11">
        <v>44.28</v>
      </c>
      <c r="S11">
        <v>36.98</v>
      </c>
    </row>
    <row r="12" spans="1:19">
      <c r="A12" s="5">
        <v>17609664652</v>
      </c>
      <c r="B12">
        <v>2158.59</v>
      </c>
      <c r="C12">
        <v>363</v>
      </c>
      <c r="D12">
        <v>1457</v>
      </c>
      <c r="E12">
        <v>0.1846</v>
      </c>
      <c r="F12">
        <v>8.02</v>
      </c>
      <c r="G12">
        <v>5.95</v>
      </c>
      <c r="H12">
        <v>1751.78</v>
      </c>
      <c r="I12">
        <v>265</v>
      </c>
      <c r="J12">
        <v>1080</v>
      </c>
      <c r="K12">
        <v>0.1833</v>
      </c>
      <c r="L12">
        <v>8.85</v>
      </c>
      <c r="M12">
        <v>6.61</v>
      </c>
      <c r="N12">
        <v>3910.37</v>
      </c>
      <c r="O12">
        <v>628</v>
      </c>
      <c r="P12">
        <v>2537</v>
      </c>
      <c r="Q12">
        <v>0.3679</v>
      </c>
      <c r="R12">
        <v>16.87</v>
      </c>
      <c r="S12">
        <v>12.56</v>
      </c>
    </row>
    <row r="13" spans="1:19">
      <c r="A13" s="5">
        <v>17609716325</v>
      </c>
      <c r="B13">
        <v>3898.17</v>
      </c>
      <c r="C13">
        <v>262</v>
      </c>
      <c r="D13">
        <v>209</v>
      </c>
      <c r="E13">
        <v>0.2488</v>
      </c>
      <c r="F13">
        <v>74.96</v>
      </c>
      <c r="G13">
        <v>14.88</v>
      </c>
      <c r="H13">
        <v>3002.76</v>
      </c>
      <c r="I13">
        <v>195</v>
      </c>
      <c r="J13">
        <v>220</v>
      </c>
      <c r="K13">
        <v>0.2545</v>
      </c>
      <c r="L13">
        <v>53.62</v>
      </c>
      <c r="M13">
        <v>15.4</v>
      </c>
      <c r="N13">
        <v>6900.93</v>
      </c>
      <c r="O13">
        <v>457</v>
      </c>
      <c r="P13">
        <v>429</v>
      </c>
      <c r="Q13">
        <v>0.5033</v>
      </c>
      <c r="R13">
        <v>128.58</v>
      </c>
      <c r="S13">
        <v>30.28</v>
      </c>
    </row>
    <row r="14" spans="1:19">
      <c r="A14" s="5">
        <v>17609756261</v>
      </c>
      <c r="B14">
        <v>7295.64</v>
      </c>
      <c r="C14">
        <v>858</v>
      </c>
      <c r="D14">
        <v>1677</v>
      </c>
      <c r="E14">
        <v>0.1914</v>
      </c>
      <c r="F14">
        <v>22.73</v>
      </c>
      <c r="G14">
        <v>8.5</v>
      </c>
      <c r="H14">
        <v>14869.51</v>
      </c>
      <c r="I14">
        <v>1726</v>
      </c>
      <c r="J14">
        <v>3866</v>
      </c>
      <c r="K14">
        <v>0.1668</v>
      </c>
      <c r="L14">
        <v>23.05</v>
      </c>
      <c r="M14">
        <v>8.62</v>
      </c>
      <c r="N14">
        <v>22165.15</v>
      </c>
      <c r="O14">
        <v>2584</v>
      </c>
      <c r="P14">
        <v>5543</v>
      </c>
      <c r="Q14">
        <v>0.3582</v>
      </c>
      <c r="R14">
        <v>45.78</v>
      </c>
      <c r="S14">
        <v>17.12</v>
      </c>
    </row>
    <row r="15" spans="1:19">
      <c r="A15" s="5">
        <v>17609832853</v>
      </c>
      <c r="B15">
        <v>9873.42</v>
      </c>
      <c r="C15">
        <v>3373</v>
      </c>
      <c r="D15">
        <v>6431</v>
      </c>
      <c r="E15">
        <v>0.3021</v>
      </c>
      <c r="F15">
        <v>5.08</v>
      </c>
      <c r="G15">
        <v>2.93</v>
      </c>
      <c r="H15">
        <v>10116.04</v>
      </c>
      <c r="I15">
        <v>3475</v>
      </c>
      <c r="J15">
        <v>6487</v>
      </c>
      <c r="K15">
        <v>0.3037</v>
      </c>
      <c r="L15">
        <v>5.14</v>
      </c>
      <c r="M15">
        <v>2.91</v>
      </c>
      <c r="N15">
        <v>19989.46</v>
      </c>
      <c r="O15">
        <v>6848</v>
      </c>
      <c r="P15">
        <v>12918</v>
      </c>
      <c r="Q15">
        <v>0.6058</v>
      </c>
      <c r="R15">
        <v>10.22</v>
      </c>
      <c r="S15">
        <v>5.84</v>
      </c>
    </row>
    <row r="16" spans="1:19">
      <c r="A16" s="5">
        <v>17609936348</v>
      </c>
      <c r="B16">
        <v>1107.93</v>
      </c>
      <c r="C16">
        <v>389</v>
      </c>
      <c r="D16">
        <v>714</v>
      </c>
      <c r="E16">
        <v>0.2115</v>
      </c>
      <c r="F16">
        <v>7.34</v>
      </c>
      <c r="G16">
        <v>2.85</v>
      </c>
      <c r="H16">
        <v>836.68</v>
      </c>
      <c r="I16">
        <v>302</v>
      </c>
      <c r="J16">
        <v>644</v>
      </c>
      <c r="K16">
        <v>0.2531</v>
      </c>
      <c r="L16">
        <v>5.13</v>
      </c>
      <c r="M16">
        <v>2.77</v>
      </c>
      <c r="N16">
        <v>1944.61</v>
      </c>
      <c r="O16">
        <v>691</v>
      </c>
      <c r="P16">
        <v>1358</v>
      </c>
      <c r="Q16">
        <v>0.4646</v>
      </c>
      <c r="R16">
        <v>12.47</v>
      </c>
      <c r="S16">
        <v>5.62</v>
      </c>
    </row>
    <row r="17" spans="1:19">
      <c r="A17" s="5">
        <v>17609980146</v>
      </c>
      <c r="B17">
        <v>2174.17</v>
      </c>
      <c r="C17">
        <v>645</v>
      </c>
      <c r="D17">
        <v>1619</v>
      </c>
      <c r="E17">
        <v>0.2835</v>
      </c>
      <c r="F17">
        <v>4.74</v>
      </c>
      <c r="G17">
        <v>3.37</v>
      </c>
      <c r="H17">
        <v>2146.9</v>
      </c>
      <c r="I17">
        <v>660</v>
      </c>
      <c r="J17">
        <v>1469</v>
      </c>
      <c r="K17">
        <v>0.3152</v>
      </c>
      <c r="L17">
        <v>4.64</v>
      </c>
      <c r="M17">
        <v>3.25</v>
      </c>
      <c r="N17">
        <v>4321.07</v>
      </c>
      <c r="O17">
        <v>1305</v>
      </c>
      <c r="P17">
        <v>3088</v>
      </c>
      <c r="Q17">
        <v>0.5987</v>
      </c>
      <c r="R17">
        <v>9.38</v>
      </c>
      <c r="S17">
        <v>6.62</v>
      </c>
    </row>
    <row r="18" spans="1:19">
      <c r="A18" s="5">
        <v>17704561464</v>
      </c>
      <c r="B18">
        <v>45643.57</v>
      </c>
      <c r="C18">
        <v>3291</v>
      </c>
      <c r="D18">
        <v>6459</v>
      </c>
      <c r="E18">
        <v>0.2534</v>
      </c>
      <c r="F18">
        <v>27.88</v>
      </c>
      <c r="G18">
        <v>13.87</v>
      </c>
      <c r="H18">
        <v>35852.98</v>
      </c>
      <c r="I18">
        <v>2538</v>
      </c>
      <c r="J18">
        <v>5911</v>
      </c>
      <c r="K18">
        <v>0.2499</v>
      </c>
      <c r="L18">
        <v>24.27</v>
      </c>
      <c r="M18">
        <v>14.13</v>
      </c>
      <c r="N18">
        <v>81496.55</v>
      </c>
      <c r="O18">
        <v>5829</v>
      </c>
      <c r="P18">
        <v>12370</v>
      </c>
      <c r="Q18">
        <v>0.5033</v>
      </c>
      <c r="R18">
        <v>52.15</v>
      </c>
      <c r="S18">
        <v>28</v>
      </c>
    </row>
    <row r="19" spans="1:19">
      <c r="A19" s="5">
        <v>18943200386</v>
      </c>
      <c r="B19">
        <v>2969.55</v>
      </c>
      <c r="C19">
        <v>759</v>
      </c>
      <c r="D19">
        <v>1855</v>
      </c>
      <c r="E19">
        <v>0.3202</v>
      </c>
      <c r="F19">
        <v>5</v>
      </c>
      <c r="G19">
        <v>3.91</v>
      </c>
      <c r="H19">
        <v>4105.13</v>
      </c>
      <c r="I19">
        <v>1040</v>
      </c>
      <c r="J19">
        <v>1825</v>
      </c>
      <c r="K19">
        <v>0.3507</v>
      </c>
      <c r="L19">
        <v>6.41</v>
      </c>
      <c r="M19">
        <v>3.95</v>
      </c>
      <c r="N19">
        <v>7074.68</v>
      </c>
      <c r="O19">
        <v>1799</v>
      </c>
      <c r="P19">
        <v>3680</v>
      </c>
      <c r="Q19">
        <v>0.6709</v>
      </c>
      <c r="R19">
        <v>11.41</v>
      </c>
      <c r="S19">
        <v>7.86</v>
      </c>
    </row>
    <row r="20" spans="1:19">
      <c r="A20" s="5">
        <v>19539059607</v>
      </c>
      <c r="B20">
        <v>16567.24</v>
      </c>
      <c r="C20">
        <v>859</v>
      </c>
      <c r="D20">
        <v>3980</v>
      </c>
      <c r="E20">
        <v>0.1241</v>
      </c>
      <c r="F20">
        <v>33.54</v>
      </c>
      <c r="G20">
        <v>19.29</v>
      </c>
      <c r="H20">
        <v>19034.4</v>
      </c>
      <c r="I20">
        <v>983</v>
      </c>
      <c r="J20">
        <v>3714</v>
      </c>
      <c r="K20">
        <v>0.1548</v>
      </c>
      <c r="L20">
        <v>33.1</v>
      </c>
      <c r="M20">
        <v>19.36</v>
      </c>
      <c r="N20">
        <v>35601.64</v>
      </c>
      <c r="O20">
        <v>1842</v>
      </c>
      <c r="P20">
        <v>7694</v>
      </c>
      <c r="Q20">
        <v>0.2789</v>
      </c>
      <c r="R20">
        <v>66.64</v>
      </c>
      <c r="S20">
        <v>38.65</v>
      </c>
    </row>
    <row r="21" spans="1:19">
      <c r="A21" s="5">
        <v>37253526527</v>
      </c>
      <c r="B21">
        <v>14311.03</v>
      </c>
      <c r="C21">
        <v>1233</v>
      </c>
      <c r="D21">
        <v>4720</v>
      </c>
      <c r="E21">
        <v>0.2095</v>
      </c>
      <c r="F21">
        <v>14.47</v>
      </c>
      <c r="G21">
        <v>11.61</v>
      </c>
      <c r="H21">
        <v>11891.73</v>
      </c>
      <c r="I21">
        <v>1032</v>
      </c>
      <c r="J21">
        <v>3315</v>
      </c>
      <c r="K21">
        <v>0.26</v>
      </c>
      <c r="L21">
        <v>13.8</v>
      </c>
      <c r="M21">
        <v>11.52</v>
      </c>
      <c r="N21">
        <v>26202.76</v>
      </c>
      <c r="O21">
        <v>2265</v>
      </c>
      <c r="P21">
        <v>8035</v>
      </c>
      <c r="Q21">
        <v>0.4695</v>
      </c>
      <c r="R21">
        <v>28.27</v>
      </c>
      <c r="S21">
        <v>23.13</v>
      </c>
    </row>
    <row r="22" spans="1:19">
      <c r="A22" s="5">
        <v>37253770022</v>
      </c>
      <c r="B22">
        <v>1634.86</v>
      </c>
      <c r="C22">
        <v>230</v>
      </c>
      <c r="D22">
        <v>494</v>
      </c>
      <c r="E22">
        <v>0.2065</v>
      </c>
      <c r="F22">
        <v>16.03</v>
      </c>
      <c r="G22">
        <v>7.11</v>
      </c>
      <c r="H22">
        <v>1523.21</v>
      </c>
      <c r="I22">
        <v>209</v>
      </c>
      <c r="J22">
        <v>495</v>
      </c>
      <c r="K22">
        <v>0.1838</v>
      </c>
      <c r="L22">
        <v>16.74</v>
      </c>
      <c r="M22">
        <v>7.29</v>
      </c>
      <c r="N22">
        <v>3158.07</v>
      </c>
      <c r="O22">
        <v>439</v>
      </c>
      <c r="P22">
        <v>989</v>
      </c>
      <c r="Q22">
        <v>0.3903</v>
      </c>
      <c r="R22">
        <v>32.77</v>
      </c>
      <c r="S22">
        <v>14.4</v>
      </c>
    </row>
    <row r="23" spans="1:19">
      <c r="A23" s="5">
        <v>37254243740</v>
      </c>
      <c r="B23">
        <v>3276.74</v>
      </c>
      <c r="C23">
        <v>210</v>
      </c>
      <c r="D23">
        <v>823</v>
      </c>
      <c r="E23">
        <v>0.1324</v>
      </c>
      <c r="F23">
        <v>30.06</v>
      </c>
      <c r="G23">
        <v>15.6</v>
      </c>
      <c r="H23">
        <v>4724.46</v>
      </c>
      <c r="I23">
        <v>303</v>
      </c>
      <c r="J23">
        <v>936</v>
      </c>
      <c r="K23">
        <v>0.1282</v>
      </c>
      <c r="L23">
        <v>39.37</v>
      </c>
      <c r="M23">
        <v>15.59</v>
      </c>
      <c r="N23">
        <v>8001.2</v>
      </c>
      <c r="O23">
        <v>513</v>
      </c>
      <c r="P23">
        <v>1759</v>
      </c>
      <c r="Q23">
        <v>0.2606</v>
      </c>
      <c r="R23">
        <v>69.43</v>
      </c>
      <c r="S23">
        <v>31.19</v>
      </c>
    </row>
    <row r="24" spans="1:19">
      <c r="A24" s="5">
        <v>37318730769</v>
      </c>
      <c r="B24">
        <v>25129.82</v>
      </c>
      <c r="C24">
        <v>2038</v>
      </c>
      <c r="D24">
        <v>6498</v>
      </c>
      <c r="E24">
        <v>0.2016</v>
      </c>
      <c r="F24">
        <v>19.18</v>
      </c>
      <c r="G24">
        <v>12.33</v>
      </c>
      <c r="H24">
        <v>22076.22</v>
      </c>
      <c r="I24">
        <v>1792</v>
      </c>
      <c r="J24">
        <v>5595</v>
      </c>
      <c r="K24">
        <v>0.2061</v>
      </c>
      <c r="L24">
        <v>19.15</v>
      </c>
      <c r="M24">
        <v>12.32</v>
      </c>
      <c r="N24">
        <v>47206.04</v>
      </c>
      <c r="O24">
        <v>3830</v>
      </c>
      <c r="P24">
        <v>12093</v>
      </c>
      <c r="Q24">
        <v>0.4077</v>
      </c>
      <c r="R24">
        <v>38.33</v>
      </c>
      <c r="S24">
        <v>24.65</v>
      </c>
    </row>
    <row r="25" spans="1:19">
      <c r="A25" s="5">
        <v>39290708556</v>
      </c>
      <c r="B25">
        <v>97312.94</v>
      </c>
      <c r="C25">
        <v>1365</v>
      </c>
      <c r="D25">
        <v>9034</v>
      </c>
      <c r="E25">
        <v>0.0991</v>
      </c>
      <c r="F25">
        <v>108.73</v>
      </c>
      <c r="G25">
        <v>71.29</v>
      </c>
      <c r="H25">
        <v>81780.05</v>
      </c>
      <c r="I25">
        <v>1138</v>
      </c>
      <c r="J25">
        <v>10676</v>
      </c>
      <c r="K25">
        <v>0.07</v>
      </c>
      <c r="L25">
        <v>109.48</v>
      </c>
      <c r="M25">
        <v>71.86</v>
      </c>
      <c r="N25">
        <v>179092.99</v>
      </c>
      <c r="O25">
        <v>2503</v>
      </c>
      <c r="P25">
        <v>19710</v>
      </c>
      <c r="Q25">
        <v>0.1691</v>
      </c>
      <c r="R25">
        <v>218.21</v>
      </c>
      <c r="S25">
        <v>143.15</v>
      </c>
    </row>
    <row r="26" spans="1:19">
      <c r="A26" s="5">
        <v>39788807046</v>
      </c>
      <c r="B26">
        <v>12594.34</v>
      </c>
      <c r="C26">
        <v>935</v>
      </c>
      <c r="D26">
        <v>4021</v>
      </c>
      <c r="E26">
        <v>0.1572</v>
      </c>
      <c r="F26">
        <v>19.93</v>
      </c>
      <c r="G26">
        <v>13.47</v>
      </c>
      <c r="H26">
        <v>12632.63</v>
      </c>
      <c r="I26">
        <v>947</v>
      </c>
      <c r="J26">
        <v>3492</v>
      </c>
      <c r="K26">
        <v>0.1818</v>
      </c>
      <c r="L26">
        <v>19.89</v>
      </c>
      <c r="M26">
        <v>13.34</v>
      </c>
      <c r="N26">
        <v>25226.97</v>
      </c>
      <c r="O26">
        <v>1882</v>
      </c>
      <c r="P26">
        <v>7513</v>
      </c>
      <c r="Q26">
        <v>0.339</v>
      </c>
      <c r="R26">
        <v>39.82</v>
      </c>
      <c r="S26">
        <v>26.81</v>
      </c>
    </row>
    <row r="27" spans="1:19">
      <c r="A27" s="5">
        <v>39800042951</v>
      </c>
      <c r="B27">
        <v>7856.54</v>
      </c>
      <c r="C27">
        <v>333</v>
      </c>
      <c r="D27">
        <v>1043</v>
      </c>
      <c r="E27">
        <v>0.1601</v>
      </c>
      <c r="F27">
        <v>47.05</v>
      </c>
      <c r="G27">
        <v>23.59</v>
      </c>
      <c r="H27">
        <v>10207.79</v>
      </c>
      <c r="I27">
        <v>442</v>
      </c>
      <c r="J27">
        <v>1212</v>
      </c>
      <c r="K27">
        <v>0.1733</v>
      </c>
      <c r="L27">
        <v>48.61</v>
      </c>
      <c r="M27">
        <v>23.09</v>
      </c>
      <c r="N27">
        <v>18064.33</v>
      </c>
      <c r="O27">
        <v>775</v>
      </c>
      <c r="P27">
        <v>2255</v>
      </c>
      <c r="Q27">
        <v>0.3334</v>
      </c>
      <c r="R27">
        <v>95.66</v>
      </c>
      <c r="S27">
        <v>46.68</v>
      </c>
    </row>
    <row r="28" spans="1:19">
      <c r="A28" s="5">
        <v>39829692578</v>
      </c>
      <c r="B28">
        <v>7012.48</v>
      </c>
      <c r="C28">
        <v>656</v>
      </c>
      <c r="D28">
        <v>1396</v>
      </c>
      <c r="E28">
        <v>0.217</v>
      </c>
      <c r="F28">
        <v>23.14</v>
      </c>
      <c r="G28">
        <v>10.69</v>
      </c>
      <c r="H28">
        <v>6704.96</v>
      </c>
      <c r="I28">
        <v>635</v>
      </c>
      <c r="J28">
        <v>1228</v>
      </c>
      <c r="K28">
        <v>0.2427</v>
      </c>
      <c r="L28">
        <v>22.5</v>
      </c>
      <c r="M28">
        <v>10.56</v>
      </c>
      <c r="N28">
        <v>13717.44</v>
      </c>
      <c r="O28">
        <v>1291</v>
      </c>
      <c r="P28">
        <v>2624</v>
      </c>
      <c r="Q28">
        <v>0.4597</v>
      </c>
      <c r="R28">
        <v>45.64</v>
      </c>
      <c r="S28">
        <v>21.25</v>
      </c>
    </row>
    <row r="29" spans="1:19">
      <c r="A29" s="5">
        <v>40596755110</v>
      </c>
      <c r="B29">
        <v>20313.19</v>
      </c>
      <c r="C29">
        <v>1037</v>
      </c>
      <c r="D29">
        <v>12736</v>
      </c>
      <c r="E29">
        <v>0.0694</v>
      </c>
      <c r="F29">
        <v>22.98</v>
      </c>
      <c r="G29">
        <v>19.59</v>
      </c>
      <c r="H29">
        <v>16146.24</v>
      </c>
      <c r="I29">
        <v>826</v>
      </c>
      <c r="J29">
        <v>10977</v>
      </c>
      <c r="K29">
        <v>0.0681</v>
      </c>
      <c r="L29">
        <v>21.59</v>
      </c>
      <c r="M29">
        <v>19.55</v>
      </c>
      <c r="N29">
        <v>36459.43</v>
      </c>
      <c r="O29">
        <v>1863</v>
      </c>
      <c r="P29">
        <v>23713</v>
      </c>
      <c r="Q29">
        <v>0.1375</v>
      </c>
      <c r="R29">
        <v>44.57</v>
      </c>
      <c r="S29">
        <v>39.14</v>
      </c>
    </row>
    <row r="30" spans="1:19">
      <c r="A30" s="5">
        <v>40611478319</v>
      </c>
      <c r="B30">
        <v>35133.5</v>
      </c>
      <c r="C30">
        <v>487</v>
      </c>
      <c r="D30">
        <v>2672</v>
      </c>
      <c r="E30">
        <v>0.1134</v>
      </c>
      <c r="F30">
        <v>115.95</v>
      </c>
      <c r="G30">
        <v>72.14</v>
      </c>
      <c r="H30">
        <v>30751.17</v>
      </c>
      <c r="I30">
        <v>434</v>
      </c>
      <c r="J30">
        <v>2813</v>
      </c>
      <c r="K30">
        <v>0.0935</v>
      </c>
      <c r="L30">
        <v>116.92</v>
      </c>
      <c r="M30">
        <v>70.86</v>
      </c>
      <c r="N30">
        <v>65884.67</v>
      </c>
      <c r="O30">
        <v>921</v>
      </c>
      <c r="P30">
        <v>5485</v>
      </c>
      <c r="Q30">
        <v>0.2069</v>
      </c>
      <c r="R30">
        <v>232.87</v>
      </c>
      <c r="S30">
        <v>143</v>
      </c>
    </row>
    <row r="31" spans="1:19">
      <c r="A31" s="5">
        <v>41141176393</v>
      </c>
      <c r="B31">
        <v>250331.1</v>
      </c>
      <c r="C31">
        <v>4906</v>
      </c>
      <c r="D31">
        <v>22119</v>
      </c>
      <c r="E31">
        <v>0.1447</v>
      </c>
      <c r="F31">
        <v>78.2</v>
      </c>
      <c r="G31">
        <v>51.03</v>
      </c>
      <c r="H31">
        <v>222157.56</v>
      </c>
      <c r="I31">
        <v>4358</v>
      </c>
      <c r="J31">
        <v>25612</v>
      </c>
      <c r="K31">
        <v>0.1091</v>
      </c>
      <c r="L31">
        <v>79.51</v>
      </c>
      <c r="M31">
        <v>50.98</v>
      </c>
      <c r="N31">
        <v>472488.66</v>
      </c>
      <c r="O31">
        <v>9264</v>
      </c>
      <c r="P31">
        <v>47731</v>
      </c>
      <c r="Q31">
        <v>0.2538</v>
      </c>
      <c r="R31">
        <v>157.71</v>
      </c>
      <c r="S31">
        <v>102.01</v>
      </c>
    </row>
    <row r="32" spans="1:19">
      <c r="A32" s="5">
        <v>42300643952</v>
      </c>
      <c r="B32">
        <v>3414.48</v>
      </c>
      <c r="C32">
        <v>72</v>
      </c>
      <c r="D32">
        <v>478</v>
      </c>
      <c r="E32">
        <v>0.1151</v>
      </c>
      <c r="F32">
        <v>62.08</v>
      </c>
      <c r="G32">
        <v>47.42</v>
      </c>
      <c r="H32">
        <v>2441.58</v>
      </c>
      <c r="I32">
        <v>53</v>
      </c>
      <c r="J32">
        <v>493</v>
      </c>
      <c r="K32">
        <v>0.0872</v>
      </c>
      <c r="L32">
        <v>56.78</v>
      </c>
      <c r="M32">
        <v>46.07</v>
      </c>
      <c r="N32">
        <v>5856.06</v>
      </c>
      <c r="O32">
        <v>125</v>
      </c>
      <c r="P32">
        <v>971</v>
      </c>
      <c r="Q32">
        <v>0.2023</v>
      </c>
      <c r="R32">
        <v>118.86</v>
      </c>
      <c r="S32">
        <v>93.49</v>
      </c>
    </row>
    <row r="33" spans="1:19">
      <c r="A33" s="5">
        <v>42301063223</v>
      </c>
      <c r="B33">
        <v>717.35</v>
      </c>
      <c r="C33">
        <v>42</v>
      </c>
      <c r="D33">
        <v>461</v>
      </c>
      <c r="E33">
        <v>0.0803</v>
      </c>
      <c r="F33">
        <v>19.39</v>
      </c>
      <c r="G33">
        <v>17.08</v>
      </c>
      <c r="H33">
        <v>450.44</v>
      </c>
      <c r="I33">
        <v>26</v>
      </c>
      <c r="J33">
        <v>282</v>
      </c>
      <c r="K33">
        <v>0.0532</v>
      </c>
      <c r="L33">
        <v>30.03</v>
      </c>
      <c r="M33">
        <v>17.32</v>
      </c>
      <c r="N33">
        <v>1167.79</v>
      </c>
      <c r="O33">
        <v>68</v>
      </c>
      <c r="P33">
        <v>743</v>
      </c>
      <c r="Q33">
        <v>0.1335</v>
      </c>
      <c r="R33">
        <v>49.42</v>
      </c>
      <c r="S33">
        <v>34.4</v>
      </c>
    </row>
    <row r="34" spans="1:19">
      <c r="A34" s="5">
        <v>42759737847</v>
      </c>
      <c r="B34">
        <v>21362.16</v>
      </c>
      <c r="C34">
        <v>336</v>
      </c>
      <c r="D34">
        <v>2169</v>
      </c>
      <c r="E34">
        <v>0.1106</v>
      </c>
      <c r="F34">
        <v>89.01</v>
      </c>
      <c r="G34">
        <v>63.58</v>
      </c>
      <c r="H34">
        <v>17508.17</v>
      </c>
      <c r="I34">
        <v>276</v>
      </c>
      <c r="J34">
        <v>2359</v>
      </c>
      <c r="K34">
        <v>0.0916</v>
      </c>
      <c r="L34">
        <v>81.06</v>
      </c>
      <c r="M34">
        <v>63.44</v>
      </c>
      <c r="N34">
        <v>38870.33</v>
      </c>
      <c r="O34">
        <v>612</v>
      </c>
      <c r="P34">
        <v>4528</v>
      </c>
      <c r="Q34">
        <v>0.2022</v>
      </c>
      <c r="R34">
        <v>170.07</v>
      </c>
      <c r="S34">
        <v>127.02</v>
      </c>
    </row>
    <row r="35" spans="1:19">
      <c r="A35" s="5">
        <v>43893226461</v>
      </c>
      <c r="B35">
        <v>5252.11</v>
      </c>
      <c r="C35">
        <v>682</v>
      </c>
      <c r="D35">
        <v>1624</v>
      </c>
      <c r="E35">
        <v>0.197</v>
      </c>
      <c r="F35">
        <v>16.41</v>
      </c>
      <c r="G35">
        <v>7.7</v>
      </c>
      <c r="H35">
        <v>4731.7</v>
      </c>
      <c r="I35">
        <v>624</v>
      </c>
      <c r="J35">
        <v>1532</v>
      </c>
      <c r="K35">
        <v>0.1984</v>
      </c>
      <c r="L35">
        <v>15.56</v>
      </c>
      <c r="M35">
        <v>7.58</v>
      </c>
      <c r="N35">
        <v>9983.81</v>
      </c>
      <c r="O35">
        <v>1306</v>
      </c>
      <c r="P35">
        <v>3156</v>
      </c>
      <c r="Q35">
        <v>0.3954</v>
      </c>
      <c r="R35">
        <v>31.97</v>
      </c>
      <c r="S35">
        <v>15.28</v>
      </c>
    </row>
    <row r="36" spans="1:19">
      <c r="A36" s="5">
        <v>43988989706</v>
      </c>
      <c r="B36">
        <v>16857.68</v>
      </c>
      <c r="C36">
        <v>3022</v>
      </c>
      <c r="D36">
        <v>9139</v>
      </c>
      <c r="E36">
        <v>0.2812</v>
      </c>
      <c r="F36">
        <v>6.56</v>
      </c>
      <c r="G36">
        <v>5.58</v>
      </c>
      <c r="H36">
        <v>17173.22</v>
      </c>
      <c r="I36">
        <v>3087</v>
      </c>
      <c r="J36">
        <v>8164</v>
      </c>
      <c r="K36">
        <v>0.3266</v>
      </c>
      <c r="L36">
        <v>6.44</v>
      </c>
      <c r="M36">
        <v>5.56</v>
      </c>
      <c r="N36">
        <v>34030.9</v>
      </c>
      <c r="O36">
        <v>6109</v>
      </c>
      <c r="P36">
        <v>17303</v>
      </c>
      <c r="Q36">
        <v>0.6078</v>
      </c>
      <c r="R36">
        <v>13</v>
      </c>
      <c r="S36">
        <v>11.14</v>
      </c>
    </row>
    <row r="37" spans="1:19">
      <c r="A37" s="5">
        <v>520538406051</v>
      </c>
      <c r="B37">
        <v>19644.71</v>
      </c>
      <c r="C37">
        <v>310</v>
      </c>
      <c r="D37">
        <v>7533</v>
      </c>
      <c r="E37">
        <v>0.027</v>
      </c>
      <c r="F37">
        <v>96.77</v>
      </c>
      <c r="G37">
        <v>63.37</v>
      </c>
      <c r="H37">
        <v>158580.04</v>
      </c>
      <c r="I37">
        <v>3231</v>
      </c>
      <c r="J37">
        <v>10989</v>
      </c>
      <c r="K37">
        <v>0.1177</v>
      </c>
      <c r="L37">
        <v>122.65</v>
      </c>
      <c r="M37">
        <v>49.08</v>
      </c>
      <c r="N37">
        <v>178224.75</v>
      </c>
      <c r="O37">
        <v>3541</v>
      </c>
      <c r="P37">
        <v>18522</v>
      </c>
      <c r="Q37">
        <v>0.1447</v>
      </c>
      <c r="R37">
        <v>219.42</v>
      </c>
      <c r="S37">
        <v>112.45</v>
      </c>
    </row>
    <row r="38" spans="1:19">
      <c r="A38" s="5">
        <v>521804256985</v>
      </c>
      <c r="B38">
        <v>25638.76</v>
      </c>
      <c r="C38">
        <v>467</v>
      </c>
      <c r="D38">
        <v>2941</v>
      </c>
      <c r="E38">
        <v>0.1115</v>
      </c>
      <c r="F38">
        <v>78.17</v>
      </c>
      <c r="G38">
        <v>54.9</v>
      </c>
      <c r="H38">
        <v>19745.48</v>
      </c>
      <c r="I38">
        <v>361</v>
      </c>
      <c r="J38">
        <v>2894</v>
      </c>
      <c r="K38">
        <v>0.0912</v>
      </c>
      <c r="L38">
        <v>74.79</v>
      </c>
      <c r="M38">
        <v>54.7</v>
      </c>
      <c r="N38">
        <v>45384.24</v>
      </c>
      <c r="O38">
        <v>828</v>
      </c>
      <c r="P38">
        <v>5835</v>
      </c>
      <c r="Q38">
        <v>0.2027</v>
      </c>
      <c r="R38">
        <v>152.96</v>
      </c>
      <c r="S38">
        <v>109.6</v>
      </c>
    </row>
    <row r="39" spans="1:19">
      <c r="A39" s="5">
        <v>521869636173</v>
      </c>
      <c r="B39">
        <v>13653.72</v>
      </c>
      <c r="C39">
        <v>475</v>
      </c>
      <c r="D39">
        <v>3126</v>
      </c>
      <c r="E39">
        <v>0.1193</v>
      </c>
      <c r="F39">
        <v>36.61</v>
      </c>
      <c r="G39">
        <v>28.74</v>
      </c>
      <c r="H39">
        <v>9213.3</v>
      </c>
      <c r="I39">
        <v>309</v>
      </c>
      <c r="J39">
        <v>1269</v>
      </c>
      <c r="K39">
        <v>0.1781</v>
      </c>
      <c r="L39">
        <v>40.77</v>
      </c>
      <c r="M39">
        <v>29.82</v>
      </c>
      <c r="N39">
        <v>22867.02</v>
      </c>
      <c r="O39">
        <v>784</v>
      </c>
      <c r="P39">
        <v>4395</v>
      </c>
      <c r="Q39">
        <v>0.2974</v>
      </c>
      <c r="R39">
        <v>77.38</v>
      </c>
      <c r="S39">
        <v>58.56</v>
      </c>
    </row>
    <row r="40" spans="1:19">
      <c r="A40" s="5">
        <v>523138079161</v>
      </c>
      <c r="B40">
        <v>586.95</v>
      </c>
      <c r="C40">
        <v>97</v>
      </c>
      <c r="D40">
        <v>313</v>
      </c>
      <c r="E40">
        <v>0.1885</v>
      </c>
      <c r="F40">
        <v>9.95</v>
      </c>
      <c r="G40">
        <v>6.05</v>
      </c>
      <c r="H40">
        <v>720.84</v>
      </c>
      <c r="I40">
        <v>120</v>
      </c>
      <c r="J40">
        <v>309</v>
      </c>
      <c r="K40">
        <v>0.2233</v>
      </c>
      <c r="L40">
        <v>10.45</v>
      </c>
      <c r="M40">
        <v>6.01</v>
      </c>
      <c r="N40">
        <v>1307.79</v>
      </c>
      <c r="O40">
        <v>217</v>
      </c>
      <c r="P40">
        <v>622</v>
      </c>
      <c r="Q40">
        <v>0.4118</v>
      </c>
      <c r="R40">
        <v>20.4</v>
      </c>
      <c r="S40">
        <v>12.06</v>
      </c>
    </row>
    <row r="41" spans="1:19">
      <c r="A41" s="5">
        <v>524754970729</v>
      </c>
      <c r="B41">
        <v>1293.91</v>
      </c>
      <c r="C41">
        <v>33</v>
      </c>
      <c r="D41">
        <v>623</v>
      </c>
      <c r="E41">
        <v>0.0401</v>
      </c>
      <c r="F41">
        <v>51.76</v>
      </c>
      <c r="G41">
        <v>39.21</v>
      </c>
      <c r="H41">
        <v>1861.53</v>
      </c>
      <c r="I41">
        <v>49</v>
      </c>
      <c r="J41">
        <v>583</v>
      </c>
      <c r="K41">
        <v>0.0394</v>
      </c>
      <c r="L41">
        <v>80.94</v>
      </c>
      <c r="M41">
        <v>37.99</v>
      </c>
      <c r="N41">
        <v>3155.44</v>
      </c>
      <c r="O41">
        <v>82</v>
      </c>
      <c r="P41">
        <v>1206</v>
      </c>
      <c r="Q41">
        <v>0.0795</v>
      </c>
      <c r="R41">
        <v>132.7</v>
      </c>
      <c r="S41">
        <v>77.2</v>
      </c>
    </row>
    <row r="42" spans="1:19">
      <c r="A42" s="5">
        <v>525000115434</v>
      </c>
      <c r="B42">
        <v>39563.24</v>
      </c>
      <c r="C42">
        <v>3169</v>
      </c>
      <c r="D42">
        <v>8164</v>
      </c>
      <c r="E42">
        <v>0.3338</v>
      </c>
      <c r="F42">
        <v>14.52</v>
      </c>
      <c r="G42">
        <v>12.48</v>
      </c>
      <c r="H42">
        <v>41442.87</v>
      </c>
      <c r="I42">
        <v>3343</v>
      </c>
      <c r="J42">
        <v>8775</v>
      </c>
      <c r="K42">
        <v>0.3374</v>
      </c>
      <c r="L42">
        <v>14</v>
      </c>
      <c r="M42">
        <v>12.4</v>
      </c>
      <c r="N42">
        <v>81006.11</v>
      </c>
      <c r="O42">
        <v>6512</v>
      </c>
      <c r="P42">
        <v>16939</v>
      </c>
      <c r="Q42">
        <v>0.6712</v>
      </c>
      <c r="R42">
        <v>28.52</v>
      </c>
      <c r="S42">
        <v>24.88</v>
      </c>
    </row>
    <row r="43" spans="1:19">
      <c r="A43" s="5">
        <v>525048016525</v>
      </c>
      <c r="B43">
        <v>3270.42</v>
      </c>
      <c r="C43">
        <v>152</v>
      </c>
      <c r="D43">
        <v>900</v>
      </c>
      <c r="E43">
        <v>0.0689</v>
      </c>
      <c r="F43">
        <v>52.75</v>
      </c>
      <c r="G43">
        <v>21.52</v>
      </c>
      <c r="H43">
        <v>3074.24</v>
      </c>
      <c r="I43">
        <v>142</v>
      </c>
      <c r="J43">
        <v>885</v>
      </c>
      <c r="K43">
        <v>0.0915</v>
      </c>
      <c r="L43">
        <v>37.95</v>
      </c>
      <c r="M43">
        <v>21.65</v>
      </c>
      <c r="N43">
        <v>6344.66</v>
      </c>
      <c r="O43">
        <v>294</v>
      </c>
      <c r="P43">
        <v>1785</v>
      </c>
      <c r="Q43">
        <v>0.1604</v>
      </c>
      <c r="R43">
        <v>90.7</v>
      </c>
      <c r="S43">
        <v>43.17</v>
      </c>
    </row>
    <row r="44" spans="1:19">
      <c r="A44" s="5">
        <v>525281347377</v>
      </c>
      <c r="B44">
        <v>132.6</v>
      </c>
      <c r="C44">
        <v>4</v>
      </c>
      <c r="D44">
        <v>44</v>
      </c>
      <c r="E44">
        <v>0.0909</v>
      </c>
      <c r="F44">
        <v>33.15</v>
      </c>
      <c r="G44">
        <v>33.15</v>
      </c>
      <c r="H44">
        <v>66.22</v>
      </c>
      <c r="I44">
        <v>2</v>
      </c>
      <c r="J44">
        <v>33</v>
      </c>
      <c r="K44">
        <v>0.0606</v>
      </c>
      <c r="L44">
        <v>33.11</v>
      </c>
      <c r="M44">
        <v>33.11</v>
      </c>
      <c r="N44">
        <v>198.82</v>
      </c>
      <c r="O44">
        <v>6</v>
      </c>
      <c r="P44">
        <v>77</v>
      </c>
      <c r="Q44">
        <v>0.1515</v>
      </c>
      <c r="R44">
        <v>66.26</v>
      </c>
      <c r="S44">
        <v>66.26</v>
      </c>
    </row>
    <row r="45" spans="1:19">
      <c r="A45" s="5">
        <v>526145930115</v>
      </c>
      <c r="B45">
        <v>4575.22</v>
      </c>
      <c r="C45">
        <v>68</v>
      </c>
      <c r="D45">
        <v>456</v>
      </c>
      <c r="E45">
        <v>0.1096</v>
      </c>
      <c r="F45">
        <v>91.5</v>
      </c>
      <c r="G45">
        <v>67.28</v>
      </c>
      <c r="H45">
        <v>4929.37</v>
      </c>
      <c r="I45">
        <v>75</v>
      </c>
      <c r="J45">
        <v>553</v>
      </c>
      <c r="K45">
        <v>0.1013</v>
      </c>
      <c r="L45">
        <v>88.02</v>
      </c>
      <c r="M45">
        <v>65.72</v>
      </c>
      <c r="N45">
        <v>9504.59</v>
      </c>
      <c r="O45">
        <v>143</v>
      </c>
      <c r="P45">
        <v>1009</v>
      </c>
      <c r="Q45">
        <v>0.2109</v>
      </c>
      <c r="R45">
        <v>179.52</v>
      </c>
      <c r="S45">
        <v>133</v>
      </c>
    </row>
    <row r="46" spans="1:19">
      <c r="A46" s="5">
        <v>527119411115</v>
      </c>
      <c r="B46">
        <v>737.69</v>
      </c>
      <c r="C46">
        <v>17</v>
      </c>
      <c r="D46">
        <v>95</v>
      </c>
      <c r="E46">
        <v>0.1474</v>
      </c>
      <c r="F46">
        <v>52.69</v>
      </c>
      <c r="G46">
        <v>43.39</v>
      </c>
      <c r="H46">
        <v>704.59</v>
      </c>
      <c r="I46">
        <v>16</v>
      </c>
      <c r="J46">
        <v>80</v>
      </c>
      <c r="K46">
        <v>0.175</v>
      </c>
      <c r="L46">
        <v>50.33</v>
      </c>
      <c r="M46">
        <v>44.04</v>
      </c>
      <c r="N46">
        <v>1442.28</v>
      </c>
      <c r="O46">
        <v>33</v>
      </c>
      <c r="P46">
        <v>175</v>
      </c>
      <c r="Q46">
        <v>0.3224</v>
      </c>
      <c r="R46">
        <v>103.02</v>
      </c>
      <c r="S46">
        <v>87.43</v>
      </c>
    </row>
    <row r="47" spans="1:19">
      <c r="A47" s="5">
        <v>527169293681</v>
      </c>
      <c r="B47">
        <v>390.97</v>
      </c>
      <c r="C47">
        <v>13</v>
      </c>
      <c r="D47">
        <v>345</v>
      </c>
      <c r="E47">
        <v>0.0232</v>
      </c>
      <c r="F47">
        <v>48.87</v>
      </c>
      <c r="G47">
        <v>30.07</v>
      </c>
      <c r="H47">
        <v>382.41</v>
      </c>
      <c r="I47">
        <v>12</v>
      </c>
      <c r="J47">
        <v>260</v>
      </c>
      <c r="K47">
        <v>0.0346</v>
      </c>
      <c r="L47">
        <v>42.49</v>
      </c>
      <c r="M47">
        <v>31.87</v>
      </c>
      <c r="N47">
        <v>773.38</v>
      </c>
      <c r="O47">
        <v>25</v>
      </c>
      <c r="P47">
        <v>605</v>
      </c>
      <c r="Q47">
        <v>0.0578</v>
      </c>
      <c r="R47">
        <v>91.36</v>
      </c>
      <c r="S47">
        <v>61.94</v>
      </c>
    </row>
    <row r="48" spans="1:19">
      <c r="A48" s="5">
        <v>527183564590</v>
      </c>
      <c r="B48">
        <v>1183.46</v>
      </c>
      <c r="C48">
        <v>19</v>
      </c>
      <c r="D48">
        <v>108</v>
      </c>
      <c r="E48">
        <v>0.1574</v>
      </c>
      <c r="F48">
        <v>69.62</v>
      </c>
      <c r="G48">
        <v>62.29</v>
      </c>
      <c r="H48">
        <v>416.26</v>
      </c>
      <c r="I48">
        <v>7</v>
      </c>
      <c r="J48">
        <v>114</v>
      </c>
      <c r="K48">
        <v>0.0614</v>
      </c>
      <c r="L48">
        <v>59.47</v>
      </c>
      <c r="M48">
        <v>59.47</v>
      </c>
      <c r="N48">
        <v>1599.72</v>
      </c>
      <c r="O48">
        <v>26</v>
      </c>
      <c r="P48">
        <v>222</v>
      </c>
      <c r="Q48">
        <v>0.2188</v>
      </c>
      <c r="R48">
        <v>129.09</v>
      </c>
      <c r="S48">
        <v>121.76</v>
      </c>
    </row>
    <row r="49" spans="1:19">
      <c r="A49" s="5">
        <v>527678427514</v>
      </c>
      <c r="B49">
        <v>3309.98</v>
      </c>
      <c r="C49">
        <v>83</v>
      </c>
      <c r="D49">
        <v>338</v>
      </c>
      <c r="E49">
        <v>0.1893</v>
      </c>
      <c r="F49">
        <v>51.72</v>
      </c>
      <c r="G49">
        <v>39.88</v>
      </c>
      <c r="H49">
        <v>3681.14</v>
      </c>
      <c r="I49">
        <v>93</v>
      </c>
      <c r="J49">
        <v>334</v>
      </c>
      <c r="K49">
        <v>0.1796</v>
      </c>
      <c r="L49">
        <v>61.35</v>
      </c>
      <c r="M49">
        <v>39.58</v>
      </c>
      <c r="N49">
        <v>6991.12</v>
      </c>
      <c r="O49">
        <v>176</v>
      </c>
      <c r="P49">
        <v>672</v>
      </c>
      <c r="Q49">
        <v>0.3689</v>
      </c>
      <c r="R49">
        <v>113.07</v>
      </c>
      <c r="S49">
        <v>79.46</v>
      </c>
    </row>
    <row r="50" spans="1:19">
      <c r="A50" s="5">
        <v>527719726342</v>
      </c>
      <c r="B50">
        <v>878.81</v>
      </c>
      <c r="C50">
        <v>15</v>
      </c>
      <c r="D50">
        <v>77</v>
      </c>
      <c r="E50">
        <v>0.0649</v>
      </c>
      <c r="F50">
        <v>175.76</v>
      </c>
      <c r="G50">
        <v>58.59</v>
      </c>
      <c r="H50">
        <v>1014.54</v>
      </c>
      <c r="I50">
        <v>17</v>
      </c>
      <c r="J50">
        <v>85</v>
      </c>
      <c r="K50">
        <v>0.0941</v>
      </c>
      <c r="L50">
        <v>126.82</v>
      </c>
      <c r="M50">
        <v>59.68</v>
      </c>
      <c r="N50">
        <v>1893.35</v>
      </c>
      <c r="O50">
        <v>32</v>
      </c>
      <c r="P50">
        <v>162</v>
      </c>
      <c r="Q50">
        <v>0.159</v>
      </c>
      <c r="R50">
        <v>302.58</v>
      </c>
      <c r="S50">
        <v>118.27</v>
      </c>
    </row>
    <row r="51" spans="1:19">
      <c r="A51" s="5">
        <v>527733177957</v>
      </c>
      <c r="B51">
        <v>1935.75</v>
      </c>
      <c r="C51">
        <v>65</v>
      </c>
      <c r="D51">
        <v>326</v>
      </c>
      <c r="E51">
        <v>0.138</v>
      </c>
      <c r="F51">
        <v>43.02</v>
      </c>
      <c r="G51">
        <v>29.78</v>
      </c>
      <c r="H51">
        <v>1868.4</v>
      </c>
      <c r="I51">
        <v>61</v>
      </c>
      <c r="J51">
        <v>298</v>
      </c>
      <c r="K51">
        <v>0.1678</v>
      </c>
      <c r="L51">
        <v>37.37</v>
      </c>
      <c r="M51">
        <v>30.63</v>
      </c>
      <c r="N51">
        <v>3804.15</v>
      </c>
      <c r="O51">
        <v>126</v>
      </c>
      <c r="P51">
        <v>624</v>
      </c>
      <c r="Q51">
        <v>0.3058</v>
      </c>
      <c r="R51">
        <v>80.39</v>
      </c>
      <c r="S51">
        <v>60.41</v>
      </c>
    </row>
    <row r="52" spans="1:19">
      <c r="A52" s="5">
        <v>527733221669</v>
      </c>
      <c r="B52">
        <v>1272.88</v>
      </c>
      <c r="C52">
        <v>34</v>
      </c>
      <c r="D52">
        <v>215</v>
      </c>
      <c r="E52">
        <v>0.1163</v>
      </c>
      <c r="F52">
        <v>50.92</v>
      </c>
      <c r="G52">
        <v>37.44</v>
      </c>
      <c r="H52">
        <v>1223.24</v>
      </c>
      <c r="I52">
        <v>33</v>
      </c>
      <c r="J52">
        <v>109</v>
      </c>
      <c r="K52">
        <v>0.1835</v>
      </c>
      <c r="L52">
        <v>61.16</v>
      </c>
      <c r="M52">
        <v>37.07</v>
      </c>
      <c r="N52">
        <v>2496.12</v>
      </c>
      <c r="O52">
        <v>67</v>
      </c>
      <c r="P52">
        <v>324</v>
      </c>
      <c r="Q52">
        <v>0.2998</v>
      </c>
      <c r="R52">
        <v>112.08</v>
      </c>
      <c r="S52">
        <v>74.51</v>
      </c>
    </row>
    <row r="53" spans="1:19">
      <c r="A53" s="5">
        <v>527733377421</v>
      </c>
      <c r="B53">
        <v>85.34</v>
      </c>
      <c r="C53">
        <v>2</v>
      </c>
      <c r="D53">
        <v>26</v>
      </c>
      <c r="E53">
        <v>0.0769</v>
      </c>
      <c r="F53">
        <v>42.67</v>
      </c>
      <c r="G53">
        <v>42.67</v>
      </c>
      <c r="H53">
        <v>127.87</v>
      </c>
      <c r="I53">
        <v>3</v>
      </c>
      <c r="J53">
        <v>31</v>
      </c>
      <c r="K53">
        <v>0.0968</v>
      </c>
      <c r="L53">
        <v>42.62</v>
      </c>
      <c r="M53">
        <v>42.62</v>
      </c>
      <c r="N53">
        <v>213.21</v>
      </c>
      <c r="O53">
        <v>5</v>
      </c>
      <c r="P53">
        <v>57</v>
      </c>
      <c r="Q53">
        <v>0.1737</v>
      </c>
      <c r="R53">
        <v>85.29</v>
      </c>
      <c r="S53">
        <v>85.29</v>
      </c>
    </row>
    <row r="54" spans="1:19">
      <c r="A54" s="5">
        <v>527733381602</v>
      </c>
      <c r="B54">
        <v>53.05</v>
      </c>
      <c r="C54">
        <v>2</v>
      </c>
      <c r="D54">
        <v>376</v>
      </c>
      <c r="E54">
        <v>0.0053</v>
      </c>
      <c r="F54">
        <v>26.52</v>
      </c>
      <c r="G54">
        <v>26.52</v>
      </c>
      <c r="H54">
        <v>481.59</v>
      </c>
      <c r="I54">
        <v>19</v>
      </c>
      <c r="J54">
        <v>332</v>
      </c>
      <c r="K54">
        <v>0.0331</v>
      </c>
      <c r="L54">
        <v>43.78</v>
      </c>
      <c r="M54">
        <v>25.35</v>
      </c>
      <c r="N54">
        <v>534.64</v>
      </c>
      <c r="O54">
        <v>21</v>
      </c>
      <c r="P54">
        <v>708</v>
      </c>
      <c r="Q54">
        <v>0.0384</v>
      </c>
      <c r="R54">
        <v>70.3</v>
      </c>
      <c r="S54">
        <v>51.87</v>
      </c>
    </row>
    <row r="55" spans="1:19">
      <c r="A55" s="5">
        <v>527733589105</v>
      </c>
      <c r="B55">
        <v>9665.26</v>
      </c>
      <c r="C55">
        <v>743</v>
      </c>
      <c r="D55">
        <v>1548</v>
      </c>
      <c r="E55">
        <v>0.2636</v>
      </c>
      <c r="F55">
        <v>23.69</v>
      </c>
      <c r="G55">
        <v>13.01</v>
      </c>
      <c r="H55">
        <v>8532.49</v>
      </c>
      <c r="I55">
        <v>656</v>
      </c>
      <c r="J55">
        <v>1527</v>
      </c>
      <c r="K55">
        <v>0.2331</v>
      </c>
      <c r="L55">
        <v>23.97</v>
      </c>
      <c r="M55">
        <v>13.01</v>
      </c>
      <c r="N55">
        <v>18197.75</v>
      </c>
      <c r="O55">
        <v>1399</v>
      </c>
      <c r="P55">
        <v>3075</v>
      </c>
      <c r="Q55">
        <v>0.4967</v>
      </c>
      <c r="R55">
        <v>47.66</v>
      </c>
      <c r="S55">
        <v>26.02</v>
      </c>
    </row>
    <row r="56" spans="1:19">
      <c r="A56" s="5">
        <v>527733653043</v>
      </c>
      <c r="B56">
        <v>22133.46</v>
      </c>
      <c r="C56">
        <v>1463</v>
      </c>
      <c r="D56">
        <v>4637</v>
      </c>
      <c r="E56">
        <v>0.2105</v>
      </c>
      <c r="F56">
        <v>22.68</v>
      </c>
      <c r="G56">
        <v>15.13</v>
      </c>
      <c r="H56">
        <v>26392.72</v>
      </c>
      <c r="I56">
        <v>1739</v>
      </c>
      <c r="J56">
        <v>4637</v>
      </c>
      <c r="K56">
        <v>0.2301</v>
      </c>
      <c r="L56">
        <v>24.74</v>
      </c>
      <c r="M56">
        <v>15.18</v>
      </c>
      <c r="N56">
        <v>48526.18</v>
      </c>
      <c r="O56">
        <v>3202</v>
      </c>
      <c r="P56">
        <v>9274</v>
      </c>
      <c r="Q56">
        <v>0.4406</v>
      </c>
      <c r="R56">
        <v>47.42</v>
      </c>
      <c r="S56">
        <v>30.31</v>
      </c>
    </row>
    <row r="57" spans="1:19">
      <c r="A57" s="5">
        <v>527990475963</v>
      </c>
      <c r="B57">
        <v>9396.38</v>
      </c>
      <c r="C57">
        <v>169</v>
      </c>
      <c r="D57">
        <v>961</v>
      </c>
      <c r="E57">
        <v>0.128</v>
      </c>
      <c r="F57">
        <v>76.39</v>
      </c>
      <c r="G57">
        <v>55.6</v>
      </c>
      <c r="H57">
        <v>10549.48</v>
      </c>
      <c r="I57">
        <v>192</v>
      </c>
      <c r="J57">
        <v>873</v>
      </c>
      <c r="K57">
        <v>0.1524</v>
      </c>
      <c r="L57">
        <v>79.32</v>
      </c>
      <c r="M57">
        <v>54.95</v>
      </c>
      <c r="N57">
        <v>19945.86</v>
      </c>
      <c r="O57">
        <v>361</v>
      </c>
      <c r="P57">
        <v>1834</v>
      </c>
      <c r="Q57">
        <v>0.2804</v>
      </c>
      <c r="R57">
        <v>155.71</v>
      </c>
      <c r="S57">
        <v>110.55</v>
      </c>
    </row>
    <row r="58" spans="1:19">
      <c r="A58" s="5">
        <v>527990607768</v>
      </c>
      <c r="B58">
        <v>218.71</v>
      </c>
      <c r="C58">
        <v>8</v>
      </c>
      <c r="D58">
        <v>47</v>
      </c>
      <c r="E58">
        <v>0.1489</v>
      </c>
      <c r="F58">
        <v>31.24</v>
      </c>
      <c r="G58">
        <v>27.34</v>
      </c>
      <c r="H58">
        <v>136.11</v>
      </c>
      <c r="I58">
        <v>5</v>
      </c>
      <c r="J58">
        <v>56</v>
      </c>
      <c r="K58">
        <v>0.0893</v>
      </c>
      <c r="L58">
        <v>27.22</v>
      </c>
      <c r="M58">
        <v>27.22</v>
      </c>
      <c r="N58">
        <v>354.82</v>
      </c>
      <c r="O58">
        <v>13</v>
      </c>
      <c r="P58">
        <v>103</v>
      </c>
      <c r="Q58">
        <v>0.2382</v>
      </c>
      <c r="R58">
        <v>58.46</v>
      </c>
      <c r="S58">
        <v>54.56</v>
      </c>
    </row>
    <row r="59" spans="1:19">
      <c r="A59" s="5">
        <v>527990679684</v>
      </c>
      <c r="B59">
        <v>8645.16</v>
      </c>
      <c r="C59">
        <v>316</v>
      </c>
      <c r="D59">
        <v>1562</v>
      </c>
      <c r="E59">
        <v>0.1869</v>
      </c>
      <c r="F59">
        <v>29.61</v>
      </c>
      <c r="G59">
        <v>27.36</v>
      </c>
      <c r="H59">
        <v>8463.4</v>
      </c>
      <c r="I59">
        <v>303</v>
      </c>
      <c r="J59">
        <v>1494</v>
      </c>
      <c r="K59">
        <v>0.1834</v>
      </c>
      <c r="L59">
        <v>30.89</v>
      </c>
      <c r="M59">
        <v>27.93</v>
      </c>
      <c r="N59">
        <v>17108.56</v>
      </c>
      <c r="O59">
        <v>619</v>
      </c>
      <c r="P59">
        <v>3056</v>
      </c>
      <c r="Q59">
        <v>0.3703</v>
      </c>
      <c r="R59">
        <v>60.5</v>
      </c>
      <c r="S59">
        <v>55.29</v>
      </c>
    </row>
    <row r="60" spans="1:19">
      <c r="A60" s="5">
        <v>527990951359</v>
      </c>
      <c r="B60">
        <v>4844.35</v>
      </c>
      <c r="C60">
        <v>86</v>
      </c>
      <c r="D60">
        <v>246</v>
      </c>
      <c r="E60">
        <v>0.1707</v>
      </c>
      <c r="F60">
        <v>115.34</v>
      </c>
      <c r="G60">
        <v>56.33</v>
      </c>
      <c r="H60">
        <v>4481.33</v>
      </c>
      <c r="I60">
        <v>78</v>
      </c>
      <c r="J60">
        <v>254</v>
      </c>
      <c r="K60">
        <v>0.1968</v>
      </c>
      <c r="L60">
        <v>89.63</v>
      </c>
      <c r="M60">
        <v>57.45</v>
      </c>
      <c r="N60">
        <v>9325.68</v>
      </c>
      <c r="O60">
        <v>164</v>
      </c>
      <c r="P60">
        <v>500</v>
      </c>
      <c r="Q60">
        <v>0.3675</v>
      </c>
      <c r="R60">
        <v>204.97</v>
      </c>
      <c r="S60">
        <v>113.78</v>
      </c>
    </row>
    <row r="61" spans="1:19">
      <c r="A61" s="5">
        <v>528032990563</v>
      </c>
      <c r="B61">
        <v>186.68</v>
      </c>
      <c r="C61">
        <v>9</v>
      </c>
      <c r="D61">
        <v>85</v>
      </c>
      <c r="E61">
        <v>0.0941</v>
      </c>
      <c r="F61">
        <v>23.34</v>
      </c>
      <c r="G61">
        <v>20.74</v>
      </c>
      <c r="H61">
        <v>352.34</v>
      </c>
      <c r="I61">
        <v>17</v>
      </c>
      <c r="J61">
        <v>74</v>
      </c>
      <c r="K61">
        <v>0.1622</v>
      </c>
      <c r="L61">
        <v>29.36</v>
      </c>
      <c r="M61">
        <v>20.73</v>
      </c>
      <c r="N61">
        <v>539.02</v>
      </c>
      <c r="O61">
        <v>26</v>
      </c>
      <c r="P61">
        <v>159</v>
      </c>
      <c r="Q61">
        <v>0.2563</v>
      </c>
      <c r="R61">
        <v>52.7</v>
      </c>
      <c r="S61">
        <v>41.47</v>
      </c>
    </row>
    <row r="62" spans="1:19">
      <c r="A62" s="5">
        <v>528033010612</v>
      </c>
      <c r="B62">
        <v>6204.55</v>
      </c>
      <c r="C62">
        <v>73</v>
      </c>
      <c r="D62">
        <v>1256</v>
      </c>
      <c r="E62">
        <v>0.031</v>
      </c>
      <c r="F62">
        <v>159.09</v>
      </c>
      <c r="G62">
        <v>84.99</v>
      </c>
      <c r="H62">
        <v>10655.34</v>
      </c>
      <c r="I62">
        <v>129</v>
      </c>
      <c r="J62">
        <v>1213</v>
      </c>
      <c r="K62">
        <v>0.047</v>
      </c>
      <c r="L62">
        <v>186.94</v>
      </c>
      <c r="M62">
        <v>82.6</v>
      </c>
      <c r="N62">
        <v>16859.89</v>
      </c>
      <c r="O62">
        <v>202</v>
      </c>
      <c r="P62">
        <v>2469</v>
      </c>
      <c r="Q62">
        <v>0.078</v>
      </c>
      <c r="R62">
        <v>346.03</v>
      </c>
      <c r="S62">
        <v>167.59</v>
      </c>
    </row>
    <row r="63" spans="1:19">
      <c r="A63" s="5">
        <v>528033014551</v>
      </c>
      <c r="B63">
        <v>303.71</v>
      </c>
      <c r="C63">
        <v>9</v>
      </c>
      <c r="D63">
        <v>26</v>
      </c>
      <c r="E63">
        <v>0.2308</v>
      </c>
      <c r="F63">
        <v>50.62</v>
      </c>
      <c r="G63">
        <v>33.75</v>
      </c>
      <c r="H63">
        <v>199.94</v>
      </c>
      <c r="I63">
        <v>6</v>
      </c>
      <c r="J63">
        <v>36</v>
      </c>
      <c r="K63">
        <v>0.1667</v>
      </c>
      <c r="L63">
        <v>33.32</v>
      </c>
      <c r="M63">
        <v>33.32</v>
      </c>
      <c r="N63">
        <v>503.65</v>
      </c>
      <c r="O63">
        <v>15</v>
      </c>
      <c r="P63">
        <v>62</v>
      </c>
      <c r="Q63">
        <v>0.3975</v>
      </c>
      <c r="R63">
        <v>83.94</v>
      </c>
      <c r="S63">
        <v>67.07</v>
      </c>
    </row>
    <row r="64" spans="1:19">
      <c r="A64" s="5">
        <v>528033190141</v>
      </c>
      <c r="B64">
        <v>226.39</v>
      </c>
      <c r="C64">
        <v>5</v>
      </c>
      <c r="D64">
        <v>21</v>
      </c>
      <c r="E64">
        <v>0.0952</v>
      </c>
      <c r="F64">
        <v>113.19</v>
      </c>
      <c r="G64">
        <v>45.28</v>
      </c>
      <c r="H64">
        <v>82.38</v>
      </c>
      <c r="I64">
        <v>2</v>
      </c>
      <c r="J64">
        <v>33</v>
      </c>
      <c r="K64">
        <v>0.0303</v>
      </c>
      <c r="L64">
        <v>82.38</v>
      </c>
      <c r="M64">
        <v>41.19</v>
      </c>
      <c r="N64">
        <v>308.77</v>
      </c>
      <c r="O64">
        <v>7</v>
      </c>
      <c r="P64">
        <v>54</v>
      </c>
      <c r="Q64">
        <v>0.1255</v>
      </c>
      <c r="R64">
        <v>195.57</v>
      </c>
      <c r="S64">
        <v>86.47</v>
      </c>
    </row>
    <row r="65" spans="1:19">
      <c r="A65" s="5">
        <v>528046969601</v>
      </c>
      <c r="B65">
        <v>1188.63</v>
      </c>
      <c r="C65">
        <v>73</v>
      </c>
      <c r="D65">
        <v>152</v>
      </c>
      <c r="E65">
        <v>0.2237</v>
      </c>
      <c r="F65">
        <v>34.96</v>
      </c>
      <c r="G65">
        <v>16.28</v>
      </c>
      <c r="H65">
        <v>1086.51</v>
      </c>
      <c r="I65">
        <v>66</v>
      </c>
      <c r="J65">
        <v>148</v>
      </c>
      <c r="K65">
        <v>0.2838</v>
      </c>
      <c r="L65">
        <v>25.87</v>
      </c>
      <c r="M65">
        <v>16.46</v>
      </c>
      <c r="N65">
        <v>2275.14</v>
      </c>
      <c r="O65">
        <v>139</v>
      </c>
      <c r="P65">
        <v>300</v>
      </c>
      <c r="Q65">
        <v>0.5075</v>
      </c>
      <c r="R65">
        <v>60.83</v>
      </c>
      <c r="S65">
        <v>32.74</v>
      </c>
    </row>
    <row r="66" spans="1:19">
      <c r="A66" s="5">
        <v>528047125345</v>
      </c>
      <c r="B66">
        <v>1862.29</v>
      </c>
      <c r="C66">
        <v>34</v>
      </c>
      <c r="D66">
        <v>213</v>
      </c>
      <c r="E66">
        <v>0.0798</v>
      </c>
      <c r="F66">
        <v>109.55</v>
      </c>
      <c r="G66">
        <v>54.77</v>
      </c>
      <c r="H66">
        <v>1997.46</v>
      </c>
      <c r="I66">
        <v>39</v>
      </c>
      <c r="J66">
        <v>226</v>
      </c>
      <c r="K66">
        <v>0.1106</v>
      </c>
      <c r="L66">
        <v>79.9</v>
      </c>
      <c r="M66">
        <v>51.22</v>
      </c>
      <c r="N66">
        <v>3859.75</v>
      </c>
      <c r="O66">
        <v>73</v>
      </c>
      <c r="P66">
        <v>439</v>
      </c>
      <c r="Q66">
        <v>0.1904</v>
      </c>
      <c r="R66">
        <v>189.45</v>
      </c>
      <c r="S66">
        <v>105.99</v>
      </c>
    </row>
    <row r="67" spans="1:19">
      <c r="A67" s="5">
        <v>528047181291</v>
      </c>
      <c r="B67">
        <v>1255.72</v>
      </c>
      <c r="C67">
        <v>28</v>
      </c>
      <c r="D67">
        <v>58</v>
      </c>
      <c r="E67">
        <v>0.3103</v>
      </c>
      <c r="F67">
        <v>69.76</v>
      </c>
      <c r="G67">
        <v>44.85</v>
      </c>
      <c r="H67">
        <v>1163.27</v>
      </c>
      <c r="I67">
        <v>27</v>
      </c>
      <c r="J67">
        <v>54</v>
      </c>
      <c r="K67">
        <v>0.3519</v>
      </c>
      <c r="L67">
        <v>61.22</v>
      </c>
      <c r="M67">
        <v>43.08</v>
      </c>
      <c r="N67">
        <v>2418.99</v>
      </c>
      <c r="O67">
        <v>55</v>
      </c>
      <c r="P67">
        <v>112</v>
      </c>
      <c r="Q67">
        <v>0.6622</v>
      </c>
      <c r="R67">
        <v>130.98</v>
      </c>
      <c r="S67">
        <v>87.93</v>
      </c>
    </row>
    <row r="68" spans="1:19">
      <c r="A68" s="5">
        <v>528064196860</v>
      </c>
      <c r="B68">
        <v>705.62</v>
      </c>
      <c r="C68">
        <v>10</v>
      </c>
      <c r="D68">
        <v>55</v>
      </c>
      <c r="E68">
        <v>0.1091</v>
      </c>
      <c r="F68">
        <v>117.6</v>
      </c>
      <c r="G68">
        <v>70.56</v>
      </c>
      <c r="H68">
        <v>535.77</v>
      </c>
      <c r="I68">
        <v>8</v>
      </c>
      <c r="J68">
        <v>72</v>
      </c>
      <c r="K68">
        <v>0.0833</v>
      </c>
      <c r="L68">
        <v>89.3</v>
      </c>
      <c r="M68">
        <v>66.97</v>
      </c>
      <c r="N68">
        <v>1241.39</v>
      </c>
      <c r="O68">
        <v>18</v>
      </c>
      <c r="P68">
        <v>127</v>
      </c>
      <c r="Q68">
        <v>0.1924</v>
      </c>
      <c r="R68">
        <v>206.9</v>
      </c>
      <c r="S68">
        <v>137.53</v>
      </c>
    </row>
    <row r="69" spans="1:19">
      <c r="A69" s="5">
        <v>528064232769</v>
      </c>
      <c r="B69">
        <v>919.87</v>
      </c>
      <c r="C69">
        <v>20</v>
      </c>
      <c r="D69">
        <v>115</v>
      </c>
      <c r="E69">
        <v>0.087</v>
      </c>
      <c r="F69">
        <v>91.99</v>
      </c>
      <c r="G69">
        <v>45.99</v>
      </c>
      <c r="H69">
        <v>519.91</v>
      </c>
      <c r="I69">
        <v>12</v>
      </c>
      <c r="J69">
        <v>78</v>
      </c>
      <c r="K69">
        <v>0.1026</v>
      </c>
      <c r="L69">
        <v>64.99</v>
      </c>
      <c r="M69">
        <v>43.33</v>
      </c>
      <c r="N69">
        <v>1439.78</v>
      </c>
      <c r="O69">
        <v>32</v>
      </c>
      <c r="P69">
        <v>193</v>
      </c>
      <c r="Q69">
        <v>0.1896</v>
      </c>
      <c r="R69">
        <v>156.98</v>
      </c>
      <c r="S69">
        <v>89.32</v>
      </c>
    </row>
    <row r="70" spans="1:19">
      <c r="A70" s="5">
        <v>528064336529</v>
      </c>
      <c r="B70">
        <v>6840.62</v>
      </c>
      <c r="C70">
        <v>256</v>
      </c>
      <c r="D70">
        <v>1061</v>
      </c>
      <c r="E70">
        <v>0.1885</v>
      </c>
      <c r="F70">
        <v>34.2</v>
      </c>
      <c r="G70">
        <v>26.72</v>
      </c>
      <c r="H70">
        <v>6112.44</v>
      </c>
      <c r="I70">
        <v>229</v>
      </c>
      <c r="J70">
        <v>976</v>
      </c>
      <c r="K70">
        <v>0.2049</v>
      </c>
      <c r="L70">
        <v>30.56</v>
      </c>
      <c r="M70">
        <v>26.69</v>
      </c>
      <c r="N70">
        <v>12953.06</v>
      </c>
      <c r="O70">
        <v>485</v>
      </c>
      <c r="P70">
        <v>2037</v>
      </c>
      <c r="Q70">
        <v>0.3934</v>
      </c>
      <c r="R70">
        <v>64.76</v>
      </c>
      <c r="S70">
        <v>53.41</v>
      </c>
    </row>
    <row r="71" spans="1:19">
      <c r="A71" s="5">
        <v>528064556251</v>
      </c>
      <c r="B71">
        <v>347.7</v>
      </c>
      <c r="C71">
        <v>12</v>
      </c>
      <c r="D71">
        <v>93</v>
      </c>
      <c r="E71">
        <v>0.1183</v>
      </c>
      <c r="F71">
        <v>31.61</v>
      </c>
      <c r="G71">
        <v>28.98</v>
      </c>
      <c r="H71">
        <v>237.36</v>
      </c>
      <c r="I71">
        <v>8</v>
      </c>
      <c r="J71">
        <v>52</v>
      </c>
      <c r="K71">
        <v>0.1346</v>
      </c>
      <c r="L71">
        <v>33.91</v>
      </c>
      <c r="M71">
        <v>29.67</v>
      </c>
      <c r="N71">
        <v>585.06</v>
      </c>
      <c r="O71">
        <v>20</v>
      </c>
      <c r="P71">
        <v>145</v>
      </c>
      <c r="Q71">
        <v>0.2529</v>
      </c>
      <c r="R71">
        <v>65.52</v>
      </c>
      <c r="S71">
        <v>58.65</v>
      </c>
    </row>
    <row r="72" spans="1:19">
      <c r="A72" s="5">
        <v>528778018743</v>
      </c>
      <c r="B72">
        <v>41254.44</v>
      </c>
      <c r="C72">
        <v>762</v>
      </c>
      <c r="D72">
        <v>3020</v>
      </c>
      <c r="E72">
        <v>0.149</v>
      </c>
      <c r="F72">
        <v>91.68</v>
      </c>
      <c r="G72">
        <v>54.14</v>
      </c>
      <c r="H72">
        <v>33078.63</v>
      </c>
      <c r="I72">
        <v>618</v>
      </c>
      <c r="J72">
        <v>2823</v>
      </c>
      <c r="K72">
        <v>0.1336</v>
      </c>
      <c r="L72">
        <v>87.74</v>
      </c>
      <c r="M72">
        <v>53.53</v>
      </c>
      <c r="N72">
        <v>74333.07</v>
      </c>
      <c r="O72">
        <v>1380</v>
      </c>
      <c r="P72">
        <v>5843</v>
      </c>
      <c r="Q72">
        <v>0.2826</v>
      </c>
      <c r="R72">
        <v>179.42</v>
      </c>
      <c r="S72">
        <v>107.67</v>
      </c>
    </row>
    <row r="73" spans="1:19">
      <c r="A73" s="5">
        <v>535688693680</v>
      </c>
      <c r="B73">
        <v>7637.9</v>
      </c>
      <c r="C73">
        <v>106</v>
      </c>
      <c r="D73">
        <v>1027</v>
      </c>
      <c r="E73">
        <v>0.0925</v>
      </c>
      <c r="F73">
        <v>80.4</v>
      </c>
      <c r="G73">
        <v>72.06</v>
      </c>
      <c r="H73">
        <v>7373.52</v>
      </c>
      <c r="I73">
        <v>105</v>
      </c>
      <c r="J73">
        <v>1102</v>
      </c>
      <c r="K73">
        <v>0.0771</v>
      </c>
      <c r="L73">
        <v>86.75</v>
      </c>
      <c r="M73">
        <v>70.22</v>
      </c>
      <c r="N73">
        <v>15011.42</v>
      </c>
      <c r="O73">
        <v>211</v>
      </c>
      <c r="P73">
        <v>2129</v>
      </c>
      <c r="Q73">
        <v>0.1696</v>
      </c>
      <c r="R73">
        <v>167.15</v>
      </c>
      <c r="S73">
        <v>142.28</v>
      </c>
    </row>
    <row r="74" spans="1:19">
      <c r="A74" s="5">
        <v>537537256568</v>
      </c>
      <c r="B74">
        <v>7413.54</v>
      </c>
      <c r="C74">
        <v>363</v>
      </c>
      <c r="D74">
        <v>2727</v>
      </c>
      <c r="E74">
        <v>0.0858</v>
      </c>
      <c r="F74">
        <v>31.68</v>
      </c>
      <c r="G74">
        <v>20.42</v>
      </c>
      <c r="H74">
        <v>5779.96</v>
      </c>
      <c r="I74">
        <v>283</v>
      </c>
      <c r="J74">
        <v>2062</v>
      </c>
      <c r="K74">
        <v>0.1014</v>
      </c>
      <c r="L74">
        <v>27.66</v>
      </c>
      <c r="M74">
        <v>20.42</v>
      </c>
      <c r="N74">
        <v>13193.5</v>
      </c>
      <c r="O74">
        <v>646</v>
      </c>
      <c r="P74">
        <v>4789</v>
      </c>
      <c r="Q74">
        <v>0.1872</v>
      </c>
      <c r="R74">
        <v>59.34</v>
      </c>
      <c r="S74">
        <v>40.84</v>
      </c>
    </row>
    <row r="75" spans="1:19">
      <c r="A75" s="5">
        <v>537752882633</v>
      </c>
      <c r="B75">
        <v>288405.15</v>
      </c>
      <c r="C75">
        <v>5307</v>
      </c>
      <c r="D75">
        <v>28769</v>
      </c>
      <c r="E75">
        <v>0.1229</v>
      </c>
      <c r="F75">
        <v>81.59</v>
      </c>
      <c r="G75">
        <v>54.34</v>
      </c>
      <c r="H75">
        <v>280868.64</v>
      </c>
      <c r="I75">
        <v>5160</v>
      </c>
      <c r="J75">
        <v>28526</v>
      </c>
      <c r="K75">
        <v>0.1153</v>
      </c>
      <c r="L75">
        <v>85.42</v>
      </c>
      <c r="M75">
        <v>54.43</v>
      </c>
      <c r="N75">
        <v>569273.79</v>
      </c>
      <c r="O75">
        <v>10467</v>
      </c>
      <c r="P75">
        <v>57295</v>
      </c>
      <c r="Q75">
        <v>0.2382</v>
      </c>
      <c r="R75">
        <v>167.01</v>
      </c>
      <c r="S75">
        <v>108.77</v>
      </c>
    </row>
    <row r="76" spans="1:19">
      <c r="A76" s="5">
        <v>537824984434</v>
      </c>
      <c r="B76">
        <v>4360.74</v>
      </c>
      <c r="C76">
        <v>488</v>
      </c>
      <c r="D76">
        <v>2098</v>
      </c>
      <c r="E76">
        <v>0.1663</v>
      </c>
      <c r="F76">
        <v>12.49</v>
      </c>
      <c r="G76">
        <v>8.94</v>
      </c>
      <c r="H76">
        <v>5643.74</v>
      </c>
      <c r="I76">
        <v>642</v>
      </c>
      <c r="J76">
        <v>6562</v>
      </c>
      <c r="K76">
        <v>0.0695</v>
      </c>
      <c r="L76">
        <v>12.38</v>
      </c>
      <c r="M76">
        <v>8.79</v>
      </c>
      <c r="N76">
        <v>10004.48</v>
      </c>
      <c r="O76">
        <v>1130</v>
      </c>
      <c r="P76">
        <v>8660</v>
      </c>
      <c r="Q76">
        <v>0.2358</v>
      </c>
      <c r="R76">
        <v>24.87</v>
      </c>
      <c r="S76">
        <v>17.73</v>
      </c>
    </row>
    <row r="77" spans="1:19">
      <c r="A77" s="5">
        <v>537827368358</v>
      </c>
      <c r="B77">
        <v>23022.22</v>
      </c>
      <c r="C77">
        <v>1349</v>
      </c>
      <c r="D77">
        <v>4194</v>
      </c>
      <c r="E77">
        <v>0.2036</v>
      </c>
      <c r="F77">
        <v>26.96</v>
      </c>
      <c r="G77">
        <v>17.07</v>
      </c>
      <c r="H77">
        <v>15799.18</v>
      </c>
      <c r="I77">
        <v>910</v>
      </c>
      <c r="J77">
        <v>2323</v>
      </c>
      <c r="K77">
        <v>0.2518</v>
      </c>
      <c r="L77">
        <v>27.01</v>
      </c>
      <c r="M77">
        <v>17.36</v>
      </c>
      <c r="N77">
        <v>38821.4</v>
      </c>
      <c r="O77">
        <v>2259</v>
      </c>
      <c r="P77">
        <v>6517</v>
      </c>
      <c r="Q77">
        <v>0.4554</v>
      </c>
      <c r="R77">
        <v>53.97</v>
      </c>
      <c r="S77">
        <v>34.43</v>
      </c>
    </row>
    <row r="78" spans="1:19">
      <c r="A78" s="5">
        <v>537843990110</v>
      </c>
      <c r="B78">
        <v>1277.15</v>
      </c>
      <c r="C78">
        <v>20</v>
      </c>
      <c r="D78">
        <v>118</v>
      </c>
      <c r="E78">
        <v>0.1186</v>
      </c>
      <c r="F78">
        <v>91.22</v>
      </c>
      <c r="G78">
        <v>63.86</v>
      </c>
      <c r="H78">
        <v>1507.15</v>
      </c>
      <c r="I78">
        <v>24</v>
      </c>
      <c r="J78">
        <v>142</v>
      </c>
      <c r="K78">
        <v>0.0845</v>
      </c>
      <c r="L78">
        <v>125.6</v>
      </c>
      <c r="M78">
        <v>62.8</v>
      </c>
      <c r="N78">
        <v>2784.3</v>
      </c>
      <c r="O78">
        <v>44</v>
      </c>
      <c r="P78">
        <v>260</v>
      </c>
      <c r="Q78">
        <v>0.2031</v>
      </c>
      <c r="R78">
        <v>216.82</v>
      </c>
      <c r="S78">
        <v>126.66</v>
      </c>
    </row>
    <row r="79" spans="1:19">
      <c r="A79" s="5">
        <v>538192543595</v>
      </c>
      <c r="B79">
        <v>7900.36</v>
      </c>
      <c r="C79">
        <v>73</v>
      </c>
      <c r="D79">
        <v>1316</v>
      </c>
      <c r="E79">
        <v>0.0539</v>
      </c>
      <c r="F79">
        <v>111.27</v>
      </c>
      <c r="G79">
        <v>108.22</v>
      </c>
      <c r="H79">
        <v>15541.49</v>
      </c>
      <c r="I79">
        <v>140</v>
      </c>
      <c r="J79">
        <v>1270</v>
      </c>
      <c r="K79">
        <v>0.0701</v>
      </c>
      <c r="L79">
        <v>174.62</v>
      </c>
      <c r="M79">
        <v>111.01</v>
      </c>
      <c r="N79">
        <v>23441.85</v>
      </c>
      <c r="O79">
        <v>213</v>
      </c>
      <c r="P79">
        <v>2586</v>
      </c>
      <c r="Q79">
        <v>0.124</v>
      </c>
      <c r="R79">
        <v>285.89</v>
      </c>
      <c r="S79">
        <v>219.23</v>
      </c>
    </row>
    <row r="80" spans="1:19">
      <c r="A80" s="5">
        <v>538263950177</v>
      </c>
      <c r="B80">
        <v>59769.32</v>
      </c>
      <c r="C80">
        <v>422</v>
      </c>
      <c r="D80">
        <v>3587</v>
      </c>
      <c r="E80">
        <v>0.1015</v>
      </c>
      <c r="F80">
        <v>164.2</v>
      </c>
      <c r="G80">
        <v>141.63</v>
      </c>
      <c r="H80">
        <v>49643.25</v>
      </c>
      <c r="I80">
        <v>350</v>
      </c>
      <c r="J80">
        <v>3587</v>
      </c>
      <c r="K80">
        <v>0.085</v>
      </c>
      <c r="L80">
        <v>162.76</v>
      </c>
      <c r="M80">
        <v>141.84</v>
      </c>
      <c r="N80">
        <v>109412.57</v>
      </c>
      <c r="O80">
        <v>772</v>
      </c>
      <c r="P80">
        <v>7174</v>
      </c>
      <c r="Q80">
        <v>0.1865</v>
      </c>
      <c r="R80">
        <v>326.96</v>
      </c>
      <c r="S80">
        <v>283.47</v>
      </c>
    </row>
    <row r="81" spans="1:19">
      <c r="A81" s="5">
        <v>538265230095</v>
      </c>
      <c r="B81">
        <v>215.7</v>
      </c>
      <c r="C81">
        <v>5</v>
      </c>
      <c r="D81">
        <v>56</v>
      </c>
      <c r="E81">
        <v>0.0893</v>
      </c>
      <c r="F81">
        <v>43.14</v>
      </c>
      <c r="G81">
        <v>43.14</v>
      </c>
      <c r="H81">
        <v>260.2</v>
      </c>
      <c r="I81">
        <v>6</v>
      </c>
      <c r="J81">
        <v>42</v>
      </c>
      <c r="K81">
        <v>0.0714</v>
      </c>
      <c r="L81">
        <v>86.73</v>
      </c>
      <c r="M81">
        <v>43.37</v>
      </c>
      <c r="N81">
        <v>475.9</v>
      </c>
      <c r="O81">
        <v>11</v>
      </c>
      <c r="P81">
        <v>98</v>
      </c>
      <c r="Q81">
        <v>0.1607</v>
      </c>
      <c r="R81">
        <v>129.87</v>
      </c>
      <c r="S81">
        <v>86.51</v>
      </c>
    </row>
    <row r="82" spans="1:19">
      <c r="A82" s="5">
        <v>538266122146</v>
      </c>
      <c r="B82">
        <v>7032.2</v>
      </c>
      <c r="C82">
        <v>81</v>
      </c>
      <c r="D82">
        <v>137</v>
      </c>
      <c r="E82">
        <v>0.2482</v>
      </c>
      <c r="F82">
        <v>206.83</v>
      </c>
      <c r="G82">
        <v>86.82</v>
      </c>
      <c r="H82">
        <v>4999.14</v>
      </c>
      <c r="I82">
        <v>56</v>
      </c>
      <c r="J82">
        <v>96</v>
      </c>
      <c r="K82">
        <v>0.2188</v>
      </c>
      <c r="L82">
        <v>238.05</v>
      </c>
      <c r="M82">
        <v>89.27</v>
      </c>
      <c r="N82">
        <v>12031.34</v>
      </c>
      <c r="O82">
        <v>137</v>
      </c>
      <c r="P82">
        <v>233</v>
      </c>
      <c r="Q82">
        <v>0.467</v>
      </c>
      <c r="R82">
        <v>444.88</v>
      </c>
      <c r="S82">
        <v>176.09</v>
      </c>
    </row>
    <row r="83" spans="1:19">
      <c r="A83" s="5">
        <v>538267926200</v>
      </c>
      <c r="B83">
        <v>659</v>
      </c>
      <c r="C83">
        <v>7</v>
      </c>
      <c r="D83">
        <v>277</v>
      </c>
      <c r="E83">
        <v>0.018</v>
      </c>
      <c r="F83">
        <v>131.8</v>
      </c>
      <c r="G83">
        <v>94.14</v>
      </c>
      <c r="H83">
        <v>710.13</v>
      </c>
      <c r="I83">
        <v>8</v>
      </c>
      <c r="J83">
        <v>289</v>
      </c>
      <c r="K83">
        <v>0.0208</v>
      </c>
      <c r="L83">
        <v>118.36</v>
      </c>
      <c r="M83">
        <v>88.77</v>
      </c>
      <c r="N83">
        <v>1369.13</v>
      </c>
      <c r="O83">
        <v>15</v>
      </c>
      <c r="P83">
        <v>566</v>
      </c>
      <c r="Q83">
        <v>0.0388</v>
      </c>
      <c r="R83">
        <v>250.16</v>
      </c>
      <c r="S83">
        <v>182.91</v>
      </c>
    </row>
    <row r="84" spans="1:19">
      <c r="A84" s="5">
        <v>538269442246</v>
      </c>
      <c r="B84">
        <v>8741.35</v>
      </c>
      <c r="C84">
        <v>98</v>
      </c>
      <c r="D84">
        <v>297</v>
      </c>
      <c r="E84">
        <v>0.138</v>
      </c>
      <c r="F84">
        <v>213.2</v>
      </c>
      <c r="G84">
        <v>89.2</v>
      </c>
      <c r="H84">
        <v>5929.22</v>
      </c>
      <c r="I84">
        <v>66</v>
      </c>
      <c r="J84">
        <v>322</v>
      </c>
      <c r="K84">
        <v>0.1056</v>
      </c>
      <c r="L84">
        <v>174.39</v>
      </c>
      <c r="M84">
        <v>89.84</v>
      </c>
      <c r="N84">
        <v>14670.57</v>
      </c>
      <c r="O84">
        <v>164</v>
      </c>
      <c r="P84">
        <v>619</v>
      </c>
      <c r="Q84">
        <v>0.2436</v>
      </c>
      <c r="R84">
        <v>387.59</v>
      </c>
      <c r="S84">
        <v>179.04</v>
      </c>
    </row>
    <row r="85" spans="1:19">
      <c r="A85" s="5">
        <v>538305797734</v>
      </c>
      <c r="B85">
        <v>22321.94</v>
      </c>
      <c r="C85">
        <v>170</v>
      </c>
      <c r="D85">
        <v>1415</v>
      </c>
      <c r="E85">
        <v>0.1046</v>
      </c>
      <c r="F85">
        <v>150.82</v>
      </c>
      <c r="G85">
        <v>131.31</v>
      </c>
      <c r="H85">
        <v>22544.88</v>
      </c>
      <c r="I85">
        <v>171</v>
      </c>
      <c r="J85">
        <v>1729</v>
      </c>
      <c r="K85">
        <v>0.074</v>
      </c>
      <c r="L85">
        <v>176.13</v>
      </c>
      <c r="M85">
        <v>131.84</v>
      </c>
      <c r="N85">
        <v>44866.82</v>
      </c>
      <c r="O85">
        <v>341</v>
      </c>
      <c r="P85">
        <v>3144</v>
      </c>
      <c r="Q85">
        <v>0.1786</v>
      </c>
      <c r="R85">
        <v>326.95</v>
      </c>
      <c r="S85">
        <v>263.15</v>
      </c>
    </row>
    <row r="86" spans="1:19">
      <c r="A86" s="5">
        <v>538307169296</v>
      </c>
      <c r="B86">
        <v>4008.63</v>
      </c>
      <c r="C86">
        <v>42</v>
      </c>
      <c r="D86">
        <v>326</v>
      </c>
      <c r="E86">
        <v>0.1258</v>
      </c>
      <c r="F86">
        <v>97.77</v>
      </c>
      <c r="G86">
        <v>95.44</v>
      </c>
      <c r="H86">
        <v>3811.72</v>
      </c>
      <c r="I86">
        <v>39</v>
      </c>
      <c r="J86">
        <v>279</v>
      </c>
      <c r="K86">
        <v>0.0789</v>
      </c>
      <c r="L86">
        <v>173.26</v>
      </c>
      <c r="M86">
        <v>97.74</v>
      </c>
      <c r="N86">
        <v>7820.35</v>
      </c>
      <c r="O86">
        <v>81</v>
      </c>
      <c r="P86">
        <v>605</v>
      </c>
      <c r="Q86">
        <v>0.2047</v>
      </c>
      <c r="R86">
        <v>271.03</v>
      </c>
      <c r="S86">
        <v>193.18</v>
      </c>
    </row>
    <row r="87" spans="1:19">
      <c r="A87" s="5">
        <v>538312709167</v>
      </c>
      <c r="B87">
        <v>21477.21</v>
      </c>
      <c r="C87">
        <v>176</v>
      </c>
      <c r="D87">
        <v>1547</v>
      </c>
      <c r="E87">
        <v>0.1067</v>
      </c>
      <c r="F87">
        <v>130.16</v>
      </c>
      <c r="G87">
        <v>122.03</v>
      </c>
      <c r="H87">
        <v>16419.37</v>
      </c>
      <c r="I87">
        <v>134</v>
      </c>
      <c r="J87">
        <v>1593</v>
      </c>
      <c r="K87">
        <v>0.0829</v>
      </c>
      <c r="L87">
        <v>124.39</v>
      </c>
      <c r="M87">
        <v>122.53</v>
      </c>
      <c r="N87">
        <v>37896.58</v>
      </c>
      <c r="O87">
        <v>310</v>
      </c>
      <c r="P87">
        <v>3140</v>
      </c>
      <c r="Q87">
        <v>0.1896</v>
      </c>
      <c r="R87">
        <v>254.55</v>
      </c>
      <c r="S87">
        <v>244.56</v>
      </c>
    </row>
    <row r="88" spans="1:19">
      <c r="A88" s="5">
        <v>538314893621</v>
      </c>
      <c r="B88">
        <v>6980.58</v>
      </c>
      <c r="C88">
        <v>98</v>
      </c>
      <c r="D88">
        <v>598</v>
      </c>
      <c r="E88">
        <v>0.0669</v>
      </c>
      <c r="F88">
        <v>174.51</v>
      </c>
      <c r="G88">
        <v>71.23</v>
      </c>
      <c r="H88">
        <v>6339.43</v>
      </c>
      <c r="I88">
        <v>88</v>
      </c>
      <c r="J88">
        <v>825</v>
      </c>
      <c r="K88">
        <v>0.0606</v>
      </c>
      <c r="L88">
        <v>126.79</v>
      </c>
      <c r="M88">
        <v>72.04</v>
      </c>
      <c r="N88">
        <v>13320.01</v>
      </c>
      <c r="O88">
        <v>186</v>
      </c>
      <c r="P88">
        <v>1423</v>
      </c>
      <c r="Q88">
        <v>0.1275</v>
      </c>
      <c r="R88">
        <v>301.3</v>
      </c>
      <c r="S88">
        <v>143.27</v>
      </c>
    </row>
    <row r="89" spans="1:19">
      <c r="A89" s="5">
        <v>538349196723</v>
      </c>
      <c r="B89">
        <v>10004.95</v>
      </c>
      <c r="C89">
        <v>69</v>
      </c>
      <c r="D89">
        <v>594</v>
      </c>
      <c r="E89">
        <v>0.0976</v>
      </c>
      <c r="F89">
        <v>172.5</v>
      </c>
      <c r="G89">
        <v>145</v>
      </c>
      <c r="H89">
        <v>7552.2</v>
      </c>
      <c r="I89">
        <v>51</v>
      </c>
      <c r="J89">
        <v>556</v>
      </c>
      <c r="K89">
        <v>0.0773</v>
      </c>
      <c r="L89">
        <v>175.63</v>
      </c>
      <c r="M89">
        <v>148.08</v>
      </c>
      <c r="N89">
        <v>17557.15</v>
      </c>
      <c r="O89">
        <v>120</v>
      </c>
      <c r="P89">
        <v>1150</v>
      </c>
      <c r="Q89">
        <v>0.1749</v>
      </c>
      <c r="R89">
        <v>348.13</v>
      </c>
      <c r="S89">
        <v>293.08</v>
      </c>
    </row>
    <row r="90" spans="1:19">
      <c r="A90" s="5">
        <v>538354076404</v>
      </c>
      <c r="B90">
        <v>19381.02</v>
      </c>
      <c r="C90">
        <v>226</v>
      </c>
      <c r="D90">
        <v>1582</v>
      </c>
      <c r="E90">
        <v>0.1081</v>
      </c>
      <c r="F90">
        <v>113.34</v>
      </c>
      <c r="G90">
        <v>85.76</v>
      </c>
      <c r="H90">
        <v>17778.38</v>
      </c>
      <c r="I90">
        <v>209</v>
      </c>
      <c r="J90">
        <v>1681</v>
      </c>
      <c r="K90">
        <v>0.11</v>
      </c>
      <c r="L90">
        <v>96.1</v>
      </c>
      <c r="M90">
        <v>85.06</v>
      </c>
      <c r="N90">
        <v>37159.4</v>
      </c>
      <c r="O90">
        <v>435</v>
      </c>
      <c r="P90">
        <v>3263</v>
      </c>
      <c r="Q90">
        <v>0.2181</v>
      </c>
      <c r="R90">
        <v>209.44</v>
      </c>
      <c r="S90">
        <v>170.82</v>
      </c>
    </row>
    <row r="91" spans="1:19">
      <c r="A91" s="5">
        <v>538927350752</v>
      </c>
      <c r="B91">
        <v>940.44</v>
      </c>
      <c r="C91">
        <v>21</v>
      </c>
      <c r="D91">
        <v>248</v>
      </c>
      <c r="E91">
        <v>0.0766</v>
      </c>
      <c r="F91">
        <v>49.5</v>
      </c>
      <c r="G91">
        <v>44.78</v>
      </c>
      <c r="H91">
        <v>952.7</v>
      </c>
      <c r="I91">
        <v>21</v>
      </c>
      <c r="J91">
        <v>195</v>
      </c>
      <c r="K91">
        <v>0.1026</v>
      </c>
      <c r="L91">
        <v>47.63</v>
      </c>
      <c r="M91">
        <v>45.37</v>
      </c>
      <c r="N91">
        <v>1893.14</v>
      </c>
      <c r="O91">
        <v>42</v>
      </c>
      <c r="P91">
        <v>443</v>
      </c>
      <c r="Q91">
        <v>0.1792</v>
      </c>
      <c r="R91">
        <v>97.13</v>
      </c>
      <c r="S91">
        <v>90.15</v>
      </c>
    </row>
    <row r="92" spans="1:19">
      <c r="A92" s="5">
        <v>539325022308</v>
      </c>
      <c r="B92">
        <v>11558.65</v>
      </c>
      <c r="C92">
        <v>156</v>
      </c>
      <c r="D92">
        <v>1315</v>
      </c>
      <c r="E92">
        <v>0.1042</v>
      </c>
      <c r="F92">
        <v>84.37</v>
      </c>
      <c r="G92">
        <v>74.09</v>
      </c>
      <c r="H92">
        <v>11073.1</v>
      </c>
      <c r="I92">
        <v>150</v>
      </c>
      <c r="J92">
        <v>1162</v>
      </c>
      <c r="K92">
        <v>0.1127</v>
      </c>
      <c r="L92">
        <v>84.53</v>
      </c>
      <c r="M92">
        <v>73.82</v>
      </c>
      <c r="N92">
        <v>22631.75</v>
      </c>
      <c r="O92">
        <v>306</v>
      </c>
      <c r="P92">
        <v>2477</v>
      </c>
      <c r="Q92">
        <v>0.2169</v>
      </c>
      <c r="R92">
        <v>168.9</v>
      </c>
      <c r="S92">
        <v>147.91</v>
      </c>
    </row>
    <row r="93" spans="1:19">
      <c r="A93" s="5">
        <v>539854510916</v>
      </c>
      <c r="B93">
        <v>28465.71</v>
      </c>
      <c r="C93">
        <v>536</v>
      </c>
      <c r="D93">
        <v>2689</v>
      </c>
      <c r="E93">
        <v>0.1316</v>
      </c>
      <c r="F93">
        <v>80.41</v>
      </c>
      <c r="G93">
        <v>53.11</v>
      </c>
      <c r="H93">
        <v>26647.29</v>
      </c>
      <c r="I93">
        <v>503</v>
      </c>
      <c r="J93">
        <v>2939</v>
      </c>
      <c r="K93">
        <v>0.1133</v>
      </c>
      <c r="L93">
        <v>80.02</v>
      </c>
      <c r="M93">
        <v>52.98</v>
      </c>
      <c r="N93">
        <v>55113</v>
      </c>
      <c r="O93">
        <v>1039</v>
      </c>
      <c r="P93">
        <v>5628</v>
      </c>
      <c r="Q93">
        <v>0.2449</v>
      </c>
      <c r="R93">
        <v>160.43</v>
      </c>
      <c r="S93">
        <v>106.09</v>
      </c>
    </row>
    <row r="94" spans="1:19">
      <c r="A94" s="5">
        <v>541918489832</v>
      </c>
      <c r="B94">
        <v>2388.06</v>
      </c>
      <c r="C94">
        <v>64</v>
      </c>
      <c r="D94">
        <v>351</v>
      </c>
      <c r="E94">
        <v>0.151</v>
      </c>
      <c r="F94">
        <v>45.06</v>
      </c>
      <c r="G94">
        <v>37.31</v>
      </c>
      <c r="H94">
        <v>2598.72</v>
      </c>
      <c r="I94">
        <v>68</v>
      </c>
      <c r="J94">
        <v>392</v>
      </c>
      <c r="K94">
        <v>0.1454</v>
      </c>
      <c r="L94">
        <v>45.59</v>
      </c>
      <c r="M94">
        <v>38.22</v>
      </c>
      <c r="N94">
        <v>4986.78</v>
      </c>
      <c r="O94">
        <v>132</v>
      </c>
      <c r="P94">
        <v>743</v>
      </c>
      <c r="Q94">
        <v>0.2964</v>
      </c>
      <c r="R94">
        <v>90.65</v>
      </c>
      <c r="S94">
        <v>75.53</v>
      </c>
    </row>
    <row r="95" spans="1:19">
      <c r="A95" s="5">
        <v>542631276327</v>
      </c>
      <c r="B95">
        <v>908.85</v>
      </c>
      <c r="C95">
        <v>23</v>
      </c>
      <c r="D95">
        <v>339</v>
      </c>
      <c r="E95">
        <v>0.059</v>
      </c>
      <c r="F95">
        <v>45.44</v>
      </c>
      <c r="G95">
        <v>39.52</v>
      </c>
      <c r="H95">
        <v>752.11</v>
      </c>
      <c r="I95">
        <v>19</v>
      </c>
      <c r="J95">
        <v>333</v>
      </c>
      <c r="K95">
        <v>0.0571</v>
      </c>
      <c r="L95">
        <v>39.58</v>
      </c>
      <c r="M95">
        <v>39.58</v>
      </c>
      <c r="N95">
        <v>1660.96</v>
      </c>
      <c r="O95">
        <v>42</v>
      </c>
      <c r="P95">
        <v>672</v>
      </c>
      <c r="Q95">
        <v>0.1161</v>
      </c>
      <c r="R95">
        <v>85.02</v>
      </c>
      <c r="S95">
        <v>79.1</v>
      </c>
    </row>
    <row r="96" spans="1:19">
      <c r="A96" s="5">
        <v>544053639760</v>
      </c>
      <c r="B96">
        <v>4678.5</v>
      </c>
      <c r="C96">
        <v>158</v>
      </c>
      <c r="D96">
        <v>1040</v>
      </c>
      <c r="E96">
        <v>0.0885</v>
      </c>
      <c r="F96">
        <v>50.85</v>
      </c>
      <c r="G96">
        <v>29.61</v>
      </c>
      <c r="H96">
        <v>2865.52</v>
      </c>
      <c r="I96">
        <v>98</v>
      </c>
      <c r="J96">
        <v>950</v>
      </c>
      <c r="K96">
        <v>0.0905</v>
      </c>
      <c r="L96">
        <v>33.32</v>
      </c>
      <c r="M96">
        <v>29.24</v>
      </c>
      <c r="N96">
        <v>7544.02</v>
      </c>
      <c r="O96">
        <v>256</v>
      </c>
      <c r="P96">
        <v>1990</v>
      </c>
      <c r="Q96">
        <v>0.179</v>
      </c>
      <c r="R96">
        <v>84.17</v>
      </c>
      <c r="S96">
        <v>58.85</v>
      </c>
    </row>
    <row r="97" spans="1:19">
      <c r="A97" s="5">
        <v>547190677216</v>
      </c>
      <c r="B97">
        <v>460.39</v>
      </c>
      <c r="C97">
        <v>19</v>
      </c>
      <c r="D97">
        <v>96</v>
      </c>
      <c r="E97">
        <v>0.1875</v>
      </c>
      <c r="F97">
        <v>25.58</v>
      </c>
      <c r="G97">
        <v>24.23</v>
      </c>
      <c r="H97">
        <v>739.67</v>
      </c>
      <c r="I97">
        <v>30</v>
      </c>
      <c r="J97">
        <v>101</v>
      </c>
      <c r="K97">
        <v>0.2772</v>
      </c>
      <c r="L97">
        <v>26.42</v>
      </c>
      <c r="M97">
        <v>24.66</v>
      </c>
      <c r="N97">
        <v>1200.06</v>
      </c>
      <c r="O97">
        <v>49</v>
      </c>
      <c r="P97">
        <v>197</v>
      </c>
      <c r="Q97">
        <v>0.4647</v>
      </c>
      <c r="R97">
        <v>52</v>
      </c>
      <c r="S97">
        <v>48.89</v>
      </c>
    </row>
    <row r="98" spans="1:19">
      <c r="A98" s="5">
        <v>548003777683</v>
      </c>
      <c r="B98">
        <v>6716.23</v>
      </c>
      <c r="C98">
        <v>306</v>
      </c>
      <c r="D98">
        <v>1063</v>
      </c>
      <c r="E98">
        <v>0.222</v>
      </c>
      <c r="F98">
        <v>28.46</v>
      </c>
      <c r="G98">
        <v>21.95</v>
      </c>
      <c r="H98">
        <v>6622.94</v>
      </c>
      <c r="I98">
        <v>303</v>
      </c>
      <c r="J98">
        <v>1005</v>
      </c>
      <c r="K98">
        <v>0.209</v>
      </c>
      <c r="L98">
        <v>31.54</v>
      </c>
      <c r="M98">
        <v>21.86</v>
      </c>
      <c r="N98">
        <v>13339.17</v>
      </c>
      <c r="O98">
        <v>609</v>
      </c>
      <c r="P98">
        <v>2068</v>
      </c>
      <c r="Q98">
        <v>0.431</v>
      </c>
      <c r="R98">
        <v>60</v>
      </c>
      <c r="S98">
        <v>43.81</v>
      </c>
    </row>
    <row r="99" spans="1:19">
      <c r="A99" s="5">
        <v>548659653553</v>
      </c>
      <c r="B99">
        <v>4224.72</v>
      </c>
      <c r="C99">
        <v>69</v>
      </c>
      <c r="D99">
        <v>511</v>
      </c>
      <c r="E99">
        <v>0.0979</v>
      </c>
      <c r="F99">
        <v>84.49</v>
      </c>
      <c r="G99">
        <v>61.23</v>
      </c>
      <c r="H99">
        <v>4691.18</v>
      </c>
      <c r="I99">
        <v>76</v>
      </c>
      <c r="J99">
        <v>548</v>
      </c>
      <c r="K99">
        <v>0.1095</v>
      </c>
      <c r="L99">
        <v>78.19</v>
      </c>
      <c r="M99">
        <v>61.73</v>
      </c>
      <c r="N99">
        <v>8915.9</v>
      </c>
      <c r="O99">
        <v>145</v>
      </c>
      <c r="P99">
        <v>1059</v>
      </c>
      <c r="Q99">
        <v>0.2074</v>
      </c>
      <c r="R99">
        <v>162.68</v>
      </c>
      <c r="S99">
        <v>122.96</v>
      </c>
    </row>
    <row r="100" spans="1:19">
      <c r="A100" s="5">
        <v>553066686610</v>
      </c>
      <c r="B100">
        <v>3139.1</v>
      </c>
      <c r="C100">
        <v>230</v>
      </c>
      <c r="D100">
        <v>665</v>
      </c>
      <c r="E100">
        <v>0.2195</v>
      </c>
      <c r="F100">
        <v>21.5</v>
      </c>
      <c r="G100">
        <v>13.65</v>
      </c>
      <c r="H100">
        <v>2593.41</v>
      </c>
      <c r="I100">
        <v>186</v>
      </c>
      <c r="J100">
        <v>700</v>
      </c>
      <c r="K100">
        <v>0.2386</v>
      </c>
      <c r="L100">
        <v>15.53</v>
      </c>
      <c r="M100">
        <v>13.94</v>
      </c>
      <c r="N100">
        <v>5732.51</v>
      </c>
      <c r="O100">
        <v>416</v>
      </c>
      <c r="P100">
        <v>1365</v>
      </c>
      <c r="Q100">
        <v>0.4581</v>
      </c>
      <c r="R100">
        <v>37.03</v>
      </c>
      <c r="S100">
        <v>27.59</v>
      </c>
    </row>
    <row r="101" spans="1:19">
      <c r="A101" s="5">
        <v>554217085959</v>
      </c>
      <c r="B101">
        <v>1052.14</v>
      </c>
      <c r="C101">
        <v>26</v>
      </c>
      <c r="D101">
        <v>65</v>
      </c>
      <c r="E101">
        <v>0.1692</v>
      </c>
      <c r="F101">
        <v>95.65</v>
      </c>
      <c r="G101">
        <v>40.47</v>
      </c>
      <c r="H101">
        <v>548.81</v>
      </c>
      <c r="I101">
        <v>13</v>
      </c>
      <c r="J101">
        <v>78</v>
      </c>
      <c r="K101">
        <v>0.1026</v>
      </c>
      <c r="L101">
        <v>68.6</v>
      </c>
      <c r="M101">
        <v>42.22</v>
      </c>
      <c r="N101">
        <v>1600.95</v>
      </c>
      <c r="O101">
        <v>39</v>
      </c>
      <c r="P101">
        <v>143</v>
      </c>
      <c r="Q101">
        <v>0.2718</v>
      </c>
      <c r="R101">
        <v>164.25</v>
      </c>
      <c r="S101">
        <v>82.69</v>
      </c>
    </row>
    <row r="102" spans="1:19">
      <c r="A102" s="5">
        <v>554765196730</v>
      </c>
      <c r="B102">
        <v>24251.12</v>
      </c>
      <c r="C102">
        <v>1426</v>
      </c>
      <c r="D102">
        <v>3079</v>
      </c>
      <c r="E102">
        <v>0.1689</v>
      </c>
      <c r="F102">
        <v>46.64</v>
      </c>
      <c r="G102">
        <v>17.01</v>
      </c>
      <c r="H102">
        <v>21621.39</v>
      </c>
      <c r="I102">
        <v>1275</v>
      </c>
      <c r="J102">
        <v>3060</v>
      </c>
      <c r="K102">
        <v>0.2016</v>
      </c>
      <c r="L102">
        <v>35.04</v>
      </c>
      <c r="M102">
        <v>16.96</v>
      </c>
      <c r="N102">
        <v>45872.51</v>
      </c>
      <c r="O102">
        <v>2701</v>
      </c>
      <c r="P102">
        <v>6139</v>
      </c>
      <c r="Q102">
        <v>0.3705</v>
      </c>
      <c r="R102">
        <v>81.68</v>
      </c>
      <c r="S102">
        <v>33.97</v>
      </c>
    </row>
    <row r="103" spans="1:19">
      <c r="A103" s="5">
        <v>554877274741</v>
      </c>
      <c r="B103">
        <v>33838.14</v>
      </c>
      <c r="C103">
        <v>634</v>
      </c>
      <c r="D103">
        <v>6168</v>
      </c>
      <c r="E103">
        <v>0.0639</v>
      </c>
      <c r="F103">
        <v>85.88</v>
      </c>
      <c r="G103">
        <v>53.37</v>
      </c>
      <c r="H103">
        <v>32229.34</v>
      </c>
      <c r="I103">
        <v>602</v>
      </c>
      <c r="J103">
        <v>9894</v>
      </c>
      <c r="K103">
        <v>0.0382</v>
      </c>
      <c r="L103">
        <v>85.26</v>
      </c>
      <c r="M103">
        <v>53.54</v>
      </c>
      <c r="N103">
        <v>66067.48</v>
      </c>
      <c r="O103">
        <v>1236</v>
      </c>
      <c r="P103">
        <v>16062</v>
      </c>
      <c r="Q103">
        <v>0.1021</v>
      </c>
      <c r="R103">
        <v>171.14</v>
      </c>
      <c r="S103">
        <v>106.91</v>
      </c>
    </row>
    <row r="104" spans="1:19">
      <c r="A104" s="5">
        <v>555055329886</v>
      </c>
      <c r="B104">
        <v>29674.95</v>
      </c>
      <c r="C104">
        <v>579</v>
      </c>
      <c r="D104">
        <v>5476</v>
      </c>
      <c r="E104">
        <v>0.0796</v>
      </c>
      <c r="F104">
        <v>68.06</v>
      </c>
      <c r="G104">
        <v>51.25</v>
      </c>
      <c r="H104">
        <v>26802.78</v>
      </c>
      <c r="I104">
        <v>524</v>
      </c>
      <c r="J104">
        <v>4887</v>
      </c>
      <c r="K104">
        <v>0.0808</v>
      </c>
      <c r="L104">
        <v>67.86</v>
      </c>
      <c r="M104">
        <v>51.15</v>
      </c>
      <c r="N104">
        <v>56477.73</v>
      </c>
      <c r="O104">
        <v>1103</v>
      </c>
      <c r="P104">
        <v>10363</v>
      </c>
      <c r="Q104">
        <v>0.1604</v>
      </c>
      <c r="R104">
        <v>135.92</v>
      </c>
      <c r="S104">
        <v>102.4</v>
      </c>
    </row>
    <row r="105" spans="1:19">
      <c r="A105" s="5">
        <v>555332266949</v>
      </c>
      <c r="B105">
        <v>35996.24</v>
      </c>
      <c r="C105">
        <v>657</v>
      </c>
      <c r="D105">
        <v>6458</v>
      </c>
      <c r="E105">
        <v>0.0814</v>
      </c>
      <c r="F105">
        <v>68.43</v>
      </c>
      <c r="G105">
        <v>54.79</v>
      </c>
      <c r="H105">
        <v>34298.86</v>
      </c>
      <c r="I105">
        <v>629</v>
      </c>
      <c r="J105">
        <v>6235</v>
      </c>
      <c r="K105">
        <v>0.0797</v>
      </c>
      <c r="L105">
        <v>69.01</v>
      </c>
      <c r="M105">
        <v>54.53</v>
      </c>
      <c r="N105">
        <v>70295.1</v>
      </c>
      <c r="O105">
        <v>1286</v>
      </c>
      <c r="P105">
        <v>12693</v>
      </c>
      <c r="Q105">
        <v>0.1611</v>
      </c>
      <c r="R105">
        <v>137.44</v>
      </c>
      <c r="S105">
        <v>109.32</v>
      </c>
    </row>
    <row r="106" spans="1:19">
      <c r="A106" s="5">
        <v>555904462655</v>
      </c>
      <c r="B106">
        <v>3557.02</v>
      </c>
      <c r="C106">
        <v>283</v>
      </c>
      <c r="D106">
        <v>968</v>
      </c>
      <c r="E106">
        <v>0.2056</v>
      </c>
      <c r="F106">
        <v>17.87</v>
      </c>
      <c r="G106">
        <v>12.57</v>
      </c>
      <c r="H106">
        <v>3137.61</v>
      </c>
      <c r="I106">
        <v>251</v>
      </c>
      <c r="J106">
        <v>895</v>
      </c>
      <c r="K106">
        <v>0.2112</v>
      </c>
      <c r="L106">
        <v>16.6</v>
      </c>
      <c r="M106">
        <v>12.5</v>
      </c>
      <c r="N106">
        <v>6694.63</v>
      </c>
      <c r="O106">
        <v>534</v>
      </c>
      <c r="P106">
        <v>1863</v>
      </c>
      <c r="Q106">
        <v>0.4168</v>
      </c>
      <c r="R106">
        <v>34.47</v>
      </c>
      <c r="S106">
        <v>25.07</v>
      </c>
    </row>
    <row r="107" spans="1:19">
      <c r="A107" s="5">
        <v>555905162970</v>
      </c>
      <c r="B107">
        <v>6063.8</v>
      </c>
      <c r="C107">
        <v>111</v>
      </c>
      <c r="D107">
        <v>1657</v>
      </c>
      <c r="E107">
        <v>0.0416</v>
      </c>
      <c r="F107">
        <v>87.88</v>
      </c>
      <c r="G107">
        <v>54.63</v>
      </c>
      <c r="H107">
        <v>4119.65</v>
      </c>
      <c r="I107">
        <v>76</v>
      </c>
      <c r="J107">
        <v>2140</v>
      </c>
      <c r="K107">
        <v>0.0257</v>
      </c>
      <c r="L107">
        <v>74.9</v>
      </c>
      <c r="M107">
        <v>54.21</v>
      </c>
      <c r="N107">
        <v>10183.45</v>
      </c>
      <c r="O107">
        <v>187</v>
      </c>
      <c r="P107">
        <v>3797</v>
      </c>
      <c r="Q107">
        <v>0.0673</v>
      </c>
      <c r="R107">
        <v>162.78</v>
      </c>
      <c r="S107">
        <v>108.84</v>
      </c>
    </row>
    <row r="108" spans="1:19">
      <c r="A108" s="5">
        <v>556322528534</v>
      </c>
      <c r="B108">
        <v>75.09</v>
      </c>
      <c r="C108">
        <v>6</v>
      </c>
      <c r="D108">
        <v>988</v>
      </c>
      <c r="E108">
        <v>0.0061</v>
      </c>
      <c r="F108">
        <v>12.52</v>
      </c>
      <c r="G108">
        <v>12.52</v>
      </c>
      <c r="N108">
        <v>75.09</v>
      </c>
      <c r="O108">
        <v>6</v>
      </c>
      <c r="P108">
        <v>988</v>
      </c>
      <c r="Q108">
        <v>0.0061</v>
      </c>
      <c r="R108">
        <v>12.52</v>
      </c>
      <c r="S108">
        <v>12.52</v>
      </c>
    </row>
    <row r="109" spans="1:19">
      <c r="A109" s="5">
        <v>556389065398</v>
      </c>
      <c r="B109">
        <v>1737.03</v>
      </c>
      <c r="C109">
        <v>70</v>
      </c>
      <c r="D109">
        <v>467</v>
      </c>
      <c r="E109">
        <v>0.1092</v>
      </c>
      <c r="F109">
        <v>34.06</v>
      </c>
      <c r="G109">
        <v>24.81</v>
      </c>
      <c r="H109">
        <v>6699.64</v>
      </c>
      <c r="I109">
        <v>268</v>
      </c>
      <c r="J109">
        <v>1295</v>
      </c>
      <c r="K109">
        <v>0.1205</v>
      </c>
      <c r="L109">
        <v>42.95</v>
      </c>
      <c r="M109">
        <v>25</v>
      </c>
      <c r="N109">
        <v>8436.67</v>
      </c>
      <c r="O109">
        <v>338</v>
      </c>
      <c r="P109">
        <v>1762</v>
      </c>
      <c r="Q109">
        <v>0.2297</v>
      </c>
      <c r="R109">
        <v>77.01</v>
      </c>
      <c r="S109">
        <v>49.81</v>
      </c>
    </row>
    <row r="110" spans="1:19">
      <c r="A110" s="5">
        <v>559325430280</v>
      </c>
      <c r="B110">
        <v>6240.9</v>
      </c>
      <c r="C110">
        <v>181</v>
      </c>
      <c r="D110">
        <v>694</v>
      </c>
      <c r="E110">
        <v>0.2334</v>
      </c>
      <c r="F110">
        <v>38.52</v>
      </c>
      <c r="G110">
        <v>34.48</v>
      </c>
      <c r="H110">
        <v>6648.93</v>
      </c>
      <c r="I110">
        <v>193</v>
      </c>
      <c r="J110">
        <v>695</v>
      </c>
      <c r="K110">
        <v>0.2187</v>
      </c>
      <c r="L110">
        <v>43.74</v>
      </c>
      <c r="M110">
        <v>34.45</v>
      </c>
      <c r="N110">
        <v>12889.83</v>
      </c>
      <c r="O110">
        <v>374</v>
      </c>
      <c r="P110">
        <v>1389</v>
      </c>
      <c r="Q110">
        <v>0.4521</v>
      </c>
      <c r="R110">
        <v>82.26</v>
      </c>
      <c r="S110">
        <v>68.93</v>
      </c>
    </row>
    <row r="111" spans="1:19">
      <c r="A111" s="5">
        <v>559686121121</v>
      </c>
      <c r="B111">
        <v>7817.21</v>
      </c>
      <c r="C111">
        <v>64</v>
      </c>
      <c r="D111">
        <v>248</v>
      </c>
      <c r="E111">
        <v>0.1411</v>
      </c>
      <c r="F111">
        <v>223.35</v>
      </c>
      <c r="G111">
        <v>122.14</v>
      </c>
      <c r="H111">
        <v>6353.65</v>
      </c>
      <c r="I111">
        <v>53</v>
      </c>
      <c r="J111">
        <v>224</v>
      </c>
      <c r="K111">
        <v>0.1429</v>
      </c>
      <c r="L111">
        <v>198.55</v>
      </c>
      <c r="M111">
        <v>119.88</v>
      </c>
      <c r="N111">
        <v>14170.86</v>
      </c>
      <c r="O111">
        <v>117</v>
      </c>
      <c r="P111">
        <v>472</v>
      </c>
      <c r="Q111">
        <v>0.284</v>
      </c>
      <c r="R111">
        <v>421.9</v>
      </c>
      <c r="S111">
        <v>242.02</v>
      </c>
    </row>
    <row r="112" spans="1:19">
      <c r="A112" s="5">
        <v>562374577568</v>
      </c>
      <c r="B112">
        <v>3899.56</v>
      </c>
      <c r="C112">
        <v>77</v>
      </c>
      <c r="D112">
        <v>530</v>
      </c>
      <c r="E112">
        <v>0.1245</v>
      </c>
      <c r="F112">
        <v>59.08</v>
      </c>
      <c r="G112">
        <v>50.64</v>
      </c>
      <c r="H112">
        <v>3695.23</v>
      </c>
      <c r="I112">
        <v>74</v>
      </c>
      <c r="J112">
        <v>458</v>
      </c>
      <c r="K112">
        <v>0.1266</v>
      </c>
      <c r="L112">
        <v>63.71</v>
      </c>
      <c r="M112">
        <v>49.94</v>
      </c>
      <c r="N112">
        <v>7594.79</v>
      </c>
      <c r="O112">
        <v>151</v>
      </c>
      <c r="P112">
        <v>988</v>
      </c>
      <c r="Q112">
        <v>0.2511</v>
      </c>
      <c r="R112">
        <v>122.79</v>
      </c>
      <c r="S112">
        <v>100.58</v>
      </c>
    </row>
    <row r="113" spans="1:19">
      <c r="A113" s="5">
        <v>562674596108</v>
      </c>
      <c r="B113">
        <v>8061.2</v>
      </c>
      <c r="C113">
        <v>232</v>
      </c>
      <c r="D113">
        <v>1230</v>
      </c>
      <c r="E113">
        <v>0.1293</v>
      </c>
      <c r="F113">
        <v>50.7</v>
      </c>
      <c r="G113">
        <v>34.75</v>
      </c>
      <c r="H113">
        <v>5905.64</v>
      </c>
      <c r="I113">
        <v>168</v>
      </c>
      <c r="J113">
        <v>1142</v>
      </c>
      <c r="K113">
        <v>0.1156</v>
      </c>
      <c r="L113">
        <v>44.74</v>
      </c>
      <c r="M113">
        <v>35.15</v>
      </c>
      <c r="N113">
        <v>13966.84</v>
      </c>
      <c r="O113">
        <v>400</v>
      </c>
      <c r="P113">
        <v>2372</v>
      </c>
      <c r="Q113">
        <v>0.2449</v>
      </c>
      <c r="R113">
        <v>95.44</v>
      </c>
      <c r="S113">
        <v>69.9</v>
      </c>
    </row>
    <row r="114" spans="1:19">
      <c r="A114" s="5">
        <v>563834177641</v>
      </c>
      <c r="B114">
        <v>23640.07</v>
      </c>
      <c r="C114">
        <v>161</v>
      </c>
      <c r="D114">
        <v>590</v>
      </c>
      <c r="E114">
        <v>0.1475</v>
      </c>
      <c r="F114">
        <v>271.72</v>
      </c>
      <c r="G114">
        <v>146.83</v>
      </c>
      <c r="H114">
        <v>18604.2</v>
      </c>
      <c r="I114">
        <v>130</v>
      </c>
      <c r="J114">
        <v>592</v>
      </c>
      <c r="K114">
        <v>0.1487</v>
      </c>
      <c r="L114">
        <v>211.41</v>
      </c>
      <c r="M114">
        <v>143.11</v>
      </c>
      <c r="N114">
        <v>42244.27</v>
      </c>
      <c r="O114">
        <v>291</v>
      </c>
      <c r="P114">
        <v>1182</v>
      </c>
      <c r="Q114">
        <v>0.2962</v>
      </c>
      <c r="R114">
        <v>483.13</v>
      </c>
      <c r="S114">
        <v>289.94</v>
      </c>
    </row>
    <row r="115" spans="1:19">
      <c r="A115" s="5">
        <v>563835009431</v>
      </c>
      <c r="B115">
        <v>3781.53</v>
      </c>
      <c r="C115">
        <v>50</v>
      </c>
      <c r="D115">
        <v>537</v>
      </c>
      <c r="E115">
        <v>0.0763</v>
      </c>
      <c r="F115">
        <v>92.23</v>
      </c>
      <c r="G115">
        <v>75.63</v>
      </c>
      <c r="H115">
        <v>6188.28</v>
      </c>
      <c r="I115">
        <v>82</v>
      </c>
      <c r="J115">
        <v>535</v>
      </c>
      <c r="K115">
        <v>0.114</v>
      </c>
      <c r="L115">
        <v>101.45</v>
      </c>
      <c r="M115">
        <v>75.47</v>
      </c>
      <c r="N115">
        <v>9969.81</v>
      </c>
      <c r="O115">
        <v>132</v>
      </c>
      <c r="P115">
        <v>1072</v>
      </c>
      <c r="Q115">
        <v>0.1903</v>
      </c>
      <c r="R115">
        <v>193.68</v>
      </c>
      <c r="S115">
        <v>151.1</v>
      </c>
    </row>
    <row r="116" spans="1:19">
      <c r="A116" s="5">
        <v>564135111481</v>
      </c>
      <c r="B116">
        <v>16339.16</v>
      </c>
      <c r="C116">
        <v>135</v>
      </c>
      <c r="D116">
        <v>393</v>
      </c>
      <c r="E116">
        <v>0.1629</v>
      </c>
      <c r="F116">
        <v>255.3</v>
      </c>
      <c r="G116">
        <v>121.03</v>
      </c>
      <c r="H116">
        <v>8416.66</v>
      </c>
      <c r="I116">
        <v>70</v>
      </c>
      <c r="J116">
        <v>360</v>
      </c>
      <c r="K116">
        <v>0.125</v>
      </c>
      <c r="L116">
        <v>187.04</v>
      </c>
      <c r="M116">
        <v>120.24</v>
      </c>
      <c r="N116">
        <v>24755.82</v>
      </c>
      <c r="O116">
        <v>205</v>
      </c>
      <c r="P116">
        <v>753</v>
      </c>
      <c r="Q116">
        <v>0.2879</v>
      </c>
      <c r="R116">
        <v>442.34</v>
      </c>
      <c r="S116">
        <v>241.27</v>
      </c>
    </row>
    <row r="117" spans="1:19">
      <c r="A117" s="5">
        <v>564587383224</v>
      </c>
      <c r="B117">
        <v>122245.09</v>
      </c>
      <c r="C117">
        <v>2265</v>
      </c>
      <c r="D117">
        <v>12167</v>
      </c>
      <c r="E117">
        <v>0.1222</v>
      </c>
      <c r="F117">
        <v>82.21</v>
      </c>
      <c r="G117">
        <v>53.97</v>
      </c>
      <c r="H117">
        <v>116977.84</v>
      </c>
      <c r="I117">
        <v>2150</v>
      </c>
      <c r="J117">
        <v>15071</v>
      </c>
      <c r="K117">
        <v>0.0904</v>
      </c>
      <c r="L117">
        <v>85.89</v>
      </c>
      <c r="M117">
        <v>54.41</v>
      </c>
      <c r="N117">
        <v>239222.93</v>
      </c>
      <c r="O117">
        <v>4415</v>
      </c>
      <c r="P117">
        <v>27238</v>
      </c>
      <c r="Q117">
        <v>0.2126</v>
      </c>
      <c r="R117">
        <v>168.1</v>
      </c>
      <c r="S117">
        <v>108.38</v>
      </c>
    </row>
    <row r="118" spans="1:19">
      <c r="A118" s="5">
        <v>566160365748</v>
      </c>
      <c r="B118">
        <v>1708.94</v>
      </c>
      <c r="C118">
        <v>73</v>
      </c>
      <c r="D118">
        <v>900</v>
      </c>
      <c r="E118">
        <v>0.0567</v>
      </c>
      <c r="F118">
        <v>33.51</v>
      </c>
      <c r="G118">
        <v>23.41</v>
      </c>
      <c r="H118">
        <v>1010.68</v>
      </c>
      <c r="I118">
        <v>43</v>
      </c>
      <c r="J118">
        <v>777</v>
      </c>
      <c r="K118">
        <v>0.0502</v>
      </c>
      <c r="L118">
        <v>25.91</v>
      </c>
      <c r="M118">
        <v>23.5</v>
      </c>
      <c r="N118">
        <v>2719.62</v>
      </c>
      <c r="O118">
        <v>116</v>
      </c>
      <c r="P118">
        <v>1677</v>
      </c>
      <c r="Q118">
        <v>0.1069</v>
      </c>
      <c r="R118">
        <v>59.42</v>
      </c>
      <c r="S118">
        <v>46.91</v>
      </c>
    </row>
    <row r="119" spans="1:19">
      <c r="A119" s="5">
        <v>567833129601</v>
      </c>
      <c r="B119">
        <v>1524.03</v>
      </c>
      <c r="C119">
        <v>73</v>
      </c>
      <c r="D119">
        <v>410</v>
      </c>
      <c r="E119">
        <v>0.0805</v>
      </c>
      <c r="F119">
        <v>46.18</v>
      </c>
      <c r="G119">
        <v>20.88</v>
      </c>
      <c r="H119">
        <v>1376.74</v>
      </c>
      <c r="I119">
        <v>67</v>
      </c>
      <c r="J119">
        <v>360</v>
      </c>
      <c r="K119">
        <v>0.0639</v>
      </c>
      <c r="L119">
        <v>59.86</v>
      </c>
      <c r="M119">
        <v>20.55</v>
      </c>
      <c r="N119">
        <v>2900.77</v>
      </c>
      <c r="O119">
        <v>140</v>
      </c>
      <c r="P119">
        <v>770</v>
      </c>
      <c r="Q119">
        <v>0.1444</v>
      </c>
      <c r="R119">
        <v>106.04</v>
      </c>
      <c r="S119">
        <v>41.43</v>
      </c>
    </row>
    <row r="120" spans="1:19">
      <c r="A120" s="5">
        <v>568629665883</v>
      </c>
      <c r="B120">
        <v>7885.05</v>
      </c>
      <c r="C120">
        <v>6616</v>
      </c>
      <c r="D120">
        <v>36065</v>
      </c>
      <c r="E120">
        <v>0.1772</v>
      </c>
      <c r="F120">
        <v>1.23</v>
      </c>
      <c r="G120">
        <v>1.19</v>
      </c>
      <c r="H120">
        <v>7930.74</v>
      </c>
      <c r="I120">
        <v>6553</v>
      </c>
      <c r="J120">
        <v>26753</v>
      </c>
      <c r="K120">
        <v>0.2376</v>
      </c>
      <c r="L120">
        <v>1.25</v>
      </c>
      <c r="M120">
        <v>1.21</v>
      </c>
      <c r="N120">
        <v>15815.79</v>
      </c>
      <c r="O120">
        <v>13169</v>
      </c>
      <c r="P120">
        <v>62818</v>
      </c>
      <c r="Q120">
        <v>0.4148</v>
      </c>
      <c r="R120">
        <v>2.48</v>
      </c>
      <c r="S120">
        <v>2.4</v>
      </c>
    </row>
    <row r="121" spans="1:19">
      <c r="A121" s="5">
        <v>568765915390</v>
      </c>
      <c r="B121">
        <v>1961.65</v>
      </c>
      <c r="C121">
        <v>1003</v>
      </c>
      <c r="D121">
        <v>3366</v>
      </c>
      <c r="E121">
        <v>0.2671</v>
      </c>
      <c r="F121">
        <v>2.18</v>
      </c>
      <c r="G121">
        <v>1.96</v>
      </c>
      <c r="H121">
        <v>1688.49</v>
      </c>
      <c r="I121">
        <v>1155</v>
      </c>
      <c r="J121">
        <v>3048</v>
      </c>
      <c r="K121">
        <v>0.354</v>
      </c>
      <c r="L121">
        <v>1.56</v>
      </c>
      <c r="M121">
        <v>1.46</v>
      </c>
      <c r="N121">
        <v>3650.14</v>
      </c>
      <c r="O121">
        <v>2158</v>
      </c>
      <c r="P121">
        <v>6414</v>
      </c>
      <c r="Q121">
        <v>0.6211</v>
      </c>
      <c r="R121">
        <v>3.74</v>
      </c>
      <c r="S121">
        <v>3.42</v>
      </c>
    </row>
    <row r="122" spans="1:19">
      <c r="A122" s="5">
        <v>569386315777</v>
      </c>
      <c r="B122">
        <v>15586.75</v>
      </c>
      <c r="C122">
        <v>8006</v>
      </c>
      <c r="D122">
        <v>43804</v>
      </c>
      <c r="E122">
        <v>0.1696</v>
      </c>
      <c r="F122">
        <v>2.1</v>
      </c>
      <c r="G122">
        <v>1.95</v>
      </c>
      <c r="H122">
        <v>16432.96</v>
      </c>
      <c r="I122">
        <v>8491</v>
      </c>
      <c r="J122">
        <v>33124</v>
      </c>
      <c r="K122">
        <v>0.2383</v>
      </c>
      <c r="L122">
        <v>2.08</v>
      </c>
      <c r="M122">
        <v>1.94</v>
      </c>
      <c r="N122">
        <v>32019.71</v>
      </c>
      <c r="O122">
        <v>16497</v>
      </c>
      <c r="P122">
        <v>76928</v>
      </c>
      <c r="Q122">
        <v>0.4079</v>
      </c>
      <c r="R122">
        <v>4.18</v>
      </c>
      <c r="S122">
        <v>3.89</v>
      </c>
    </row>
    <row r="123" spans="1:19">
      <c r="A123" s="5">
        <v>569438859623</v>
      </c>
      <c r="H123">
        <v>80</v>
      </c>
      <c r="I123">
        <v>2</v>
      </c>
      <c r="J123">
        <v>11</v>
      </c>
      <c r="K123">
        <v>0.0909</v>
      </c>
      <c r="L123">
        <v>80</v>
      </c>
      <c r="M123">
        <v>40</v>
      </c>
      <c r="N123">
        <v>80</v>
      </c>
      <c r="O123">
        <v>2</v>
      </c>
      <c r="P123">
        <v>11</v>
      </c>
      <c r="Q123">
        <v>0.0909</v>
      </c>
      <c r="R123">
        <v>80</v>
      </c>
      <c r="S123">
        <v>40</v>
      </c>
    </row>
    <row r="124" spans="1:19">
      <c r="A124" s="5">
        <v>569909827792</v>
      </c>
      <c r="B124">
        <v>2541.3</v>
      </c>
      <c r="C124">
        <v>48</v>
      </c>
      <c r="D124">
        <v>729</v>
      </c>
      <c r="E124">
        <v>0.0412</v>
      </c>
      <c r="F124">
        <v>84.71</v>
      </c>
      <c r="G124">
        <v>52.94</v>
      </c>
      <c r="H124">
        <v>1569.55</v>
      </c>
      <c r="I124">
        <v>30</v>
      </c>
      <c r="J124">
        <v>794</v>
      </c>
      <c r="K124">
        <v>0.0277</v>
      </c>
      <c r="L124">
        <v>71.34</v>
      </c>
      <c r="M124">
        <v>52.32</v>
      </c>
      <c r="N124">
        <v>4110.85</v>
      </c>
      <c r="O124">
        <v>78</v>
      </c>
      <c r="P124">
        <v>1523</v>
      </c>
      <c r="Q124">
        <v>0.0689</v>
      </c>
      <c r="R124">
        <v>156.05</v>
      </c>
      <c r="S124">
        <v>105.26</v>
      </c>
    </row>
    <row r="125" spans="1:19">
      <c r="A125" s="5">
        <v>570173668187</v>
      </c>
      <c r="B125">
        <v>681.81</v>
      </c>
      <c r="C125">
        <v>32</v>
      </c>
      <c r="D125">
        <v>221</v>
      </c>
      <c r="E125">
        <v>0.1086</v>
      </c>
      <c r="F125">
        <v>28.41</v>
      </c>
      <c r="G125">
        <v>21.31</v>
      </c>
      <c r="H125">
        <v>1100.17</v>
      </c>
      <c r="I125">
        <v>51</v>
      </c>
      <c r="J125">
        <v>214</v>
      </c>
      <c r="K125">
        <v>0.1402</v>
      </c>
      <c r="L125">
        <v>36.67</v>
      </c>
      <c r="M125">
        <v>21.57</v>
      </c>
      <c r="N125">
        <v>1781.98</v>
      </c>
      <c r="O125">
        <v>83</v>
      </c>
      <c r="P125">
        <v>435</v>
      </c>
      <c r="Q125">
        <v>0.2488</v>
      </c>
      <c r="R125">
        <v>65.08</v>
      </c>
      <c r="S125">
        <v>42.88</v>
      </c>
    </row>
    <row r="126" spans="1:19">
      <c r="A126" s="5">
        <v>570361375952</v>
      </c>
      <c r="B126">
        <v>888.79</v>
      </c>
      <c r="C126">
        <v>21</v>
      </c>
      <c r="D126">
        <v>241</v>
      </c>
      <c r="E126">
        <v>0.0705</v>
      </c>
      <c r="F126">
        <v>52.28</v>
      </c>
      <c r="G126">
        <v>42.32</v>
      </c>
      <c r="H126">
        <v>1265.21</v>
      </c>
      <c r="I126">
        <v>30</v>
      </c>
      <c r="J126">
        <v>224</v>
      </c>
      <c r="K126">
        <v>0.0848</v>
      </c>
      <c r="L126">
        <v>66.59</v>
      </c>
      <c r="M126">
        <v>42.17</v>
      </c>
      <c r="N126">
        <v>2154</v>
      </c>
      <c r="O126">
        <v>51</v>
      </c>
      <c r="P126">
        <v>465</v>
      </c>
      <c r="Q126">
        <v>0.1553</v>
      </c>
      <c r="R126">
        <v>118.87</v>
      </c>
      <c r="S126">
        <v>84.49</v>
      </c>
    </row>
    <row r="127" spans="1:19">
      <c r="A127" s="5">
        <v>572262680111</v>
      </c>
      <c r="B127">
        <v>2085.27</v>
      </c>
      <c r="C127">
        <v>87</v>
      </c>
      <c r="D127">
        <v>332</v>
      </c>
      <c r="E127">
        <v>0.2048</v>
      </c>
      <c r="F127">
        <v>30.67</v>
      </c>
      <c r="G127">
        <v>23.97</v>
      </c>
      <c r="H127">
        <v>1600.51</v>
      </c>
      <c r="I127">
        <v>69</v>
      </c>
      <c r="J127">
        <v>389</v>
      </c>
      <c r="K127">
        <v>0.1363</v>
      </c>
      <c r="L127">
        <v>30.2</v>
      </c>
      <c r="M127">
        <v>23.2</v>
      </c>
      <c r="N127">
        <v>3685.78</v>
      </c>
      <c r="O127">
        <v>156</v>
      </c>
      <c r="P127">
        <v>721</v>
      </c>
      <c r="Q127">
        <v>0.3411</v>
      </c>
      <c r="R127">
        <v>60.87</v>
      </c>
      <c r="S127">
        <v>47.17</v>
      </c>
    </row>
    <row r="128" spans="1:19">
      <c r="A128" s="5">
        <v>573035985548</v>
      </c>
      <c r="B128">
        <v>23373.82</v>
      </c>
      <c r="C128">
        <v>664</v>
      </c>
      <c r="D128">
        <v>1889</v>
      </c>
      <c r="E128">
        <v>0.261</v>
      </c>
      <c r="F128">
        <v>47.41</v>
      </c>
      <c r="G128">
        <v>35.2</v>
      </c>
      <c r="H128">
        <v>20531.14</v>
      </c>
      <c r="I128">
        <v>583</v>
      </c>
      <c r="J128">
        <v>1872</v>
      </c>
      <c r="K128">
        <v>0.2479</v>
      </c>
      <c r="L128">
        <v>44.25</v>
      </c>
      <c r="M128">
        <v>35.22</v>
      </c>
      <c r="N128">
        <v>43904.96</v>
      </c>
      <c r="O128">
        <v>1247</v>
      </c>
      <c r="P128">
        <v>3761</v>
      </c>
      <c r="Q128">
        <v>0.5089</v>
      </c>
      <c r="R128">
        <v>91.66</v>
      </c>
      <c r="S128">
        <v>70.42</v>
      </c>
    </row>
    <row r="129" spans="1:19">
      <c r="A129" s="5">
        <v>573160835361</v>
      </c>
      <c r="B129">
        <v>4812.64</v>
      </c>
      <c r="C129">
        <v>198</v>
      </c>
      <c r="D129">
        <v>2265</v>
      </c>
      <c r="E129">
        <v>0.0711</v>
      </c>
      <c r="F129">
        <v>29.89</v>
      </c>
      <c r="G129">
        <v>24.31</v>
      </c>
      <c r="H129">
        <v>3644.55</v>
      </c>
      <c r="I129">
        <v>148</v>
      </c>
      <c r="J129">
        <v>1963</v>
      </c>
      <c r="K129">
        <v>0.0616</v>
      </c>
      <c r="L129">
        <v>30.12</v>
      </c>
      <c r="M129">
        <v>24.63</v>
      </c>
      <c r="N129">
        <v>8457.19</v>
      </c>
      <c r="O129">
        <v>346</v>
      </c>
      <c r="P129">
        <v>4228</v>
      </c>
      <c r="Q129">
        <v>0.1327</v>
      </c>
      <c r="R129">
        <v>60.01</v>
      </c>
      <c r="S129">
        <v>48.94</v>
      </c>
    </row>
    <row r="130" spans="1:19">
      <c r="A130" s="5">
        <v>574308070162</v>
      </c>
      <c r="B130">
        <v>59859.12</v>
      </c>
      <c r="C130">
        <v>1353</v>
      </c>
      <c r="D130">
        <v>8444</v>
      </c>
      <c r="E130">
        <v>0.1098</v>
      </c>
      <c r="F130">
        <v>64.57</v>
      </c>
      <c r="G130">
        <v>44.24</v>
      </c>
      <c r="H130">
        <v>60677.64</v>
      </c>
      <c r="I130">
        <v>1383</v>
      </c>
      <c r="J130">
        <v>8352</v>
      </c>
      <c r="K130">
        <v>0.1074</v>
      </c>
      <c r="L130">
        <v>67.65</v>
      </c>
      <c r="M130">
        <v>43.87</v>
      </c>
      <c r="N130">
        <v>120536.76</v>
      </c>
      <c r="O130">
        <v>2736</v>
      </c>
      <c r="P130">
        <v>16796</v>
      </c>
      <c r="Q130">
        <v>0.2172</v>
      </c>
      <c r="R130">
        <v>132.22</v>
      </c>
      <c r="S130">
        <v>88.11</v>
      </c>
    </row>
    <row r="131" spans="1:19">
      <c r="A131" s="5">
        <v>574520036128</v>
      </c>
      <c r="B131">
        <v>8535.94</v>
      </c>
      <c r="C131">
        <v>228</v>
      </c>
      <c r="D131">
        <v>1261</v>
      </c>
      <c r="E131">
        <v>0.1118</v>
      </c>
      <c r="F131">
        <v>60.54</v>
      </c>
      <c r="G131">
        <v>37.44</v>
      </c>
      <c r="H131">
        <v>16334.22</v>
      </c>
      <c r="I131">
        <v>423</v>
      </c>
      <c r="J131">
        <v>1189</v>
      </c>
      <c r="K131">
        <v>0.1278</v>
      </c>
      <c r="L131">
        <v>107.46</v>
      </c>
      <c r="M131">
        <v>38.62</v>
      </c>
      <c r="N131">
        <v>24870.16</v>
      </c>
      <c r="O131">
        <v>651</v>
      </c>
      <c r="P131">
        <v>2450</v>
      </c>
      <c r="Q131">
        <v>0.2396</v>
      </c>
      <c r="R131">
        <v>168</v>
      </c>
      <c r="S131">
        <v>76.06</v>
      </c>
    </row>
    <row r="132" spans="1:19">
      <c r="A132" s="5">
        <v>574623529141</v>
      </c>
      <c r="B132">
        <v>107.36</v>
      </c>
      <c r="C132">
        <v>4</v>
      </c>
      <c r="D132">
        <v>22</v>
      </c>
      <c r="E132">
        <v>0.1364</v>
      </c>
      <c r="F132">
        <v>35.79</v>
      </c>
      <c r="G132">
        <v>26.84</v>
      </c>
      <c r="N132">
        <v>107.36</v>
      </c>
      <c r="O132">
        <v>4</v>
      </c>
      <c r="P132">
        <v>22</v>
      </c>
      <c r="Q132">
        <v>0.1364</v>
      </c>
      <c r="R132">
        <v>35.79</v>
      </c>
      <c r="S132">
        <v>26.84</v>
      </c>
    </row>
    <row r="133" spans="1:19">
      <c r="A133" s="5">
        <v>574624025153</v>
      </c>
      <c r="B133">
        <v>344.31</v>
      </c>
      <c r="C133">
        <v>9</v>
      </c>
      <c r="D133">
        <v>95</v>
      </c>
      <c r="E133">
        <v>0.0947</v>
      </c>
      <c r="F133">
        <v>38.26</v>
      </c>
      <c r="G133">
        <v>38.26</v>
      </c>
      <c r="H133">
        <v>115.85</v>
      </c>
      <c r="I133">
        <v>3</v>
      </c>
      <c r="J133">
        <v>86</v>
      </c>
      <c r="K133">
        <v>0.0349</v>
      </c>
      <c r="L133">
        <v>38.62</v>
      </c>
      <c r="M133">
        <v>38.62</v>
      </c>
      <c r="N133">
        <v>460.16</v>
      </c>
      <c r="O133">
        <v>12</v>
      </c>
      <c r="P133">
        <v>181</v>
      </c>
      <c r="Q133">
        <v>0.1296</v>
      </c>
      <c r="R133">
        <v>76.88</v>
      </c>
      <c r="S133">
        <v>76.88</v>
      </c>
    </row>
    <row r="134" spans="1:19">
      <c r="A134" s="5">
        <v>574735494600</v>
      </c>
      <c r="B134">
        <v>464.06</v>
      </c>
      <c r="C134">
        <v>8</v>
      </c>
      <c r="D134">
        <v>209</v>
      </c>
      <c r="E134">
        <v>0.0335</v>
      </c>
      <c r="F134">
        <v>66.29</v>
      </c>
      <c r="G134">
        <v>58.01</v>
      </c>
      <c r="H134">
        <v>925.48</v>
      </c>
      <c r="I134">
        <v>16</v>
      </c>
      <c r="J134">
        <v>236</v>
      </c>
      <c r="K134">
        <v>0.0466</v>
      </c>
      <c r="L134">
        <v>84.13</v>
      </c>
      <c r="M134">
        <v>57.84</v>
      </c>
      <c r="N134">
        <v>1389.54</v>
      </c>
      <c r="O134">
        <v>24</v>
      </c>
      <c r="P134">
        <v>445</v>
      </c>
      <c r="Q134">
        <v>0.0801</v>
      </c>
      <c r="R134">
        <v>150.42</v>
      </c>
      <c r="S134">
        <v>115.85</v>
      </c>
    </row>
    <row r="135" spans="1:19">
      <c r="A135" s="5">
        <v>574838039203</v>
      </c>
      <c r="B135">
        <v>77.4</v>
      </c>
      <c r="C135">
        <v>3</v>
      </c>
      <c r="D135">
        <v>46</v>
      </c>
      <c r="E135">
        <v>0.0435</v>
      </c>
      <c r="F135">
        <v>38.7</v>
      </c>
      <c r="G135">
        <v>25.8</v>
      </c>
      <c r="H135">
        <v>77.4</v>
      </c>
      <c r="I135">
        <v>3</v>
      </c>
      <c r="J135">
        <v>34</v>
      </c>
      <c r="K135">
        <v>0.0882</v>
      </c>
      <c r="L135">
        <v>25.8</v>
      </c>
      <c r="M135">
        <v>25.8</v>
      </c>
      <c r="N135">
        <v>154.8</v>
      </c>
      <c r="O135">
        <v>6</v>
      </c>
      <c r="P135">
        <v>80</v>
      </c>
      <c r="Q135">
        <v>0.1317</v>
      </c>
      <c r="R135">
        <v>64.5</v>
      </c>
      <c r="S135">
        <v>51.6</v>
      </c>
    </row>
    <row r="136" spans="1:19">
      <c r="A136" s="5">
        <v>575744476444</v>
      </c>
      <c r="B136">
        <v>393.15</v>
      </c>
      <c r="C136">
        <v>44</v>
      </c>
      <c r="D136">
        <v>361</v>
      </c>
      <c r="E136">
        <v>0.108</v>
      </c>
      <c r="F136">
        <v>10.08</v>
      </c>
      <c r="G136">
        <v>8.94</v>
      </c>
      <c r="H136">
        <v>1253.96</v>
      </c>
      <c r="I136">
        <v>140</v>
      </c>
      <c r="J136">
        <v>343</v>
      </c>
      <c r="K136">
        <v>0.1166</v>
      </c>
      <c r="L136">
        <v>31.35</v>
      </c>
      <c r="M136">
        <v>8.96</v>
      </c>
      <c r="N136">
        <v>1647.11</v>
      </c>
      <c r="O136">
        <v>184</v>
      </c>
      <c r="P136">
        <v>704</v>
      </c>
      <c r="Q136">
        <v>0.2246</v>
      </c>
      <c r="R136">
        <v>41.43</v>
      </c>
      <c r="S136">
        <v>17.9</v>
      </c>
    </row>
    <row r="137" spans="1:19">
      <c r="A137" s="5">
        <v>575961933882</v>
      </c>
      <c r="B137">
        <v>616.85</v>
      </c>
      <c r="C137">
        <v>22</v>
      </c>
      <c r="D137">
        <v>181</v>
      </c>
      <c r="E137">
        <v>0.105</v>
      </c>
      <c r="F137">
        <v>32.47</v>
      </c>
      <c r="G137">
        <v>28.04</v>
      </c>
      <c r="H137">
        <v>587.66</v>
      </c>
      <c r="I137">
        <v>22</v>
      </c>
      <c r="J137">
        <v>137</v>
      </c>
      <c r="K137">
        <v>0.1022</v>
      </c>
      <c r="L137">
        <v>41.98</v>
      </c>
      <c r="M137">
        <v>26.71</v>
      </c>
      <c r="N137">
        <v>1204.51</v>
      </c>
      <c r="O137">
        <v>44</v>
      </c>
      <c r="P137">
        <v>318</v>
      </c>
      <c r="Q137">
        <v>0.2072</v>
      </c>
      <c r="R137">
        <v>74.45</v>
      </c>
      <c r="S137">
        <v>54.75</v>
      </c>
    </row>
    <row r="138" spans="1:19">
      <c r="A138" s="5">
        <v>576123419275</v>
      </c>
      <c r="B138">
        <v>1793.84</v>
      </c>
      <c r="C138">
        <v>311</v>
      </c>
      <c r="D138">
        <v>1549</v>
      </c>
      <c r="E138">
        <v>0.1846</v>
      </c>
      <c r="F138">
        <v>6.27</v>
      </c>
      <c r="G138">
        <v>5.77</v>
      </c>
      <c r="H138">
        <v>1692.42</v>
      </c>
      <c r="I138">
        <v>299</v>
      </c>
      <c r="J138">
        <v>1406</v>
      </c>
      <c r="K138">
        <v>0.2048</v>
      </c>
      <c r="L138">
        <v>5.88</v>
      </c>
      <c r="M138">
        <v>5.66</v>
      </c>
      <c r="N138">
        <v>3486.26</v>
      </c>
      <c r="O138">
        <v>610</v>
      </c>
      <c r="P138">
        <v>2955</v>
      </c>
      <c r="Q138">
        <v>0.3894</v>
      </c>
      <c r="R138">
        <v>12.15</v>
      </c>
      <c r="S138">
        <v>11.43</v>
      </c>
    </row>
    <row r="139" spans="1:19">
      <c r="A139" s="5">
        <v>576130979060</v>
      </c>
      <c r="B139">
        <v>1664.63</v>
      </c>
      <c r="C139">
        <v>87</v>
      </c>
      <c r="D139">
        <v>553</v>
      </c>
      <c r="E139">
        <v>0.094</v>
      </c>
      <c r="F139">
        <v>32.01</v>
      </c>
      <c r="G139">
        <v>19.13</v>
      </c>
      <c r="H139">
        <v>1467.75</v>
      </c>
      <c r="I139">
        <v>75</v>
      </c>
      <c r="J139">
        <v>521</v>
      </c>
      <c r="K139">
        <v>0.1113</v>
      </c>
      <c r="L139">
        <v>25.31</v>
      </c>
      <c r="M139">
        <v>19.57</v>
      </c>
      <c r="N139">
        <v>3132.38</v>
      </c>
      <c r="O139">
        <v>162</v>
      </c>
      <c r="P139">
        <v>1074</v>
      </c>
      <c r="Q139">
        <v>0.2053</v>
      </c>
      <c r="R139">
        <v>57.32</v>
      </c>
      <c r="S139">
        <v>38.7</v>
      </c>
    </row>
    <row r="140" spans="1:19">
      <c r="A140" s="5">
        <v>576203437986</v>
      </c>
      <c r="H140">
        <v>149.5</v>
      </c>
      <c r="I140">
        <v>5</v>
      </c>
      <c r="J140">
        <v>55</v>
      </c>
      <c r="K140">
        <v>0.0546</v>
      </c>
      <c r="L140">
        <v>49.83</v>
      </c>
      <c r="M140">
        <v>29.9</v>
      </c>
      <c r="N140">
        <v>149.5</v>
      </c>
      <c r="O140">
        <v>5</v>
      </c>
      <c r="P140">
        <v>55</v>
      </c>
      <c r="Q140">
        <v>0.0546</v>
      </c>
      <c r="R140">
        <v>49.83</v>
      </c>
      <c r="S140">
        <v>29.9</v>
      </c>
    </row>
    <row r="141" spans="1:19">
      <c r="A141" s="5">
        <v>577037788975</v>
      </c>
      <c r="B141">
        <v>8605.39</v>
      </c>
      <c r="C141">
        <v>460</v>
      </c>
      <c r="D141">
        <v>3479</v>
      </c>
      <c r="E141">
        <v>0.0839</v>
      </c>
      <c r="F141">
        <v>29.47</v>
      </c>
      <c r="G141">
        <v>18.71</v>
      </c>
      <c r="H141">
        <v>8795.38</v>
      </c>
      <c r="I141">
        <v>469</v>
      </c>
      <c r="J141">
        <v>3572</v>
      </c>
      <c r="K141">
        <v>0.0857</v>
      </c>
      <c r="L141">
        <v>28.74</v>
      </c>
      <c r="M141">
        <v>18.75</v>
      </c>
      <c r="N141">
        <v>17400.77</v>
      </c>
      <c r="O141">
        <v>929</v>
      </c>
      <c r="P141">
        <v>7051</v>
      </c>
      <c r="Q141">
        <v>0.1696</v>
      </c>
      <c r="R141">
        <v>58.21</v>
      </c>
      <c r="S141">
        <v>37.46</v>
      </c>
    </row>
    <row r="142" spans="1:19">
      <c r="A142" s="5">
        <v>577184412748</v>
      </c>
      <c r="B142">
        <v>7557.15</v>
      </c>
      <c r="C142">
        <v>219</v>
      </c>
      <c r="D142">
        <v>2398</v>
      </c>
      <c r="E142">
        <v>0.0751</v>
      </c>
      <c r="F142">
        <v>41.98</v>
      </c>
      <c r="G142">
        <v>34.51</v>
      </c>
      <c r="H142">
        <v>9588.85</v>
      </c>
      <c r="I142">
        <v>271</v>
      </c>
      <c r="J142">
        <v>2287</v>
      </c>
      <c r="K142">
        <v>0.0809</v>
      </c>
      <c r="L142">
        <v>51.83</v>
      </c>
      <c r="M142">
        <v>35.38</v>
      </c>
      <c r="N142">
        <v>17146</v>
      </c>
      <c r="O142">
        <v>490</v>
      </c>
      <c r="P142">
        <v>4685</v>
      </c>
      <c r="Q142">
        <v>0.156</v>
      </c>
      <c r="R142">
        <v>93.81</v>
      </c>
      <c r="S142">
        <v>69.89</v>
      </c>
    </row>
    <row r="143" spans="1:19">
      <c r="A143" s="5">
        <v>577710261716</v>
      </c>
      <c r="B143">
        <v>2769.59</v>
      </c>
      <c r="C143">
        <v>290</v>
      </c>
      <c r="D143">
        <v>966</v>
      </c>
      <c r="E143">
        <v>0.1832</v>
      </c>
      <c r="F143">
        <v>15.65</v>
      </c>
      <c r="G143">
        <v>9.55</v>
      </c>
      <c r="H143">
        <v>2452.45</v>
      </c>
      <c r="I143">
        <v>258</v>
      </c>
      <c r="J143">
        <v>944</v>
      </c>
      <c r="K143">
        <v>0.1854</v>
      </c>
      <c r="L143">
        <v>14.01</v>
      </c>
      <c r="M143">
        <v>9.51</v>
      </c>
      <c r="N143">
        <v>5222.04</v>
      </c>
      <c r="O143">
        <v>548</v>
      </c>
      <c r="P143">
        <v>1910</v>
      </c>
      <c r="Q143">
        <v>0.3686</v>
      </c>
      <c r="R143">
        <v>29.66</v>
      </c>
      <c r="S143">
        <v>19.06</v>
      </c>
    </row>
    <row r="144" spans="1:19">
      <c r="A144" s="5">
        <v>578894356956</v>
      </c>
      <c r="B144">
        <v>307.97</v>
      </c>
      <c r="C144">
        <v>12</v>
      </c>
      <c r="D144">
        <v>320</v>
      </c>
      <c r="E144">
        <v>0.0375</v>
      </c>
      <c r="F144">
        <v>25.66</v>
      </c>
      <c r="G144">
        <v>25.66</v>
      </c>
      <c r="H144">
        <v>479.37</v>
      </c>
      <c r="I144">
        <v>19</v>
      </c>
      <c r="J144">
        <v>248</v>
      </c>
      <c r="K144">
        <v>0.0484</v>
      </c>
      <c r="L144">
        <v>39.95</v>
      </c>
      <c r="M144">
        <v>25.23</v>
      </c>
      <c r="N144">
        <v>787.34</v>
      </c>
      <c r="O144">
        <v>31</v>
      </c>
      <c r="P144">
        <v>568</v>
      </c>
      <c r="Q144">
        <v>0.0859</v>
      </c>
      <c r="R144">
        <v>65.61</v>
      </c>
      <c r="S144">
        <v>50.89</v>
      </c>
    </row>
    <row r="145" spans="1:19">
      <c r="A145" s="5">
        <v>579320347030</v>
      </c>
      <c r="B145">
        <v>155.81</v>
      </c>
      <c r="C145">
        <v>7</v>
      </c>
      <c r="D145">
        <v>130</v>
      </c>
      <c r="E145">
        <v>0.0538</v>
      </c>
      <c r="F145">
        <v>22.26</v>
      </c>
      <c r="G145">
        <v>22.26</v>
      </c>
      <c r="H145">
        <v>85.58</v>
      </c>
      <c r="I145">
        <v>4</v>
      </c>
      <c r="J145">
        <v>117</v>
      </c>
      <c r="K145">
        <v>0.0342</v>
      </c>
      <c r="L145">
        <v>21.39</v>
      </c>
      <c r="M145">
        <v>21.39</v>
      </c>
      <c r="N145">
        <v>241.39</v>
      </c>
      <c r="O145">
        <v>11</v>
      </c>
      <c r="P145">
        <v>247</v>
      </c>
      <c r="Q145">
        <v>0.088</v>
      </c>
      <c r="R145">
        <v>43.65</v>
      </c>
      <c r="S145">
        <v>43.65</v>
      </c>
    </row>
    <row r="146" spans="1:19">
      <c r="A146" s="5">
        <v>579975467115</v>
      </c>
      <c r="B146">
        <v>2879.73</v>
      </c>
      <c r="C146">
        <v>162</v>
      </c>
      <c r="D146">
        <v>632</v>
      </c>
      <c r="E146">
        <v>0.1392</v>
      </c>
      <c r="F146">
        <v>32.72</v>
      </c>
      <c r="G146">
        <v>17.78</v>
      </c>
      <c r="H146">
        <v>3398.8</v>
      </c>
      <c r="I146">
        <v>190</v>
      </c>
      <c r="J146">
        <v>596</v>
      </c>
      <c r="K146">
        <v>0.1896</v>
      </c>
      <c r="L146">
        <v>30.08</v>
      </c>
      <c r="M146">
        <v>17.89</v>
      </c>
      <c r="N146">
        <v>6278.53</v>
      </c>
      <c r="O146">
        <v>352</v>
      </c>
      <c r="P146">
        <v>1228</v>
      </c>
      <c r="Q146">
        <v>0.3288</v>
      </c>
      <c r="R146">
        <v>62.8</v>
      </c>
      <c r="S146">
        <v>35.67</v>
      </c>
    </row>
    <row r="147" spans="1:19">
      <c r="A147" s="5">
        <v>581521081842</v>
      </c>
      <c r="B147">
        <v>7459.89</v>
      </c>
      <c r="C147">
        <v>309</v>
      </c>
      <c r="D147">
        <v>1615</v>
      </c>
      <c r="E147">
        <v>0.1313</v>
      </c>
      <c r="F147">
        <v>35.19</v>
      </c>
      <c r="G147">
        <v>24.14</v>
      </c>
      <c r="H147">
        <v>9180.9</v>
      </c>
      <c r="I147">
        <v>377</v>
      </c>
      <c r="J147">
        <v>1481</v>
      </c>
      <c r="K147">
        <v>0.16</v>
      </c>
      <c r="L147">
        <v>38.74</v>
      </c>
      <c r="M147">
        <v>24.35</v>
      </c>
      <c r="N147">
        <v>16640.79</v>
      </c>
      <c r="O147">
        <v>686</v>
      </c>
      <c r="P147">
        <v>3096</v>
      </c>
      <c r="Q147">
        <v>0.2913</v>
      </c>
      <c r="R147">
        <v>73.93</v>
      </c>
      <c r="S147">
        <v>48.49</v>
      </c>
    </row>
    <row r="148" spans="1:19">
      <c r="A148" s="5">
        <v>583164476133</v>
      </c>
      <c r="B148">
        <v>421.96</v>
      </c>
      <c r="C148">
        <v>6</v>
      </c>
      <c r="D148">
        <v>307</v>
      </c>
      <c r="E148">
        <v>0.0195</v>
      </c>
      <c r="F148">
        <v>70.33</v>
      </c>
      <c r="G148">
        <v>70.33</v>
      </c>
      <c r="H148">
        <v>197.28</v>
      </c>
      <c r="I148">
        <v>3</v>
      </c>
      <c r="J148">
        <v>245</v>
      </c>
      <c r="K148">
        <v>0.0122</v>
      </c>
      <c r="L148">
        <v>65.76</v>
      </c>
      <c r="M148">
        <v>65.76</v>
      </c>
      <c r="N148">
        <v>619.24</v>
      </c>
      <c r="O148">
        <v>9</v>
      </c>
      <c r="P148">
        <v>552</v>
      </c>
      <c r="Q148">
        <v>0.0317</v>
      </c>
      <c r="R148">
        <v>136.09</v>
      </c>
      <c r="S148">
        <v>136.09</v>
      </c>
    </row>
    <row r="149" spans="1:19">
      <c r="A149" s="5">
        <v>583500119036</v>
      </c>
      <c r="B149">
        <v>179.13</v>
      </c>
      <c r="C149">
        <v>5</v>
      </c>
      <c r="D149">
        <v>131</v>
      </c>
      <c r="E149">
        <v>0.0382</v>
      </c>
      <c r="F149">
        <v>35.83</v>
      </c>
      <c r="G149">
        <v>35.83</v>
      </c>
      <c r="H149">
        <v>70.24</v>
      </c>
      <c r="I149">
        <v>2</v>
      </c>
      <c r="J149">
        <v>92</v>
      </c>
      <c r="K149">
        <v>0.0217</v>
      </c>
      <c r="L149">
        <v>35.12</v>
      </c>
      <c r="M149">
        <v>35.12</v>
      </c>
      <c r="N149">
        <v>249.37</v>
      </c>
      <c r="O149">
        <v>7</v>
      </c>
      <c r="P149">
        <v>223</v>
      </c>
      <c r="Q149">
        <v>0.0599</v>
      </c>
      <c r="R149">
        <v>70.95</v>
      </c>
      <c r="S149">
        <v>70.95</v>
      </c>
    </row>
    <row r="150" spans="1:19">
      <c r="A150" s="5">
        <v>583511426009</v>
      </c>
      <c r="H150">
        <v>256.22</v>
      </c>
      <c r="I150">
        <v>4</v>
      </c>
      <c r="J150">
        <v>149</v>
      </c>
      <c r="K150">
        <v>0.0201</v>
      </c>
      <c r="L150">
        <v>85.41</v>
      </c>
      <c r="M150">
        <v>64.06</v>
      </c>
      <c r="N150">
        <v>256.22</v>
      </c>
      <c r="O150">
        <v>4</v>
      </c>
      <c r="P150">
        <v>149</v>
      </c>
      <c r="Q150">
        <v>0.0201</v>
      </c>
      <c r="R150">
        <v>85.41</v>
      </c>
      <c r="S150">
        <v>64.06</v>
      </c>
    </row>
    <row r="151" spans="1:19">
      <c r="A151" s="5">
        <v>583643847514</v>
      </c>
      <c r="B151">
        <v>7902.36</v>
      </c>
      <c r="C151">
        <v>187</v>
      </c>
      <c r="D151">
        <v>457</v>
      </c>
      <c r="E151">
        <v>0.1751</v>
      </c>
      <c r="F151">
        <v>98.78</v>
      </c>
      <c r="G151">
        <v>42.26</v>
      </c>
      <c r="H151">
        <v>6401.38</v>
      </c>
      <c r="I151">
        <v>150</v>
      </c>
      <c r="J151">
        <v>442</v>
      </c>
      <c r="K151">
        <v>0.1584</v>
      </c>
      <c r="L151">
        <v>91.45</v>
      </c>
      <c r="M151">
        <v>42.68</v>
      </c>
      <c r="N151">
        <v>14303.74</v>
      </c>
      <c r="O151">
        <v>337</v>
      </c>
      <c r="P151">
        <v>899</v>
      </c>
      <c r="Q151">
        <v>0.3335</v>
      </c>
      <c r="R151">
        <v>190.23</v>
      </c>
      <c r="S151">
        <v>84.94</v>
      </c>
    </row>
    <row r="152" spans="1:19">
      <c r="A152" s="5">
        <v>584257403229</v>
      </c>
      <c r="B152">
        <v>2021.74</v>
      </c>
      <c r="C152">
        <v>137</v>
      </c>
      <c r="D152">
        <v>744</v>
      </c>
      <c r="E152">
        <v>0.1505</v>
      </c>
      <c r="F152">
        <v>18.05</v>
      </c>
      <c r="G152">
        <v>14.76</v>
      </c>
      <c r="H152">
        <v>2307.86</v>
      </c>
      <c r="I152">
        <v>154</v>
      </c>
      <c r="J152">
        <v>762</v>
      </c>
      <c r="K152">
        <v>0.1654</v>
      </c>
      <c r="L152">
        <v>18.32</v>
      </c>
      <c r="M152">
        <v>14.99</v>
      </c>
      <c r="N152">
        <v>4329.6</v>
      </c>
      <c r="O152">
        <v>291</v>
      </c>
      <c r="P152">
        <v>1506</v>
      </c>
      <c r="Q152">
        <v>0.3159</v>
      </c>
      <c r="R152">
        <v>36.37</v>
      </c>
      <c r="S152">
        <v>29.75</v>
      </c>
    </row>
    <row r="153" spans="1:19">
      <c r="A153" s="5">
        <v>584436823460</v>
      </c>
      <c r="B153">
        <v>17778.07</v>
      </c>
      <c r="C153">
        <v>939</v>
      </c>
      <c r="D153">
        <v>4994</v>
      </c>
      <c r="E153">
        <v>0.125</v>
      </c>
      <c r="F153">
        <v>28.49</v>
      </c>
      <c r="G153">
        <v>18.93</v>
      </c>
      <c r="H153">
        <v>18727.66</v>
      </c>
      <c r="I153">
        <v>995</v>
      </c>
      <c r="J153">
        <v>4850</v>
      </c>
      <c r="K153">
        <v>0.133</v>
      </c>
      <c r="L153">
        <v>29.04</v>
      </c>
      <c r="M153">
        <v>18.82</v>
      </c>
      <c r="N153">
        <v>36505.73</v>
      </c>
      <c r="O153">
        <v>1934</v>
      </c>
      <c r="P153">
        <v>9844</v>
      </c>
      <c r="Q153">
        <v>0.258</v>
      </c>
      <c r="R153">
        <v>57.53</v>
      </c>
      <c r="S153">
        <v>37.75</v>
      </c>
    </row>
    <row r="154" spans="1:19">
      <c r="A154" s="5">
        <v>585050518231</v>
      </c>
      <c r="B154">
        <v>177.73</v>
      </c>
      <c r="C154">
        <v>18</v>
      </c>
      <c r="D154">
        <v>41</v>
      </c>
      <c r="E154">
        <v>0.2195</v>
      </c>
      <c r="F154">
        <v>19.75</v>
      </c>
      <c r="G154">
        <v>9.87</v>
      </c>
      <c r="N154">
        <v>177.73</v>
      </c>
      <c r="O154">
        <v>18</v>
      </c>
      <c r="P154">
        <v>41</v>
      </c>
      <c r="Q154">
        <v>0.2195</v>
      </c>
      <c r="R154">
        <v>19.75</v>
      </c>
      <c r="S154">
        <v>9.87</v>
      </c>
    </row>
    <row r="155" spans="1:19">
      <c r="A155" s="5">
        <v>586951697361</v>
      </c>
      <c r="B155">
        <v>124.6</v>
      </c>
      <c r="C155">
        <v>2</v>
      </c>
      <c r="D155">
        <v>203</v>
      </c>
      <c r="E155">
        <v>0.0098</v>
      </c>
      <c r="F155">
        <v>62.3</v>
      </c>
      <c r="G155">
        <v>62.3</v>
      </c>
      <c r="N155">
        <v>124.6</v>
      </c>
      <c r="O155">
        <v>2</v>
      </c>
      <c r="P155">
        <v>203</v>
      </c>
      <c r="Q155">
        <v>0.0098</v>
      </c>
      <c r="R155">
        <v>62.3</v>
      </c>
      <c r="S155">
        <v>62.3</v>
      </c>
    </row>
    <row r="156" spans="1:19">
      <c r="A156" s="5">
        <v>587015100676</v>
      </c>
      <c r="B156">
        <v>64821.31</v>
      </c>
      <c r="C156">
        <v>1714</v>
      </c>
      <c r="D156">
        <v>7993</v>
      </c>
      <c r="E156">
        <v>0.1048</v>
      </c>
      <c r="F156">
        <v>77.35</v>
      </c>
      <c r="G156">
        <v>37.82</v>
      </c>
      <c r="H156">
        <v>44625.55</v>
      </c>
      <c r="I156">
        <v>1093</v>
      </c>
      <c r="J156">
        <v>6074</v>
      </c>
      <c r="K156">
        <v>0.1012</v>
      </c>
      <c r="L156">
        <v>72.56</v>
      </c>
      <c r="M156">
        <v>40.83</v>
      </c>
      <c r="N156">
        <v>109446.86</v>
      </c>
      <c r="O156">
        <v>2807</v>
      </c>
      <c r="P156">
        <v>14067</v>
      </c>
      <c r="Q156">
        <v>0.206</v>
      </c>
      <c r="R156">
        <v>149.91</v>
      </c>
      <c r="S156">
        <v>78.65</v>
      </c>
    </row>
    <row r="157" spans="1:19">
      <c r="A157" s="5">
        <v>587234267079</v>
      </c>
      <c r="B157">
        <v>66492.97</v>
      </c>
      <c r="C157">
        <v>6838</v>
      </c>
      <c r="D157">
        <v>25829</v>
      </c>
      <c r="E157">
        <v>0.2</v>
      </c>
      <c r="F157">
        <v>12.87</v>
      </c>
      <c r="G157">
        <v>9.72</v>
      </c>
      <c r="H157">
        <v>70911.33</v>
      </c>
      <c r="I157">
        <v>7324</v>
      </c>
      <c r="J157">
        <v>25973</v>
      </c>
      <c r="K157">
        <v>0.2116</v>
      </c>
      <c r="L157">
        <v>12.9</v>
      </c>
      <c r="M157">
        <v>9.68</v>
      </c>
      <c r="N157">
        <v>137404.3</v>
      </c>
      <c r="O157">
        <v>14162</v>
      </c>
      <c r="P157">
        <v>51802</v>
      </c>
      <c r="Q157">
        <v>0.4116</v>
      </c>
      <c r="R157">
        <v>25.77</v>
      </c>
      <c r="S157">
        <v>19.4</v>
      </c>
    </row>
    <row r="158" spans="1:19">
      <c r="A158" s="5">
        <v>587241915065</v>
      </c>
      <c r="B158">
        <v>541.77</v>
      </c>
      <c r="C158">
        <v>18</v>
      </c>
      <c r="D158">
        <v>138</v>
      </c>
      <c r="E158">
        <v>0.1014</v>
      </c>
      <c r="F158">
        <v>38.7</v>
      </c>
      <c r="G158">
        <v>30.1</v>
      </c>
      <c r="H158">
        <v>473.74</v>
      </c>
      <c r="I158">
        <v>16</v>
      </c>
      <c r="J158">
        <v>113</v>
      </c>
      <c r="K158">
        <v>0.1327</v>
      </c>
      <c r="L158">
        <v>31.58</v>
      </c>
      <c r="M158">
        <v>29.61</v>
      </c>
      <c r="N158">
        <v>1015.51</v>
      </c>
      <c r="O158">
        <v>34</v>
      </c>
      <c r="P158">
        <v>251</v>
      </c>
      <c r="Q158">
        <v>0.2341</v>
      </c>
      <c r="R158">
        <v>70.28</v>
      </c>
      <c r="S158">
        <v>59.71</v>
      </c>
    </row>
    <row r="159" spans="1:19">
      <c r="A159" s="5">
        <v>587405880719</v>
      </c>
      <c r="B159">
        <v>6365.04</v>
      </c>
      <c r="C159">
        <v>55</v>
      </c>
      <c r="D159">
        <v>820</v>
      </c>
      <c r="E159">
        <v>0.0585</v>
      </c>
      <c r="F159">
        <v>132.6</v>
      </c>
      <c r="G159">
        <v>115.73</v>
      </c>
      <c r="H159">
        <v>6300.18</v>
      </c>
      <c r="I159">
        <v>54</v>
      </c>
      <c r="J159">
        <v>998</v>
      </c>
      <c r="K159">
        <v>0.0421</v>
      </c>
      <c r="L159">
        <v>150</v>
      </c>
      <c r="M159">
        <v>116.67</v>
      </c>
      <c r="N159">
        <v>12665.22</v>
      </c>
      <c r="O159">
        <v>109</v>
      </c>
      <c r="P159">
        <v>1818</v>
      </c>
      <c r="Q159">
        <v>0.1006</v>
      </c>
      <c r="R159">
        <v>282.6</v>
      </c>
      <c r="S159">
        <v>232.4</v>
      </c>
    </row>
    <row r="160" spans="1:19">
      <c r="A160" s="5">
        <v>587409020085</v>
      </c>
      <c r="B160">
        <v>4758.7</v>
      </c>
      <c r="C160">
        <v>45</v>
      </c>
      <c r="D160">
        <v>528</v>
      </c>
      <c r="E160">
        <v>0.0701</v>
      </c>
      <c r="F160">
        <v>128.61</v>
      </c>
      <c r="G160">
        <v>105.75</v>
      </c>
      <c r="H160">
        <v>4955.24</v>
      </c>
      <c r="I160">
        <v>46</v>
      </c>
      <c r="J160">
        <v>493</v>
      </c>
      <c r="K160">
        <v>0.071</v>
      </c>
      <c r="L160">
        <v>141.58</v>
      </c>
      <c r="M160">
        <v>107.72</v>
      </c>
      <c r="N160">
        <v>9713.94</v>
      </c>
      <c r="O160">
        <v>91</v>
      </c>
      <c r="P160">
        <v>1021</v>
      </c>
      <c r="Q160">
        <v>0.1411</v>
      </c>
      <c r="R160">
        <v>270.19</v>
      </c>
      <c r="S160">
        <v>213.47</v>
      </c>
    </row>
    <row r="161" spans="1:19">
      <c r="A161" s="5">
        <v>587516703876</v>
      </c>
      <c r="B161">
        <v>26879.91</v>
      </c>
      <c r="C161">
        <v>611</v>
      </c>
      <c r="D161">
        <v>6833</v>
      </c>
      <c r="E161">
        <v>0.0585</v>
      </c>
      <c r="F161">
        <v>67.2</v>
      </c>
      <c r="G161">
        <v>43.99</v>
      </c>
      <c r="H161">
        <v>27640.35</v>
      </c>
      <c r="I161">
        <v>630</v>
      </c>
      <c r="J161">
        <v>6554</v>
      </c>
      <c r="K161">
        <v>0.0638</v>
      </c>
      <c r="L161">
        <v>66.13</v>
      </c>
      <c r="M161">
        <v>43.87</v>
      </c>
      <c r="N161">
        <v>54520.26</v>
      </c>
      <c r="O161">
        <v>1241</v>
      </c>
      <c r="P161">
        <v>13387</v>
      </c>
      <c r="Q161">
        <v>0.1223</v>
      </c>
      <c r="R161">
        <v>133.33</v>
      </c>
      <c r="S161">
        <v>87.86</v>
      </c>
    </row>
    <row r="162" spans="1:19">
      <c r="A162" s="5">
        <v>588993275843</v>
      </c>
      <c r="B162">
        <v>474.2</v>
      </c>
      <c r="C162">
        <v>13</v>
      </c>
      <c r="D162">
        <v>161</v>
      </c>
      <c r="E162">
        <v>0.0497</v>
      </c>
      <c r="F162">
        <v>59.27</v>
      </c>
      <c r="G162">
        <v>36.48</v>
      </c>
      <c r="H162">
        <v>305.96</v>
      </c>
      <c r="I162">
        <v>10</v>
      </c>
      <c r="J162">
        <v>146</v>
      </c>
      <c r="K162">
        <v>0.0479</v>
      </c>
      <c r="L162">
        <v>43.71</v>
      </c>
      <c r="M162">
        <v>30.6</v>
      </c>
      <c r="N162">
        <v>780.16</v>
      </c>
      <c r="O162">
        <v>23</v>
      </c>
      <c r="P162">
        <v>307</v>
      </c>
      <c r="Q162">
        <v>0.0976</v>
      </c>
      <c r="R162">
        <v>102.98</v>
      </c>
      <c r="S162">
        <v>67.08</v>
      </c>
    </row>
    <row r="163" spans="1:19">
      <c r="A163" s="5">
        <v>589040084194</v>
      </c>
      <c r="B163">
        <v>6637.7</v>
      </c>
      <c r="C163">
        <v>177</v>
      </c>
      <c r="D163">
        <v>1789</v>
      </c>
      <c r="E163">
        <v>0.0788</v>
      </c>
      <c r="F163">
        <v>47.08</v>
      </c>
      <c r="G163">
        <v>37.5</v>
      </c>
      <c r="H163">
        <v>6283.65</v>
      </c>
      <c r="I163">
        <v>166</v>
      </c>
      <c r="J163">
        <v>1813</v>
      </c>
      <c r="K163">
        <v>0.0728</v>
      </c>
      <c r="L163">
        <v>47.6</v>
      </c>
      <c r="M163">
        <v>37.85</v>
      </c>
      <c r="N163">
        <v>12921.35</v>
      </c>
      <c r="O163">
        <v>343</v>
      </c>
      <c r="P163">
        <v>3602</v>
      </c>
      <c r="Q163">
        <v>0.1516</v>
      </c>
      <c r="R163">
        <v>94.68</v>
      </c>
      <c r="S163">
        <v>75.35</v>
      </c>
    </row>
    <row r="164" spans="1:19">
      <c r="A164" s="5">
        <v>589329976605</v>
      </c>
      <c r="B164">
        <v>3753.66</v>
      </c>
      <c r="C164">
        <v>613</v>
      </c>
      <c r="D164">
        <v>1655</v>
      </c>
      <c r="E164">
        <v>0.3408</v>
      </c>
      <c r="F164">
        <v>6.66</v>
      </c>
      <c r="G164">
        <v>6.12</v>
      </c>
      <c r="H164">
        <v>4196.05</v>
      </c>
      <c r="I164">
        <v>687</v>
      </c>
      <c r="J164">
        <v>1669</v>
      </c>
      <c r="K164">
        <v>0.3787</v>
      </c>
      <c r="L164">
        <v>6.64</v>
      </c>
      <c r="M164">
        <v>6.11</v>
      </c>
      <c r="N164">
        <v>7949.71</v>
      </c>
      <c r="O164">
        <v>1300</v>
      </c>
      <c r="P164">
        <v>3324</v>
      </c>
      <c r="Q164">
        <v>0.7195</v>
      </c>
      <c r="R164">
        <v>13.3</v>
      </c>
      <c r="S164">
        <v>12.23</v>
      </c>
    </row>
    <row r="165" spans="1:19">
      <c r="A165" s="5">
        <v>589377945837</v>
      </c>
      <c r="B165">
        <v>11379.5</v>
      </c>
      <c r="C165">
        <v>355</v>
      </c>
      <c r="D165">
        <v>3599</v>
      </c>
      <c r="E165">
        <v>0.0792</v>
      </c>
      <c r="F165">
        <v>39.93</v>
      </c>
      <c r="G165">
        <v>32.05</v>
      </c>
      <c r="H165">
        <v>12102.25</v>
      </c>
      <c r="I165">
        <v>377</v>
      </c>
      <c r="J165">
        <v>3879</v>
      </c>
      <c r="K165">
        <v>0.0799</v>
      </c>
      <c r="L165">
        <v>39.04</v>
      </c>
      <c r="M165">
        <v>32.1</v>
      </c>
      <c r="N165">
        <v>23481.75</v>
      </c>
      <c r="O165">
        <v>732</v>
      </c>
      <c r="P165">
        <v>7478</v>
      </c>
      <c r="Q165">
        <v>0.1591</v>
      </c>
      <c r="R165">
        <v>78.97</v>
      </c>
      <c r="S165">
        <v>64.15</v>
      </c>
    </row>
    <row r="166" spans="1:19">
      <c r="A166" s="5">
        <v>589590595246</v>
      </c>
      <c r="B166">
        <v>104706.04</v>
      </c>
      <c r="C166">
        <v>9452</v>
      </c>
      <c r="D166">
        <v>26974</v>
      </c>
      <c r="E166">
        <v>0.3373</v>
      </c>
      <c r="F166">
        <v>11.51</v>
      </c>
      <c r="G166">
        <v>11.08</v>
      </c>
      <c r="H166">
        <v>37774.69</v>
      </c>
      <c r="I166">
        <v>3332</v>
      </c>
      <c r="J166">
        <v>10916</v>
      </c>
      <c r="K166">
        <v>0.294</v>
      </c>
      <c r="L166">
        <v>11.77</v>
      </c>
      <c r="M166">
        <v>11.34</v>
      </c>
      <c r="N166">
        <v>142480.73</v>
      </c>
      <c r="O166">
        <v>12784</v>
      </c>
      <c r="P166">
        <v>37890</v>
      </c>
      <c r="Q166">
        <v>0.6313</v>
      </c>
      <c r="R166">
        <v>23.28</v>
      </c>
      <c r="S166">
        <v>22.42</v>
      </c>
    </row>
    <row r="167" spans="1:19">
      <c r="A167" s="5">
        <v>589851591771</v>
      </c>
      <c r="B167">
        <v>3042.97</v>
      </c>
      <c r="C167">
        <v>76</v>
      </c>
      <c r="D167">
        <v>826</v>
      </c>
      <c r="E167">
        <v>0.0642</v>
      </c>
      <c r="F167">
        <v>57.41</v>
      </c>
      <c r="G167">
        <v>40.04</v>
      </c>
      <c r="H167">
        <v>2471.89</v>
      </c>
      <c r="I167">
        <v>61</v>
      </c>
      <c r="J167">
        <v>1033</v>
      </c>
      <c r="K167">
        <v>0.0523</v>
      </c>
      <c r="L167">
        <v>45.78</v>
      </c>
      <c r="M167">
        <v>40.52</v>
      </c>
      <c r="N167">
        <v>5514.86</v>
      </c>
      <c r="O167">
        <v>137</v>
      </c>
      <c r="P167">
        <v>1859</v>
      </c>
      <c r="Q167">
        <v>0.1165</v>
      </c>
      <c r="R167">
        <v>103.19</v>
      </c>
      <c r="S167">
        <v>80.56</v>
      </c>
    </row>
    <row r="168" spans="1:19">
      <c r="A168" s="5">
        <v>591217480117</v>
      </c>
      <c r="B168">
        <v>2104.02</v>
      </c>
      <c r="C168">
        <v>46</v>
      </c>
      <c r="D168">
        <v>851</v>
      </c>
      <c r="E168">
        <v>0.0435</v>
      </c>
      <c r="F168">
        <v>56.87</v>
      </c>
      <c r="G168">
        <v>45.74</v>
      </c>
      <c r="H168">
        <v>940.06</v>
      </c>
      <c r="I168">
        <v>21</v>
      </c>
      <c r="J168">
        <v>1096</v>
      </c>
      <c r="K168">
        <v>0.0173</v>
      </c>
      <c r="L168">
        <v>49.48</v>
      </c>
      <c r="M168">
        <v>44.76</v>
      </c>
      <c r="N168">
        <v>3044.08</v>
      </c>
      <c r="O168">
        <v>67</v>
      </c>
      <c r="P168">
        <v>1947</v>
      </c>
      <c r="Q168">
        <v>0.0608</v>
      </c>
      <c r="R168">
        <v>106.35</v>
      </c>
      <c r="S168">
        <v>90.5</v>
      </c>
    </row>
    <row r="169" spans="1:19">
      <c r="A169" s="5">
        <v>591439605080</v>
      </c>
      <c r="B169">
        <v>1636.88</v>
      </c>
      <c r="C169">
        <v>179</v>
      </c>
      <c r="D169">
        <v>1353</v>
      </c>
      <c r="E169">
        <v>0.1013</v>
      </c>
      <c r="F169">
        <v>11.95</v>
      </c>
      <c r="G169">
        <v>9.14</v>
      </c>
      <c r="H169">
        <v>1738.67</v>
      </c>
      <c r="I169">
        <v>193</v>
      </c>
      <c r="J169">
        <v>1653</v>
      </c>
      <c r="K169">
        <v>0.0974</v>
      </c>
      <c r="L169">
        <v>10.8</v>
      </c>
      <c r="M169">
        <v>9.01</v>
      </c>
      <c r="N169">
        <v>3375.55</v>
      </c>
      <c r="O169">
        <v>372</v>
      </c>
      <c r="P169">
        <v>3006</v>
      </c>
      <c r="Q169">
        <v>0.1987</v>
      </c>
      <c r="R169">
        <v>22.75</v>
      </c>
      <c r="S169">
        <v>18.15</v>
      </c>
    </row>
    <row r="170" spans="1:19">
      <c r="A170" s="5">
        <v>591896537696</v>
      </c>
      <c r="B170">
        <v>1192.7</v>
      </c>
      <c r="C170">
        <v>31</v>
      </c>
      <c r="D170">
        <v>676</v>
      </c>
      <c r="E170">
        <v>0.0399</v>
      </c>
      <c r="F170">
        <v>44.17</v>
      </c>
      <c r="G170">
        <v>38.47</v>
      </c>
      <c r="H170">
        <v>1009.34</v>
      </c>
      <c r="I170">
        <v>26</v>
      </c>
      <c r="J170">
        <v>559</v>
      </c>
      <c r="K170">
        <v>0.0394</v>
      </c>
      <c r="L170">
        <v>45.88</v>
      </c>
      <c r="M170">
        <v>38.82</v>
      </c>
      <c r="N170">
        <v>2202.04</v>
      </c>
      <c r="O170">
        <v>57</v>
      </c>
      <c r="P170">
        <v>1235</v>
      </c>
      <c r="Q170">
        <v>0.0793</v>
      </c>
      <c r="R170">
        <v>90.05</v>
      </c>
      <c r="S170">
        <v>77.29</v>
      </c>
    </row>
    <row r="171" spans="1:19">
      <c r="A171" s="5">
        <v>591899693070</v>
      </c>
      <c r="B171">
        <v>1895.25</v>
      </c>
      <c r="C171">
        <v>321</v>
      </c>
      <c r="D171">
        <v>1360</v>
      </c>
      <c r="E171">
        <v>0.2096</v>
      </c>
      <c r="F171">
        <v>6.65</v>
      </c>
      <c r="G171">
        <v>5.9</v>
      </c>
      <c r="H171">
        <v>3373.42</v>
      </c>
      <c r="I171">
        <v>488</v>
      </c>
      <c r="J171">
        <v>1238</v>
      </c>
      <c r="K171">
        <v>0.2407</v>
      </c>
      <c r="L171">
        <v>11.32</v>
      </c>
      <c r="M171">
        <v>6.91</v>
      </c>
      <c r="N171">
        <v>5268.67</v>
      </c>
      <c r="O171">
        <v>809</v>
      </c>
      <c r="P171">
        <v>2598</v>
      </c>
      <c r="Q171">
        <v>0.4503</v>
      </c>
      <c r="R171">
        <v>17.97</v>
      </c>
      <c r="S171">
        <v>12.81</v>
      </c>
    </row>
    <row r="172" spans="1:19">
      <c r="A172" s="5">
        <v>592049049728</v>
      </c>
      <c r="B172">
        <v>2968.21</v>
      </c>
      <c r="C172">
        <v>58</v>
      </c>
      <c r="D172">
        <v>671</v>
      </c>
      <c r="E172">
        <v>0.07</v>
      </c>
      <c r="F172">
        <v>63.15</v>
      </c>
      <c r="G172">
        <v>51.18</v>
      </c>
      <c r="H172">
        <v>2216</v>
      </c>
      <c r="I172">
        <v>44</v>
      </c>
      <c r="J172">
        <v>607</v>
      </c>
      <c r="K172">
        <v>0.0593</v>
      </c>
      <c r="L172">
        <v>61.56</v>
      </c>
      <c r="M172">
        <v>50.36</v>
      </c>
      <c r="N172">
        <v>5184.21</v>
      </c>
      <c r="O172">
        <v>102</v>
      </c>
      <c r="P172">
        <v>1278</v>
      </c>
      <c r="Q172">
        <v>0.1293</v>
      </c>
      <c r="R172">
        <v>124.71</v>
      </c>
      <c r="S172">
        <v>101.54</v>
      </c>
    </row>
    <row r="173" spans="1:19">
      <c r="A173" s="5">
        <v>592501952315</v>
      </c>
      <c r="B173">
        <v>2312.65</v>
      </c>
      <c r="C173">
        <v>247</v>
      </c>
      <c r="D173">
        <v>938</v>
      </c>
      <c r="E173">
        <v>0.1823</v>
      </c>
      <c r="F173">
        <v>13.52</v>
      </c>
      <c r="G173">
        <v>9.36</v>
      </c>
      <c r="H173">
        <v>2447.94</v>
      </c>
      <c r="I173">
        <v>261</v>
      </c>
      <c r="J173">
        <v>933</v>
      </c>
      <c r="K173">
        <v>0.1865</v>
      </c>
      <c r="L173">
        <v>14.07</v>
      </c>
      <c r="M173">
        <v>9.38</v>
      </c>
      <c r="N173">
        <v>4760.59</v>
      </c>
      <c r="O173">
        <v>508</v>
      </c>
      <c r="P173">
        <v>1871</v>
      </c>
      <c r="Q173">
        <v>0.3688</v>
      </c>
      <c r="R173">
        <v>27.59</v>
      </c>
      <c r="S173">
        <v>18.74</v>
      </c>
    </row>
    <row r="174" spans="1:19">
      <c r="A174" s="5">
        <v>592505020153</v>
      </c>
      <c r="B174">
        <v>2228.95</v>
      </c>
      <c r="C174">
        <v>289</v>
      </c>
      <c r="D174">
        <v>1077</v>
      </c>
      <c r="E174">
        <v>0.1857</v>
      </c>
      <c r="F174">
        <v>11.14</v>
      </c>
      <c r="G174">
        <v>7.71</v>
      </c>
      <c r="H174">
        <v>1990.4</v>
      </c>
      <c r="I174">
        <v>268</v>
      </c>
      <c r="J174">
        <v>927</v>
      </c>
      <c r="K174">
        <v>0.206</v>
      </c>
      <c r="L174">
        <v>10.42</v>
      </c>
      <c r="M174">
        <v>7.43</v>
      </c>
      <c r="N174">
        <v>4219.35</v>
      </c>
      <c r="O174">
        <v>557</v>
      </c>
      <c r="P174">
        <v>2004</v>
      </c>
      <c r="Q174">
        <v>0.3917</v>
      </c>
      <c r="R174">
        <v>21.56</v>
      </c>
      <c r="S174">
        <v>15.14</v>
      </c>
    </row>
    <row r="175" spans="1:19">
      <c r="A175" s="5">
        <v>592722485900</v>
      </c>
      <c r="B175">
        <v>1214.98</v>
      </c>
      <c r="C175">
        <v>130</v>
      </c>
      <c r="D175">
        <v>832</v>
      </c>
      <c r="E175">
        <v>0.1382</v>
      </c>
      <c r="F175">
        <v>10.57</v>
      </c>
      <c r="G175">
        <v>9.35</v>
      </c>
      <c r="H175">
        <v>1454.63</v>
      </c>
      <c r="I175">
        <v>156</v>
      </c>
      <c r="J175">
        <v>800</v>
      </c>
      <c r="K175">
        <v>0.1638</v>
      </c>
      <c r="L175">
        <v>11.1</v>
      </c>
      <c r="M175">
        <v>9.32</v>
      </c>
      <c r="N175">
        <v>2669.61</v>
      </c>
      <c r="O175">
        <v>286</v>
      </c>
      <c r="P175">
        <v>1632</v>
      </c>
      <c r="Q175">
        <v>0.302</v>
      </c>
      <c r="R175">
        <v>21.67</v>
      </c>
      <c r="S175">
        <v>18.67</v>
      </c>
    </row>
    <row r="176" spans="1:19">
      <c r="A176" s="5">
        <v>592878213305</v>
      </c>
      <c r="B176">
        <v>892.47</v>
      </c>
      <c r="C176">
        <v>253</v>
      </c>
      <c r="D176">
        <v>968</v>
      </c>
      <c r="E176">
        <v>0.1839</v>
      </c>
      <c r="F176">
        <v>5.01</v>
      </c>
      <c r="G176">
        <v>3.53</v>
      </c>
      <c r="H176">
        <v>928.88</v>
      </c>
      <c r="I176">
        <v>261</v>
      </c>
      <c r="J176">
        <v>876</v>
      </c>
      <c r="K176">
        <v>0.1929</v>
      </c>
      <c r="L176">
        <v>5.5</v>
      </c>
      <c r="M176">
        <v>3.56</v>
      </c>
      <c r="N176">
        <v>1821.35</v>
      </c>
      <c r="O176">
        <v>514</v>
      </c>
      <c r="P176">
        <v>1844</v>
      </c>
      <c r="Q176">
        <v>0.3768</v>
      </c>
      <c r="R176">
        <v>10.51</v>
      </c>
      <c r="S176">
        <v>7.09</v>
      </c>
    </row>
    <row r="177" spans="1:19">
      <c r="A177" s="5">
        <v>592889713507</v>
      </c>
      <c r="B177">
        <v>1604.92</v>
      </c>
      <c r="C177">
        <v>43</v>
      </c>
      <c r="D177">
        <v>714</v>
      </c>
      <c r="E177">
        <v>0.0504</v>
      </c>
      <c r="F177">
        <v>44.58</v>
      </c>
      <c r="G177">
        <v>37.32</v>
      </c>
      <c r="H177">
        <v>1004.9</v>
      </c>
      <c r="I177">
        <v>27</v>
      </c>
      <c r="J177">
        <v>616</v>
      </c>
      <c r="K177">
        <v>0.0422</v>
      </c>
      <c r="L177">
        <v>38.65</v>
      </c>
      <c r="M177">
        <v>37.22</v>
      </c>
      <c r="N177">
        <v>2609.82</v>
      </c>
      <c r="O177">
        <v>70</v>
      </c>
      <c r="P177">
        <v>1330</v>
      </c>
      <c r="Q177">
        <v>0.0926</v>
      </c>
      <c r="R177">
        <v>83.23</v>
      </c>
      <c r="S177">
        <v>74.54</v>
      </c>
    </row>
    <row r="178" spans="1:19">
      <c r="A178" s="5">
        <v>592959829469</v>
      </c>
      <c r="B178">
        <v>3996.27</v>
      </c>
      <c r="C178">
        <v>58</v>
      </c>
      <c r="D178">
        <v>443</v>
      </c>
      <c r="E178">
        <v>0.1264</v>
      </c>
      <c r="F178">
        <v>71.36</v>
      </c>
      <c r="G178">
        <v>68.9</v>
      </c>
      <c r="H178">
        <v>3842.21</v>
      </c>
      <c r="I178">
        <v>55</v>
      </c>
      <c r="J178">
        <v>353</v>
      </c>
      <c r="K178">
        <v>0.1473</v>
      </c>
      <c r="L178">
        <v>73.89</v>
      </c>
      <c r="M178">
        <v>69.86</v>
      </c>
      <c r="N178">
        <v>7838.48</v>
      </c>
      <c r="O178">
        <v>113</v>
      </c>
      <c r="P178">
        <v>796</v>
      </c>
      <c r="Q178">
        <v>0.2737</v>
      </c>
      <c r="R178">
        <v>145.25</v>
      </c>
      <c r="S178">
        <v>138.76</v>
      </c>
    </row>
    <row r="179" spans="1:19">
      <c r="A179" s="5">
        <v>593225443577</v>
      </c>
      <c r="B179">
        <v>8908</v>
      </c>
      <c r="C179">
        <v>159</v>
      </c>
      <c r="D179">
        <v>1714</v>
      </c>
      <c r="E179">
        <v>0.0595</v>
      </c>
      <c r="F179">
        <v>87.33</v>
      </c>
      <c r="G179">
        <v>56.03</v>
      </c>
      <c r="H179">
        <v>10413.19</v>
      </c>
      <c r="I179">
        <v>182</v>
      </c>
      <c r="J179">
        <v>2075</v>
      </c>
      <c r="K179">
        <v>0.0511</v>
      </c>
      <c r="L179">
        <v>98.24</v>
      </c>
      <c r="M179">
        <v>57.22</v>
      </c>
      <c r="N179">
        <v>19321.19</v>
      </c>
      <c r="O179">
        <v>341</v>
      </c>
      <c r="P179">
        <v>3789</v>
      </c>
      <c r="Q179">
        <v>0.1106</v>
      </c>
      <c r="R179">
        <v>185.57</v>
      </c>
      <c r="S179">
        <v>113.25</v>
      </c>
    </row>
    <row r="180" spans="1:19">
      <c r="A180" s="5">
        <v>593584016163</v>
      </c>
      <c r="H180">
        <v>57.01</v>
      </c>
      <c r="I180">
        <v>1</v>
      </c>
      <c r="J180">
        <v>106</v>
      </c>
      <c r="K180">
        <v>0.0094</v>
      </c>
      <c r="L180">
        <v>57.01</v>
      </c>
      <c r="M180">
        <v>57.01</v>
      </c>
      <c r="N180">
        <v>57.01</v>
      </c>
      <c r="O180">
        <v>1</v>
      </c>
      <c r="P180">
        <v>106</v>
      </c>
      <c r="Q180">
        <v>0.0094</v>
      </c>
      <c r="R180">
        <v>57.01</v>
      </c>
      <c r="S180">
        <v>57.01</v>
      </c>
    </row>
    <row r="181" spans="1:19">
      <c r="A181" s="5">
        <v>593744734497</v>
      </c>
      <c r="B181">
        <v>2204.84</v>
      </c>
      <c r="C181">
        <v>74</v>
      </c>
      <c r="D181">
        <v>679</v>
      </c>
      <c r="E181">
        <v>0.0633</v>
      </c>
      <c r="F181">
        <v>51.28</v>
      </c>
      <c r="G181">
        <v>29.8</v>
      </c>
      <c r="H181">
        <v>1885.41</v>
      </c>
      <c r="I181">
        <v>63</v>
      </c>
      <c r="J181">
        <v>526</v>
      </c>
      <c r="K181">
        <v>0.0703</v>
      </c>
      <c r="L181">
        <v>50.96</v>
      </c>
      <c r="M181">
        <v>29.93</v>
      </c>
      <c r="N181">
        <v>4090.25</v>
      </c>
      <c r="O181">
        <v>137</v>
      </c>
      <c r="P181">
        <v>1205</v>
      </c>
      <c r="Q181">
        <v>0.1336</v>
      </c>
      <c r="R181">
        <v>102.24</v>
      </c>
      <c r="S181">
        <v>59.73</v>
      </c>
    </row>
    <row r="182" spans="1:19">
      <c r="A182" s="5">
        <v>593748866098</v>
      </c>
      <c r="B182">
        <v>3280.58</v>
      </c>
      <c r="C182">
        <v>140</v>
      </c>
      <c r="D182">
        <v>913</v>
      </c>
      <c r="E182">
        <v>0.0778</v>
      </c>
      <c r="F182">
        <v>46.21</v>
      </c>
      <c r="G182">
        <v>23.43</v>
      </c>
      <c r="H182">
        <v>2511.45</v>
      </c>
      <c r="I182">
        <v>107</v>
      </c>
      <c r="J182">
        <v>786</v>
      </c>
      <c r="K182">
        <v>0.1005</v>
      </c>
      <c r="L182">
        <v>31.79</v>
      </c>
      <c r="M182">
        <v>23.47</v>
      </c>
      <c r="N182">
        <v>5792.03</v>
      </c>
      <c r="O182">
        <v>247</v>
      </c>
      <c r="P182">
        <v>1699</v>
      </c>
      <c r="Q182">
        <v>0.1783</v>
      </c>
      <c r="R182">
        <v>78</v>
      </c>
      <c r="S182">
        <v>46.9</v>
      </c>
    </row>
    <row r="183" spans="1:19">
      <c r="A183" s="5">
        <v>593809413272</v>
      </c>
      <c r="B183">
        <v>499.25</v>
      </c>
      <c r="C183">
        <v>8</v>
      </c>
      <c r="D183">
        <v>1760</v>
      </c>
      <c r="E183">
        <v>0.0046</v>
      </c>
      <c r="F183">
        <v>62.41</v>
      </c>
      <c r="G183">
        <v>62.41</v>
      </c>
      <c r="H183">
        <v>1150.74</v>
      </c>
      <c r="I183">
        <v>19</v>
      </c>
      <c r="J183">
        <v>1487</v>
      </c>
      <c r="K183">
        <v>0.0067</v>
      </c>
      <c r="L183">
        <v>115.07</v>
      </c>
      <c r="M183">
        <v>60.57</v>
      </c>
      <c r="N183">
        <v>1649.99</v>
      </c>
      <c r="O183">
        <v>27</v>
      </c>
      <c r="P183">
        <v>3247</v>
      </c>
      <c r="Q183">
        <v>0.0113</v>
      </c>
      <c r="R183">
        <v>177.48</v>
      </c>
      <c r="S183">
        <v>122.98</v>
      </c>
    </row>
    <row r="184" spans="1:19">
      <c r="A184" s="5">
        <v>596368843930</v>
      </c>
      <c r="B184">
        <v>1388.84</v>
      </c>
      <c r="C184">
        <v>61</v>
      </c>
      <c r="D184">
        <v>3069</v>
      </c>
      <c r="E184">
        <v>0.015</v>
      </c>
      <c r="F184">
        <v>30.19</v>
      </c>
      <c r="G184">
        <v>22.77</v>
      </c>
      <c r="H184">
        <v>1421.03</v>
      </c>
      <c r="I184">
        <v>63</v>
      </c>
      <c r="J184">
        <v>2578</v>
      </c>
      <c r="K184">
        <v>0.019</v>
      </c>
      <c r="L184">
        <v>29</v>
      </c>
      <c r="M184">
        <v>22.56</v>
      </c>
      <c r="N184">
        <v>2809.87</v>
      </c>
      <c r="O184">
        <v>124</v>
      </c>
      <c r="P184">
        <v>5647</v>
      </c>
      <c r="Q184">
        <v>0.034</v>
      </c>
      <c r="R184">
        <v>59.19</v>
      </c>
      <c r="S184">
        <v>45.33</v>
      </c>
    </row>
    <row r="185" spans="1:19">
      <c r="A185" s="5">
        <v>596986065929</v>
      </c>
      <c r="B185">
        <v>1579.94</v>
      </c>
      <c r="C185">
        <v>46</v>
      </c>
      <c r="D185">
        <v>361</v>
      </c>
      <c r="E185">
        <v>0.1163</v>
      </c>
      <c r="F185">
        <v>37.62</v>
      </c>
      <c r="G185">
        <v>34.35</v>
      </c>
      <c r="H185">
        <v>947.24</v>
      </c>
      <c r="I185">
        <v>28</v>
      </c>
      <c r="J185">
        <v>376</v>
      </c>
      <c r="K185">
        <v>0.0558</v>
      </c>
      <c r="L185">
        <v>45.11</v>
      </c>
      <c r="M185">
        <v>33.83</v>
      </c>
      <c r="N185">
        <v>2527.18</v>
      </c>
      <c r="O185">
        <v>74</v>
      </c>
      <c r="P185">
        <v>737</v>
      </c>
      <c r="Q185">
        <v>0.1721</v>
      </c>
      <c r="R185">
        <v>82.73</v>
      </c>
      <c r="S185">
        <v>68.18</v>
      </c>
    </row>
    <row r="186" spans="1:19">
      <c r="A186" s="5">
        <v>598898432532</v>
      </c>
      <c r="B186">
        <v>47598.12</v>
      </c>
      <c r="C186">
        <v>773</v>
      </c>
      <c r="D186">
        <v>10468</v>
      </c>
      <c r="E186">
        <v>0.0467</v>
      </c>
      <c r="F186">
        <v>97.34</v>
      </c>
      <c r="G186">
        <v>61.58</v>
      </c>
      <c r="H186">
        <v>32233.09</v>
      </c>
      <c r="I186">
        <v>488</v>
      </c>
      <c r="J186">
        <v>7632</v>
      </c>
      <c r="K186">
        <v>0.0453</v>
      </c>
      <c r="L186">
        <v>93.16</v>
      </c>
      <c r="M186">
        <v>66.05</v>
      </c>
      <c r="N186">
        <v>79831.21</v>
      </c>
      <c r="O186">
        <v>1261</v>
      </c>
      <c r="P186">
        <v>18100</v>
      </c>
      <c r="Q186">
        <v>0.092</v>
      </c>
      <c r="R186">
        <v>190.5</v>
      </c>
      <c r="S186">
        <v>127.63</v>
      </c>
    </row>
    <row r="187" spans="1:19">
      <c r="A187" s="5">
        <v>598908900450</v>
      </c>
      <c r="B187">
        <v>108.36</v>
      </c>
      <c r="C187">
        <v>19</v>
      </c>
      <c r="D187">
        <v>52</v>
      </c>
      <c r="E187">
        <v>0.3462</v>
      </c>
      <c r="F187">
        <v>6.02</v>
      </c>
      <c r="G187">
        <v>5.7</v>
      </c>
      <c r="H187">
        <v>90.14</v>
      </c>
      <c r="I187">
        <v>15</v>
      </c>
      <c r="J187">
        <v>39</v>
      </c>
      <c r="K187">
        <v>0.3846</v>
      </c>
      <c r="L187">
        <v>6.01</v>
      </c>
      <c r="M187">
        <v>6.01</v>
      </c>
      <c r="N187">
        <v>198.5</v>
      </c>
      <c r="O187">
        <v>34</v>
      </c>
      <c r="P187">
        <v>91</v>
      </c>
      <c r="Q187">
        <v>0.7308</v>
      </c>
      <c r="R187">
        <v>12.03</v>
      </c>
      <c r="S187">
        <v>11.71</v>
      </c>
    </row>
    <row r="188" spans="1:19">
      <c r="A188" s="5">
        <v>598909468408</v>
      </c>
      <c r="B188">
        <v>49.3</v>
      </c>
      <c r="C188">
        <v>5</v>
      </c>
      <c r="D188">
        <v>23</v>
      </c>
      <c r="E188">
        <v>0.1739</v>
      </c>
      <c r="F188">
        <v>12.32</v>
      </c>
      <c r="G188">
        <v>9.86</v>
      </c>
      <c r="N188">
        <v>49.3</v>
      </c>
      <c r="O188">
        <v>5</v>
      </c>
      <c r="P188">
        <v>23</v>
      </c>
      <c r="Q188">
        <v>0.1739</v>
      </c>
      <c r="R188">
        <v>12.32</v>
      </c>
      <c r="S188">
        <v>9.86</v>
      </c>
    </row>
    <row r="189" spans="1:19">
      <c r="A189" s="5">
        <v>598970252794</v>
      </c>
      <c r="B189">
        <v>13450.63</v>
      </c>
      <c r="C189">
        <v>1711</v>
      </c>
      <c r="D189">
        <v>5492</v>
      </c>
      <c r="E189">
        <v>0.303</v>
      </c>
      <c r="F189">
        <v>8.08</v>
      </c>
      <c r="G189">
        <v>7.86</v>
      </c>
      <c r="H189">
        <v>15194.5</v>
      </c>
      <c r="I189">
        <v>1943</v>
      </c>
      <c r="J189">
        <v>6250</v>
      </c>
      <c r="K189">
        <v>0.305</v>
      </c>
      <c r="L189">
        <v>7.97</v>
      </c>
      <c r="M189">
        <v>7.82</v>
      </c>
      <c r="N189">
        <v>28645.13</v>
      </c>
      <c r="O189">
        <v>3654</v>
      </c>
      <c r="P189">
        <v>11742</v>
      </c>
      <c r="Q189">
        <v>0.608</v>
      </c>
      <c r="R189">
        <v>16.05</v>
      </c>
      <c r="S189">
        <v>15.68</v>
      </c>
    </row>
    <row r="190" spans="1:19">
      <c r="A190" s="5">
        <v>599138477865</v>
      </c>
      <c r="B190">
        <v>324</v>
      </c>
      <c r="C190">
        <v>13</v>
      </c>
      <c r="D190">
        <v>57</v>
      </c>
      <c r="E190">
        <v>0.193</v>
      </c>
      <c r="F190">
        <v>29.45</v>
      </c>
      <c r="G190">
        <v>24.92</v>
      </c>
      <c r="H190">
        <v>140.3</v>
      </c>
      <c r="I190">
        <v>7</v>
      </c>
      <c r="J190">
        <v>41</v>
      </c>
      <c r="K190">
        <v>0.1463</v>
      </c>
      <c r="L190">
        <v>23.38</v>
      </c>
      <c r="M190">
        <v>20.04</v>
      </c>
      <c r="N190">
        <v>464.3</v>
      </c>
      <c r="O190">
        <v>20</v>
      </c>
      <c r="P190">
        <v>98</v>
      </c>
      <c r="Q190">
        <v>0.3393</v>
      </c>
      <c r="R190">
        <v>52.83</v>
      </c>
      <c r="S190">
        <v>44.96</v>
      </c>
    </row>
    <row r="191" spans="1:19">
      <c r="A191" s="5">
        <v>599139729217</v>
      </c>
      <c r="B191">
        <v>393.85</v>
      </c>
      <c r="C191">
        <v>26</v>
      </c>
      <c r="D191">
        <v>185</v>
      </c>
      <c r="E191">
        <v>0.1351</v>
      </c>
      <c r="F191">
        <v>15.75</v>
      </c>
      <c r="G191">
        <v>15.15</v>
      </c>
      <c r="H191">
        <v>401.39</v>
      </c>
      <c r="I191">
        <v>25</v>
      </c>
      <c r="J191">
        <v>144</v>
      </c>
      <c r="K191">
        <v>0.1528</v>
      </c>
      <c r="L191">
        <v>18.25</v>
      </c>
      <c r="M191">
        <v>16.06</v>
      </c>
      <c r="N191">
        <v>795.24</v>
      </c>
      <c r="O191">
        <v>51</v>
      </c>
      <c r="P191">
        <v>329</v>
      </c>
      <c r="Q191">
        <v>0.2879</v>
      </c>
      <c r="R191">
        <v>34</v>
      </c>
      <c r="S191">
        <v>31.21</v>
      </c>
    </row>
    <row r="192" spans="1:19">
      <c r="A192" s="5">
        <v>599141001175</v>
      </c>
      <c r="B192">
        <v>232.36</v>
      </c>
      <c r="C192">
        <v>8</v>
      </c>
      <c r="D192">
        <v>44</v>
      </c>
      <c r="E192">
        <v>0.1591</v>
      </c>
      <c r="F192">
        <v>33.19</v>
      </c>
      <c r="G192">
        <v>29.05</v>
      </c>
      <c r="H192">
        <v>83.81</v>
      </c>
      <c r="I192">
        <v>3</v>
      </c>
      <c r="J192">
        <v>34</v>
      </c>
      <c r="K192">
        <v>0.0882</v>
      </c>
      <c r="L192">
        <v>27.94</v>
      </c>
      <c r="M192">
        <v>27.94</v>
      </c>
      <c r="N192">
        <v>316.17</v>
      </c>
      <c r="O192">
        <v>11</v>
      </c>
      <c r="P192">
        <v>78</v>
      </c>
      <c r="Q192">
        <v>0.2473</v>
      </c>
      <c r="R192">
        <v>61.13</v>
      </c>
      <c r="S192">
        <v>56.99</v>
      </c>
    </row>
    <row r="193" spans="1:19">
      <c r="A193" s="5">
        <v>599148365406</v>
      </c>
      <c r="B193">
        <v>7346.71</v>
      </c>
      <c r="C193">
        <v>177</v>
      </c>
      <c r="D193">
        <v>2853</v>
      </c>
      <c r="E193">
        <v>0.0491</v>
      </c>
      <c r="F193">
        <v>52.48</v>
      </c>
      <c r="G193">
        <v>41.51</v>
      </c>
      <c r="H193">
        <v>7776.84</v>
      </c>
      <c r="I193">
        <v>189</v>
      </c>
      <c r="J193">
        <v>3030</v>
      </c>
      <c r="K193">
        <v>0.0525</v>
      </c>
      <c r="L193">
        <v>48.91</v>
      </c>
      <c r="M193">
        <v>41.15</v>
      </c>
      <c r="N193">
        <v>15123.55</v>
      </c>
      <c r="O193">
        <v>366</v>
      </c>
      <c r="P193">
        <v>5883</v>
      </c>
      <c r="Q193">
        <v>0.1016</v>
      </c>
      <c r="R193">
        <v>101.39</v>
      </c>
      <c r="S193">
        <v>82.66</v>
      </c>
    </row>
    <row r="194" spans="1:19">
      <c r="A194" s="5">
        <v>599202597486</v>
      </c>
      <c r="B194">
        <v>128.52</v>
      </c>
      <c r="C194">
        <v>2</v>
      </c>
      <c r="D194">
        <v>32</v>
      </c>
      <c r="E194">
        <v>0.0625</v>
      </c>
      <c r="F194">
        <v>64.26</v>
      </c>
      <c r="G194">
        <v>64.26</v>
      </c>
      <c r="H194">
        <v>863.61</v>
      </c>
      <c r="I194">
        <v>13</v>
      </c>
      <c r="J194">
        <v>29</v>
      </c>
      <c r="K194">
        <v>0.1724</v>
      </c>
      <c r="L194">
        <v>172.72</v>
      </c>
      <c r="M194">
        <v>66.43</v>
      </c>
      <c r="N194">
        <v>992.13</v>
      </c>
      <c r="O194">
        <v>15</v>
      </c>
      <c r="P194">
        <v>61</v>
      </c>
      <c r="Q194">
        <v>0.2349</v>
      </c>
      <c r="R194">
        <v>236.98</v>
      </c>
      <c r="S194">
        <v>130.69</v>
      </c>
    </row>
    <row r="195" spans="1:19">
      <c r="A195" s="5">
        <v>599279018544</v>
      </c>
      <c r="B195">
        <v>4072.53</v>
      </c>
      <c r="C195">
        <v>78</v>
      </c>
      <c r="D195">
        <v>2264</v>
      </c>
      <c r="E195">
        <v>0.0243</v>
      </c>
      <c r="F195">
        <v>74.05</v>
      </c>
      <c r="G195">
        <v>52.21</v>
      </c>
      <c r="H195">
        <v>3569.54</v>
      </c>
      <c r="I195">
        <v>67</v>
      </c>
      <c r="J195">
        <v>2147</v>
      </c>
      <c r="K195">
        <v>0.0242</v>
      </c>
      <c r="L195">
        <v>68.64</v>
      </c>
      <c r="M195">
        <v>53.28</v>
      </c>
      <c r="N195">
        <v>7642.07</v>
      </c>
      <c r="O195">
        <v>145</v>
      </c>
      <c r="P195">
        <v>4411</v>
      </c>
      <c r="Q195">
        <v>0.0485</v>
      </c>
      <c r="R195">
        <v>142.69</v>
      </c>
      <c r="S195">
        <v>105.49</v>
      </c>
    </row>
    <row r="196" spans="1:19">
      <c r="A196" s="5">
        <v>599334890303</v>
      </c>
      <c r="H196">
        <v>132.5</v>
      </c>
      <c r="I196">
        <v>5</v>
      </c>
      <c r="J196">
        <v>54</v>
      </c>
      <c r="K196">
        <v>0.0741</v>
      </c>
      <c r="L196">
        <v>33.12</v>
      </c>
      <c r="M196">
        <v>26.5</v>
      </c>
      <c r="N196">
        <v>132.5</v>
      </c>
      <c r="O196">
        <v>5</v>
      </c>
      <c r="P196">
        <v>54</v>
      </c>
      <c r="Q196">
        <v>0.0741</v>
      </c>
      <c r="R196">
        <v>33.12</v>
      </c>
      <c r="S196">
        <v>26.5</v>
      </c>
    </row>
    <row r="197" spans="1:19">
      <c r="A197" s="5">
        <v>599335454245</v>
      </c>
      <c r="B197">
        <v>61.59</v>
      </c>
      <c r="C197">
        <v>3</v>
      </c>
      <c r="D197">
        <v>33</v>
      </c>
      <c r="E197">
        <v>0.0606</v>
      </c>
      <c r="F197">
        <v>30.8</v>
      </c>
      <c r="G197">
        <v>20.53</v>
      </c>
      <c r="H197">
        <v>81.15</v>
      </c>
      <c r="I197">
        <v>4</v>
      </c>
      <c r="J197">
        <v>32</v>
      </c>
      <c r="K197">
        <v>0.125</v>
      </c>
      <c r="L197">
        <v>20.29</v>
      </c>
      <c r="M197">
        <v>20.29</v>
      </c>
      <c r="N197">
        <v>142.74</v>
      </c>
      <c r="O197">
        <v>7</v>
      </c>
      <c r="P197">
        <v>65</v>
      </c>
      <c r="Q197">
        <v>0.1856</v>
      </c>
      <c r="R197">
        <v>51.09</v>
      </c>
      <c r="S197">
        <v>40.82</v>
      </c>
    </row>
    <row r="198" spans="1:19">
      <c r="A198" s="5">
        <v>599335746549</v>
      </c>
      <c r="B198">
        <v>172.2</v>
      </c>
      <c r="C198">
        <v>21</v>
      </c>
      <c r="D198">
        <v>28</v>
      </c>
      <c r="E198">
        <v>0.2143</v>
      </c>
      <c r="F198">
        <v>28.7</v>
      </c>
      <c r="G198">
        <v>8.2</v>
      </c>
      <c r="H198">
        <v>73.8</v>
      </c>
      <c r="I198">
        <v>9</v>
      </c>
      <c r="J198">
        <v>29</v>
      </c>
      <c r="K198">
        <v>0.1035</v>
      </c>
      <c r="L198">
        <v>24.6</v>
      </c>
      <c r="M198">
        <v>8.2</v>
      </c>
      <c r="N198">
        <v>246</v>
      </c>
      <c r="O198">
        <v>30</v>
      </c>
      <c r="P198">
        <v>57</v>
      </c>
      <c r="Q198">
        <v>0.3178</v>
      </c>
      <c r="R198">
        <v>53.3</v>
      </c>
      <c r="S198">
        <v>16.4</v>
      </c>
    </row>
    <row r="199" spans="1:19">
      <c r="A199" s="5">
        <v>599335926023</v>
      </c>
      <c r="H199">
        <v>77.09</v>
      </c>
      <c r="I199">
        <v>5</v>
      </c>
      <c r="J199">
        <v>16</v>
      </c>
      <c r="K199">
        <v>0.25</v>
      </c>
      <c r="L199">
        <v>19.27</v>
      </c>
      <c r="M199">
        <v>15.42</v>
      </c>
      <c r="N199">
        <v>77.09</v>
      </c>
      <c r="O199">
        <v>5</v>
      </c>
      <c r="P199">
        <v>16</v>
      </c>
      <c r="Q199">
        <v>0.25</v>
      </c>
      <c r="R199">
        <v>19.27</v>
      </c>
      <c r="S199">
        <v>15.42</v>
      </c>
    </row>
    <row r="200" spans="1:19">
      <c r="A200" s="5">
        <v>599395098739</v>
      </c>
      <c r="B200">
        <v>1583.53</v>
      </c>
      <c r="C200">
        <v>188</v>
      </c>
      <c r="D200">
        <v>1427</v>
      </c>
      <c r="E200">
        <v>0.1086</v>
      </c>
      <c r="F200">
        <v>10.22</v>
      </c>
      <c r="G200">
        <v>8.42</v>
      </c>
      <c r="H200">
        <v>2374.91</v>
      </c>
      <c r="I200">
        <v>273</v>
      </c>
      <c r="J200">
        <v>1888</v>
      </c>
      <c r="K200">
        <v>0.0821</v>
      </c>
      <c r="L200">
        <v>15.32</v>
      </c>
      <c r="M200">
        <v>8.7</v>
      </c>
      <c r="N200">
        <v>3958.44</v>
      </c>
      <c r="O200">
        <v>461</v>
      </c>
      <c r="P200">
        <v>3315</v>
      </c>
      <c r="Q200">
        <v>0.1907</v>
      </c>
      <c r="R200">
        <v>25.54</v>
      </c>
      <c r="S200">
        <v>17.12</v>
      </c>
    </row>
    <row r="201" spans="1:19">
      <c r="A201" s="5">
        <v>599521259641</v>
      </c>
      <c r="H201">
        <v>62.6</v>
      </c>
      <c r="I201">
        <v>3</v>
      </c>
      <c r="J201">
        <v>52</v>
      </c>
      <c r="K201">
        <v>0.0577</v>
      </c>
      <c r="L201">
        <v>20.87</v>
      </c>
      <c r="M201">
        <v>20.87</v>
      </c>
      <c r="N201">
        <v>62.6</v>
      </c>
      <c r="O201">
        <v>3</v>
      </c>
      <c r="P201">
        <v>52</v>
      </c>
      <c r="Q201">
        <v>0.0577</v>
      </c>
      <c r="R201">
        <v>20.87</v>
      </c>
      <c r="S201">
        <v>20.87</v>
      </c>
    </row>
    <row r="202" spans="1:19">
      <c r="A202" s="5">
        <v>599521795187</v>
      </c>
      <c r="B202">
        <v>58.5</v>
      </c>
      <c r="C202">
        <v>3</v>
      </c>
      <c r="D202">
        <v>14</v>
      </c>
      <c r="E202">
        <v>0.2143</v>
      </c>
      <c r="F202">
        <v>19.5</v>
      </c>
      <c r="G202">
        <v>19.5</v>
      </c>
      <c r="N202">
        <v>58.5</v>
      </c>
      <c r="O202">
        <v>3</v>
      </c>
      <c r="P202">
        <v>14</v>
      </c>
      <c r="Q202">
        <v>0.2143</v>
      </c>
      <c r="R202">
        <v>19.5</v>
      </c>
      <c r="S202">
        <v>19.5</v>
      </c>
    </row>
    <row r="203" spans="1:19">
      <c r="A203" s="5">
        <v>599521991415</v>
      </c>
      <c r="B203">
        <v>188.24</v>
      </c>
      <c r="C203">
        <v>8</v>
      </c>
      <c r="D203">
        <v>36</v>
      </c>
      <c r="E203">
        <v>0.1944</v>
      </c>
      <c r="F203">
        <v>26.89</v>
      </c>
      <c r="G203">
        <v>23.53</v>
      </c>
      <c r="H203">
        <v>202.5</v>
      </c>
      <c r="I203">
        <v>9</v>
      </c>
      <c r="J203">
        <v>30</v>
      </c>
      <c r="K203">
        <v>0.1667</v>
      </c>
      <c r="L203">
        <v>40.5</v>
      </c>
      <c r="M203">
        <v>22.5</v>
      </c>
      <c r="N203">
        <v>390.74</v>
      </c>
      <c r="O203">
        <v>17</v>
      </c>
      <c r="P203">
        <v>66</v>
      </c>
      <c r="Q203">
        <v>0.3611</v>
      </c>
      <c r="R203">
        <v>67.39</v>
      </c>
      <c r="S203">
        <v>46.03</v>
      </c>
    </row>
    <row r="204" spans="1:19">
      <c r="A204" s="5">
        <v>599522087809</v>
      </c>
      <c r="B204">
        <v>248.37</v>
      </c>
      <c r="C204">
        <v>14</v>
      </c>
      <c r="D204">
        <v>62</v>
      </c>
      <c r="E204">
        <v>0.1452</v>
      </c>
      <c r="F204">
        <v>27.6</v>
      </c>
      <c r="G204">
        <v>17.74</v>
      </c>
      <c r="H204">
        <v>213.88</v>
      </c>
      <c r="I204">
        <v>11</v>
      </c>
      <c r="J204">
        <v>54</v>
      </c>
      <c r="K204">
        <v>0.2037</v>
      </c>
      <c r="L204">
        <v>19.44</v>
      </c>
      <c r="M204">
        <v>19.44</v>
      </c>
      <c r="N204">
        <v>462.25</v>
      </c>
      <c r="O204">
        <v>25</v>
      </c>
      <c r="P204">
        <v>116</v>
      </c>
      <c r="Q204">
        <v>0.3489</v>
      </c>
      <c r="R204">
        <v>47.04</v>
      </c>
      <c r="S204">
        <v>37.18</v>
      </c>
    </row>
    <row r="205" spans="1:19">
      <c r="A205" s="5">
        <v>599522639719</v>
      </c>
      <c r="B205">
        <v>194.84</v>
      </c>
      <c r="C205">
        <v>19</v>
      </c>
      <c r="D205">
        <v>121</v>
      </c>
      <c r="E205">
        <v>0.1405</v>
      </c>
      <c r="F205">
        <v>11.46</v>
      </c>
      <c r="G205">
        <v>10.25</v>
      </c>
      <c r="H205">
        <v>223.16</v>
      </c>
      <c r="I205">
        <v>22</v>
      </c>
      <c r="J205">
        <v>101</v>
      </c>
      <c r="K205">
        <v>0.1782</v>
      </c>
      <c r="L205">
        <v>12.4</v>
      </c>
      <c r="M205">
        <v>10.14</v>
      </c>
      <c r="N205">
        <v>418</v>
      </c>
      <c r="O205">
        <v>41</v>
      </c>
      <c r="P205">
        <v>222</v>
      </c>
      <c r="Q205">
        <v>0.3187</v>
      </c>
      <c r="R205">
        <v>23.86</v>
      </c>
      <c r="S205">
        <v>20.39</v>
      </c>
    </row>
    <row r="206" spans="1:19">
      <c r="A206" s="5">
        <v>600570993493</v>
      </c>
      <c r="H206">
        <v>58.3</v>
      </c>
      <c r="I206">
        <v>1</v>
      </c>
      <c r="J206">
        <v>6</v>
      </c>
      <c r="K206">
        <v>0.1667</v>
      </c>
      <c r="L206">
        <v>58.3</v>
      </c>
      <c r="M206">
        <v>58.3</v>
      </c>
      <c r="N206">
        <v>58.3</v>
      </c>
      <c r="O206">
        <v>1</v>
      </c>
      <c r="P206">
        <v>6</v>
      </c>
      <c r="Q206">
        <v>0.1667</v>
      </c>
      <c r="R206">
        <v>58.3</v>
      </c>
      <c r="S206">
        <v>58.3</v>
      </c>
    </row>
    <row r="207" spans="1:19">
      <c r="A207" s="5">
        <v>601093977199</v>
      </c>
      <c r="B207">
        <v>75.09</v>
      </c>
      <c r="C207">
        <v>3</v>
      </c>
      <c r="D207">
        <v>43</v>
      </c>
      <c r="E207">
        <v>0.0698</v>
      </c>
      <c r="F207">
        <v>25.03</v>
      </c>
      <c r="G207">
        <v>25.03</v>
      </c>
      <c r="N207">
        <v>75.09</v>
      </c>
      <c r="O207">
        <v>3</v>
      </c>
      <c r="P207">
        <v>43</v>
      </c>
      <c r="Q207">
        <v>0.0698</v>
      </c>
      <c r="R207">
        <v>25.03</v>
      </c>
      <c r="S207">
        <v>25.03</v>
      </c>
    </row>
    <row r="208" spans="1:19">
      <c r="A208" s="5">
        <v>601187279679</v>
      </c>
      <c r="B208">
        <v>58.9</v>
      </c>
      <c r="C208">
        <v>3</v>
      </c>
      <c r="D208">
        <v>49</v>
      </c>
      <c r="E208">
        <v>0.0612</v>
      </c>
      <c r="F208">
        <v>19.63</v>
      </c>
      <c r="G208">
        <v>19.63</v>
      </c>
      <c r="N208">
        <v>58.9</v>
      </c>
      <c r="O208">
        <v>3</v>
      </c>
      <c r="P208">
        <v>49</v>
      </c>
      <c r="Q208">
        <v>0.0612</v>
      </c>
      <c r="R208">
        <v>19.63</v>
      </c>
      <c r="S208">
        <v>19.63</v>
      </c>
    </row>
    <row r="209" spans="1:19">
      <c r="A209" s="5">
        <v>601848376488</v>
      </c>
      <c r="B209">
        <v>166.9</v>
      </c>
      <c r="C209">
        <v>7</v>
      </c>
      <c r="D209">
        <v>48</v>
      </c>
      <c r="E209">
        <v>0.1042</v>
      </c>
      <c r="F209">
        <v>33.38</v>
      </c>
      <c r="G209">
        <v>23.84</v>
      </c>
      <c r="H209">
        <v>190.9</v>
      </c>
      <c r="I209">
        <v>8</v>
      </c>
      <c r="J209">
        <v>43</v>
      </c>
      <c r="K209">
        <v>0.1628</v>
      </c>
      <c r="L209">
        <v>27.27</v>
      </c>
      <c r="M209">
        <v>23.86</v>
      </c>
      <c r="N209">
        <v>357.8</v>
      </c>
      <c r="O209">
        <v>15</v>
      </c>
      <c r="P209">
        <v>91</v>
      </c>
      <c r="Q209">
        <v>0.267</v>
      </c>
      <c r="R209">
        <v>60.65</v>
      </c>
      <c r="S209">
        <v>47.7</v>
      </c>
    </row>
    <row r="210" spans="1:19">
      <c r="A210" s="5">
        <v>603592215381</v>
      </c>
      <c r="B210">
        <v>71.4</v>
      </c>
      <c r="C210">
        <v>4</v>
      </c>
      <c r="D210">
        <v>38</v>
      </c>
      <c r="E210">
        <v>0.079</v>
      </c>
      <c r="F210">
        <v>23.8</v>
      </c>
      <c r="G210">
        <v>17.85</v>
      </c>
      <c r="H210">
        <v>89.5</v>
      </c>
      <c r="I210">
        <v>5</v>
      </c>
      <c r="J210">
        <v>24</v>
      </c>
      <c r="K210">
        <v>0.1667</v>
      </c>
      <c r="L210">
        <v>22.38</v>
      </c>
      <c r="M210">
        <v>17.9</v>
      </c>
      <c r="N210">
        <v>160.9</v>
      </c>
      <c r="O210">
        <v>9</v>
      </c>
      <c r="P210">
        <v>62</v>
      </c>
      <c r="Q210">
        <v>0.2457</v>
      </c>
      <c r="R210">
        <v>46.18</v>
      </c>
      <c r="S210">
        <v>35.75</v>
      </c>
    </row>
    <row r="211" spans="1:19">
      <c r="A211" s="5">
        <v>604018031315</v>
      </c>
      <c r="B211">
        <v>169.7</v>
      </c>
      <c r="C211">
        <v>3</v>
      </c>
      <c r="D211">
        <v>120</v>
      </c>
      <c r="E211">
        <v>0.025</v>
      </c>
      <c r="F211">
        <v>56.57</v>
      </c>
      <c r="G211">
        <v>56.57</v>
      </c>
      <c r="H211">
        <v>219.6</v>
      </c>
      <c r="I211">
        <v>4</v>
      </c>
      <c r="J211">
        <v>91</v>
      </c>
      <c r="K211">
        <v>0.033</v>
      </c>
      <c r="L211">
        <v>73.2</v>
      </c>
      <c r="M211">
        <v>54.9</v>
      </c>
      <c r="N211">
        <v>389.3</v>
      </c>
      <c r="O211">
        <v>7</v>
      </c>
      <c r="P211">
        <v>211</v>
      </c>
      <c r="Q211">
        <v>0.058</v>
      </c>
      <c r="R211">
        <v>129.77</v>
      </c>
      <c r="S211">
        <v>111.47</v>
      </c>
    </row>
    <row r="212" spans="1:19">
      <c r="A212" s="5">
        <v>604021319220</v>
      </c>
      <c r="B212">
        <v>277.57</v>
      </c>
      <c r="C212">
        <v>4</v>
      </c>
      <c r="D212">
        <v>69</v>
      </c>
      <c r="E212">
        <v>0.0435</v>
      </c>
      <c r="F212">
        <v>92.52</v>
      </c>
      <c r="G212">
        <v>69.39</v>
      </c>
      <c r="H212">
        <v>278.56</v>
      </c>
      <c r="I212">
        <v>4</v>
      </c>
      <c r="J212">
        <v>75</v>
      </c>
      <c r="K212">
        <v>0.0533</v>
      </c>
      <c r="L212">
        <v>69.64</v>
      </c>
      <c r="M212">
        <v>69.64</v>
      </c>
      <c r="N212">
        <v>556.13</v>
      </c>
      <c r="O212">
        <v>8</v>
      </c>
      <c r="P212">
        <v>144</v>
      </c>
      <c r="Q212">
        <v>0.0968</v>
      </c>
      <c r="R212">
        <v>162.16</v>
      </c>
      <c r="S212">
        <v>139.03</v>
      </c>
    </row>
    <row r="213" spans="1:19">
      <c r="A213" s="5">
        <v>604924296783</v>
      </c>
      <c r="B213">
        <v>99.13</v>
      </c>
      <c r="C213">
        <v>5</v>
      </c>
      <c r="D213">
        <v>105</v>
      </c>
      <c r="E213">
        <v>0.0476</v>
      </c>
      <c r="F213">
        <v>19.83</v>
      </c>
      <c r="G213">
        <v>19.83</v>
      </c>
      <c r="H213">
        <v>117.75</v>
      </c>
      <c r="I213">
        <v>6</v>
      </c>
      <c r="J213">
        <v>79</v>
      </c>
      <c r="K213">
        <v>0.0633</v>
      </c>
      <c r="L213">
        <v>23.55</v>
      </c>
      <c r="M213">
        <v>19.62</v>
      </c>
      <c r="N213">
        <v>216.88</v>
      </c>
      <c r="O213">
        <v>11</v>
      </c>
      <c r="P213">
        <v>184</v>
      </c>
      <c r="Q213">
        <v>0.1109</v>
      </c>
      <c r="R213">
        <v>43.38</v>
      </c>
      <c r="S213">
        <v>39.45</v>
      </c>
    </row>
    <row r="214" spans="1:19">
      <c r="A214" t="s">
        <v>472</v>
      </c>
      <c r="B214">
        <v>2447502.75</v>
      </c>
      <c r="C214">
        <v>106768</v>
      </c>
      <c r="D214">
        <v>499112</v>
      </c>
      <c r="E214">
        <v>25.9339</v>
      </c>
      <c r="F214">
        <v>10906.49</v>
      </c>
      <c r="G214">
        <v>7484.23</v>
      </c>
      <c r="H214">
        <v>2361959.26</v>
      </c>
      <c r="I214">
        <v>101701</v>
      </c>
      <c r="J214">
        <v>467980</v>
      </c>
      <c r="K214">
        <v>26.4155</v>
      </c>
      <c r="L214">
        <v>11059.04</v>
      </c>
      <c r="M214">
        <v>7569.52</v>
      </c>
      <c r="N214">
        <v>4809462.01</v>
      </c>
      <c r="O214">
        <v>208469</v>
      </c>
      <c r="P214">
        <v>967092</v>
      </c>
      <c r="Q214">
        <v>52.3494</v>
      </c>
      <c r="R214">
        <v>21965.53</v>
      </c>
      <c r="S214">
        <v>15053.75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1"/>
  <sheetViews>
    <sheetView workbookViewId="0">
      <selection activeCell="X2" sqref="X2:Z28"/>
    </sheetView>
  </sheetViews>
  <sheetFormatPr defaultColWidth="8.88888888888889" defaultRowHeight="14.4"/>
  <sheetData>
    <row r="1" spans="1:12">
      <c r="A1" s="61" t="s">
        <v>107</v>
      </c>
      <c r="B1" s="160" t="s">
        <v>108</v>
      </c>
      <c r="C1" s="161" t="s">
        <v>109</v>
      </c>
      <c r="D1" s="160" t="s">
        <v>110</v>
      </c>
      <c r="E1" s="160" t="s">
        <v>111</v>
      </c>
      <c r="F1" s="160" t="s">
        <v>112</v>
      </c>
      <c r="G1" s="160" t="s">
        <v>113</v>
      </c>
      <c r="H1" s="160" t="s">
        <v>114</v>
      </c>
      <c r="I1" s="160" t="s">
        <v>115</v>
      </c>
      <c r="J1" s="160" t="s">
        <v>116</v>
      </c>
      <c r="K1" s="163" t="s">
        <v>117</v>
      </c>
      <c r="L1" s="163" t="s">
        <v>118</v>
      </c>
    </row>
    <row r="2" spans="1:12">
      <c r="A2" s="61" t="s">
        <v>473</v>
      </c>
      <c r="B2" s="61">
        <v>20191202</v>
      </c>
      <c r="C2" s="162">
        <v>537752882633</v>
      </c>
      <c r="D2" s="61" t="s">
        <v>474</v>
      </c>
      <c r="E2" s="61">
        <v>288405.15</v>
      </c>
      <c r="F2" s="61">
        <v>5307</v>
      </c>
      <c r="G2" s="61">
        <v>28769</v>
      </c>
      <c r="H2" s="61">
        <v>0.1229</v>
      </c>
      <c r="I2" s="61">
        <v>81.59</v>
      </c>
      <c r="J2" s="61">
        <v>54.34</v>
      </c>
      <c r="K2" s="61" t="s">
        <v>34</v>
      </c>
      <c r="L2" s="61" t="s">
        <v>121</v>
      </c>
    </row>
    <row r="3" spans="1:12">
      <c r="A3" s="61" t="s">
        <v>473</v>
      </c>
      <c r="B3" s="61">
        <v>20191202</v>
      </c>
      <c r="C3" s="162">
        <v>41141176393</v>
      </c>
      <c r="D3" s="61" t="s">
        <v>122</v>
      </c>
      <c r="E3" s="61">
        <v>250331.1</v>
      </c>
      <c r="F3" s="61">
        <v>4906</v>
      </c>
      <c r="G3" s="61">
        <v>22119</v>
      </c>
      <c r="H3" s="61">
        <v>0.1447</v>
      </c>
      <c r="I3" s="61">
        <v>78.2</v>
      </c>
      <c r="J3" s="61">
        <v>51.03</v>
      </c>
      <c r="K3" s="61" t="s">
        <v>123</v>
      </c>
      <c r="L3" s="61" t="s">
        <v>124</v>
      </c>
    </row>
    <row r="4" spans="1:12">
      <c r="A4" s="61" t="s">
        <v>473</v>
      </c>
      <c r="B4" s="61">
        <v>20191202</v>
      </c>
      <c r="C4" s="162">
        <v>564587383224</v>
      </c>
      <c r="D4" s="61" t="s">
        <v>127</v>
      </c>
      <c r="E4" s="61">
        <v>122245.09</v>
      </c>
      <c r="F4" s="61">
        <v>2265</v>
      </c>
      <c r="G4" s="61">
        <v>12167</v>
      </c>
      <c r="H4" s="61">
        <v>0.1222</v>
      </c>
      <c r="I4" s="61">
        <v>82.21</v>
      </c>
      <c r="J4" s="61">
        <v>53.97</v>
      </c>
      <c r="K4" s="61" t="s">
        <v>128</v>
      </c>
      <c r="L4" s="61" t="s">
        <v>121</v>
      </c>
    </row>
    <row r="5" spans="1:12">
      <c r="A5" s="61" t="s">
        <v>473</v>
      </c>
      <c r="B5" s="61">
        <v>20191202</v>
      </c>
      <c r="C5" s="162">
        <v>589590595246</v>
      </c>
      <c r="D5" s="61" t="s">
        <v>132</v>
      </c>
      <c r="E5" s="61">
        <v>104706.04</v>
      </c>
      <c r="F5" s="61">
        <v>9452</v>
      </c>
      <c r="G5" s="61">
        <v>26974</v>
      </c>
      <c r="H5" s="61">
        <v>0.3373</v>
      </c>
      <c r="I5" s="61">
        <v>11.51</v>
      </c>
      <c r="J5" s="61">
        <v>11.08</v>
      </c>
      <c r="K5" s="61" t="s">
        <v>133</v>
      </c>
      <c r="L5" s="61" t="s">
        <v>121</v>
      </c>
    </row>
    <row r="6" spans="1:12">
      <c r="A6" s="61" t="s">
        <v>473</v>
      </c>
      <c r="B6" s="61">
        <v>20191202</v>
      </c>
      <c r="C6" s="162">
        <v>39290708556</v>
      </c>
      <c r="D6" s="61" t="s">
        <v>125</v>
      </c>
      <c r="E6" s="61">
        <v>97312.94</v>
      </c>
      <c r="F6" s="61">
        <v>1365</v>
      </c>
      <c r="G6" s="61">
        <v>9034</v>
      </c>
      <c r="H6" s="61">
        <v>0.0991</v>
      </c>
      <c r="I6" s="61">
        <v>108.73</v>
      </c>
      <c r="J6" s="61">
        <v>71.29</v>
      </c>
      <c r="K6" s="61" t="s">
        <v>126</v>
      </c>
      <c r="L6" s="61" t="s">
        <v>124</v>
      </c>
    </row>
    <row r="7" spans="1:12">
      <c r="A7" s="61" t="s">
        <v>473</v>
      </c>
      <c r="B7" s="61">
        <v>20191202</v>
      </c>
      <c r="C7" s="162">
        <v>587234267079</v>
      </c>
      <c r="D7" s="61" t="s">
        <v>129</v>
      </c>
      <c r="E7" s="61">
        <v>66492.97</v>
      </c>
      <c r="F7" s="61">
        <v>6838</v>
      </c>
      <c r="G7" s="61">
        <v>25829</v>
      </c>
      <c r="H7" s="61">
        <v>0.2</v>
      </c>
      <c r="I7" s="61">
        <v>12.87</v>
      </c>
      <c r="J7" s="61">
        <v>9.72</v>
      </c>
      <c r="K7" s="61" t="s">
        <v>130</v>
      </c>
      <c r="L7" s="61" t="s">
        <v>131</v>
      </c>
    </row>
    <row r="8" spans="1:12">
      <c r="A8" s="61" t="s">
        <v>473</v>
      </c>
      <c r="B8" s="61">
        <v>20191202</v>
      </c>
      <c r="C8" s="162">
        <v>587015100676</v>
      </c>
      <c r="D8" s="61" t="s">
        <v>480</v>
      </c>
      <c r="E8" s="61">
        <v>64821.31</v>
      </c>
      <c r="F8" s="61">
        <v>1714</v>
      </c>
      <c r="G8" s="61">
        <v>7993</v>
      </c>
      <c r="H8" s="61">
        <v>0.1048</v>
      </c>
      <c r="I8" s="61">
        <v>77.35</v>
      </c>
      <c r="J8" s="61">
        <v>37.82</v>
      </c>
      <c r="K8" s="61" t="s">
        <v>4</v>
      </c>
      <c r="L8" s="61" t="s">
        <v>148</v>
      </c>
    </row>
    <row r="9" spans="1:12">
      <c r="A9" s="61" t="s">
        <v>473</v>
      </c>
      <c r="B9" s="61">
        <v>20191202</v>
      </c>
      <c r="C9" s="162">
        <v>574308070162</v>
      </c>
      <c r="D9" s="61" t="s">
        <v>475</v>
      </c>
      <c r="E9" s="61">
        <v>59859.12</v>
      </c>
      <c r="F9" s="61">
        <v>1353</v>
      </c>
      <c r="G9" s="61">
        <v>8444</v>
      </c>
      <c r="H9" s="61">
        <v>0.1098</v>
      </c>
      <c r="I9" s="61">
        <v>64.57</v>
      </c>
      <c r="J9" s="61">
        <v>44.24</v>
      </c>
      <c r="K9" s="61" t="s">
        <v>38</v>
      </c>
      <c r="L9" s="61" t="s">
        <v>121</v>
      </c>
    </row>
    <row r="10" spans="1:12">
      <c r="A10" s="61" t="s">
        <v>473</v>
      </c>
      <c r="B10" s="61">
        <v>20191202</v>
      </c>
      <c r="C10" s="162">
        <v>538263950177</v>
      </c>
      <c r="D10" s="61" t="s">
        <v>134</v>
      </c>
      <c r="E10" s="61">
        <v>59769.32</v>
      </c>
      <c r="F10" s="61">
        <v>422</v>
      </c>
      <c r="G10" s="61">
        <v>3587</v>
      </c>
      <c r="H10" s="61">
        <v>0.1015</v>
      </c>
      <c r="I10" s="61">
        <v>164.2</v>
      </c>
      <c r="J10" s="61">
        <v>141.63</v>
      </c>
      <c r="K10" s="61" t="s">
        <v>135</v>
      </c>
      <c r="L10" s="61" t="s">
        <v>124</v>
      </c>
    </row>
    <row r="11" spans="1:12">
      <c r="A11" s="61" t="s">
        <v>473</v>
      </c>
      <c r="B11" s="61">
        <v>20191202</v>
      </c>
      <c r="C11" s="162">
        <v>598898432532</v>
      </c>
      <c r="D11" s="61" t="s">
        <v>476</v>
      </c>
      <c r="E11" s="61">
        <v>47598.12</v>
      </c>
      <c r="F11" s="61">
        <v>773</v>
      </c>
      <c r="G11" s="61">
        <v>10468</v>
      </c>
      <c r="H11" s="61">
        <v>0.0467</v>
      </c>
      <c r="I11" s="61">
        <v>97.34</v>
      </c>
      <c r="J11" s="61">
        <v>61.58</v>
      </c>
      <c r="K11" s="61" t="s">
        <v>41</v>
      </c>
      <c r="L11" s="61" t="s">
        <v>121</v>
      </c>
    </row>
    <row r="12" spans="1:12">
      <c r="A12" s="61" t="s">
        <v>473</v>
      </c>
      <c r="B12" s="61">
        <v>20191202</v>
      </c>
      <c r="C12" s="162">
        <v>15699803229</v>
      </c>
      <c r="D12" s="61" t="s">
        <v>141</v>
      </c>
      <c r="E12" s="61">
        <v>46038.2</v>
      </c>
      <c r="F12" s="61">
        <v>2342</v>
      </c>
      <c r="G12" s="61">
        <v>6912</v>
      </c>
      <c r="H12" s="61">
        <v>0.2009</v>
      </c>
      <c r="I12" s="61">
        <v>33.14</v>
      </c>
      <c r="J12" s="61">
        <v>19.66</v>
      </c>
      <c r="K12" s="61" t="s">
        <v>142</v>
      </c>
      <c r="L12" s="61" t="s">
        <v>124</v>
      </c>
    </row>
    <row r="13" spans="1:12">
      <c r="A13" s="61" t="s">
        <v>473</v>
      </c>
      <c r="B13" s="61">
        <v>20191202</v>
      </c>
      <c r="C13" s="162">
        <v>17704561464</v>
      </c>
      <c r="D13" s="61" t="s">
        <v>159</v>
      </c>
      <c r="E13" s="61">
        <v>45643.57</v>
      </c>
      <c r="F13" s="61">
        <v>3291</v>
      </c>
      <c r="G13" s="61">
        <v>6459</v>
      </c>
      <c r="H13" s="61">
        <v>0.2534</v>
      </c>
      <c r="I13" s="61">
        <v>27.88</v>
      </c>
      <c r="J13" s="61">
        <v>13.87</v>
      </c>
      <c r="K13" s="61" t="s">
        <v>160</v>
      </c>
      <c r="L13" s="61" t="s">
        <v>121</v>
      </c>
    </row>
    <row r="14" spans="1:12">
      <c r="A14" s="61" t="s">
        <v>473</v>
      </c>
      <c r="B14" s="61">
        <v>20191202</v>
      </c>
      <c r="C14" s="162">
        <v>528778018743</v>
      </c>
      <c r="D14" s="61" t="s">
        <v>478</v>
      </c>
      <c r="E14" s="61">
        <v>41254.44</v>
      </c>
      <c r="F14" s="61">
        <v>762</v>
      </c>
      <c r="G14" s="61">
        <v>3020</v>
      </c>
      <c r="H14" s="61">
        <v>0.149</v>
      </c>
      <c r="I14" s="61">
        <v>91.68</v>
      </c>
      <c r="J14" s="61">
        <v>54.14</v>
      </c>
      <c r="K14" s="61" t="s">
        <v>145</v>
      </c>
      <c r="L14" s="61" t="s">
        <v>121</v>
      </c>
    </row>
    <row r="15" spans="1:12">
      <c r="A15" s="61" t="s">
        <v>473</v>
      </c>
      <c r="B15" s="61">
        <v>20191202</v>
      </c>
      <c r="C15" s="162">
        <v>525000115434</v>
      </c>
      <c r="D15" s="61" t="s">
        <v>176</v>
      </c>
      <c r="E15" s="61">
        <v>39563.24</v>
      </c>
      <c r="F15" s="61">
        <v>3169</v>
      </c>
      <c r="G15" s="61">
        <v>8164</v>
      </c>
      <c r="H15" s="61">
        <v>0.3338</v>
      </c>
      <c r="I15" s="61">
        <v>14.52</v>
      </c>
      <c r="J15" s="61">
        <v>12.48</v>
      </c>
      <c r="K15" s="61" t="s">
        <v>177</v>
      </c>
      <c r="L15" s="61" t="s">
        <v>121</v>
      </c>
    </row>
    <row r="16" spans="1:12">
      <c r="A16" s="61" t="s">
        <v>473</v>
      </c>
      <c r="B16" s="61">
        <v>20191202</v>
      </c>
      <c r="C16" s="162">
        <v>555332266949</v>
      </c>
      <c r="D16" s="61" t="s">
        <v>477</v>
      </c>
      <c r="E16" s="61">
        <v>35996.24</v>
      </c>
      <c r="F16" s="61">
        <v>657</v>
      </c>
      <c r="G16" s="61">
        <v>6458</v>
      </c>
      <c r="H16" s="61">
        <v>0.0814</v>
      </c>
      <c r="I16" s="61">
        <v>68.43</v>
      </c>
      <c r="J16" s="61">
        <v>54.79</v>
      </c>
      <c r="K16" s="61" t="s">
        <v>47</v>
      </c>
      <c r="L16" s="61" t="s">
        <v>121</v>
      </c>
    </row>
    <row r="17" spans="1:12">
      <c r="A17" s="61" t="s">
        <v>473</v>
      </c>
      <c r="B17" s="61">
        <v>20191202</v>
      </c>
      <c r="C17" s="162">
        <v>40611478319</v>
      </c>
      <c r="D17" s="61" t="s">
        <v>165</v>
      </c>
      <c r="E17" s="61">
        <v>35133.5</v>
      </c>
      <c r="F17" s="61">
        <v>487</v>
      </c>
      <c r="G17" s="61">
        <v>2672</v>
      </c>
      <c r="H17" s="61">
        <v>0.1134</v>
      </c>
      <c r="I17" s="61">
        <v>115.95</v>
      </c>
      <c r="J17" s="61">
        <v>72.14</v>
      </c>
      <c r="K17" s="61" t="s">
        <v>166</v>
      </c>
      <c r="L17" s="61" t="s">
        <v>121</v>
      </c>
    </row>
    <row r="18" spans="1:12">
      <c r="A18" s="61" t="s">
        <v>473</v>
      </c>
      <c r="B18" s="61">
        <v>20191202</v>
      </c>
      <c r="C18" s="162">
        <v>554877274741</v>
      </c>
      <c r="D18" s="61" t="s">
        <v>479</v>
      </c>
      <c r="E18" s="61">
        <v>33838.14</v>
      </c>
      <c r="F18" s="61">
        <v>634</v>
      </c>
      <c r="G18" s="61">
        <v>6168</v>
      </c>
      <c r="H18" s="61">
        <v>0.0639</v>
      </c>
      <c r="I18" s="61">
        <v>85.88</v>
      </c>
      <c r="J18" s="61">
        <v>53.37</v>
      </c>
      <c r="K18" s="61" t="s">
        <v>6</v>
      </c>
      <c r="L18" s="61" t="s">
        <v>121</v>
      </c>
    </row>
    <row r="19" spans="1:12">
      <c r="A19" s="61" t="s">
        <v>473</v>
      </c>
      <c r="B19" s="61">
        <v>20191202</v>
      </c>
      <c r="C19" s="162">
        <v>15699771744</v>
      </c>
      <c r="D19" s="61" t="s">
        <v>178</v>
      </c>
      <c r="E19" s="61">
        <v>33275.94</v>
      </c>
      <c r="F19" s="61">
        <v>1259</v>
      </c>
      <c r="G19" s="61">
        <v>3359</v>
      </c>
      <c r="H19" s="61">
        <v>0.2027</v>
      </c>
      <c r="I19" s="61">
        <v>48.86</v>
      </c>
      <c r="J19" s="61">
        <v>26.43</v>
      </c>
      <c r="K19" s="61" t="s">
        <v>179</v>
      </c>
      <c r="L19" s="61" t="s">
        <v>124</v>
      </c>
    </row>
    <row r="20" spans="1:12">
      <c r="A20" s="61" t="s">
        <v>473</v>
      </c>
      <c r="B20" s="61">
        <v>20191202</v>
      </c>
      <c r="C20" s="162">
        <v>555055329886</v>
      </c>
      <c r="D20" s="61" t="s">
        <v>146</v>
      </c>
      <c r="E20" s="61">
        <v>29674.95</v>
      </c>
      <c r="F20" s="61">
        <v>579</v>
      </c>
      <c r="G20" s="61">
        <v>5476</v>
      </c>
      <c r="H20" s="61">
        <v>0.0796</v>
      </c>
      <c r="I20" s="61">
        <v>68.06</v>
      </c>
      <c r="J20" s="61">
        <v>51.25</v>
      </c>
      <c r="K20" s="61" t="s">
        <v>42</v>
      </c>
      <c r="L20" s="61" t="s">
        <v>124</v>
      </c>
    </row>
    <row r="21" spans="1:12">
      <c r="A21" s="61" t="s">
        <v>473</v>
      </c>
      <c r="B21" s="61">
        <v>20191202</v>
      </c>
      <c r="C21" s="162">
        <v>539854510916</v>
      </c>
      <c r="D21" s="61" t="s">
        <v>171</v>
      </c>
      <c r="E21" s="61">
        <v>28465.71</v>
      </c>
      <c r="F21" s="61">
        <v>536</v>
      </c>
      <c r="G21" s="61">
        <v>2689</v>
      </c>
      <c r="H21" s="61">
        <v>0.1316</v>
      </c>
      <c r="I21" s="61">
        <v>80.41</v>
      </c>
      <c r="J21" s="61">
        <v>53.11</v>
      </c>
      <c r="K21" s="61" t="s">
        <v>44</v>
      </c>
      <c r="L21" s="61" t="s">
        <v>131</v>
      </c>
    </row>
    <row r="22" spans="1:12">
      <c r="A22" s="61" t="s">
        <v>473</v>
      </c>
      <c r="B22" s="61">
        <v>20191202</v>
      </c>
      <c r="C22" s="162">
        <v>587516703876</v>
      </c>
      <c r="D22" s="61" t="s">
        <v>143</v>
      </c>
      <c r="E22" s="61">
        <v>26879.91</v>
      </c>
      <c r="F22" s="61">
        <v>611</v>
      </c>
      <c r="G22" s="61">
        <v>6833</v>
      </c>
      <c r="H22" s="61">
        <v>0.0585</v>
      </c>
      <c r="I22" s="61">
        <v>67.2</v>
      </c>
      <c r="J22" s="61">
        <v>43.99</v>
      </c>
      <c r="K22" s="61" t="s">
        <v>40</v>
      </c>
      <c r="L22" s="61" t="s">
        <v>121</v>
      </c>
    </row>
    <row r="23" spans="1:12">
      <c r="A23" s="61" t="s">
        <v>473</v>
      </c>
      <c r="B23" s="61">
        <v>20191202</v>
      </c>
      <c r="C23" s="162">
        <v>521804256985</v>
      </c>
      <c r="D23" s="61" t="s">
        <v>161</v>
      </c>
      <c r="E23" s="61">
        <v>25638.76</v>
      </c>
      <c r="F23" s="61">
        <v>467</v>
      </c>
      <c r="G23" s="61">
        <v>2941</v>
      </c>
      <c r="H23" s="61">
        <v>0.1115</v>
      </c>
      <c r="I23" s="61">
        <v>78.17</v>
      </c>
      <c r="J23" s="61">
        <v>54.9</v>
      </c>
      <c r="K23" s="61" t="s">
        <v>43</v>
      </c>
      <c r="L23" s="61" t="s">
        <v>121</v>
      </c>
    </row>
    <row r="24" spans="1:12">
      <c r="A24" s="61" t="s">
        <v>473</v>
      </c>
      <c r="B24" s="61">
        <v>20191202</v>
      </c>
      <c r="C24" s="162">
        <v>37318730769</v>
      </c>
      <c r="D24" s="61" t="s">
        <v>152</v>
      </c>
      <c r="E24" s="61">
        <v>25129.82</v>
      </c>
      <c r="F24" s="61">
        <v>2038</v>
      </c>
      <c r="G24" s="61">
        <v>6498</v>
      </c>
      <c r="H24" s="61">
        <v>0.2016</v>
      </c>
      <c r="I24" s="61">
        <v>19.18</v>
      </c>
      <c r="J24" s="61">
        <v>12.33</v>
      </c>
      <c r="K24" s="61" t="s">
        <v>153</v>
      </c>
      <c r="L24" s="61" t="s">
        <v>121</v>
      </c>
    </row>
    <row r="25" spans="1:12">
      <c r="A25" s="61" t="s">
        <v>473</v>
      </c>
      <c r="B25" s="61">
        <v>20191202</v>
      </c>
      <c r="C25" s="162">
        <v>554765196730</v>
      </c>
      <c r="D25" s="61" t="s">
        <v>197</v>
      </c>
      <c r="E25" s="61">
        <v>24251.12</v>
      </c>
      <c r="F25" s="61">
        <v>1426</v>
      </c>
      <c r="G25" s="61">
        <v>3079</v>
      </c>
      <c r="H25" s="61">
        <v>0.1689</v>
      </c>
      <c r="I25" s="61">
        <v>46.64</v>
      </c>
      <c r="J25" s="61">
        <v>17.01</v>
      </c>
      <c r="K25" s="61" t="s">
        <v>198</v>
      </c>
      <c r="L25" s="61" t="s">
        <v>121</v>
      </c>
    </row>
    <row r="26" spans="1:12">
      <c r="A26" s="61" t="s">
        <v>473</v>
      </c>
      <c r="B26" s="61">
        <v>20191202</v>
      </c>
      <c r="C26" s="162">
        <v>563834177641</v>
      </c>
      <c r="D26" s="61" t="s">
        <v>180</v>
      </c>
      <c r="E26" s="61">
        <v>23640.07</v>
      </c>
      <c r="F26" s="61">
        <v>161</v>
      </c>
      <c r="G26" s="61">
        <v>590</v>
      </c>
      <c r="H26" s="61">
        <v>0.1475</v>
      </c>
      <c r="I26" s="61">
        <v>271.72</v>
      </c>
      <c r="J26" s="61">
        <v>146.83</v>
      </c>
      <c r="K26" s="61" t="s">
        <v>56</v>
      </c>
      <c r="L26" s="61" t="s">
        <v>181</v>
      </c>
    </row>
    <row r="27" spans="1:12">
      <c r="A27" s="61" t="s">
        <v>473</v>
      </c>
      <c r="B27" s="61">
        <v>20191202</v>
      </c>
      <c r="C27" s="162">
        <v>573035985548</v>
      </c>
      <c r="D27" s="61" t="s">
        <v>169</v>
      </c>
      <c r="E27" s="61">
        <v>23373.82</v>
      </c>
      <c r="F27" s="61">
        <v>664</v>
      </c>
      <c r="G27" s="61">
        <v>1889</v>
      </c>
      <c r="H27" s="61">
        <v>0.261</v>
      </c>
      <c r="I27" s="61">
        <v>47.41</v>
      </c>
      <c r="J27" s="61">
        <v>35.2</v>
      </c>
      <c r="K27" s="61" t="s">
        <v>77</v>
      </c>
      <c r="L27" s="61" t="s">
        <v>170</v>
      </c>
    </row>
    <row r="28" spans="1:12">
      <c r="A28" s="61" t="s">
        <v>473</v>
      </c>
      <c r="B28" s="61">
        <v>20191202</v>
      </c>
      <c r="C28" s="162">
        <v>537827368358</v>
      </c>
      <c r="D28" s="61" t="s">
        <v>190</v>
      </c>
      <c r="E28" s="61">
        <v>23022.22</v>
      </c>
      <c r="F28" s="61">
        <v>1349</v>
      </c>
      <c r="G28" s="61">
        <v>4194</v>
      </c>
      <c r="H28" s="61">
        <v>0.2036</v>
      </c>
      <c r="I28" s="61">
        <v>26.96</v>
      </c>
      <c r="J28" s="61">
        <v>17.07</v>
      </c>
      <c r="K28" s="61" t="s">
        <v>191</v>
      </c>
      <c r="L28" s="61" t="s">
        <v>158</v>
      </c>
    </row>
    <row r="29" spans="1:12">
      <c r="A29" s="61" t="s">
        <v>473</v>
      </c>
      <c r="B29" s="61">
        <v>20191202</v>
      </c>
      <c r="C29" s="162">
        <v>538305797734</v>
      </c>
      <c r="D29" s="61" t="s">
        <v>150</v>
      </c>
      <c r="E29" s="61">
        <v>22321.94</v>
      </c>
      <c r="F29" s="61">
        <v>170</v>
      </c>
      <c r="G29" s="61">
        <v>1415</v>
      </c>
      <c r="H29" s="61">
        <v>0.1046</v>
      </c>
      <c r="I29" s="61">
        <v>150.82</v>
      </c>
      <c r="J29" s="61">
        <v>131.31</v>
      </c>
      <c r="K29" s="61" t="s">
        <v>151</v>
      </c>
      <c r="L29" s="61" t="s">
        <v>121</v>
      </c>
    </row>
    <row r="30" spans="1:12">
      <c r="A30" s="61" t="s">
        <v>473</v>
      </c>
      <c r="B30" s="61">
        <v>20191202</v>
      </c>
      <c r="C30" s="162">
        <v>527733653043</v>
      </c>
      <c r="D30" s="61" t="s">
        <v>156</v>
      </c>
      <c r="E30" s="61">
        <v>22133.46</v>
      </c>
      <c r="F30" s="61">
        <v>1463</v>
      </c>
      <c r="G30" s="61">
        <v>4637</v>
      </c>
      <c r="H30" s="61">
        <v>0.2105</v>
      </c>
      <c r="I30" s="61">
        <v>22.68</v>
      </c>
      <c r="J30" s="61">
        <v>15.13</v>
      </c>
      <c r="K30" s="61" t="s">
        <v>157</v>
      </c>
      <c r="L30" s="61" t="s">
        <v>158</v>
      </c>
    </row>
    <row r="31" spans="1:12">
      <c r="A31" s="61" t="s">
        <v>473</v>
      </c>
      <c r="B31" s="61">
        <v>20191202</v>
      </c>
      <c r="C31" s="162">
        <v>538312709167</v>
      </c>
      <c r="D31" s="61" t="s">
        <v>154</v>
      </c>
      <c r="E31" s="61">
        <v>21477.21</v>
      </c>
      <c r="F31" s="61">
        <v>176</v>
      </c>
      <c r="G31" s="61">
        <v>1547</v>
      </c>
      <c r="H31" s="61">
        <v>0.1067</v>
      </c>
      <c r="I31" s="61">
        <v>130.16</v>
      </c>
      <c r="J31" s="61">
        <v>122.03</v>
      </c>
      <c r="K31" s="61" t="s">
        <v>155</v>
      </c>
      <c r="L31" s="61" t="s">
        <v>121</v>
      </c>
    </row>
    <row r="32" spans="1:12">
      <c r="A32" s="61" t="s">
        <v>473</v>
      </c>
      <c r="B32" s="61">
        <v>20191202</v>
      </c>
      <c r="C32" s="162">
        <v>42759737847</v>
      </c>
      <c r="D32" s="61" t="s">
        <v>185</v>
      </c>
      <c r="E32" s="61">
        <v>21362.16</v>
      </c>
      <c r="F32" s="61">
        <v>336</v>
      </c>
      <c r="G32" s="61">
        <v>2169</v>
      </c>
      <c r="H32" s="61">
        <v>0.1106</v>
      </c>
      <c r="I32" s="61">
        <v>89.01</v>
      </c>
      <c r="J32" s="61">
        <v>63.58</v>
      </c>
      <c r="K32" s="61" t="s">
        <v>186</v>
      </c>
      <c r="L32" s="61" t="s">
        <v>121</v>
      </c>
    </row>
    <row r="33" spans="1:12">
      <c r="A33" s="61" t="s">
        <v>473</v>
      </c>
      <c r="B33" s="61">
        <v>20191202</v>
      </c>
      <c r="C33" s="162">
        <v>40596755110</v>
      </c>
      <c r="D33" s="61" t="s">
        <v>167</v>
      </c>
      <c r="E33" s="61">
        <v>20313.19</v>
      </c>
      <c r="F33" s="61">
        <v>1037</v>
      </c>
      <c r="G33" s="61">
        <v>12736</v>
      </c>
      <c r="H33" s="61">
        <v>0.0694</v>
      </c>
      <c r="I33" s="61">
        <v>22.98</v>
      </c>
      <c r="J33" s="61">
        <v>19.59</v>
      </c>
      <c r="K33" s="61" t="s">
        <v>168</v>
      </c>
      <c r="L33" s="61" t="s">
        <v>124</v>
      </c>
    </row>
    <row r="34" spans="1:12">
      <c r="A34" s="61" t="s">
        <v>473</v>
      </c>
      <c r="B34" s="61">
        <v>20191202</v>
      </c>
      <c r="C34" s="162">
        <v>520538406051</v>
      </c>
      <c r="D34" s="61" t="s">
        <v>136</v>
      </c>
      <c r="E34" s="61">
        <v>19644.71</v>
      </c>
      <c r="F34" s="61">
        <v>310</v>
      </c>
      <c r="G34" s="61">
        <v>7533</v>
      </c>
      <c r="H34" s="61">
        <v>0.027</v>
      </c>
      <c r="I34" s="61">
        <v>96.77</v>
      </c>
      <c r="J34" s="61">
        <v>63.37</v>
      </c>
      <c r="K34" s="61" t="s">
        <v>137</v>
      </c>
      <c r="L34" s="61" t="s">
        <v>121</v>
      </c>
    </row>
    <row r="35" spans="1:12">
      <c r="A35" s="61" t="s">
        <v>473</v>
      </c>
      <c r="B35" s="61">
        <v>20191202</v>
      </c>
      <c r="C35" s="162">
        <v>538354076404</v>
      </c>
      <c r="D35" s="61" t="s">
        <v>164</v>
      </c>
      <c r="E35" s="61">
        <v>19381.02</v>
      </c>
      <c r="F35" s="61">
        <v>226</v>
      </c>
      <c r="G35" s="61">
        <v>1582</v>
      </c>
      <c r="H35" s="61">
        <v>0.1081</v>
      </c>
      <c r="I35" s="61">
        <v>113.34</v>
      </c>
      <c r="J35" s="61">
        <v>85.76</v>
      </c>
      <c r="K35" s="61" t="s">
        <v>90</v>
      </c>
      <c r="L35" s="61" t="s">
        <v>124</v>
      </c>
    </row>
    <row r="36" spans="1:12">
      <c r="A36" s="61" t="s">
        <v>473</v>
      </c>
      <c r="B36" s="61">
        <v>20191202</v>
      </c>
      <c r="C36" s="162">
        <v>584436823460</v>
      </c>
      <c r="D36" s="61" t="s">
        <v>174</v>
      </c>
      <c r="E36" s="61">
        <v>17778.07</v>
      </c>
      <c r="F36" s="61">
        <v>939</v>
      </c>
      <c r="G36" s="61">
        <v>4994</v>
      </c>
      <c r="H36" s="61">
        <v>0.125</v>
      </c>
      <c r="I36" s="61">
        <v>28.49</v>
      </c>
      <c r="J36" s="61">
        <v>18.93</v>
      </c>
      <c r="K36" s="61" t="s">
        <v>175</v>
      </c>
      <c r="L36" s="61" t="s">
        <v>124</v>
      </c>
    </row>
    <row r="37" spans="1:12">
      <c r="A37" s="61" t="s">
        <v>473</v>
      </c>
      <c r="B37" s="61">
        <v>20191202</v>
      </c>
      <c r="C37" s="162">
        <v>43988989706</v>
      </c>
      <c r="D37" s="61" t="s">
        <v>207</v>
      </c>
      <c r="E37" s="61">
        <v>16857.68</v>
      </c>
      <c r="F37" s="61">
        <v>3022</v>
      </c>
      <c r="G37" s="61">
        <v>9139</v>
      </c>
      <c r="H37" s="61">
        <v>0.2812</v>
      </c>
      <c r="I37" s="61">
        <v>6.56</v>
      </c>
      <c r="J37" s="61">
        <v>5.58</v>
      </c>
      <c r="K37" s="61" t="s">
        <v>208</v>
      </c>
      <c r="L37" s="61" t="s">
        <v>204</v>
      </c>
    </row>
    <row r="38" spans="1:12">
      <c r="A38" s="61" t="s">
        <v>473</v>
      </c>
      <c r="B38" s="61">
        <v>20191202</v>
      </c>
      <c r="C38" s="162">
        <v>19539059607</v>
      </c>
      <c r="D38" s="61" t="s">
        <v>162</v>
      </c>
      <c r="E38" s="61">
        <v>16567.24</v>
      </c>
      <c r="F38" s="61">
        <v>859</v>
      </c>
      <c r="G38" s="61">
        <v>3980</v>
      </c>
      <c r="H38" s="61">
        <v>0.1241</v>
      </c>
      <c r="I38" s="61">
        <v>33.54</v>
      </c>
      <c r="J38" s="61">
        <v>19.29</v>
      </c>
      <c r="K38" s="61" t="s">
        <v>163</v>
      </c>
      <c r="L38" s="61" t="s">
        <v>124</v>
      </c>
    </row>
    <row r="39" spans="1:12">
      <c r="A39" s="61" t="s">
        <v>473</v>
      </c>
      <c r="B39" s="61">
        <v>20191202</v>
      </c>
      <c r="C39" s="162">
        <v>564135111481</v>
      </c>
      <c r="D39" s="61" t="s">
        <v>206</v>
      </c>
      <c r="E39" s="61">
        <v>16339.16</v>
      </c>
      <c r="F39" s="61">
        <v>135</v>
      </c>
      <c r="G39" s="61">
        <v>393</v>
      </c>
      <c r="H39" s="61">
        <v>0.1629</v>
      </c>
      <c r="I39" s="61">
        <v>255.3</v>
      </c>
      <c r="J39" s="61">
        <v>121.03</v>
      </c>
      <c r="K39" s="61" t="s">
        <v>58</v>
      </c>
      <c r="L39" s="61" t="s">
        <v>181</v>
      </c>
    </row>
    <row r="40" spans="1:12">
      <c r="A40" s="61" t="s">
        <v>473</v>
      </c>
      <c r="B40" s="61">
        <v>20191202</v>
      </c>
      <c r="C40" s="162">
        <v>569386315777</v>
      </c>
      <c r="D40" s="61" t="s">
        <v>172</v>
      </c>
      <c r="E40" s="61">
        <v>15586.75</v>
      </c>
      <c r="F40" s="61">
        <v>8006</v>
      </c>
      <c r="G40" s="61">
        <v>43804</v>
      </c>
      <c r="H40" s="61">
        <v>0.1696</v>
      </c>
      <c r="I40" s="61">
        <v>2.1</v>
      </c>
      <c r="J40" s="61">
        <v>1.95</v>
      </c>
      <c r="K40" s="61" t="s">
        <v>173</v>
      </c>
      <c r="L40" s="61" t="s">
        <v>121</v>
      </c>
    </row>
    <row r="41" spans="1:12">
      <c r="A41" s="61" t="s">
        <v>473</v>
      </c>
      <c r="B41" s="61">
        <v>20191202</v>
      </c>
      <c r="C41" s="162">
        <v>37253526527</v>
      </c>
      <c r="D41" s="61" t="s">
        <v>202</v>
      </c>
      <c r="E41" s="61">
        <v>14311.03</v>
      </c>
      <c r="F41" s="61">
        <v>1233</v>
      </c>
      <c r="G41" s="61">
        <v>4720</v>
      </c>
      <c r="H41" s="61">
        <v>0.2095</v>
      </c>
      <c r="I41" s="61">
        <v>14.47</v>
      </c>
      <c r="J41" s="61">
        <v>11.61</v>
      </c>
      <c r="K41" s="61" t="s">
        <v>203</v>
      </c>
      <c r="L41" s="61" t="s">
        <v>204</v>
      </c>
    </row>
    <row r="42" spans="1:12">
      <c r="A42" s="61" t="s">
        <v>473</v>
      </c>
      <c r="B42" s="61">
        <v>20191202</v>
      </c>
      <c r="C42" s="162">
        <v>521869636173</v>
      </c>
      <c r="D42" s="61" t="s">
        <v>187</v>
      </c>
      <c r="E42" s="61">
        <v>13653.72</v>
      </c>
      <c r="F42" s="61">
        <v>475</v>
      </c>
      <c r="G42" s="61">
        <v>3126</v>
      </c>
      <c r="H42" s="61">
        <v>0.1193</v>
      </c>
      <c r="I42" s="61">
        <v>36.61</v>
      </c>
      <c r="J42" s="61">
        <v>28.74</v>
      </c>
      <c r="K42" s="61" t="s">
        <v>188</v>
      </c>
      <c r="L42" s="61" t="s">
        <v>124</v>
      </c>
    </row>
    <row r="43" spans="1:12">
      <c r="A43" s="61" t="s">
        <v>473</v>
      </c>
      <c r="B43" s="61">
        <v>20191202</v>
      </c>
      <c r="C43" s="162">
        <v>598970252794</v>
      </c>
      <c r="D43" s="61" t="s">
        <v>238</v>
      </c>
      <c r="E43" s="61">
        <v>13450.63</v>
      </c>
      <c r="F43" s="61">
        <v>1711</v>
      </c>
      <c r="G43" s="61">
        <v>5492</v>
      </c>
      <c r="H43" s="61">
        <v>0.303</v>
      </c>
      <c r="I43" s="61">
        <v>8.08</v>
      </c>
      <c r="J43" s="61">
        <v>7.86</v>
      </c>
      <c r="K43" s="61" t="s">
        <v>239</v>
      </c>
      <c r="L43" s="61" t="s">
        <v>158</v>
      </c>
    </row>
    <row r="44" spans="1:12">
      <c r="A44" s="61" t="s">
        <v>473</v>
      </c>
      <c r="B44" s="61">
        <v>20191202</v>
      </c>
      <c r="C44" s="162">
        <v>39788807046</v>
      </c>
      <c r="D44" s="61" t="s">
        <v>182</v>
      </c>
      <c r="E44" s="61">
        <v>12594.34</v>
      </c>
      <c r="F44" s="61">
        <v>935</v>
      </c>
      <c r="G44" s="61">
        <v>4021</v>
      </c>
      <c r="H44" s="61">
        <v>0.1572</v>
      </c>
      <c r="I44" s="61">
        <v>19.93</v>
      </c>
      <c r="J44" s="61">
        <v>13.47</v>
      </c>
      <c r="K44" s="61" t="s">
        <v>183</v>
      </c>
      <c r="L44" s="61" t="s">
        <v>131</v>
      </c>
    </row>
    <row r="45" spans="1:12">
      <c r="A45" s="61" t="s">
        <v>473</v>
      </c>
      <c r="B45" s="61">
        <v>20191202</v>
      </c>
      <c r="C45" s="162">
        <v>539325022308</v>
      </c>
      <c r="D45" s="61" t="s">
        <v>192</v>
      </c>
      <c r="E45" s="61">
        <v>11558.65</v>
      </c>
      <c r="F45" s="61">
        <v>156</v>
      </c>
      <c r="G45" s="61">
        <v>1315</v>
      </c>
      <c r="H45" s="61">
        <v>0.1042</v>
      </c>
      <c r="I45" s="61">
        <v>84.37</v>
      </c>
      <c r="J45" s="61">
        <v>74.09</v>
      </c>
      <c r="K45" s="61" t="s">
        <v>46</v>
      </c>
      <c r="L45" s="61" t="s">
        <v>148</v>
      </c>
    </row>
    <row r="46" spans="1:12">
      <c r="A46" s="61" t="s">
        <v>473</v>
      </c>
      <c r="B46" s="61">
        <v>20191202</v>
      </c>
      <c r="C46" s="162">
        <v>589377945837</v>
      </c>
      <c r="D46" s="61" t="s">
        <v>189</v>
      </c>
      <c r="E46" s="61">
        <v>11379.5</v>
      </c>
      <c r="F46" s="61">
        <v>355</v>
      </c>
      <c r="G46" s="61">
        <v>3599</v>
      </c>
      <c r="H46" s="61">
        <v>0.0792</v>
      </c>
      <c r="I46" s="61">
        <v>39.93</v>
      </c>
      <c r="J46" s="61">
        <v>32.05</v>
      </c>
      <c r="K46" s="61" t="s">
        <v>15</v>
      </c>
      <c r="L46" s="61" t="s">
        <v>131</v>
      </c>
    </row>
    <row r="47" spans="1:12">
      <c r="A47" s="61" t="s">
        <v>473</v>
      </c>
      <c r="B47" s="61">
        <v>20191202</v>
      </c>
      <c r="C47" s="162">
        <v>538349196723</v>
      </c>
      <c r="D47" s="61" t="s">
        <v>193</v>
      </c>
      <c r="E47" s="61">
        <v>10004.95</v>
      </c>
      <c r="F47" s="61">
        <v>69</v>
      </c>
      <c r="G47" s="61">
        <v>594</v>
      </c>
      <c r="H47" s="61">
        <v>0.0976</v>
      </c>
      <c r="I47" s="61">
        <v>172.5</v>
      </c>
      <c r="J47" s="61">
        <v>145</v>
      </c>
      <c r="K47" s="61" t="s">
        <v>194</v>
      </c>
      <c r="L47" s="61" t="s">
        <v>121</v>
      </c>
    </row>
    <row r="48" spans="1:12">
      <c r="A48" s="61" t="s">
        <v>473</v>
      </c>
      <c r="B48" s="61">
        <v>20191202</v>
      </c>
      <c r="C48" s="162">
        <v>17609832853</v>
      </c>
      <c r="D48" s="61" t="s">
        <v>217</v>
      </c>
      <c r="E48" s="61">
        <v>9873.42</v>
      </c>
      <c r="F48" s="61">
        <v>3373</v>
      </c>
      <c r="G48" s="61">
        <v>6431</v>
      </c>
      <c r="H48" s="61">
        <v>0.3021</v>
      </c>
      <c r="I48" s="61">
        <v>5.08</v>
      </c>
      <c r="J48" s="61">
        <v>2.93</v>
      </c>
      <c r="K48" s="61" t="s">
        <v>218</v>
      </c>
      <c r="L48" s="61" t="s">
        <v>158</v>
      </c>
    </row>
    <row r="49" spans="1:12">
      <c r="A49" s="61" t="s">
        <v>473</v>
      </c>
      <c r="B49" s="61">
        <v>20191202</v>
      </c>
      <c r="C49" s="162">
        <v>527733589105</v>
      </c>
      <c r="D49" s="61" t="s">
        <v>230</v>
      </c>
      <c r="E49" s="61">
        <v>9665.26</v>
      </c>
      <c r="F49" s="61">
        <v>743</v>
      </c>
      <c r="G49" s="61">
        <v>1548</v>
      </c>
      <c r="H49" s="61">
        <v>0.2636</v>
      </c>
      <c r="I49" s="61">
        <v>23.69</v>
      </c>
      <c r="J49" s="61">
        <v>13.01</v>
      </c>
      <c r="K49" s="61" t="s">
        <v>231</v>
      </c>
      <c r="L49" s="61" t="s">
        <v>170</v>
      </c>
    </row>
    <row r="50" spans="1:12">
      <c r="A50" s="61" t="s">
        <v>473</v>
      </c>
      <c r="B50" s="61">
        <v>20191202</v>
      </c>
      <c r="C50" s="162">
        <v>527990475963</v>
      </c>
      <c r="D50" s="61" t="s">
        <v>199</v>
      </c>
      <c r="E50" s="61">
        <v>9396.38</v>
      </c>
      <c r="F50" s="61">
        <v>169</v>
      </c>
      <c r="G50" s="61">
        <v>961</v>
      </c>
      <c r="H50" s="61">
        <v>0.128</v>
      </c>
      <c r="I50" s="61">
        <v>76.39</v>
      </c>
      <c r="J50" s="61">
        <v>55.6</v>
      </c>
      <c r="K50" s="61" t="s">
        <v>95</v>
      </c>
      <c r="L50" s="61" t="s">
        <v>131</v>
      </c>
    </row>
    <row r="51" spans="1:12">
      <c r="A51" s="61" t="s">
        <v>473</v>
      </c>
      <c r="B51" s="61">
        <v>20191202</v>
      </c>
      <c r="C51" s="162">
        <v>593225443577</v>
      </c>
      <c r="D51" s="61" t="s">
        <v>213</v>
      </c>
      <c r="E51" s="61">
        <v>8908</v>
      </c>
      <c r="F51" s="61">
        <v>159</v>
      </c>
      <c r="G51" s="61">
        <v>1714</v>
      </c>
      <c r="H51" s="61">
        <v>0.0595</v>
      </c>
      <c r="I51" s="61">
        <v>87.33</v>
      </c>
      <c r="J51" s="61">
        <v>56.03</v>
      </c>
      <c r="K51" s="61" t="s">
        <v>48</v>
      </c>
      <c r="L51" s="61" t="s">
        <v>121</v>
      </c>
    </row>
    <row r="52" spans="1:12">
      <c r="A52" s="61" t="s">
        <v>473</v>
      </c>
      <c r="B52" s="61">
        <v>20191202</v>
      </c>
      <c r="C52" s="162">
        <v>538269442246</v>
      </c>
      <c r="D52" s="61" t="s">
        <v>232</v>
      </c>
      <c r="E52" s="61">
        <v>8741.35</v>
      </c>
      <c r="F52" s="61">
        <v>98</v>
      </c>
      <c r="G52" s="61">
        <v>297</v>
      </c>
      <c r="H52" s="61">
        <v>0.138</v>
      </c>
      <c r="I52" s="61">
        <v>213.2</v>
      </c>
      <c r="J52" s="61">
        <v>89.2</v>
      </c>
      <c r="K52" s="61" t="s">
        <v>233</v>
      </c>
      <c r="L52" s="61" t="s">
        <v>124</v>
      </c>
    </row>
    <row r="53" spans="1:12">
      <c r="A53" s="61" t="s">
        <v>473</v>
      </c>
      <c r="B53" s="61">
        <v>20191202</v>
      </c>
      <c r="C53" s="162">
        <v>527990679684</v>
      </c>
      <c r="D53" s="61" t="s">
        <v>195</v>
      </c>
      <c r="E53" s="61">
        <v>8645.16</v>
      </c>
      <c r="F53" s="61">
        <v>316</v>
      </c>
      <c r="G53" s="61">
        <v>1562</v>
      </c>
      <c r="H53" s="61">
        <v>0.1869</v>
      </c>
      <c r="I53" s="61">
        <v>29.61</v>
      </c>
      <c r="J53" s="61">
        <v>27.36</v>
      </c>
      <c r="K53" s="61" t="s">
        <v>196</v>
      </c>
      <c r="L53" s="61" t="s">
        <v>121</v>
      </c>
    </row>
    <row r="54" spans="1:12">
      <c r="A54" s="61" t="s">
        <v>473</v>
      </c>
      <c r="B54" s="61">
        <v>20191202</v>
      </c>
      <c r="C54" s="162">
        <v>577037788975</v>
      </c>
      <c r="D54" s="61" t="s">
        <v>228</v>
      </c>
      <c r="E54" s="61">
        <v>8605.39</v>
      </c>
      <c r="F54" s="61">
        <v>460</v>
      </c>
      <c r="G54" s="61">
        <v>3479</v>
      </c>
      <c r="H54" s="61">
        <v>0.0839</v>
      </c>
      <c r="I54" s="61">
        <v>29.47</v>
      </c>
      <c r="J54" s="61">
        <v>18.71</v>
      </c>
      <c r="K54" s="61" t="s">
        <v>229</v>
      </c>
      <c r="L54" s="61" t="s">
        <v>131</v>
      </c>
    </row>
    <row r="55" spans="1:12">
      <c r="A55" s="61" t="s">
        <v>473</v>
      </c>
      <c r="B55" s="61">
        <v>20191202</v>
      </c>
      <c r="C55" s="162">
        <v>574520036128</v>
      </c>
      <c r="D55" s="61" t="s">
        <v>227</v>
      </c>
      <c r="E55" s="61">
        <v>8535.94</v>
      </c>
      <c r="F55" s="61">
        <v>228</v>
      </c>
      <c r="G55" s="61">
        <v>1261</v>
      </c>
      <c r="H55" s="61">
        <v>0.1118</v>
      </c>
      <c r="I55" s="61">
        <v>60.54</v>
      </c>
      <c r="J55" s="61">
        <v>37.44</v>
      </c>
      <c r="K55" s="61" t="s">
        <v>91</v>
      </c>
      <c r="L55" s="61" t="s">
        <v>131</v>
      </c>
    </row>
    <row r="56" spans="1:12">
      <c r="A56" s="61" t="s">
        <v>473</v>
      </c>
      <c r="B56" s="61">
        <v>20191202</v>
      </c>
      <c r="C56" s="162">
        <v>562674596108</v>
      </c>
      <c r="D56" s="61" t="s">
        <v>226</v>
      </c>
      <c r="E56" s="61">
        <v>8061.2</v>
      </c>
      <c r="F56" s="61">
        <v>232</v>
      </c>
      <c r="G56" s="61">
        <v>1230</v>
      </c>
      <c r="H56" s="61">
        <v>0.1293</v>
      </c>
      <c r="I56" s="61">
        <v>50.7</v>
      </c>
      <c r="J56" s="61">
        <v>34.75</v>
      </c>
      <c r="K56" s="61" t="s">
        <v>17</v>
      </c>
      <c r="L56" s="61" t="s">
        <v>170</v>
      </c>
    </row>
    <row r="57" spans="1:12">
      <c r="A57" s="61" t="s">
        <v>473</v>
      </c>
      <c r="B57" s="61">
        <v>20191202</v>
      </c>
      <c r="C57" s="162">
        <v>583643847514</v>
      </c>
      <c r="D57" s="61" t="s">
        <v>279</v>
      </c>
      <c r="E57" s="61">
        <v>7902.36</v>
      </c>
      <c r="F57" s="61">
        <v>187</v>
      </c>
      <c r="G57" s="61">
        <v>457</v>
      </c>
      <c r="H57" s="61">
        <v>0.1751</v>
      </c>
      <c r="I57" s="61">
        <v>98.78</v>
      </c>
      <c r="J57" s="61">
        <v>42.26</v>
      </c>
      <c r="K57" s="61" t="s">
        <v>92</v>
      </c>
      <c r="L57" s="61" t="s">
        <v>124</v>
      </c>
    </row>
    <row r="58" spans="1:12">
      <c r="A58" s="61" t="s">
        <v>473</v>
      </c>
      <c r="B58" s="61">
        <v>20191202</v>
      </c>
      <c r="C58" s="162">
        <v>538192543595</v>
      </c>
      <c r="D58" s="61" t="s">
        <v>184</v>
      </c>
      <c r="E58" s="61">
        <v>7900.36</v>
      </c>
      <c r="F58" s="61">
        <v>73</v>
      </c>
      <c r="G58" s="61">
        <v>1316</v>
      </c>
      <c r="H58" s="61">
        <v>0.0539</v>
      </c>
      <c r="I58" s="61">
        <v>111.27</v>
      </c>
      <c r="J58" s="61">
        <v>108.22</v>
      </c>
      <c r="K58" s="61" t="s">
        <v>97</v>
      </c>
      <c r="L58" s="61" t="s">
        <v>124</v>
      </c>
    </row>
    <row r="59" spans="1:12">
      <c r="A59" s="61" t="s">
        <v>473</v>
      </c>
      <c r="B59" s="61">
        <v>20191202</v>
      </c>
      <c r="C59" s="162">
        <v>568629665883</v>
      </c>
      <c r="D59" s="61" t="s">
        <v>215</v>
      </c>
      <c r="E59" s="61">
        <v>7885.05</v>
      </c>
      <c r="F59" s="61">
        <v>6616</v>
      </c>
      <c r="G59" s="61">
        <v>36065</v>
      </c>
      <c r="H59" s="61">
        <v>0.1772</v>
      </c>
      <c r="I59" s="61">
        <v>1.23</v>
      </c>
      <c r="J59" s="61">
        <v>1.19</v>
      </c>
      <c r="K59" s="61" t="s">
        <v>216</v>
      </c>
      <c r="L59" s="61" t="s">
        <v>124</v>
      </c>
    </row>
    <row r="60" spans="1:12">
      <c r="A60" s="61" t="s">
        <v>473</v>
      </c>
      <c r="B60" s="61">
        <v>20191202</v>
      </c>
      <c r="C60" s="162">
        <v>39800042951</v>
      </c>
      <c r="D60" s="61" t="s">
        <v>251</v>
      </c>
      <c r="E60" s="61">
        <v>7856.54</v>
      </c>
      <c r="F60" s="61">
        <v>333</v>
      </c>
      <c r="G60" s="61">
        <v>1043</v>
      </c>
      <c r="H60" s="61">
        <v>0.1601</v>
      </c>
      <c r="I60" s="61">
        <v>47.05</v>
      </c>
      <c r="J60" s="61">
        <v>23.59</v>
      </c>
      <c r="K60" s="61" t="s">
        <v>252</v>
      </c>
      <c r="L60" s="61" t="s">
        <v>124</v>
      </c>
    </row>
    <row r="61" spans="1:12">
      <c r="A61" s="61" t="s">
        <v>473</v>
      </c>
      <c r="B61" s="61">
        <v>20191202</v>
      </c>
      <c r="C61" s="162">
        <v>559686121121</v>
      </c>
      <c r="D61" s="61" t="s">
        <v>235</v>
      </c>
      <c r="E61" s="61">
        <v>7817.21</v>
      </c>
      <c r="F61" s="61">
        <v>64</v>
      </c>
      <c r="G61" s="61">
        <v>248</v>
      </c>
      <c r="H61" s="61">
        <v>0.1411</v>
      </c>
      <c r="I61" s="61">
        <v>223.35</v>
      </c>
      <c r="J61" s="61">
        <v>122.14</v>
      </c>
      <c r="K61" s="61" t="s">
        <v>76</v>
      </c>
      <c r="L61" s="61" t="s">
        <v>181</v>
      </c>
    </row>
    <row r="62" spans="1:12">
      <c r="A62" s="61" t="s">
        <v>473</v>
      </c>
      <c r="B62" s="61">
        <v>20191202</v>
      </c>
      <c r="C62" s="162">
        <v>535688693680</v>
      </c>
      <c r="D62" s="61" t="s">
        <v>481</v>
      </c>
      <c r="E62" s="61">
        <v>7637.9</v>
      </c>
      <c r="F62" s="61">
        <v>106</v>
      </c>
      <c r="G62" s="61">
        <v>1027</v>
      </c>
      <c r="H62" s="61">
        <v>0.0925</v>
      </c>
      <c r="I62" s="61">
        <v>80.4</v>
      </c>
      <c r="J62" s="61">
        <v>72.06</v>
      </c>
      <c r="K62" s="61" t="s">
        <v>225</v>
      </c>
      <c r="L62" s="61" t="s">
        <v>124</v>
      </c>
    </row>
    <row r="63" spans="1:12">
      <c r="A63" s="61" t="s">
        <v>473</v>
      </c>
      <c r="B63" s="61">
        <v>20191202</v>
      </c>
      <c r="C63" s="162">
        <v>577184412748</v>
      </c>
      <c r="D63" s="61" t="s">
        <v>205</v>
      </c>
      <c r="E63" s="61">
        <v>7557.15</v>
      </c>
      <c r="F63" s="61">
        <v>219</v>
      </c>
      <c r="G63" s="61">
        <v>2398</v>
      </c>
      <c r="H63" s="61">
        <v>0.0751</v>
      </c>
      <c r="I63" s="61">
        <v>41.98</v>
      </c>
      <c r="J63" s="61">
        <v>34.51</v>
      </c>
      <c r="K63" s="61" t="s">
        <v>11</v>
      </c>
      <c r="L63" s="61" t="s">
        <v>121</v>
      </c>
    </row>
    <row r="64" spans="1:12">
      <c r="A64" s="61" t="s">
        <v>473</v>
      </c>
      <c r="B64" s="61">
        <v>20191202</v>
      </c>
      <c r="C64" s="162">
        <v>581521081842</v>
      </c>
      <c r="D64" s="61" t="s">
        <v>220</v>
      </c>
      <c r="E64" s="61">
        <v>7459.89</v>
      </c>
      <c r="F64" s="61">
        <v>309</v>
      </c>
      <c r="G64" s="61">
        <v>1615</v>
      </c>
      <c r="H64" s="61">
        <v>0.1313</v>
      </c>
      <c r="I64" s="61">
        <v>35.19</v>
      </c>
      <c r="J64" s="61">
        <v>24.14</v>
      </c>
      <c r="K64" s="61" t="s">
        <v>221</v>
      </c>
      <c r="L64" s="61" t="s">
        <v>170</v>
      </c>
    </row>
    <row r="65" spans="1:12">
      <c r="A65" s="61" t="s">
        <v>473</v>
      </c>
      <c r="B65" s="61">
        <v>20191202</v>
      </c>
      <c r="C65" s="162">
        <v>537537256568</v>
      </c>
      <c r="D65" s="61" t="s">
        <v>240</v>
      </c>
      <c r="E65" s="61">
        <v>7413.54</v>
      </c>
      <c r="F65" s="61">
        <v>363</v>
      </c>
      <c r="G65" s="61">
        <v>2727</v>
      </c>
      <c r="H65" s="61">
        <v>0.0858</v>
      </c>
      <c r="I65" s="61">
        <v>31.68</v>
      </c>
      <c r="J65" s="61">
        <v>20.42</v>
      </c>
      <c r="K65" s="61" t="s">
        <v>241</v>
      </c>
      <c r="L65" s="61" t="s">
        <v>131</v>
      </c>
    </row>
    <row r="66" spans="1:12">
      <c r="A66" s="61" t="s">
        <v>473</v>
      </c>
      <c r="B66" s="61">
        <v>20191202</v>
      </c>
      <c r="C66" s="162">
        <v>599148365406</v>
      </c>
      <c r="D66" s="61" t="s">
        <v>214</v>
      </c>
      <c r="E66" s="61">
        <v>7346.71</v>
      </c>
      <c r="F66" s="61">
        <v>177</v>
      </c>
      <c r="G66" s="61">
        <v>2853</v>
      </c>
      <c r="H66" s="61">
        <v>0.0491</v>
      </c>
      <c r="I66" s="61">
        <v>52.48</v>
      </c>
      <c r="J66" s="61">
        <v>41.51</v>
      </c>
      <c r="K66" s="61" t="s">
        <v>73</v>
      </c>
      <c r="L66" s="61" t="s">
        <v>131</v>
      </c>
    </row>
    <row r="67" spans="1:12">
      <c r="A67" s="61" t="s">
        <v>473</v>
      </c>
      <c r="B67" s="61">
        <v>20191202</v>
      </c>
      <c r="C67" s="162">
        <v>17609756261</v>
      </c>
      <c r="D67" s="61" t="s">
        <v>244</v>
      </c>
      <c r="E67" s="61">
        <v>7295.64</v>
      </c>
      <c r="F67" s="61">
        <v>858</v>
      </c>
      <c r="G67" s="61">
        <v>1677</v>
      </c>
      <c r="H67" s="61">
        <v>0.1914</v>
      </c>
      <c r="I67" s="61">
        <v>22.73</v>
      </c>
      <c r="J67" s="61">
        <v>8.5</v>
      </c>
      <c r="K67" s="61" t="s">
        <v>245</v>
      </c>
      <c r="L67" s="61" t="s">
        <v>121</v>
      </c>
    </row>
    <row r="68" spans="1:12">
      <c r="A68" s="61" t="s">
        <v>473</v>
      </c>
      <c r="B68" s="61">
        <v>20191202</v>
      </c>
      <c r="C68" s="162">
        <v>538266122146</v>
      </c>
      <c r="D68" s="61" t="s">
        <v>366</v>
      </c>
      <c r="E68" s="61">
        <v>7032.2</v>
      </c>
      <c r="F68" s="61">
        <v>81</v>
      </c>
      <c r="G68" s="61">
        <v>137</v>
      </c>
      <c r="H68" s="61">
        <v>0.2482</v>
      </c>
      <c r="I68" s="61">
        <v>206.83</v>
      </c>
      <c r="J68" s="61">
        <v>86.82</v>
      </c>
      <c r="K68" s="61" t="s">
        <v>94</v>
      </c>
      <c r="L68" s="61" t="s">
        <v>121</v>
      </c>
    </row>
    <row r="69" spans="1:12">
      <c r="A69" s="61" t="s">
        <v>473</v>
      </c>
      <c r="B69" s="61">
        <v>20191202</v>
      </c>
      <c r="C69" s="162">
        <v>39829692578</v>
      </c>
      <c r="D69" s="61" t="s">
        <v>236</v>
      </c>
      <c r="E69" s="61">
        <v>7012.48</v>
      </c>
      <c r="F69" s="61">
        <v>656</v>
      </c>
      <c r="G69" s="61">
        <v>1396</v>
      </c>
      <c r="H69" s="61">
        <v>0.217</v>
      </c>
      <c r="I69" s="61">
        <v>23.14</v>
      </c>
      <c r="J69" s="61">
        <v>10.69</v>
      </c>
      <c r="K69" s="61" t="s">
        <v>237</v>
      </c>
      <c r="L69" s="61" t="s">
        <v>170</v>
      </c>
    </row>
    <row r="70" spans="1:12">
      <c r="A70" s="61" t="s">
        <v>473</v>
      </c>
      <c r="B70" s="61">
        <v>20191202</v>
      </c>
      <c r="C70" s="162">
        <v>538314893621</v>
      </c>
      <c r="D70" s="61" t="s">
        <v>323</v>
      </c>
      <c r="E70" s="61">
        <v>6980.58</v>
      </c>
      <c r="F70" s="61">
        <v>98</v>
      </c>
      <c r="G70" s="61">
        <v>598</v>
      </c>
      <c r="H70" s="61">
        <v>0.0669</v>
      </c>
      <c r="I70" s="61">
        <v>174.51</v>
      </c>
      <c r="J70" s="61">
        <v>71.23</v>
      </c>
      <c r="K70" s="61" t="s">
        <v>80</v>
      </c>
      <c r="L70" s="61" t="s">
        <v>121</v>
      </c>
    </row>
    <row r="71" spans="1:12">
      <c r="A71" s="61" t="s">
        <v>473</v>
      </c>
      <c r="B71" s="61">
        <v>20191202</v>
      </c>
      <c r="C71" s="162">
        <v>528064336529</v>
      </c>
      <c r="D71" s="61" t="s">
        <v>222</v>
      </c>
      <c r="E71" s="61">
        <v>6840.62</v>
      </c>
      <c r="F71" s="61">
        <v>256</v>
      </c>
      <c r="G71" s="61">
        <v>1061</v>
      </c>
      <c r="H71" s="61">
        <v>0.1885</v>
      </c>
      <c r="I71" s="61">
        <v>34.2</v>
      </c>
      <c r="J71" s="61">
        <v>26.72</v>
      </c>
      <c r="K71" s="61" t="s">
        <v>223</v>
      </c>
      <c r="L71" s="61" t="s">
        <v>131</v>
      </c>
    </row>
    <row r="72" spans="1:12">
      <c r="A72" s="61" t="s">
        <v>473</v>
      </c>
      <c r="B72" s="61">
        <v>20191202</v>
      </c>
      <c r="C72" s="162">
        <v>548003777683</v>
      </c>
      <c r="D72" s="61" t="s">
        <v>262</v>
      </c>
      <c r="E72" s="61">
        <v>6716.23</v>
      </c>
      <c r="F72" s="61">
        <v>306</v>
      </c>
      <c r="G72" s="61">
        <v>1063</v>
      </c>
      <c r="H72" s="61">
        <v>0.222</v>
      </c>
      <c r="I72" s="61">
        <v>28.46</v>
      </c>
      <c r="J72" s="61">
        <v>21.95</v>
      </c>
      <c r="K72" s="61" t="s">
        <v>263</v>
      </c>
      <c r="L72" s="61" t="s">
        <v>158</v>
      </c>
    </row>
    <row r="73" spans="1:12">
      <c r="A73" s="61" t="s">
        <v>473</v>
      </c>
      <c r="B73" s="61">
        <v>20191202</v>
      </c>
      <c r="C73" s="162">
        <v>589040084194</v>
      </c>
      <c r="D73" s="61" t="s">
        <v>211</v>
      </c>
      <c r="E73" s="61">
        <v>6637.7</v>
      </c>
      <c r="F73" s="61">
        <v>177</v>
      </c>
      <c r="G73" s="61">
        <v>1789</v>
      </c>
      <c r="H73" s="61">
        <v>0.0788</v>
      </c>
      <c r="I73" s="61">
        <v>47.08</v>
      </c>
      <c r="J73" s="61">
        <v>37.5</v>
      </c>
      <c r="K73" s="61" t="s">
        <v>212</v>
      </c>
      <c r="L73" s="61" t="s">
        <v>124</v>
      </c>
    </row>
    <row r="74" spans="1:12">
      <c r="A74" s="61" t="s">
        <v>473</v>
      </c>
      <c r="B74" s="61">
        <v>20191202</v>
      </c>
      <c r="C74" s="162">
        <v>587405880719</v>
      </c>
      <c r="D74" s="61" t="s">
        <v>210</v>
      </c>
      <c r="E74" s="61">
        <v>6365.04</v>
      </c>
      <c r="F74" s="61">
        <v>55</v>
      </c>
      <c r="G74" s="61">
        <v>820</v>
      </c>
      <c r="H74" s="61">
        <v>0.0585</v>
      </c>
      <c r="I74" s="61">
        <v>132.6</v>
      </c>
      <c r="J74" s="61">
        <v>115.73</v>
      </c>
      <c r="K74" s="61" t="s">
        <v>79</v>
      </c>
      <c r="L74" s="61" t="s">
        <v>121</v>
      </c>
    </row>
    <row r="75" spans="1:12">
      <c r="A75" s="61" t="s">
        <v>473</v>
      </c>
      <c r="B75" s="61">
        <v>20191202</v>
      </c>
      <c r="C75" s="162">
        <v>559325430280</v>
      </c>
      <c r="D75" s="61" t="s">
        <v>242</v>
      </c>
      <c r="E75" s="61">
        <v>6240.9</v>
      </c>
      <c r="F75" s="61">
        <v>181</v>
      </c>
      <c r="G75" s="61">
        <v>694</v>
      </c>
      <c r="H75" s="61">
        <v>0.2334</v>
      </c>
      <c r="I75" s="61">
        <v>38.52</v>
      </c>
      <c r="J75" s="61">
        <v>34.48</v>
      </c>
      <c r="K75" s="61" t="s">
        <v>243</v>
      </c>
      <c r="L75" s="61" t="s">
        <v>204</v>
      </c>
    </row>
    <row r="76" spans="1:12">
      <c r="A76" s="61" t="s">
        <v>473</v>
      </c>
      <c r="B76" s="61">
        <v>20191202</v>
      </c>
      <c r="C76" s="162">
        <v>528033010612</v>
      </c>
      <c r="D76" s="61" t="s">
        <v>219</v>
      </c>
      <c r="E76" s="61">
        <v>6204.55</v>
      </c>
      <c r="F76" s="61">
        <v>73</v>
      </c>
      <c r="G76" s="61">
        <v>1256</v>
      </c>
      <c r="H76" s="61">
        <v>0.031</v>
      </c>
      <c r="I76" s="61">
        <v>159.09</v>
      </c>
      <c r="J76" s="61">
        <v>84.99</v>
      </c>
      <c r="K76" s="61" t="s">
        <v>98</v>
      </c>
      <c r="L76" s="61" t="s">
        <v>124</v>
      </c>
    </row>
    <row r="77" spans="1:12">
      <c r="A77" s="61" t="s">
        <v>473</v>
      </c>
      <c r="B77" s="61">
        <v>20191202</v>
      </c>
      <c r="C77" s="162">
        <v>555905162970</v>
      </c>
      <c r="D77" s="61" t="s">
        <v>296</v>
      </c>
      <c r="E77" s="61">
        <v>6063.8</v>
      </c>
      <c r="F77" s="61">
        <v>111</v>
      </c>
      <c r="G77" s="61">
        <v>1657</v>
      </c>
      <c r="H77" s="61">
        <v>0.0416</v>
      </c>
      <c r="I77" s="61">
        <v>87.88</v>
      </c>
      <c r="J77" s="61">
        <v>54.63</v>
      </c>
      <c r="K77" s="61" t="s">
        <v>297</v>
      </c>
      <c r="L77" s="61" t="s">
        <v>121</v>
      </c>
    </row>
    <row r="78" spans="1:12">
      <c r="A78" s="61" t="s">
        <v>473</v>
      </c>
      <c r="B78" s="61">
        <v>20191202</v>
      </c>
      <c r="C78" s="162">
        <v>43893226461</v>
      </c>
      <c r="D78" s="61" t="s">
        <v>246</v>
      </c>
      <c r="E78" s="61">
        <v>5252.11</v>
      </c>
      <c r="F78" s="61">
        <v>682</v>
      </c>
      <c r="G78" s="61">
        <v>1624</v>
      </c>
      <c r="H78" s="61">
        <v>0.197</v>
      </c>
      <c r="I78" s="61">
        <v>16.41</v>
      </c>
      <c r="J78" s="61">
        <v>7.7</v>
      </c>
      <c r="K78" s="61" t="s">
        <v>247</v>
      </c>
      <c r="L78" s="61" t="s">
        <v>148</v>
      </c>
    </row>
    <row r="79" spans="1:12">
      <c r="A79" s="61" t="s">
        <v>473</v>
      </c>
      <c r="B79" s="61">
        <v>20191202</v>
      </c>
      <c r="C79" s="162">
        <v>16175250812</v>
      </c>
      <c r="D79" s="61" t="s">
        <v>267</v>
      </c>
      <c r="E79" s="61">
        <v>5025.93</v>
      </c>
      <c r="F79" s="61">
        <v>218</v>
      </c>
      <c r="G79" s="61">
        <v>1155</v>
      </c>
      <c r="H79" s="61">
        <v>0.1022</v>
      </c>
      <c r="I79" s="61">
        <v>42.59</v>
      </c>
      <c r="J79" s="61">
        <v>23.05</v>
      </c>
      <c r="K79" s="61" t="s">
        <v>268</v>
      </c>
      <c r="L79" s="61" t="s">
        <v>124</v>
      </c>
    </row>
    <row r="80" spans="1:12">
      <c r="A80" s="61" t="s">
        <v>473</v>
      </c>
      <c r="B80" s="61">
        <v>20191202</v>
      </c>
      <c r="C80" s="162">
        <v>527990951359</v>
      </c>
      <c r="D80" s="61" t="s">
        <v>250</v>
      </c>
      <c r="E80" s="61">
        <v>4844.35</v>
      </c>
      <c r="F80" s="61">
        <v>86</v>
      </c>
      <c r="G80" s="61">
        <v>246</v>
      </c>
      <c r="H80" s="61">
        <v>0.1707</v>
      </c>
      <c r="I80" s="61">
        <v>115.34</v>
      </c>
      <c r="J80" s="61">
        <v>56.33</v>
      </c>
      <c r="K80" s="61" t="s">
        <v>55</v>
      </c>
      <c r="L80" s="61" t="s">
        <v>121</v>
      </c>
    </row>
    <row r="81" spans="1:12">
      <c r="A81" s="61" t="s">
        <v>473</v>
      </c>
      <c r="B81" s="61">
        <v>20191202</v>
      </c>
      <c r="C81" s="162">
        <v>573160835361</v>
      </c>
      <c r="D81" s="61" t="s">
        <v>253</v>
      </c>
      <c r="E81" s="61">
        <v>4812.64</v>
      </c>
      <c r="F81" s="61">
        <v>198</v>
      </c>
      <c r="G81" s="61">
        <v>2265</v>
      </c>
      <c r="H81" s="61">
        <v>0.0711</v>
      </c>
      <c r="I81" s="61">
        <v>29.89</v>
      </c>
      <c r="J81" s="61">
        <v>24.31</v>
      </c>
      <c r="K81" s="61" t="s">
        <v>254</v>
      </c>
      <c r="L81" s="61" t="s">
        <v>124</v>
      </c>
    </row>
    <row r="82" spans="1:12">
      <c r="A82" s="61" t="s">
        <v>473</v>
      </c>
      <c r="B82" s="61">
        <v>20191202</v>
      </c>
      <c r="C82" s="162">
        <v>587409020085</v>
      </c>
      <c r="D82" s="61" t="s">
        <v>200</v>
      </c>
      <c r="E82" s="61">
        <v>4758.7</v>
      </c>
      <c r="F82" s="61">
        <v>45</v>
      </c>
      <c r="G82" s="61">
        <v>528</v>
      </c>
      <c r="H82" s="61">
        <v>0.0701</v>
      </c>
      <c r="I82" s="61">
        <v>128.61</v>
      </c>
      <c r="J82" s="61">
        <v>105.75</v>
      </c>
      <c r="K82" s="61" t="s">
        <v>201</v>
      </c>
      <c r="L82" s="61" t="s">
        <v>124</v>
      </c>
    </row>
    <row r="83" spans="1:12">
      <c r="A83" s="61" t="s">
        <v>473</v>
      </c>
      <c r="B83" s="61">
        <v>20191202</v>
      </c>
      <c r="C83" s="162">
        <v>544053639760</v>
      </c>
      <c r="D83" s="61" t="s">
        <v>482</v>
      </c>
      <c r="E83" s="61">
        <v>4678.5</v>
      </c>
      <c r="F83" s="61">
        <v>158</v>
      </c>
      <c r="G83" s="61">
        <v>1040</v>
      </c>
      <c r="H83" s="61">
        <v>0.0885</v>
      </c>
      <c r="I83" s="61">
        <v>50.85</v>
      </c>
      <c r="J83" s="61">
        <v>29.61</v>
      </c>
      <c r="K83" s="61" t="s">
        <v>20</v>
      </c>
      <c r="L83" s="61" t="s">
        <v>204</v>
      </c>
    </row>
    <row r="84" spans="1:12">
      <c r="A84" s="61" t="s">
        <v>473</v>
      </c>
      <c r="B84" s="61">
        <v>20191202</v>
      </c>
      <c r="C84" s="162">
        <v>526145930115</v>
      </c>
      <c r="D84" s="61" t="s">
        <v>333</v>
      </c>
      <c r="E84" s="61">
        <v>4575.22</v>
      </c>
      <c r="F84" s="61">
        <v>68</v>
      </c>
      <c r="G84" s="61">
        <v>456</v>
      </c>
      <c r="H84" s="61">
        <v>0.1096</v>
      </c>
      <c r="I84" s="61">
        <v>91.5</v>
      </c>
      <c r="J84" s="61">
        <v>67.28</v>
      </c>
      <c r="K84" s="61" t="s">
        <v>334</v>
      </c>
      <c r="L84" s="61" t="s">
        <v>124</v>
      </c>
    </row>
    <row r="85" spans="1:12">
      <c r="A85" s="61" t="s">
        <v>473</v>
      </c>
      <c r="B85" s="61">
        <v>20191202</v>
      </c>
      <c r="C85" s="162">
        <v>537824984434</v>
      </c>
      <c r="D85" s="61" t="s">
        <v>273</v>
      </c>
      <c r="E85" s="61">
        <v>4360.74</v>
      </c>
      <c r="F85" s="61">
        <v>488</v>
      </c>
      <c r="G85" s="61">
        <v>2098</v>
      </c>
      <c r="H85" s="61">
        <v>0.1663</v>
      </c>
      <c r="I85" s="61">
        <v>12.49</v>
      </c>
      <c r="J85" s="61">
        <v>8.94</v>
      </c>
      <c r="K85" s="61" t="s">
        <v>274</v>
      </c>
      <c r="L85" s="61" t="s">
        <v>158</v>
      </c>
    </row>
    <row r="86" spans="1:12">
      <c r="A86" s="61" t="s">
        <v>473</v>
      </c>
      <c r="B86" s="61">
        <v>20191202</v>
      </c>
      <c r="C86" s="162">
        <v>14816670119</v>
      </c>
      <c r="D86" s="61" t="s">
        <v>369</v>
      </c>
      <c r="E86" s="61">
        <v>4339.58</v>
      </c>
      <c r="F86" s="61">
        <v>480</v>
      </c>
      <c r="G86" s="61">
        <v>1054</v>
      </c>
      <c r="H86" s="61">
        <v>0.1091</v>
      </c>
      <c r="I86" s="61">
        <v>37.74</v>
      </c>
      <c r="J86" s="61">
        <v>9.04</v>
      </c>
      <c r="K86" s="61" t="s">
        <v>370</v>
      </c>
      <c r="L86" s="61" t="s">
        <v>121</v>
      </c>
    </row>
    <row r="87" spans="1:12">
      <c r="A87" s="61" t="s">
        <v>473</v>
      </c>
      <c r="B87" s="61">
        <v>20191202</v>
      </c>
      <c r="C87" s="162">
        <v>548659653553</v>
      </c>
      <c r="D87" s="61" t="s">
        <v>248</v>
      </c>
      <c r="E87" s="61">
        <v>4224.72</v>
      </c>
      <c r="F87" s="61">
        <v>69</v>
      </c>
      <c r="G87" s="61">
        <v>511</v>
      </c>
      <c r="H87" s="61">
        <v>0.0979</v>
      </c>
      <c r="I87" s="61">
        <v>84.49</v>
      </c>
      <c r="J87" s="61">
        <v>61.23</v>
      </c>
      <c r="K87" s="61" t="s">
        <v>249</v>
      </c>
      <c r="L87" s="61" t="s">
        <v>121</v>
      </c>
    </row>
    <row r="88" spans="1:12">
      <c r="A88" s="61" t="s">
        <v>473</v>
      </c>
      <c r="B88" s="61">
        <v>20191202</v>
      </c>
      <c r="C88" s="162">
        <v>599279018544</v>
      </c>
      <c r="D88" s="61" t="s">
        <v>295</v>
      </c>
      <c r="E88" s="61">
        <v>4072.53</v>
      </c>
      <c r="F88" s="61">
        <v>78</v>
      </c>
      <c r="G88" s="61">
        <v>2264</v>
      </c>
      <c r="H88" s="61">
        <v>0.0243</v>
      </c>
      <c r="I88" s="61">
        <v>74.05</v>
      </c>
      <c r="J88" s="61">
        <v>52.21</v>
      </c>
      <c r="K88" s="61" t="s">
        <v>60</v>
      </c>
      <c r="L88" s="61" t="s">
        <v>121</v>
      </c>
    </row>
    <row r="89" spans="1:12">
      <c r="A89" s="61" t="s">
        <v>473</v>
      </c>
      <c r="B89" s="61">
        <v>20191202</v>
      </c>
      <c r="C89" s="162">
        <v>538307169296</v>
      </c>
      <c r="D89" s="61" t="s">
        <v>209</v>
      </c>
      <c r="E89" s="61">
        <v>4008.63</v>
      </c>
      <c r="F89" s="61">
        <v>42</v>
      </c>
      <c r="G89" s="61">
        <v>326</v>
      </c>
      <c r="H89" s="61">
        <v>0.1258</v>
      </c>
      <c r="I89" s="61">
        <v>97.77</v>
      </c>
      <c r="J89" s="61">
        <v>95.44</v>
      </c>
      <c r="K89" s="61" t="s">
        <v>93</v>
      </c>
      <c r="L89" s="61" t="s">
        <v>124</v>
      </c>
    </row>
    <row r="90" spans="1:12">
      <c r="A90" s="61" t="s">
        <v>473</v>
      </c>
      <c r="B90" s="61">
        <v>20191202</v>
      </c>
      <c r="C90" s="162">
        <v>592959829469</v>
      </c>
      <c r="D90" s="61" t="s">
        <v>311</v>
      </c>
      <c r="E90" s="61">
        <v>3996.27</v>
      </c>
      <c r="F90" s="61">
        <v>58</v>
      </c>
      <c r="G90" s="61">
        <v>443</v>
      </c>
      <c r="H90" s="61">
        <v>0.1264</v>
      </c>
      <c r="I90" s="61">
        <v>71.36</v>
      </c>
      <c r="J90" s="61">
        <v>68.9</v>
      </c>
      <c r="K90" s="61" t="s">
        <v>312</v>
      </c>
      <c r="L90" s="61" t="s">
        <v>148</v>
      </c>
    </row>
    <row r="91" spans="1:12">
      <c r="A91" s="61" t="s">
        <v>473</v>
      </c>
      <c r="B91" s="61">
        <v>20191202</v>
      </c>
      <c r="C91" s="162">
        <v>562374577568</v>
      </c>
      <c r="D91" s="61" t="s">
        <v>272</v>
      </c>
      <c r="E91" s="61">
        <v>3899.56</v>
      </c>
      <c r="F91" s="61">
        <v>77</v>
      </c>
      <c r="G91" s="61">
        <v>530</v>
      </c>
      <c r="H91" s="61">
        <v>0.1245</v>
      </c>
      <c r="I91" s="61">
        <v>59.08</v>
      </c>
      <c r="J91" s="61">
        <v>50.64</v>
      </c>
      <c r="K91" s="61" t="s">
        <v>75</v>
      </c>
      <c r="L91" s="61" t="s">
        <v>131</v>
      </c>
    </row>
    <row r="92" spans="1:12">
      <c r="A92" s="61" t="s">
        <v>473</v>
      </c>
      <c r="B92" s="61">
        <v>20191202</v>
      </c>
      <c r="C92" s="162">
        <v>17609716325</v>
      </c>
      <c r="D92" s="61" t="s">
        <v>284</v>
      </c>
      <c r="E92" s="61">
        <v>3898.17</v>
      </c>
      <c r="F92" s="61">
        <v>262</v>
      </c>
      <c r="G92" s="61">
        <v>209</v>
      </c>
      <c r="H92" s="61">
        <v>0.2488</v>
      </c>
      <c r="I92" s="61">
        <v>74.96</v>
      </c>
      <c r="J92" s="61">
        <v>14.88</v>
      </c>
      <c r="K92" s="61" t="s">
        <v>285</v>
      </c>
      <c r="L92" s="61" t="s">
        <v>286</v>
      </c>
    </row>
    <row r="93" spans="1:12">
      <c r="A93" s="61" t="s">
        <v>473</v>
      </c>
      <c r="B93" s="61">
        <v>20191202</v>
      </c>
      <c r="C93" s="162">
        <v>563835009431</v>
      </c>
      <c r="D93" s="61" t="s">
        <v>234</v>
      </c>
      <c r="E93" s="61">
        <v>3781.53</v>
      </c>
      <c r="F93" s="61">
        <v>50</v>
      </c>
      <c r="G93" s="61">
        <v>537</v>
      </c>
      <c r="H93" s="61">
        <v>0.0763</v>
      </c>
      <c r="I93" s="61">
        <v>92.23</v>
      </c>
      <c r="J93" s="61">
        <v>75.63</v>
      </c>
      <c r="K93" s="61" t="s">
        <v>53</v>
      </c>
      <c r="L93" s="61" t="s">
        <v>181</v>
      </c>
    </row>
    <row r="94" spans="1:12">
      <c r="A94" s="61" t="s">
        <v>473</v>
      </c>
      <c r="B94" s="61">
        <v>20191202</v>
      </c>
      <c r="C94" s="162">
        <v>589329976605</v>
      </c>
      <c r="D94" s="61" t="s">
        <v>349</v>
      </c>
      <c r="E94" s="61">
        <v>3753.66</v>
      </c>
      <c r="F94" s="61">
        <v>613</v>
      </c>
      <c r="G94" s="61">
        <v>1655</v>
      </c>
      <c r="H94" s="61">
        <v>0.3408</v>
      </c>
      <c r="I94" s="61">
        <v>6.66</v>
      </c>
      <c r="J94" s="61">
        <v>6.12</v>
      </c>
      <c r="K94" s="61" t="s">
        <v>350</v>
      </c>
      <c r="L94" s="61" t="s">
        <v>148</v>
      </c>
    </row>
    <row r="95" spans="1:12">
      <c r="A95" s="61" t="s">
        <v>473</v>
      </c>
      <c r="B95" s="61">
        <v>20191202</v>
      </c>
      <c r="C95" s="162">
        <v>555904462655</v>
      </c>
      <c r="D95" s="61" t="s">
        <v>275</v>
      </c>
      <c r="E95" s="61">
        <v>3557.02</v>
      </c>
      <c r="F95" s="61">
        <v>283</v>
      </c>
      <c r="G95" s="61">
        <v>968</v>
      </c>
      <c r="H95" s="61">
        <v>0.2056</v>
      </c>
      <c r="I95" s="61">
        <v>17.87</v>
      </c>
      <c r="J95" s="61">
        <v>12.57</v>
      </c>
      <c r="K95" s="61" t="s">
        <v>276</v>
      </c>
      <c r="L95" s="61" t="s">
        <v>170</v>
      </c>
    </row>
    <row r="96" spans="1:12">
      <c r="A96" s="61" t="s">
        <v>473</v>
      </c>
      <c r="B96" s="61">
        <v>20191202</v>
      </c>
      <c r="C96" s="162">
        <v>17059283658</v>
      </c>
      <c r="D96" s="61" t="s">
        <v>302</v>
      </c>
      <c r="E96" s="61">
        <v>3423.02</v>
      </c>
      <c r="F96" s="61">
        <v>371</v>
      </c>
      <c r="G96" s="61">
        <v>1491</v>
      </c>
      <c r="H96" s="61">
        <v>0.1194</v>
      </c>
      <c r="I96" s="61">
        <v>19.23</v>
      </c>
      <c r="J96" s="61">
        <v>9.23</v>
      </c>
      <c r="K96" s="61" t="s">
        <v>303</v>
      </c>
      <c r="L96" s="61" t="s">
        <v>121</v>
      </c>
    </row>
    <row r="97" spans="1:12">
      <c r="A97" s="61" t="s">
        <v>473</v>
      </c>
      <c r="B97" s="61">
        <v>20191202</v>
      </c>
      <c r="C97" s="162">
        <v>42300643952</v>
      </c>
      <c r="D97" s="61" t="s">
        <v>277</v>
      </c>
      <c r="E97" s="61">
        <v>3414.48</v>
      </c>
      <c r="F97" s="61">
        <v>72</v>
      </c>
      <c r="G97" s="61">
        <v>478</v>
      </c>
      <c r="H97" s="61">
        <v>0.1151</v>
      </c>
      <c r="I97" s="61">
        <v>62.08</v>
      </c>
      <c r="J97" s="61">
        <v>47.42</v>
      </c>
      <c r="K97" s="61" t="s">
        <v>278</v>
      </c>
      <c r="L97" s="61" t="s">
        <v>121</v>
      </c>
    </row>
    <row r="98" spans="1:12">
      <c r="A98" s="61" t="s">
        <v>473</v>
      </c>
      <c r="B98" s="61">
        <v>20191202</v>
      </c>
      <c r="C98" s="162">
        <v>527678427514</v>
      </c>
      <c r="D98" s="61" t="s">
        <v>257</v>
      </c>
      <c r="E98" s="61">
        <v>3309.98</v>
      </c>
      <c r="F98" s="61">
        <v>83</v>
      </c>
      <c r="G98" s="61">
        <v>338</v>
      </c>
      <c r="H98" s="61">
        <v>0.1893</v>
      </c>
      <c r="I98" s="61">
        <v>51.72</v>
      </c>
      <c r="J98" s="61">
        <v>39.88</v>
      </c>
      <c r="K98" s="61" t="s">
        <v>81</v>
      </c>
      <c r="L98" s="61" t="s">
        <v>131</v>
      </c>
    </row>
    <row r="99" spans="1:12">
      <c r="A99" s="61" t="s">
        <v>473</v>
      </c>
      <c r="B99" s="61">
        <v>20191202</v>
      </c>
      <c r="C99" s="162">
        <v>593748866098</v>
      </c>
      <c r="D99" s="61" t="s">
        <v>354</v>
      </c>
      <c r="E99" s="61">
        <v>3280.58</v>
      </c>
      <c r="F99" s="61">
        <v>140</v>
      </c>
      <c r="G99" s="61">
        <v>913</v>
      </c>
      <c r="H99" s="61">
        <v>0.0778</v>
      </c>
      <c r="I99" s="61">
        <v>46.21</v>
      </c>
      <c r="J99" s="61">
        <v>23.43</v>
      </c>
      <c r="K99" s="61" t="s">
        <v>355</v>
      </c>
      <c r="L99" s="61" t="s">
        <v>121</v>
      </c>
    </row>
    <row r="100" spans="1:12">
      <c r="A100" s="61" t="s">
        <v>473</v>
      </c>
      <c r="B100" s="61">
        <v>20191202</v>
      </c>
      <c r="C100" s="162">
        <v>37254243740</v>
      </c>
      <c r="D100" s="61" t="s">
        <v>269</v>
      </c>
      <c r="E100" s="61">
        <v>3276.74</v>
      </c>
      <c r="F100" s="61">
        <v>210</v>
      </c>
      <c r="G100" s="61">
        <v>823</v>
      </c>
      <c r="H100" s="61">
        <v>0.1324</v>
      </c>
      <c r="I100" s="61">
        <v>30.06</v>
      </c>
      <c r="J100" s="61">
        <v>15.6</v>
      </c>
      <c r="K100" s="61" t="s">
        <v>270</v>
      </c>
      <c r="L100" s="61" t="s">
        <v>204</v>
      </c>
    </row>
    <row r="101" spans="1:12">
      <c r="A101" s="61" t="s">
        <v>473</v>
      </c>
      <c r="B101" s="61">
        <v>20191202</v>
      </c>
      <c r="C101" s="162">
        <v>525048016525</v>
      </c>
      <c r="D101" s="61" t="s">
        <v>339</v>
      </c>
      <c r="E101" s="61">
        <v>3270.42</v>
      </c>
      <c r="F101" s="61">
        <v>152</v>
      </c>
      <c r="G101" s="61">
        <v>900</v>
      </c>
      <c r="H101" s="61">
        <v>0.0689</v>
      </c>
      <c r="I101" s="61">
        <v>52.75</v>
      </c>
      <c r="J101" s="61">
        <v>21.52</v>
      </c>
      <c r="K101" s="61" t="s">
        <v>340</v>
      </c>
      <c r="L101" s="61" t="s">
        <v>124</v>
      </c>
    </row>
    <row r="102" spans="1:12">
      <c r="A102" s="61" t="s">
        <v>473</v>
      </c>
      <c r="B102" s="61">
        <v>20191202</v>
      </c>
      <c r="C102" s="162">
        <v>553066686610</v>
      </c>
      <c r="D102" s="61" t="s">
        <v>317</v>
      </c>
      <c r="E102" s="61">
        <v>3139.1</v>
      </c>
      <c r="F102" s="61">
        <v>230</v>
      </c>
      <c r="G102" s="61">
        <v>665</v>
      </c>
      <c r="H102" s="61">
        <v>0.2195</v>
      </c>
      <c r="I102" s="61">
        <v>21.5</v>
      </c>
      <c r="J102" s="61">
        <v>13.65</v>
      </c>
      <c r="K102" s="61" t="s">
        <v>318</v>
      </c>
      <c r="L102" s="61" t="s">
        <v>158</v>
      </c>
    </row>
    <row r="103" spans="1:12">
      <c r="A103" s="61" t="s">
        <v>473</v>
      </c>
      <c r="B103" s="61">
        <v>20191202</v>
      </c>
      <c r="C103" s="162">
        <v>589851591771</v>
      </c>
      <c r="D103" s="61" t="s">
        <v>367</v>
      </c>
      <c r="E103" s="61">
        <v>3042.97</v>
      </c>
      <c r="F103" s="61">
        <v>76</v>
      </c>
      <c r="G103" s="61">
        <v>826</v>
      </c>
      <c r="H103" s="61">
        <v>0.0642</v>
      </c>
      <c r="I103" s="61">
        <v>57.41</v>
      </c>
      <c r="J103" s="61">
        <v>40.04</v>
      </c>
      <c r="K103" s="61" t="s">
        <v>64</v>
      </c>
      <c r="L103" s="61" t="s">
        <v>148</v>
      </c>
    </row>
    <row r="104" spans="1:12">
      <c r="A104" s="61" t="s">
        <v>473</v>
      </c>
      <c r="B104" s="61">
        <v>20191202</v>
      </c>
      <c r="C104" s="162">
        <v>18943200386</v>
      </c>
      <c r="D104" s="61" t="s">
        <v>255</v>
      </c>
      <c r="E104" s="61">
        <v>2969.55</v>
      </c>
      <c r="F104" s="61">
        <v>759</v>
      </c>
      <c r="G104" s="61">
        <v>1855</v>
      </c>
      <c r="H104" s="61">
        <v>0.3202</v>
      </c>
      <c r="I104" s="61">
        <v>5</v>
      </c>
      <c r="J104" s="61">
        <v>3.91</v>
      </c>
      <c r="K104" s="61" t="s">
        <v>256</v>
      </c>
      <c r="L104" s="61" t="s">
        <v>158</v>
      </c>
    </row>
    <row r="105" spans="1:12">
      <c r="A105" s="61" t="s">
        <v>473</v>
      </c>
      <c r="B105" s="61">
        <v>20191202</v>
      </c>
      <c r="C105" s="162">
        <v>592049049728</v>
      </c>
      <c r="D105" s="61" t="s">
        <v>281</v>
      </c>
      <c r="E105" s="61">
        <v>2968.21</v>
      </c>
      <c r="F105" s="61">
        <v>58</v>
      </c>
      <c r="G105" s="61">
        <v>671</v>
      </c>
      <c r="H105" s="61">
        <v>0.07</v>
      </c>
      <c r="I105" s="61">
        <v>63.15</v>
      </c>
      <c r="J105" s="61">
        <v>51.18</v>
      </c>
      <c r="K105" s="61" t="s">
        <v>282</v>
      </c>
      <c r="L105" s="61" t="s">
        <v>204</v>
      </c>
    </row>
    <row r="106" spans="1:12">
      <c r="A106" s="61" t="s">
        <v>473</v>
      </c>
      <c r="B106" s="61">
        <v>20191202</v>
      </c>
      <c r="C106" s="162">
        <v>579975467115</v>
      </c>
      <c r="D106" s="61" t="s">
        <v>258</v>
      </c>
      <c r="E106" s="61">
        <v>2879.73</v>
      </c>
      <c r="F106" s="61">
        <v>162</v>
      </c>
      <c r="G106" s="61">
        <v>632</v>
      </c>
      <c r="H106" s="61">
        <v>0.1392</v>
      </c>
      <c r="I106" s="61">
        <v>32.72</v>
      </c>
      <c r="J106" s="61">
        <v>17.78</v>
      </c>
      <c r="K106" s="61" t="s">
        <v>259</v>
      </c>
      <c r="L106" s="61" t="s">
        <v>121</v>
      </c>
    </row>
    <row r="107" spans="1:12">
      <c r="A107" s="61" t="s">
        <v>473</v>
      </c>
      <c r="B107" s="61">
        <v>20191202</v>
      </c>
      <c r="C107" s="162">
        <v>577710261716</v>
      </c>
      <c r="D107" s="61" t="s">
        <v>264</v>
      </c>
      <c r="E107" s="61">
        <v>2769.59</v>
      </c>
      <c r="F107" s="61">
        <v>290</v>
      </c>
      <c r="G107" s="61">
        <v>966</v>
      </c>
      <c r="H107" s="61">
        <v>0.1832</v>
      </c>
      <c r="I107" s="61">
        <v>15.65</v>
      </c>
      <c r="J107" s="61">
        <v>9.55</v>
      </c>
      <c r="K107" s="61" t="s">
        <v>265</v>
      </c>
      <c r="L107" s="61" t="s">
        <v>266</v>
      </c>
    </row>
    <row r="108" spans="1:12">
      <c r="A108" s="61" t="s">
        <v>473</v>
      </c>
      <c r="B108" s="61">
        <v>20191202</v>
      </c>
      <c r="C108" s="162">
        <v>569909827792</v>
      </c>
      <c r="D108" s="61" t="s">
        <v>271</v>
      </c>
      <c r="E108" s="61">
        <v>2541.3</v>
      </c>
      <c r="F108" s="61">
        <v>48</v>
      </c>
      <c r="G108" s="61">
        <v>729</v>
      </c>
      <c r="H108" s="61">
        <v>0.0412</v>
      </c>
      <c r="I108" s="61">
        <v>84.71</v>
      </c>
      <c r="J108" s="61">
        <v>52.94</v>
      </c>
      <c r="K108" s="61" t="s">
        <v>62</v>
      </c>
      <c r="L108" s="61" t="s">
        <v>266</v>
      </c>
    </row>
    <row r="109" spans="1:12">
      <c r="A109" s="61" t="s">
        <v>473</v>
      </c>
      <c r="B109" s="61">
        <v>20191202</v>
      </c>
      <c r="C109" s="162">
        <v>541918489832</v>
      </c>
      <c r="D109" s="61" t="s">
        <v>308</v>
      </c>
      <c r="E109" s="61">
        <v>2388.06</v>
      </c>
      <c r="F109" s="61">
        <v>64</v>
      </c>
      <c r="G109" s="61">
        <v>351</v>
      </c>
      <c r="H109" s="61">
        <v>0.151</v>
      </c>
      <c r="I109" s="61">
        <v>45.06</v>
      </c>
      <c r="J109" s="61">
        <v>37.31</v>
      </c>
      <c r="K109" s="61" t="s">
        <v>102</v>
      </c>
      <c r="L109" s="61" t="s">
        <v>204</v>
      </c>
    </row>
    <row r="110" spans="1:12">
      <c r="A110" s="61" t="s">
        <v>473</v>
      </c>
      <c r="B110" s="61">
        <v>20191202</v>
      </c>
      <c r="C110" s="162">
        <v>592501952315</v>
      </c>
      <c r="D110" s="61" t="s">
        <v>304</v>
      </c>
      <c r="E110" s="61">
        <v>2312.65</v>
      </c>
      <c r="F110" s="61">
        <v>247</v>
      </c>
      <c r="G110" s="61">
        <v>938</v>
      </c>
      <c r="H110" s="61">
        <v>0.1823</v>
      </c>
      <c r="I110" s="61">
        <v>13.52</v>
      </c>
      <c r="J110" s="61">
        <v>9.36</v>
      </c>
      <c r="K110" s="61" t="s">
        <v>305</v>
      </c>
      <c r="L110" s="61" t="s">
        <v>170</v>
      </c>
    </row>
    <row r="111" spans="1:12">
      <c r="A111" s="61" t="s">
        <v>473</v>
      </c>
      <c r="B111" s="61">
        <v>20191202</v>
      </c>
      <c r="C111" s="162">
        <v>17609656669</v>
      </c>
      <c r="D111" s="61" t="s">
        <v>260</v>
      </c>
      <c r="E111" s="61">
        <v>2293.93</v>
      </c>
      <c r="F111" s="61">
        <v>125</v>
      </c>
      <c r="G111" s="61">
        <v>907</v>
      </c>
      <c r="H111" s="61">
        <v>0.1191</v>
      </c>
      <c r="I111" s="61">
        <v>21.24</v>
      </c>
      <c r="J111" s="61">
        <v>18.35</v>
      </c>
      <c r="K111" s="61" t="s">
        <v>261</v>
      </c>
      <c r="L111" s="61" t="s">
        <v>121</v>
      </c>
    </row>
    <row r="112" spans="1:12">
      <c r="A112" s="61" t="s">
        <v>473</v>
      </c>
      <c r="B112" s="61">
        <v>20191202</v>
      </c>
      <c r="C112" s="162">
        <v>592505020153</v>
      </c>
      <c r="D112" s="61" t="s">
        <v>313</v>
      </c>
      <c r="E112" s="61">
        <v>2228.95</v>
      </c>
      <c r="F112" s="61">
        <v>289</v>
      </c>
      <c r="G112" s="61">
        <v>1077</v>
      </c>
      <c r="H112" s="61">
        <v>0.1857</v>
      </c>
      <c r="I112" s="61">
        <v>11.14</v>
      </c>
      <c r="J112" s="61">
        <v>7.71</v>
      </c>
      <c r="K112" s="61" t="s">
        <v>314</v>
      </c>
      <c r="L112" s="61" t="s">
        <v>170</v>
      </c>
    </row>
    <row r="113" spans="1:12">
      <c r="A113" s="61" t="s">
        <v>473</v>
      </c>
      <c r="B113" s="61">
        <v>20191202</v>
      </c>
      <c r="C113" s="162">
        <v>593744734497</v>
      </c>
      <c r="D113" s="61" t="s">
        <v>386</v>
      </c>
      <c r="E113" s="61">
        <v>2204.84</v>
      </c>
      <c r="F113" s="61">
        <v>74</v>
      </c>
      <c r="G113" s="61">
        <v>679</v>
      </c>
      <c r="H113" s="61">
        <v>0.0633</v>
      </c>
      <c r="I113" s="61">
        <v>51.28</v>
      </c>
      <c r="J113" s="61">
        <v>29.8</v>
      </c>
      <c r="K113" s="61" t="s">
        <v>387</v>
      </c>
      <c r="L113" s="61" t="s">
        <v>121</v>
      </c>
    </row>
    <row r="114" spans="1:12">
      <c r="A114" s="61" t="s">
        <v>473</v>
      </c>
      <c r="B114" s="61">
        <v>20191202</v>
      </c>
      <c r="C114" s="162">
        <v>17609980146</v>
      </c>
      <c r="D114" s="61" t="s">
        <v>287</v>
      </c>
      <c r="E114" s="61">
        <v>2174.17</v>
      </c>
      <c r="F114" s="61">
        <v>645</v>
      </c>
      <c r="G114" s="61">
        <v>1619</v>
      </c>
      <c r="H114" s="61">
        <v>0.2835</v>
      </c>
      <c r="I114" s="61">
        <v>4.74</v>
      </c>
      <c r="J114" s="61">
        <v>3.37</v>
      </c>
      <c r="K114" s="61" t="s">
        <v>288</v>
      </c>
      <c r="L114" s="61" t="s">
        <v>170</v>
      </c>
    </row>
    <row r="115" spans="1:12">
      <c r="A115" s="61" t="s">
        <v>473</v>
      </c>
      <c r="B115" s="61">
        <v>20191202</v>
      </c>
      <c r="C115" s="162">
        <v>17609664652</v>
      </c>
      <c r="D115" s="61" t="s">
        <v>291</v>
      </c>
      <c r="E115" s="61">
        <v>2158.59</v>
      </c>
      <c r="F115" s="61">
        <v>363</v>
      </c>
      <c r="G115" s="61">
        <v>1457</v>
      </c>
      <c r="H115" s="61">
        <v>0.1846</v>
      </c>
      <c r="I115" s="61">
        <v>8.02</v>
      </c>
      <c r="J115" s="61">
        <v>5.95</v>
      </c>
      <c r="K115" s="61" t="s">
        <v>292</v>
      </c>
      <c r="L115" s="61" t="s">
        <v>158</v>
      </c>
    </row>
    <row r="116" spans="1:12">
      <c r="A116" s="61" t="s">
        <v>473</v>
      </c>
      <c r="B116" s="61">
        <v>20191202</v>
      </c>
      <c r="C116" s="162">
        <v>591217480117</v>
      </c>
      <c r="D116" s="61" t="s">
        <v>293</v>
      </c>
      <c r="E116" s="61">
        <v>2104.02</v>
      </c>
      <c r="F116" s="61">
        <v>46</v>
      </c>
      <c r="G116" s="61">
        <v>851</v>
      </c>
      <c r="H116" s="61">
        <v>0.0435</v>
      </c>
      <c r="I116" s="61">
        <v>56.87</v>
      </c>
      <c r="J116" s="61">
        <v>45.74</v>
      </c>
      <c r="K116" s="61" t="s">
        <v>294</v>
      </c>
      <c r="L116" s="61" t="s">
        <v>121</v>
      </c>
    </row>
    <row r="117" spans="1:12">
      <c r="A117" s="61" t="s">
        <v>473</v>
      </c>
      <c r="B117" s="61">
        <v>20191202</v>
      </c>
      <c r="C117" s="162">
        <v>572262680111</v>
      </c>
      <c r="D117" s="61" t="s">
        <v>329</v>
      </c>
      <c r="E117" s="61">
        <v>2085.27</v>
      </c>
      <c r="F117" s="61">
        <v>87</v>
      </c>
      <c r="G117" s="61">
        <v>332</v>
      </c>
      <c r="H117" s="61">
        <v>0.2048</v>
      </c>
      <c r="I117" s="61">
        <v>30.67</v>
      </c>
      <c r="J117" s="61">
        <v>23.97</v>
      </c>
      <c r="K117" s="61" t="s">
        <v>330</v>
      </c>
      <c r="L117" s="61" t="s">
        <v>204</v>
      </c>
    </row>
    <row r="118" spans="1:12">
      <c r="A118" s="61" t="s">
        <v>473</v>
      </c>
      <c r="B118" s="61">
        <v>20191202</v>
      </c>
      <c r="C118" s="162">
        <v>584257403229</v>
      </c>
      <c r="D118" s="61" t="s">
        <v>331</v>
      </c>
      <c r="E118" s="61">
        <v>2021.74</v>
      </c>
      <c r="F118" s="61">
        <v>137</v>
      </c>
      <c r="G118" s="61">
        <v>744</v>
      </c>
      <c r="H118" s="61">
        <v>0.1505</v>
      </c>
      <c r="I118" s="61">
        <v>18.05</v>
      </c>
      <c r="J118" s="61">
        <v>14.76</v>
      </c>
      <c r="K118" s="61" t="s">
        <v>332</v>
      </c>
      <c r="L118" s="61" t="s">
        <v>121</v>
      </c>
    </row>
    <row r="119" spans="1:12">
      <c r="A119" s="61" t="s">
        <v>473</v>
      </c>
      <c r="B119" s="61">
        <v>20191202</v>
      </c>
      <c r="C119" s="162">
        <v>568765915390</v>
      </c>
      <c r="D119" s="61" t="s">
        <v>300</v>
      </c>
      <c r="E119" s="61">
        <v>1961.65</v>
      </c>
      <c r="F119" s="61">
        <v>1003</v>
      </c>
      <c r="G119" s="61">
        <v>3366</v>
      </c>
      <c r="H119" s="61">
        <v>0.2671</v>
      </c>
      <c r="I119" s="61">
        <v>2.18</v>
      </c>
      <c r="J119" s="61">
        <v>1.96</v>
      </c>
      <c r="K119" s="61" t="s">
        <v>301</v>
      </c>
      <c r="L119" s="61" t="s">
        <v>148</v>
      </c>
    </row>
    <row r="120" spans="1:12">
      <c r="A120" s="61" t="s">
        <v>473</v>
      </c>
      <c r="B120" s="61">
        <v>20191202</v>
      </c>
      <c r="C120" s="162">
        <v>527733177957</v>
      </c>
      <c r="D120" s="61" t="s">
        <v>309</v>
      </c>
      <c r="E120" s="61">
        <v>1935.75</v>
      </c>
      <c r="F120" s="61">
        <v>65</v>
      </c>
      <c r="G120" s="61">
        <v>326</v>
      </c>
      <c r="H120" s="61">
        <v>0.138</v>
      </c>
      <c r="I120" s="61">
        <v>43.02</v>
      </c>
      <c r="J120" s="61">
        <v>29.78</v>
      </c>
      <c r="K120" s="61" t="s">
        <v>310</v>
      </c>
      <c r="L120" s="61" t="s">
        <v>158</v>
      </c>
    </row>
    <row r="121" spans="1:12">
      <c r="A121" s="61" t="s">
        <v>473</v>
      </c>
      <c r="B121" s="61">
        <v>20191202</v>
      </c>
      <c r="C121" s="162">
        <v>591899693070</v>
      </c>
      <c r="D121" s="61" t="s">
        <v>306</v>
      </c>
      <c r="E121" s="61">
        <v>1895.25</v>
      </c>
      <c r="F121" s="61">
        <v>321</v>
      </c>
      <c r="G121" s="61">
        <v>1360</v>
      </c>
      <c r="H121" s="61">
        <v>0.2096</v>
      </c>
      <c r="I121" s="61">
        <v>6.65</v>
      </c>
      <c r="J121" s="61">
        <v>5.9</v>
      </c>
      <c r="K121" s="61" t="s">
        <v>307</v>
      </c>
      <c r="L121" s="61" t="s">
        <v>158</v>
      </c>
    </row>
    <row r="122" spans="1:12">
      <c r="A122" s="61" t="s">
        <v>473</v>
      </c>
      <c r="B122" s="61">
        <v>20191202</v>
      </c>
      <c r="C122" s="162">
        <v>528047125345</v>
      </c>
      <c r="D122" s="61" t="s">
        <v>290</v>
      </c>
      <c r="E122" s="61">
        <v>1862.29</v>
      </c>
      <c r="F122" s="61">
        <v>34</v>
      </c>
      <c r="G122" s="61">
        <v>213</v>
      </c>
      <c r="H122" s="61">
        <v>0.0798</v>
      </c>
      <c r="I122" s="61">
        <v>109.55</v>
      </c>
      <c r="J122" s="61">
        <v>54.77</v>
      </c>
      <c r="K122" s="61" t="s">
        <v>100</v>
      </c>
      <c r="L122" s="61" t="s">
        <v>121</v>
      </c>
    </row>
    <row r="123" spans="1:12">
      <c r="A123" s="61" t="s">
        <v>473</v>
      </c>
      <c r="B123" s="61">
        <v>20191202</v>
      </c>
      <c r="C123" s="162">
        <v>576123419275</v>
      </c>
      <c r="D123" s="61" t="s">
        <v>298</v>
      </c>
      <c r="E123" s="61">
        <v>1793.84</v>
      </c>
      <c r="F123" s="61">
        <v>311</v>
      </c>
      <c r="G123" s="61">
        <v>1549</v>
      </c>
      <c r="H123" s="61">
        <v>0.1846</v>
      </c>
      <c r="I123" s="61">
        <v>6.27</v>
      </c>
      <c r="J123" s="61">
        <v>5.77</v>
      </c>
      <c r="K123" s="61" t="s">
        <v>299</v>
      </c>
      <c r="L123" s="61" t="s">
        <v>158</v>
      </c>
    </row>
    <row r="124" spans="1:12">
      <c r="A124" s="61" t="s">
        <v>473</v>
      </c>
      <c r="B124" s="61">
        <v>20191202</v>
      </c>
      <c r="C124" s="162">
        <v>556389065398</v>
      </c>
      <c r="D124" s="61" t="s">
        <v>483</v>
      </c>
      <c r="E124" s="61">
        <v>1737.03</v>
      </c>
      <c r="F124" s="61">
        <v>70</v>
      </c>
      <c r="G124" s="61">
        <v>467</v>
      </c>
      <c r="H124" s="61">
        <v>0.1092</v>
      </c>
      <c r="I124" s="61">
        <v>34.06</v>
      </c>
      <c r="J124" s="61">
        <v>24.81</v>
      </c>
      <c r="K124" s="61" t="s">
        <v>316</v>
      </c>
      <c r="L124" s="61" t="s">
        <v>124</v>
      </c>
    </row>
    <row r="125" spans="1:12">
      <c r="A125" s="61" t="s">
        <v>473</v>
      </c>
      <c r="B125" s="61">
        <v>20191202</v>
      </c>
      <c r="C125" s="162">
        <v>566160365748</v>
      </c>
      <c r="D125" s="61" t="s">
        <v>402</v>
      </c>
      <c r="E125" s="61">
        <v>1708.94</v>
      </c>
      <c r="F125" s="61">
        <v>73</v>
      </c>
      <c r="G125" s="61">
        <v>900</v>
      </c>
      <c r="H125" s="61">
        <v>0.0567</v>
      </c>
      <c r="I125" s="61">
        <v>33.51</v>
      </c>
      <c r="J125" s="61">
        <v>23.41</v>
      </c>
      <c r="K125" s="61" t="s">
        <v>403</v>
      </c>
      <c r="L125" s="61" t="s">
        <v>148</v>
      </c>
    </row>
    <row r="126" spans="1:12">
      <c r="A126" s="61" t="s">
        <v>473</v>
      </c>
      <c r="B126" s="61">
        <v>20191202</v>
      </c>
      <c r="C126" s="162">
        <v>576130979060</v>
      </c>
      <c r="D126" s="61" t="s">
        <v>319</v>
      </c>
      <c r="E126" s="61">
        <v>1664.63</v>
      </c>
      <c r="F126" s="61">
        <v>87</v>
      </c>
      <c r="G126" s="61">
        <v>553</v>
      </c>
      <c r="H126" s="61">
        <v>0.094</v>
      </c>
      <c r="I126" s="61">
        <v>32.01</v>
      </c>
      <c r="J126" s="61">
        <v>19.13</v>
      </c>
      <c r="K126" s="61" t="s">
        <v>320</v>
      </c>
      <c r="L126" s="61" t="s">
        <v>131</v>
      </c>
    </row>
    <row r="127" spans="1:12">
      <c r="A127" s="61" t="s">
        <v>473</v>
      </c>
      <c r="B127" s="61">
        <v>20191202</v>
      </c>
      <c r="C127" s="162">
        <v>591439605080</v>
      </c>
      <c r="D127" s="61" t="s">
        <v>347</v>
      </c>
      <c r="E127" s="61">
        <v>1636.88</v>
      </c>
      <c r="F127" s="61">
        <v>179</v>
      </c>
      <c r="G127" s="61">
        <v>1353</v>
      </c>
      <c r="H127" s="61">
        <v>0.1013</v>
      </c>
      <c r="I127" s="61">
        <v>11.95</v>
      </c>
      <c r="J127" s="61">
        <v>9.14</v>
      </c>
      <c r="K127" s="61" t="s">
        <v>348</v>
      </c>
      <c r="L127" s="61" t="s">
        <v>158</v>
      </c>
    </row>
    <row r="128" spans="1:12">
      <c r="A128" s="61" t="s">
        <v>473</v>
      </c>
      <c r="B128" s="61">
        <v>20191202</v>
      </c>
      <c r="C128" s="162">
        <v>37253770022</v>
      </c>
      <c r="D128" s="61" t="s">
        <v>335</v>
      </c>
      <c r="E128" s="61">
        <v>1634.86</v>
      </c>
      <c r="F128" s="61">
        <v>230</v>
      </c>
      <c r="G128" s="61">
        <v>494</v>
      </c>
      <c r="H128" s="61">
        <v>0.2065</v>
      </c>
      <c r="I128" s="61">
        <v>16.03</v>
      </c>
      <c r="J128" s="61">
        <v>7.11</v>
      </c>
      <c r="K128" s="61" t="s">
        <v>336</v>
      </c>
      <c r="L128" s="61" t="s">
        <v>204</v>
      </c>
    </row>
    <row r="129" spans="1:12">
      <c r="A129" s="61" t="s">
        <v>473</v>
      </c>
      <c r="B129" s="61">
        <v>20191202</v>
      </c>
      <c r="C129" s="162">
        <v>592889713507</v>
      </c>
      <c r="D129" s="61" t="s">
        <v>372</v>
      </c>
      <c r="E129" s="61">
        <v>1604.92</v>
      </c>
      <c r="F129" s="61">
        <v>43</v>
      </c>
      <c r="G129" s="61">
        <v>714</v>
      </c>
      <c r="H129" s="61">
        <v>0.0504</v>
      </c>
      <c r="I129" s="61">
        <v>44.58</v>
      </c>
      <c r="J129" s="61">
        <v>37.32</v>
      </c>
      <c r="K129" s="61" t="s">
        <v>70</v>
      </c>
      <c r="L129" s="61" t="s">
        <v>148</v>
      </c>
    </row>
    <row r="130" spans="1:12">
      <c r="A130" s="61" t="s">
        <v>473</v>
      </c>
      <c r="B130" s="61">
        <v>20191202</v>
      </c>
      <c r="C130" s="162">
        <v>599395098739</v>
      </c>
      <c r="D130" s="61" t="s">
        <v>345</v>
      </c>
      <c r="E130" s="61">
        <v>1583.53</v>
      </c>
      <c r="F130" s="61">
        <v>188</v>
      </c>
      <c r="G130" s="61">
        <v>1427</v>
      </c>
      <c r="H130" s="61">
        <v>0.1086</v>
      </c>
      <c r="I130" s="61">
        <v>10.22</v>
      </c>
      <c r="J130" s="61">
        <v>8.42</v>
      </c>
      <c r="K130" s="61" t="s">
        <v>346</v>
      </c>
      <c r="L130" s="61" t="s">
        <v>158</v>
      </c>
    </row>
    <row r="131" spans="1:12">
      <c r="A131" s="61" t="s">
        <v>473</v>
      </c>
      <c r="B131" s="61">
        <v>20191202</v>
      </c>
      <c r="C131" s="162">
        <v>596986065929</v>
      </c>
      <c r="D131" s="61" t="s">
        <v>351</v>
      </c>
      <c r="E131" s="61">
        <v>1579.94</v>
      </c>
      <c r="F131" s="61">
        <v>46</v>
      </c>
      <c r="G131" s="61">
        <v>361</v>
      </c>
      <c r="H131" s="61">
        <v>0.1163</v>
      </c>
      <c r="I131" s="61">
        <v>37.62</v>
      </c>
      <c r="J131" s="61">
        <v>34.35</v>
      </c>
      <c r="K131" s="61" t="s">
        <v>19</v>
      </c>
      <c r="L131" s="61" t="s">
        <v>170</v>
      </c>
    </row>
    <row r="132" spans="1:12">
      <c r="A132" s="61" t="s">
        <v>473</v>
      </c>
      <c r="B132" s="61">
        <v>20191202</v>
      </c>
      <c r="C132" s="162">
        <v>567833129601</v>
      </c>
      <c r="D132" s="61" t="s">
        <v>325</v>
      </c>
      <c r="E132" s="61">
        <v>1524.03</v>
      </c>
      <c r="F132" s="61">
        <v>73</v>
      </c>
      <c r="G132" s="61">
        <v>410</v>
      </c>
      <c r="H132" s="61">
        <v>0.0805</v>
      </c>
      <c r="I132" s="61">
        <v>46.18</v>
      </c>
      <c r="J132" s="61">
        <v>20.88</v>
      </c>
      <c r="K132" s="61" t="s">
        <v>326</v>
      </c>
      <c r="L132" s="61" t="s">
        <v>121</v>
      </c>
    </row>
    <row r="133" spans="1:12">
      <c r="A133" s="61" t="s">
        <v>473</v>
      </c>
      <c r="B133" s="61">
        <v>20191202</v>
      </c>
      <c r="C133" s="162">
        <v>596368843930</v>
      </c>
      <c r="D133" s="61" t="s">
        <v>327</v>
      </c>
      <c r="E133" s="61">
        <v>1388.84</v>
      </c>
      <c r="F133" s="61">
        <v>61</v>
      </c>
      <c r="G133" s="61">
        <v>3069</v>
      </c>
      <c r="H133" s="61">
        <v>0.015</v>
      </c>
      <c r="I133" s="61">
        <v>30.19</v>
      </c>
      <c r="J133" s="61">
        <v>22.77</v>
      </c>
      <c r="K133" s="61" t="s">
        <v>328</v>
      </c>
      <c r="L133" s="61" t="s">
        <v>121</v>
      </c>
    </row>
    <row r="134" spans="1:12">
      <c r="A134" s="61" t="s">
        <v>473</v>
      </c>
      <c r="B134" s="61">
        <v>20191202</v>
      </c>
      <c r="C134" s="162">
        <v>524754970729</v>
      </c>
      <c r="D134" s="61" t="s">
        <v>324</v>
      </c>
      <c r="E134" s="61">
        <v>1293.91</v>
      </c>
      <c r="F134" s="61">
        <v>33</v>
      </c>
      <c r="G134" s="61">
        <v>623</v>
      </c>
      <c r="H134" s="61">
        <v>0.0401</v>
      </c>
      <c r="I134" s="61">
        <v>51.76</v>
      </c>
      <c r="J134" s="61">
        <v>39.21</v>
      </c>
      <c r="K134" s="61" t="s">
        <v>74</v>
      </c>
      <c r="L134" s="61" t="s">
        <v>170</v>
      </c>
    </row>
    <row r="135" spans="1:12">
      <c r="A135" s="61" t="s">
        <v>473</v>
      </c>
      <c r="B135" s="61">
        <v>20191202</v>
      </c>
      <c r="C135" s="162">
        <v>537843990110</v>
      </c>
      <c r="D135" s="61" t="s">
        <v>364</v>
      </c>
      <c r="E135" s="61">
        <v>1277.15</v>
      </c>
      <c r="F135" s="61">
        <v>20</v>
      </c>
      <c r="G135" s="61">
        <v>118</v>
      </c>
      <c r="H135" s="61">
        <v>0.1186</v>
      </c>
      <c r="I135" s="61">
        <v>91.22</v>
      </c>
      <c r="J135" s="61">
        <v>63.86</v>
      </c>
      <c r="K135" s="61" t="s">
        <v>365</v>
      </c>
      <c r="L135" s="61" t="s">
        <v>124</v>
      </c>
    </row>
    <row r="136" spans="1:12">
      <c r="A136" s="61" t="s">
        <v>473</v>
      </c>
      <c r="B136" s="61">
        <v>20191202</v>
      </c>
      <c r="C136" s="162">
        <v>527733221669</v>
      </c>
      <c r="D136" s="61" t="s">
        <v>376</v>
      </c>
      <c r="E136" s="61">
        <v>1272.88</v>
      </c>
      <c r="F136" s="61">
        <v>34</v>
      </c>
      <c r="G136" s="61">
        <v>215</v>
      </c>
      <c r="H136" s="61">
        <v>0.1163</v>
      </c>
      <c r="I136" s="61">
        <v>50.92</v>
      </c>
      <c r="J136" s="61">
        <v>37.44</v>
      </c>
      <c r="K136" s="61" t="s">
        <v>377</v>
      </c>
      <c r="L136" s="61" t="s">
        <v>121</v>
      </c>
    </row>
    <row r="137" spans="1:12">
      <c r="A137" s="61" t="s">
        <v>473</v>
      </c>
      <c r="B137" s="61">
        <v>20191202</v>
      </c>
      <c r="C137" s="162">
        <v>528047181291</v>
      </c>
      <c r="D137" s="61" t="s">
        <v>397</v>
      </c>
      <c r="E137" s="61">
        <v>1255.72</v>
      </c>
      <c r="F137" s="61">
        <v>28</v>
      </c>
      <c r="G137" s="61">
        <v>58</v>
      </c>
      <c r="H137" s="61">
        <v>0.3103</v>
      </c>
      <c r="I137" s="61">
        <v>69.76</v>
      </c>
      <c r="J137" s="61">
        <v>44.85</v>
      </c>
      <c r="K137" s="61" t="s">
        <v>82</v>
      </c>
      <c r="L137" s="61" t="s">
        <v>124</v>
      </c>
    </row>
    <row r="138" spans="1:12">
      <c r="A138" s="61" t="s">
        <v>473</v>
      </c>
      <c r="B138" s="61">
        <v>20191202</v>
      </c>
      <c r="C138" s="162">
        <v>592722485900</v>
      </c>
      <c r="D138" s="61" t="s">
        <v>337</v>
      </c>
      <c r="E138" s="61">
        <v>1214.98</v>
      </c>
      <c r="F138" s="61">
        <v>130</v>
      </c>
      <c r="G138" s="61">
        <v>832</v>
      </c>
      <c r="H138" s="61">
        <v>0.1382</v>
      </c>
      <c r="I138" s="61">
        <v>10.57</v>
      </c>
      <c r="J138" s="61">
        <v>9.35</v>
      </c>
      <c r="K138" s="61" t="s">
        <v>338</v>
      </c>
      <c r="L138" s="61" t="s">
        <v>170</v>
      </c>
    </row>
    <row r="139" spans="1:12">
      <c r="A139" s="61" t="s">
        <v>473</v>
      </c>
      <c r="B139" s="61">
        <v>20191202</v>
      </c>
      <c r="C139" s="162">
        <v>591896537696</v>
      </c>
      <c r="D139" s="61" t="s">
        <v>378</v>
      </c>
      <c r="E139" s="61">
        <v>1192.7</v>
      </c>
      <c r="F139" s="61">
        <v>31</v>
      </c>
      <c r="G139" s="61">
        <v>676</v>
      </c>
      <c r="H139" s="61">
        <v>0.0399</v>
      </c>
      <c r="I139" s="61">
        <v>44.17</v>
      </c>
      <c r="J139" s="61">
        <v>38.47</v>
      </c>
      <c r="K139" s="61" t="s">
        <v>379</v>
      </c>
      <c r="L139" s="61" t="s">
        <v>121</v>
      </c>
    </row>
    <row r="140" spans="1:12">
      <c r="A140" s="61" t="s">
        <v>473</v>
      </c>
      <c r="B140" s="61">
        <v>20191202</v>
      </c>
      <c r="C140" s="162">
        <v>528046969601</v>
      </c>
      <c r="D140" s="61" t="s">
        <v>411</v>
      </c>
      <c r="E140" s="61">
        <v>1188.63</v>
      </c>
      <c r="F140" s="61">
        <v>73</v>
      </c>
      <c r="G140" s="61">
        <v>152</v>
      </c>
      <c r="H140" s="61">
        <v>0.2237</v>
      </c>
      <c r="I140" s="61">
        <v>34.96</v>
      </c>
      <c r="J140" s="61">
        <v>16.28</v>
      </c>
      <c r="K140" s="61" t="s">
        <v>412</v>
      </c>
      <c r="L140" s="61" t="s">
        <v>121</v>
      </c>
    </row>
    <row r="141" spans="1:12">
      <c r="A141" s="61" t="s">
        <v>473</v>
      </c>
      <c r="B141" s="61">
        <v>20191202</v>
      </c>
      <c r="C141" s="162">
        <v>527183564590</v>
      </c>
      <c r="D141" s="61" t="s">
        <v>289</v>
      </c>
      <c r="E141" s="61">
        <v>1183.46</v>
      </c>
      <c r="F141" s="61">
        <v>19</v>
      </c>
      <c r="G141" s="61">
        <v>108</v>
      </c>
      <c r="H141" s="61">
        <v>0.1574</v>
      </c>
      <c r="I141" s="61">
        <v>69.62</v>
      </c>
      <c r="J141" s="61">
        <v>62.29</v>
      </c>
      <c r="K141" s="61" t="s">
        <v>101</v>
      </c>
      <c r="L141" s="61" t="s">
        <v>124</v>
      </c>
    </row>
    <row r="142" spans="1:12">
      <c r="A142" s="61" t="s">
        <v>473</v>
      </c>
      <c r="B142" s="61">
        <v>20191202</v>
      </c>
      <c r="C142" s="162">
        <v>17609936348</v>
      </c>
      <c r="D142" s="61" t="s">
        <v>343</v>
      </c>
      <c r="E142" s="61">
        <v>1107.93</v>
      </c>
      <c r="F142" s="61">
        <v>389</v>
      </c>
      <c r="G142" s="61">
        <v>714</v>
      </c>
      <c r="H142" s="61">
        <v>0.2115</v>
      </c>
      <c r="I142" s="61">
        <v>7.34</v>
      </c>
      <c r="J142" s="61">
        <v>2.85</v>
      </c>
      <c r="K142" s="61" t="s">
        <v>344</v>
      </c>
      <c r="L142" s="61" t="s">
        <v>170</v>
      </c>
    </row>
    <row r="143" spans="1:12">
      <c r="A143" s="61" t="s">
        <v>473</v>
      </c>
      <c r="B143" s="61">
        <v>20191202</v>
      </c>
      <c r="C143" s="162">
        <v>554217085959</v>
      </c>
      <c r="D143" s="61" t="s">
        <v>408</v>
      </c>
      <c r="E143" s="61">
        <v>1052.14</v>
      </c>
      <c r="F143" s="61">
        <v>26</v>
      </c>
      <c r="G143" s="61">
        <v>65</v>
      </c>
      <c r="H143" s="61">
        <v>0.1692</v>
      </c>
      <c r="I143" s="61">
        <v>95.65</v>
      </c>
      <c r="J143" s="61">
        <v>40.47</v>
      </c>
      <c r="K143" s="61" t="s">
        <v>85</v>
      </c>
      <c r="L143" s="61" t="s">
        <v>124</v>
      </c>
    </row>
    <row r="144" spans="1:12">
      <c r="A144" s="61" t="s">
        <v>473</v>
      </c>
      <c r="B144" s="61">
        <v>20191202</v>
      </c>
      <c r="C144" s="162">
        <v>538927350752</v>
      </c>
      <c r="D144" s="61" t="s">
        <v>375</v>
      </c>
      <c r="E144" s="61">
        <v>940.44</v>
      </c>
      <c r="F144" s="61">
        <v>21</v>
      </c>
      <c r="G144" s="61">
        <v>248</v>
      </c>
      <c r="H144" s="61">
        <v>0.0766</v>
      </c>
      <c r="I144" s="61">
        <v>49.5</v>
      </c>
      <c r="J144" s="61">
        <v>44.78</v>
      </c>
      <c r="K144" s="61" t="s">
        <v>72</v>
      </c>
      <c r="L144" s="61" t="s">
        <v>148</v>
      </c>
    </row>
    <row r="145" spans="1:12">
      <c r="A145" s="61" t="s">
        <v>473</v>
      </c>
      <c r="B145" s="61">
        <v>20191202</v>
      </c>
      <c r="C145" s="162">
        <v>528064232769</v>
      </c>
      <c r="D145" s="61" t="s">
        <v>321</v>
      </c>
      <c r="E145" s="61">
        <v>919.87</v>
      </c>
      <c r="F145" s="61">
        <v>20</v>
      </c>
      <c r="G145" s="61">
        <v>115</v>
      </c>
      <c r="H145" s="61">
        <v>0.087</v>
      </c>
      <c r="I145" s="61">
        <v>91.99</v>
      </c>
      <c r="J145" s="61">
        <v>45.99</v>
      </c>
      <c r="K145" s="61" t="s">
        <v>96</v>
      </c>
      <c r="L145" s="61" t="s">
        <v>121</v>
      </c>
    </row>
    <row r="146" spans="1:12">
      <c r="A146" s="61" t="s">
        <v>473</v>
      </c>
      <c r="B146" s="61">
        <v>20191202</v>
      </c>
      <c r="C146" s="162">
        <v>542631276327</v>
      </c>
      <c r="D146" s="61" t="s">
        <v>356</v>
      </c>
      <c r="E146" s="61">
        <v>908.85</v>
      </c>
      <c r="F146" s="61">
        <v>23</v>
      </c>
      <c r="G146" s="61">
        <v>339</v>
      </c>
      <c r="H146" s="61">
        <v>0.059</v>
      </c>
      <c r="I146" s="61">
        <v>45.44</v>
      </c>
      <c r="J146" s="61">
        <v>39.52</v>
      </c>
      <c r="K146" s="61" t="s">
        <v>357</v>
      </c>
      <c r="L146" s="61" t="s">
        <v>204</v>
      </c>
    </row>
    <row r="147" spans="1:12">
      <c r="A147" s="61" t="s">
        <v>473</v>
      </c>
      <c r="B147" s="61">
        <v>20191202</v>
      </c>
      <c r="C147" s="162">
        <v>592878213305</v>
      </c>
      <c r="D147" s="61" t="s">
        <v>352</v>
      </c>
      <c r="E147" s="61">
        <v>892.47</v>
      </c>
      <c r="F147" s="61">
        <v>253</v>
      </c>
      <c r="G147" s="61">
        <v>968</v>
      </c>
      <c r="H147" s="61">
        <v>0.1839</v>
      </c>
      <c r="I147" s="61">
        <v>5.01</v>
      </c>
      <c r="J147" s="61">
        <v>3.53</v>
      </c>
      <c r="K147" s="61" t="s">
        <v>353</v>
      </c>
      <c r="L147" s="61" t="s">
        <v>148</v>
      </c>
    </row>
    <row r="148" spans="1:12">
      <c r="A148" s="61" t="s">
        <v>473</v>
      </c>
      <c r="B148" s="61">
        <v>20191202</v>
      </c>
      <c r="C148" s="162">
        <v>570361375952</v>
      </c>
      <c r="D148" s="61" t="s">
        <v>341</v>
      </c>
      <c r="E148" s="61">
        <v>888.79</v>
      </c>
      <c r="F148" s="61">
        <v>21</v>
      </c>
      <c r="G148" s="61">
        <v>241</v>
      </c>
      <c r="H148" s="61">
        <v>0.0705</v>
      </c>
      <c r="I148" s="61">
        <v>52.28</v>
      </c>
      <c r="J148" s="61">
        <v>42.32</v>
      </c>
      <c r="K148" s="61" t="s">
        <v>342</v>
      </c>
      <c r="L148" s="61" t="s">
        <v>266</v>
      </c>
    </row>
    <row r="149" spans="1:12">
      <c r="A149" s="61" t="s">
        <v>473</v>
      </c>
      <c r="B149" s="61">
        <v>20191202</v>
      </c>
      <c r="C149" s="162">
        <v>527719726342</v>
      </c>
      <c r="D149" s="61" t="s">
        <v>322</v>
      </c>
      <c r="E149" s="61">
        <v>878.81</v>
      </c>
      <c r="F149" s="61">
        <v>15</v>
      </c>
      <c r="G149" s="61">
        <v>77</v>
      </c>
      <c r="H149" s="61">
        <v>0.0649</v>
      </c>
      <c r="I149" s="61">
        <v>175.76</v>
      </c>
      <c r="J149" s="61">
        <v>58.59</v>
      </c>
      <c r="K149" s="61" t="s">
        <v>86</v>
      </c>
      <c r="L149" s="61" t="s">
        <v>124</v>
      </c>
    </row>
    <row r="150" spans="1:12">
      <c r="A150" s="61" t="s">
        <v>473</v>
      </c>
      <c r="B150" s="61">
        <v>20191202</v>
      </c>
      <c r="C150" s="162">
        <v>527119411115</v>
      </c>
      <c r="D150" s="61" t="s">
        <v>283</v>
      </c>
      <c r="E150" s="61">
        <v>737.69</v>
      </c>
      <c r="F150" s="61">
        <v>17</v>
      </c>
      <c r="G150" s="61">
        <v>95</v>
      </c>
      <c r="H150" s="61">
        <v>0.1474</v>
      </c>
      <c r="I150" s="61">
        <v>52.69</v>
      </c>
      <c r="J150" s="61">
        <v>43.39</v>
      </c>
      <c r="K150" s="61" t="s">
        <v>99</v>
      </c>
      <c r="L150" s="61" t="s">
        <v>121</v>
      </c>
    </row>
    <row r="151" spans="1:12">
      <c r="A151" s="61" t="s">
        <v>473</v>
      </c>
      <c r="B151" s="61">
        <v>20191202</v>
      </c>
      <c r="C151" s="162">
        <v>42301063223</v>
      </c>
      <c r="D151" s="61" t="s">
        <v>380</v>
      </c>
      <c r="E151" s="61">
        <v>717.35</v>
      </c>
      <c r="F151" s="61">
        <v>42</v>
      </c>
      <c r="G151" s="61">
        <v>461</v>
      </c>
      <c r="H151" s="61">
        <v>0.0803</v>
      </c>
      <c r="I151" s="61">
        <v>19.39</v>
      </c>
      <c r="J151" s="61">
        <v>17.08</v>
      </c>
      <c r="K151" s="61" t="s">
        <v>381</v>
      </c>
      <c r="L151" s="61" t="s">
        <v>121</v>
      </c>
    </row>
    <row r="152" spans="1:12">
      <c r="A152" s="61" t="s">
        <v>473</v>
      </c>
      <c r="B152" s="61">
        <v>20191202</v>
      </c>
      <c r="C152" s="162">
        <v>528064196860</v>
      </c>
      <c r="D152" s="61" t="s">
        <v>368</v>
      </c>
      <c r="E152" s="61">
        <v>705.62</v>
      </c>
      <c r="F152" s="61">
        <v>10</v>
      </c>
      <c r="G152" s="61">
        <v>55</v>
      </c>
      <c r="H152" s="61">
        <v>0.1091</v>
      </c>
      <c r="I152" s="61">
        <v>117.6</v>
      </c>
      <c r="J152" s="61">
        <v>70.56</v>
      </c>
      <c r="K152" s="61" t="s">
        <v>83</v>
      </c>
      <c r="L152" s="61" t="s">
        <v>121</v>
      </c>
    </row>
    <row r="153" spans="1:12">
      <c r="A153" s="61" t="s">
        <v>473</v>
      </c>
      <c r="B153" s="61">
        <v>20191202</v>
      </c>
      <c r="C153" s="162">
        <v>570173668187</v>
      </c>
      <c r="D153" s="61" t="s">
        <v>360</v>
      </c>
      <c r="E153" s="61">
        <v>681.81</v>
      </c>
      <c r="F153" s="61">
        <v>32</v>
      </c>
      <c r="G153" s="61">
        <v>221</v>
      </c>
      <c r="H153" s="61">
        <v>0.1086</v>
      </c>
      <c r="I153" s="61">
        <v>28.41</v>
      </c>
      <c r="J153" s="61">
        <v>21.31</v>
      </c>
      <c r="K153" s="61" t="s">
        <v>361</v>
      </c>
      <c r="L153" s="61" t="s">
        <v>121</v>
      </c>
    </row>
    <row r="154" spans="1:12">
      <c r="A154" s="61" t="s">
        <v>473</v>
      </c>
      <c r="B154" s="61">
        <v>20191202</v>
      </c>
      <c r="C154" s="162">
        <v>538267926200</v>
      </c>
      <c r="D154" s="61" t="s">
        <v>442</v>
      </c>
      <c r="E154" s="61">
        <v>659</v>
      </c>
      <c r="F154" s="61">
        <v>7</v>
      </c>
      <c r="G154" s="61">
        <v>277</v>
      </c>
      <c r="H154" s="61">
        <v>0.018</v>
      </c>
      <c r="I154" s="61">
        <v>131.8</v>
      </c>
      <c r="J154" s="61">
        <v>94.14</v>
      </c>
      <c r="K154" s="61" t="s">
        <v>443</v>
      </c>
      <c r="L154" s="61" t="s">
        <v>124</v>
      </c>
    </row>
    <row r="155" spans="1:12">
      <c r="A155" s="61" t="s">
        <v>473</v>
      </c>
      <c r="B155" s="61">
        <v>20191202</v>
      </c>
      <c r="C155" s="162">
        <v>575961933882</v>
      </c>
      <c r="D155" s="61" t="s">
        <v>382</v>
      </c>
      <c r="E155" s="61">
        <v>616.85</v>
      </c>
      <c r="F155" s="61">
        <v>22</v>
      </c>
      <c r="G155" s="61">
        <v>181</v>
      </c>
      <c r="H155" s="61">
        <v>0.105</v>
      </c>
      <c r="I155" s="61">
        <v>32.47</v>
      </c>
      <c r="J155" s="61">
        <v>28.04</v>
      </c>
      <c r="K155" s="61" t="s">
        <v>383</v>
      </c>
      <c r="L155" s="61" t="s">
        <v>148</v>
      </c>
    </row>
    <row r="156" spans="1:12">
      <c r="A156" s="61" t="s">
        <v>473</v>
      </c>
      <c r="B156" s="61">
        <v>20191202</v>
      </c>
      <c r="C156" s="162">
        <v>523138079161</v>
      </c>
      <c r="D156" s="61" t="s">
        <v>384</v>
      </c>
      <c r="E156" s="61">
        <v>586.95</v>
      </c>
      <c r="F156" s="61">
        <v>97</v>
      </c>
      <c r="G156" s="61">
        <v>313</v>
      </c>
      <c r="H156" s="61">
        <v>0.1885</v>
      </c>
      <c r="I156" s="61">
        <v>9.95</v>
      </c>
      <c r="J156" s="61">
        <v>6.05</v>
      </c>
      <c r="K156" s="61" t="s">
        <v>385</v>
      </c>
      <c r="L156" s="61" t="s">
        <v>170</v>
      </c>
    </row>
    <row r="157" spans="1:12">
      <c r="A157" s="61" t="s">
        <v>473</v>
      </c>
      <c r="B157" s="61">
        <v>20191202</v>
      </c>
      <c r="C157" s="162">
        <v>587241915065</v>
      </c>
      <c r="D157" s="61" t="s">
        <v>390</v>
      </c>
      <c r="E157" s="61">
        <v>541.77</v>
      </c>
      <c r="F157" s="61">
        <v>18</v>
      </c>
      <c r="G157" s="61">
        <v>138</v>
      </c>
      <c r="H157" s="61">
        <v>0.1014</v>
      </c>
      <c r="I157" s="61">
        <v>38.7</v>
      </c>
      <c r="J157" s="61">
        <v>30.1</v>
      </c>
      <c r="K157" s="61" t="s">
        <v>391</v>
      </c>
      <c r="L157" s="61" t="s">
        <v>121</v>
      </c>
    </row>
    <row r="158" spans="1:12">
      <c r="A158" s="61" t="s">
        <v>473</v>
      </c>
      <c r="B158" s="61">
        <v>20191202</v>
      </c>
      <c r="C158" s="162">
        <v>593809413272</v>
      </c>
      <c r="D158" s="61" t="s">
        <v>371</v>
      </c>
      <c r="E158" s="61">
        <v>499.25</v>
      </c>
      <c r="F158" s="61">
        <v>8</v>
      </c>
      <c r="G158" s="61">
        <v>1760</v>
      </c>
      <c r="H158" s="61">
        <v>0.0046</v>
      </c>
      <c r="I158" s="61">
        <v>62.41</v>
      </c>
      <c r="J158" s="61">
        <v>62.41</v>
      </c>
      <c r="K158" s="61" t="s">
        <v>66</v>
      </c>
      <c r="L158" s="61" t="s">
        <v>181</v>
      </c>
    </row>
    <row r="159" spans="1:12">
      <c r="A159" s="61" t="s">
        <v>473</v>
      </c>
      <c r="B159" s="61">
        <v>20191202</v>
      </c>
      <c r="C159" s="162">
        <v>588993275843</v>
      </c>
      <c r="D159" s="61" t="s">
        <v>373</v>
      </c>
      <c r="E159" s="61">
        <v>474.2</v>
      </c>
      <c r="F159" s="61">
        <v>13</v>
      </c>
      <c r="G159" s="61">
        <v>161</v>
      </c>
      <c r="H159" s="61">
        <v>0.0497</v>
      </c>
      <c r="I159" s="61">
        <v>59.27</v>
      </c>
      <c r="J159" s="61">
        <v>36.48</v>
      </c>
      <c r="K159" s="61" t="s">
        <v>374</v>
      </c>
      <c r="L159" s="61" t="s">
        <v>131</v>
      </c>
    </row>
    <row r="160" spans="1:12">
      <c r="A160" s="61" t="s">
        <v>473</v>
      </c>
      <c r="B160" s="61">
        <v>20191202</v>
      </c>
      <c r="C160" s="162">
        <v>574735494600</v>
      </c>
      <c r="D160" s="61" t="s">
        <v>358</v>
      </c>
      <c r="E160" s="61">
        <v>464.06</v>
      </c>
      <c r="F160" s="61">
        <v>8</v>
      </c>
      <c r="G160" s="61">
        <v>209</v>
      </c>
      <c r="H160" s="61">
        <v>0.0335</v>
      </c>
      <c r="I160" s="61">
        <v>66.29</v>
      </c>
      <c r="J160" s="61">
        <v>58.01</v>
      </c>
      <c r="K160" s="61" t="s">
        <v>359</v>
      </c>
      <c r="L160" s="61" t="s">
        <v>124</v>
      </c>
    </row>
    <row r="161" spans="1:12">
      <c r="A161" s="61" t="s">
        <v>473</v>
      </c>
      <c r="B161" s="61">
        <v>20191202</v>
      </c>
      <c r="C161" s="162">
        <v>547190677216</v>
      </c>
      <c r="D161" s="61" t="s">
        <v>362</v>
      </c>
      <c r="E161" s="61">
        <v>460.39</v>
      </c>
      <c r="F161" s="61">
        <v>19</v>
      </c>
      <c r="G161" s="61">
        <v>96</v>
      </c>
      <c r="H161" s="61">
        <v>0.1875</v>
      </c>
      <c r="I161" s="61">
        <v>25.58</v>
      </c>
      <c r="J161" s="61">
        <v>24.23</v>
      </c>
      <c r="K161" s="61" t="s">
        <v>363</v>
      </c>
      <c r="L161" s="61" t="s">
        <v>148</v>
      </c>
    </row>
    <row r="162" spans="1:12">
      <c r="A162" s="61" t="s">
        <v>473</v>
      </c>
      <c r="B162" s="61">
        <v>20191202</v>
      </c>
      <c r="C162" s="162">
        <v>583164476133</v>
      </c>
      <c r="D162" s="61" t="s">
        <v>413</v>
      </c>
      <c r="E162" s="61">
        <v>421.96</v>
      </c>
      <c r="F162" s="61">
        <v>6</v>
      </c>
      <c r="G162" s="61">
        <v>307</v>
      </c>
      <c r="H162" s="61">
        <v>0.0195</v>
      </c>
      <c r="I162" s="61">
        <v>70.33</v>
      </c>
      <c r="J162" s="61">
        <v>70.33</v>
      </c>
      <c r="K162" s="61" t="s">
        <v>414</v>
      </c>
      <c r="L162" s="61" t="s">
        <v>124</v>
      </c>
    </row>
    <row r="163" spans="1:12">
      <c r="A163" s="61" t="s">
        <v>473</v>
      </c>
      <c r="B163" s="61">
        <v>20191202</v>
      </c>
      <c r="C163" s="162">
        <v>599139729217</v>
      </c>
      <c r="D163" s="61" t="s">
        <v>394</v>
      </c>
      <c r="E163" s="61">
        <v>393.85</v>
      </c>
      <c r="F163" s="61">
        <v>26</v>
      </c>
      <c r="G163" s="61">
        <v>185</v>
      </c>
      <c r="H163" s="61">
        <v>0.1351</v>
      </c>
      <c r="I163" s="61">
        <v>15.75</v>
      </c>
      <c r="J163" s="61">
        <v>15.15</v>
      </c>
      <c r="K163" s="61" t="e">
        <v>#N/A</v>
      </c>
      <c r="L163" s="61" t="e">
        <v>#N/A</v>
      </c>
    </row>
    <row r="164" spans="1:12">
      <c r="A164" s="61" t="s">
        <v>473</v>
      </c>
      <c r="B164" s="61">
        <v>20191202</v>
      </c>
      <c r="C164" s="162">
        <v>575744476444</v>
      </c>
      <c r="D164" s="61" t="s">
        <v>422</v>
      </c>
      <c r="E164" s="61">
        <v>393.15</v>
      </c>
      <c r="F164" s="61">
        <v>44</v>
      </c>
      <c r="G164" s="61">
        <v>361</v>
      </c>
      <c r="H164" s="61">
        <v>0.108</v>
      </c>
      <c r="I164" s="61">
        <v>10.08</v>
      </c>
      <c r="J164" s="61">
        <v>8.94</v>
      </c>
      <c r="K164" s="61" t="s">
        <v>423</v>
      </c>
      <c r="L164" s="61" t="s">
        <v>158</v>
      </c>
    </row>
    <row r="165" spans="1:12">
      <c r="A165" s="61" t="s">
        <v>473</v>
      </c>
      <c r="B165" s="61">
        <v>20191202</v>
      </c>
      <c r="C165" s="162">
        <v>527169293681</v>
      </c>
      <c r="D165" s="61" t="s">
        <v>415</v>
      </c>
      <c r="E165" s="61">
        <v>390.97</v>
      </c>
      <c r="F165" s="61">
        <v>13</v>
      </c>
      <c r="G165" s="61">
        <v>345</v>
      </c>
      <c r="H165" s="61">
        <v>0.0232</v>
      </c>
      <c r="I165" s="61">
        <v>48.87</v>
      </c>
      <c r="J165" s="61">
        <v>30.07</v>
      </c>
      <c r="K165" s="61" t="s">
        <v>416</v>
      </c>
      <c r="L165" s="61" t="s">
        <v>121</v>
      </c>
    </row>
    <row r="166" spans="1:12">
      <c r="A166" s="61" t="s">
        <v>473</v>
      </c>
      <c r="B166" s="61">
        <v>20191202</v>
      </c>
      <c r="C166" s="162">
        <v>528064556251</v>
      </c>
      <c r="D166" s="61" t="s">
        <v>427</v>
      </c>
      <c r="E166" s="61">
        <v>347.7</v>
      </c>
      <c r="F166" s="61">
        <v>12</v>
      </c>
      <c r="G166" s="61">
        <v>93</v>
      </c>
      <c r="H166" s="61">
        <v>0.1183</v>
      </c>
      <c r="I166" s="61">
        <v>31.61</v>
      </c>
      <c r="J166" s="61">
        <v>28.98</v>
      </c>
      <c r="K166" s="61" t="s">
        <v>428</v>
      </c>
      <c r="L166" s="61" t="s">
        <v>121</v>
      </c>
    </row>
    <row r="167" spans="1:12">
      <c r="A167" s="61" t="s">
        <v>473</v>
      </c>
      <c r="B167" s="61">
        <v>20191202</v>
      </c>
      <c r="C167" s="162">
        <v>574624025153</v>
      </c>
      <c r="D167" s="61" t="s">
        <v>406</v>
      </c>
      <c r="E167" s="61">
        <v>344.31</v>
      </c>
      <c r="F167" s="61">
        <v>9</v>
      </c>
      <c r="G167" s="61">
        <v>95</v>
      </c>
      <c r="H167" s="61">
        <v>0.0947</v>
      </c>
      <c r="I167" s="61">
        <v>38.26</v>
      </c>
      <c r="J167" s="61">
        <v>38.26</v>
      </c>
      <c r="K167" s="61" t="s">
        <v>407</v>
      </c>
      <c r="L167" s="61" t="s">
        <v>124</v>
      </c>
    </row>
    <row r="168" spans="1:12">
      <c r="A168" s="61" t="s">
        <v>473</v>
      </c>
      <c r="B168" s="61">
        <v>20191202</v>
      </c>
      <c r="C168" s="162">
        <v>599138477865</v>
      </c>
      <c r="D168" s="61" t="s">
        <v>421</v>
      </c>
      <c r="E168" s="61">
        <v>324</v>
      </c>
      <c r="F168" s="61">
        <v>13</v>
      </c>
      <c r="G168" s="61">
        <v>57</v>
      </c>
      <c r="H168" s="61">
        <v>0.193</v>
      </c>
      <c r="I168" s="61">
        <v>29.45</v>
      </c>
      <c r="J168" s="61">
        <v>24.92</v>
      </c>
      <c r="K168" s="61" t="e">
        <v>#N/A</v>
      </c>
      <c r="L168" s="61" t="e">
        <v>#N/A</v>
      </c>
    </row>
    <row r="169" spans="1:12">
      <c r="A169" s="61" t="s">
        <v>473</v>
      </c>
      <c r="B169" s="61">
        <v>20191202</v>
      </c>
      <c r="C169" s="162">
        <v>578894356956</v>
      </c>
      <c r="D169" s="61" t="s">
        <v>400</v>
      </c>
      <c r="E169" s="61">
        <v>307.97</v>
      </c>
      <c r="F169" s="61">
        <v>12</v>
      </c>
      <c r="G169" s="61">
        <v>320</v>
      </c>
      <c r="H169" s="61">
        <v>0.0375</v>
      </c>
      <c r="I169" s="61">
        <v>25.66</v>
      </c>
      <c r="J169" s="61">
        <v>25.66</v>
      </c>
      <c r="K169" s="61" t="s">
        <v>401</v>
      </c>
      <c r="L169" s="61" t="s">
        <v>158</v>
      </c>
    </row>
    <row r="170" spans="1:12">
      <c r="A170" s="61" t="s">
        <v>473</v>
      </c>
      <c r="B170" s="61">
        <v>20191202</v>
      </c>
      <c r="C170" s="162">
        <v>528033014551</v>
      </c>
      <c r="D170" s="61" t="s">
        <v>398</v>
      </c>
      <c r="E170" s="61">
        <v>303.71</v>
      </c>
      <c r="F170" s="61">
        <v>9</v>
      </c>
      <c r="G170" s="61">
        <v>26</v>
      </c>
      <c r="H170" s="61">
        <v>0.2308</v>
      </c>
      <c r="I170" s="61">
        <v>50.62</v>
      </c>
      <c r="J170" s="61">
        <v>33.75</v>
      </c>
      <c r="K170" s="61" t="s">
        <v>399</v>
      </c>
      <c r="L170" s="61" t="s">
        <v>121</v>
      </c>
    </row>
    <row r="171" spans="1:12">
      <c r="A171" s="61" t="s">
        <v>473</v>
      </c>
      <c r="B171" s="61">
        <v>20191202</v>
      </c>
      <c r="C171" s="162">
        <v>604021319220</v>
      </c>
      <c r="D171" s="61" t="s">
        <v>434</v>
      </c>
      <c r="E171" s="61">
        <v>277.57</v>
      </c>
      <c r="F171" s="61">
        <v>4</v>
      </c>
      <c r="G171" s="61">
        <v>69</v>
      </c>
      <c r="H171" s="61">
        <v>0.0435</v>
      </c>
      <c r="I171" s="61">
        <v>92.52</v>
      </c>
      <c r="J171" s="61">
        <v>69.39</v>
      </c>
      <c r="K171" s="61" t="s">
        <v>13</v>
      </c>
      <c r="L171" s="61" t="s">
        <v>124</v>
      </c>
    </row>
    <row r="172" spans="1:12">
      <c r="A172" s="61" t="s">
        <v>473</v>
      </c>
      <c r="B172" s="61">
        <v>20191202</v>
      </c>
      <c r="C172" s="162">
        <v>599522087809</v>
      </c>
      <c r="D172" s="61" t="s">
        <v>448</v>
      </c>
      <c r="E172" s="61">
        <v>248.37</v>
      </c>
      <c r="F172" s="61">
        <v>14</v>
      </c>
      <c r="G172" s="61">
        <v>62</v>
      </c>
      <c r="H172" s="61">
        <v>0.1452</v>
      </c>
      <c r="I172" s="61">
        <v>27.6</v>
      </c>
      <c r="J172" s="61">
        <v>17.74</v>
      </c>
      <c r="K172" s="61" t="e">
        <v>#N/A</v>
      </c>
      <c r="L172" s="61" t="e">
        <v>#N/A</v>
      </c>
    </row>
    <row r="173" spans="1:12">
      <c r="A173" s="61" t="s">
        <v>473</v>
      </c>
      <c r="B173" s="61">
        <v>20191202</v>
      </c>
      <c r="C173" s="162">
        <v>599141001175</v>
      </c>
      <c r="D173" s="61" t="s">
        <v>439</v>
      </c>
      <c r="E173" s="61">
        <v>232.36</v>
      </c>
      <c r="F173" s="61">
        <v>8</v>
      </c>
      <c r="G173" s="61">
        <v>44</v>
      </c>
      <c r="H173" s="61">
        <v>0.1591</v>
      </c>
      <c r="I173" s="61">
        <v>33.19</v>
      </c>
      <c r="J173" s="61">
        <v>29.05</v>
      </c>
      <c r="K173" s="61" t="e">
        <v>#N/A</v>
      </c>
      <c r="L173" s="61" t="e">
        <v>#N/A</v>
      </c>
    </row>
    <row r="174" spans="1:12">
      <c r="A174" s="61" t="s">
        <v>473</v>
      </c>
      <c r="B174" s="61">
        <v>20191202</v>
      </c>
      <c r="C174" s="162">
        <v>528033190141</v>
      </c>
      <c r="D174" s="61" t="s">
        <v>485</v>
      </c>
      <c r="E174" s="61">
        <v>226.39</v>
      </c>
      <c r="F174" s="61">
        <v>5</v>
      </c>
      <c r="G174" s="61">
        <v>21</v>
      </c>
      <c r="H174" s="61">
        <v>0.0952</v>
      </c>
      <c r="I174" s="61">
        <v>113.19</v>
      </c>
      <c r="J174" s="61">
        <v>45.28</v>
      </c>
      <c r="K174" s="61" t="s">
        <v>84</v>
      </c>
      <c r="L174" s="61" t="s">
        <v>121</v>
      </c>
    </row>
    <row r="175" spans="1:12">
      <c r="A175" s="61" t="s">
        <v>473</v>
      </c>
      <c r="B175" s="61">
        <v>20191202</v>
      </c>
      <c r="C175" s="162">
        <v>527990607768</v>
      </c>
      <c r="D175" s="61" t="s">
        <v>409</v>
      </c>
      <c r="E175" s="61">
        <v>218.71</v>
      </c>
      <c r="F175" s="61">
        <v>8</v>
      </c>
      <c r="G175" s="61">
        <v>47</v>
      </c>
      <c r="H175" s="61">
        <v>0.1489</v>
      </c>
      <c r="I175" s="61">
        <v>31.24</v>
      </c>
      <c r="J175" s="61">
        <v>27.34</v>
      </c>
      <c r="K175" s="61" t="s">
        <v>410</v>
      </c>
      <c r="L175" s="61" t="s">
        <v>121</v>
      </c>
    </row>
    <row r="176" spans="1:12">
      <c r="A176" s="61" t="s">
        <v>473</v>
      </c>
      <c r="B176" s="61">
        <v>20191202</v>
      </c>
      <c r="C176" s="162">
        <v>538265230095</v>
      </c>
      <c r="D176" s="61" t="s">
        <v>424</v>
      </c>
      <c r="E176" s="61">
        <v>215.7</v>
      </c>
      <c r="F176" s="61">
        <v>5</v>
      </c>
      <c r="G176" s="61">
        <v>56</v>
      </c>
      <c r="H176" s="61">
        <v>0.0893</v>
      </c>
      <c r="I176" s="61">
        <v>43.14</v>
      </c>
      <c r="J176" s="61">
        <v>43.14</v>
      </c>
      <c r="K176" s="61" t="s">
        <v>425</v>
      </c>
      <c r="L176" s="61" t="s">
        <v>121</v>
      </c>
    </row>
    <row r="177" spans="1:12">
      <c r="A177" s="61" t="s">
        <v>473</v>
      </c>
      <c r="B177" s="61">
        <v>20191202</v>
      </c>
      <c r="C177" s="162">
        <v>599522639719</v>
      </c>
      <c r="D177" s="61" t="s">
        <v>420</v>
      </c>
      <c r="E177" s="61">
        <v>194.84</v>
      </c>
      <c r="F177" s="61">
        <v>19</v>
      </c>
      <c r="G177" s="61">
        <v>121</v>
      </c>
      <c r="H177" s="61">
        <v>0.1405</v>
      </c>
      <c r="I177" s="61">
        <v>11.46</v>
      </c>
      <c r="J177" s="61">
        <v>10.25</v>
      </c>
      <c r="K177" s="61" t="e">
        <v>#N/A</v>
      </c>
      <c r="L177" s="61" t="e">
        <v>#N/A</v>
      </c>
    </row>
    <row r="178" spans="1:12">
      <c r="A178" s="61" t="s">
        <v>473</v>
      </c>
      <c r="B178" s="61">
        <v>20191202</v>
      </c>
      <c r="C178" s="162">
        <v>599521991415</v>
      </c>
      <c r="D178" s="61" t="s">
        <v>417</v>
      </c>
      <c r="E178" s="61">
        <v>188.24</v>
      </c>
      <c r="F178" s="61">
        <v>8</v>
      </c>
      <c r="G178" s="61">
        <v>36</v>
      </c>
      <c r="H178" s="61">
        <v>0.1944</v>
      </c>
      <c r="I178" s="61">
        <v>26.89</v>
      </c>
      <c r="J178" s="61">
        <v>23.53</v>
      </c>
      <c r="K178" s="61" t="e">
        <v>#N/A</v>
      </c>
      <c r="L178" s="61" t="e">
        <v>#N/A</v>
      </c>
    </row>
    <row r="179" spans="1:12">
      <c r="A179" s="61" t="s">
        <v>473</v>
      </c>
      <c r="B179" s="61">
        <v>20191202</v>
      </c>
      <c r="C179" s="162">
        <v>528032990563</v>
      </c>
      <c r="D179" s="61" t="s">
        <v>392</v>
      </c>
      <c r="E179" s="61">
        <v>186.68</v>
      </c>
      <c r="F179" s="61">
        <v>9</v>
      </c>
      <c r="G179" s="61">
        <v>85</v>
      </c>
      <c r="H179" s="61">
        <v>0.0941</v>
      </c>
      <c r="I179" s="61">
        <v>23.34</v>
      </c>
      <c r="J179" s="61">
        <v>20.74</v>
      </c>
      <c r="K179" s="61" t="s">
        <v>393</v>
      </c>
      <c r="L179" s="61" t="s">
        <v>121</v>
      </c>
    </row>
    <row r="180" spans="1:12">
      <c r="A180" s="61" t="s">
        <v>473</v>
      </c>
      <c r="B180" s="61">
        <v>20191202</v>
      </c>
      <c r="C180" s="162">
        <v>583500119036</v>
      </c>
      <c r="D180" s="61" t="s">
        <v>432</v>
      </c>
      <c r="E180" s="61">
        <v>179.13</v>
      </c>
      <c r="F180" s="61">
        <v>5</v>
      </c>
      <c r="G180" s="61">
        <v>131</v>
      </c>
      <c r="H180" s="61">
        <v>0.0382</v>
      </c>
      <c r="I180" s="61">
        <v>35.83</v>
      </c>
      <c r="J180" s="61">
        <v>35.83</v>
      </c>
      <c r="K180" s="61" t="s">
        <v>433</v>
      </c>
      <c r="L180" s="61" t="s">
        <v>121</v>
      </c>
    </row>
    <row r="181" spans="1:12">
      <c r="A181" s="61" t="s">
        <v>473</v>
      </c>
      <c r="B181" s="61">
        <v>20191202</v>
      </c>
      <c r="C181" s="162">
        <v>585050518231</v>
      </c>
      <c r="D181" s="61" t="s">
        <v>435</v>
      </c>
      <c r="E181" s="61">
        <v>177.73</v>
      </c>
      <c r="F181" s="61">
        <v>18</v>
      </c>
      <c r="G181" s="61">
        <v>41</v>
      </c>
      <c r="H181" s="61">
        <v>0.2195</v>
      </c>
      <c r="I181" s="61">
        <v>19.75</v>
      </c>
      <c r="J181" s="61">
        <v>9.87</v>
      </c>
      <c r="K181" s="61" t="s">
        <v>436</v>
      </c>
      <c r="L181" s="61" t="s">
        <v>148</v>
      </c>
    </row>
    <row r="182" spans="1:12">
      <c r="A182" s="61" t="s">
        <v>473</v>
      </c>
      <c r="B182" s="61">
        <v>20191202</v>
      </c>
      <c r="C182" s="162">
        <v>599335746549</v>
      </c>
      <c r="D182" s="61" t="s">
        <v>445</v>
      </c>
      <c r="E182" s="61">
        <v>172.2</v>
      </c>
      <c r="F182" s="61">
        <v>21</v>
      </c>
      <c r="G182" s="61">
        <v>28</v>
      </c>
      <c r="H182" s="61">
        <v>0.2143</v>
      </c>
      <c r="I182" s="61">
        <v>28.7</v>
      </c>
      <c r="J182" s="61">
        <v>8.2</v>
      </c>
      <c r="K182" s="61" t="e">
        <v>#N/A</v>
      </c>
      <c r="L182" s="61" t="e">
        <v>#N/A</v>
      </c>
    </row>
    <row r="183" spans="1:12">
      <c r="A183" s="61" t="s">
        <v>473</v>
      </c>
      <c r="B183" s="61">
        <v>20191202</v>
      </c>
      <c r="C183" s="162">
        <v>604018031315</v>
      </c>
      <c r="D183" s="61" t="s">
        <v>454</v>
      </c>
      <c r="E183" s="61">
        <v>169.7</v>
      </c>
      <c r="F183" s="61">
        <v>3</v>
      </c>
      <c r="G183" s="61">
        <v>120</v>
      </c>
      <c r="H183" s="61">
        <v>0.025</v>
      </c>
      <c r="I183" s="61">
        <v>56.57</v>
      </c>
      <c r="J183" s="61">
        <v>56.57</v>
      </c>
      <c r="K183" s="61" t="s">
        <v>455</v>
      </c>
      <c r="L183" s="61" t="s">
        <v>121</v>
      </c>
    </row>
    <row r="184" spans="1:12">
      <c r="A184" s="61" t="s">
        <v>473</v>
      </c>
      <c r="B184" s="61">
        <v>20191202</v>
      </c>
      <c r="C184" s="162">
        <v>601848376488</v>
      </c>
      <c r="D184" s="61" t="s">
        <v>486</v>
      </c>
      <c r="E184" s="61">
        <v>166.9</v>
      </c>
      <c r="F184" s="61">
        <v>7</v>
      </c>
      <c r="G184" s="61">
        <v>48</v>
      </c>
      <c r="H184" s="61">
        <v>0.1042</v>
      </c>
      <c r="I184" s="61">
        <v>33.38</v>
      </c>
      <c r="J184" s="61">
        <v>23.84</v>
      </c>
      <c r="K184" s="61" t="e">
        <v>#N/A</v>
      </c>
      <c r="L184" s="61" t="e">
        <v>#N/A</v>
      </c>
    </row>
    <row r="185" spans="1:12">
      <c r="A185" s="61" t="s">
        <v>473</v>
      </c>
      <c r="B185" s="61">
        <v>20191202</v>
      </c>
      <c r="C185" s="162">
        <v>579320347030</v>
      </c>
      <c r="D185" s="61" t="s">
        <v>418</v>
      </c>
      <c r="E185" s="61">
        <v>155.81</v>
      </c>
      <c r="F185" s="61">
        <v>7</v>
      </c>
      <c r="G185" s="61">
        <v>130</v>
      </c>
      <c r="H185" s="61">
        <v>0.0538</v>
      </c>
      <c r="I185" s="61">
        <v>22.26</v>
      </c>
      <c r="J185" s="61">
        <v>22.26</v>
      </c>
      <c r="K185" s="61" t="s">
        <v>419</v>
      </c>
      <c r="L185" s="61" t="s">
        <v>158</v>
      </c>
    </row>
    <row r="186" spans="1:12">
      <c r="A186" s="61" t="s">
        <v>473</v>
      </c>
      <c r="B186" s="61">
        <v>20191202</v>
      </c>
      <c r="C186" s="162">
        <v>525281347377</v>
      </c>
      <c r="D186" s="61" t="s">
        <v>449</v>
      </c>
      <c r="E186" s="61">
        <v>132.6</v>
      </c>
      <c r="F186" s="61">
        <v>4</v>
      </c>
      <c r="G186" s="61">
        <v>44</v>
      </c>
      <c r="H186" s="61">
        <v>0.0909</v>
      </c>
      <c r="I186" s="61">
        <v>33.15</v>
      </c>
      <c r="J186" s="61">
        <v>33.15</v>
      </c>
      <c r="K186" s="61" t="s">
        <v>450</v>
      </c>
      <c r="L186" s="61" t="s">
        <v>121</v>
      </c>
    </row>
    <row r="187" spans="1:12">
      <c r="A187" s="61" t="s">
        <v>473</v>
      </c>
      <c r="B187" s="61">
        <v>20191202</v>
      </c>
      <c r="C187" s="162">
        <v>599202597486</v>
      </c>
      <c r="D187" s="61" t="s">
        <v>452</v>
      </c>
      <c r="E187" s="61">
        <v>128.52</v>
      </c>
      <c r="F187" s="61">
        <v>2</v>
      </c>
      <c r="G187" s="61">
        <v>32</v>
      </c>
      <c r="H187" s="61">
        <v>0.0625</v>
      </c>
      <c r="I187" s="61">
        <v>64.26</v>
      </c>
      <c r="J187" s="61">
        <v>64.26</v>
      </c>
      <c r="K187" s="61" t="s">
        <v>453</v>
      </c>
      <c r="L187" s="61" t="s">
        <v>121</v>
      </c>
    </row>
    <row r="188" spans="1:12">
      <c r="A188" s="61" t="s">
        <v>473</v>
      </c>
      <c r="B188" s="61">
        <v>20191202</v>
      </c>
      <c r="C188" s="162">
        <v>586951697361</v>
      </c>
      <c r="D188" s="61" t="s">
        <v>395</v>
      </c>
      <c r="E188" s="61">
        <v>124.6</v>
      </c>
      <c r="F188" s="61">
        <v>2</v>
      </c>
      <c r="G188" s="61">
        <v>203</v>
      </c>
      <c r="H188" s="61">
        <v>0.0098</v>
      </c>
      <c r="I188" s="61">
        <v>62.3</v>
      </c>
      <c r="J188" s="61">
        <v>62.3</v>
      </c>
      <c r="K188" s="61" t="s">
        <v>396</v>
      </c>
      <c r="L188" s="61" t="s">
        <v>131</v>
      </c>
    </row>
    <row r="189" spans="1:12">
      <c r="A189" s="61" t="s">
        <v>473</v>
      </c>
      <c r="B189" s="61">
        <v>20191202</v>
      </c>
      <c r="C189" s="162">
        <v>598908900450</v>
      </c>
      <c r="D189" s="61" t="s">
        <v>444</v>
      </c>
      <c r="E189" s="61">
        <v>108.36</v>
      </c>
      <c r="F189" s="61">
        <v>19</v>
      </c>
      <c r="G189" s="61">
        <v>52</v>
      </c>
      <c r="H189" s="61">
        <v>0.3462</v>
      </c>
      <c r="I189" s="61">
        <v>6.02</v>
      </c>
      <c r="J189" s="61">
        <v>5.7</v>
      </c>
      <c r="K189" s="61" t="e">
        <v>#N/A</v>
      </c>
      <c r="L189" s="61" t="e">
        <v>#N/A</v>
      </c>
    </row>
    <row r="190" spans="1:12">
      <c r="A190" s="61" t="s">
        <v>473</v>
      </c>
      <c r="B190" s="61">
        <v>20191202</v>
      </c>
      <c r="C190" s="162">
        <v>574623529141</v>
      </c>
      <c r="D190" s="61" t="s">
        <v>458</v>
      </c>
      <c r="E190" s="61">
        <v>107.36</v>
      </c>
      <c r="F190" s="61">
        <v>4</v>
      </c>
      <c r="G190" s="61">
        <v>22</v>
      </c>
      <c r="H190" s="61">
        <v>0.1364</v>
      </c>
      <c r="I190" s="61">
        <v>35.79</v>
      </c>
      <c r="J190" s="61">
        <v>26.84</v>
      </c>
      <c r="K190" s="61" t="s">
        <v>428</v>
      </c>
      <c r="L190" s="61" t="s">
        <v>121</v>
      </c>
    </row>
    <row r="191" spans="1:12">
      <c r="A191" s="61" t="s">
        <v>473</v>
      </c>
      <c r="B191" s="61">
        <v>20191202</v>
      </c>
      <c r="C191" s="162">
        <v>604924296783</v>
      </c>
      <c r="D191" s="61" t="s">
        <v>426</v>
      </c>
      <c r="E191" s="61">
        <v>99.13</v>
      </c>
      <c r="F191" s="61">
        <v>5</v>
      </c>
      <c r="G191" s="61">
        <v>105</v>
      </c>
      <c r="H191" s="61">
        <v>0.0476</v>
      </c>
      <c r="I191" s="61">
        <v>19.83</v>
      </c>
      <c r="J191" s="61">
        <v>19.83</v>
      </c>
      <c r="K191" s="61" t="e">
        <v>#N/A</v>
      </c>
      <c r="L191" s="61" t="e">
        <v>#N/A</v>
      </c>
    </row>
    <row r="192" spans="1:12">
      <c r="A192" s="61" t="s">
        <v>473</v>
      </c>
      <c r="B192" s="61">
        <v>20191202</v>
      </c>
      <c r="C192" s="162">
        <v>527733377421</v>
      </c>
      <c r="D192" s="61" t="s">
        <v>484</v>
      </c>
      <c r="E192" s="61">
        <v>85.34</v>
      </c>
      <c r="F192" s="61">
        <v>2</v>
      </c>
      <c r="G192" s="61">
        <v>26</v>
      </c>
      <c r="H192" s="61">
        <v>0.0769</v>
      </c>
      <c r="I192" s="61">
        <v>42.67</v>
      </c>
      <c r="J192" s="61">
        <v>42.67</v>
      </c>
      <c r="K192" s="61" t="s">
        <v>7</v>
      </c>
      <c r="L192" s="61" t="s">
        <v>121</v>
      </c>
    </row>
    <row r="193" spans="1:12">
      <c r="A193" s="61" t="s">
        <v>473</v>
      </c>
      <c r="B193" s="61">
        <v>20191202</v>
      </c>
      <c r="C193" s="162">
        <v>574838039203</v>
      </c>
      <c r="D193" s="61" t="s">
        <v>440</v>
      </c>
      <c r="E193" s="61">
        <v>77.4</v>
      </c>
      <c r="F193" s="61">
        <v>3</v>
      </c>
      <c r="G193" s="61">
        <v>46</v>
      </c>
      <c r="H193" s="61">
        <v>0.0435</v>
      </c>
      <c r="I193" s="61">
        <v>38.7</v>
      </c>
      <c r="J193" s="61">
        <v>25.8</v>
      </c>
      <c r="K193" s="61" t="s">
        <v>441</v>
      </c>
      <c r="L193" s="61" t="s">
        <v>170</v>
      </c>
    </row>
    <row r="194" spans="1:12">
      <c r="A194" s="61" t="s">
        <v>473</v>
      </c>
      <c r="B194" s="61">
        <v>20191202</v>
      </c>
      <c r="C194" s="162">
        <v>601093977199</v>
      </c>
      <c r="D194" s="61" t="s">
        <v>446</v>
      </c>
      <c r="E194" s="61">
        <v>75.09</v>
      </c>
      <c r="F194" s="61">
        <v>3</v>
      </c>
      <c r="G194" s="61">
        <v>43</v>
      </c>
      <c r="H194" s="61">
        <v>0.0698</v>
      </c>
      <c r="I194" s="61">
        <v>25.03</v>
      </c>
      <c r="J194" s="61">
        <v>25.03</v>
      </c>
      <c r="K194" s="61" t="e">
        <v>#N/A</v>
      </c>
      <c r="L194" s="61" t="e">
        <v>#N/A</v>
      </c>
    </row>
    <row r="195" spans="1:12">
      <c r="A195" s="61" t="s">
        <v>473</v>
      </c>
      <c r="B195" s="61">
        <v>20191202</v>
      </c>
      <c r="C195" s="162">
        <v>556322528534</v>
      </c>
      <c r="D195" s="61" t="s">
        <v>488</v>
      </c>
      <c r="E195" s="61">
        <v>75.09</v>
      </c>
      <c r="F195" s="61">
        <v>6</v>
      </c>
      <c r="G195" s="61">
        <v>988</v>
      </c>
      <c r="H195" s="61">
        <v>0.0061</v>
      </c>
      <c r="I195" s="61">
        <v>12.52</v>
      </c>
      <c r="J195" s="61">
        <v>12.52</v>
      </c>
      <c r="K195" s="61" t="s">
        <v>489</v>
      </c>
      <c r="L195" s="61" t="s">
        <v>121</v>
      </c>
    </row>
    <row r="196" spans="1:12">
      <c r="A196" s="61" t="s">
        <v>473</v>
      </c>
      <c r="B196" s="61">
        <v>20191202</v>
      </c>
      <c r="C196" s="162">
        <v>603592215381</v>
      </c>
      <c r="D196" s="61" t="s">
        <v>493</v>
      </c>
      <c r="E196" s="61">
        <v>71.4</v>
      </c>
      <c r="F196" s="61">
        <v>4</v>
      </c>
      <c r="G196" s="61">
        <v>38</v>
      </c>
      <c r="H196" s="61">
        <v>0.079</v>
      </c>
      <c r="I196" s="61">
        <v>23.8</v>
      </c>
      <c r="J196" s="61">
        <v>17.85</v>
      </c>
      <c r="K196" s="61" t="e">
        <v>#N/A</v>
      </c>
      <c r="L196" s="61" t="e">
        <v>#N/A</v>
      </c>
    </row>
    <row r="197" spans="1:12">
      <c r="A197" s="61" t="s">
        <v>473</v>
      </c>
      <c r="B197" s="61">
        <v>20191202</v>
      </c>
      <c r="C197" s="162">
        <v>599335454245</v>
      </c>
      <c r="D197" s="61" t="s">
        <v>451</v>
      </c>
      <c r="E197" s="61">
        <v>61.59</v>
      </c>
      <c r="F197" s="61">
        <v>3</v>
      </c>
      <c r="G197" s="61">
        <v>33</v>
      </c>
      <c r="H197" s="61">
        <v>0.0606</v>
      </c>
      <c r="I197" s="61">
        <v>30.8</v>
      </c>
      <c r="J197" s="61">
        <v>20.53</v>
      </c>
      <c r="K197" s="61" t="e">
        <v>#N/A</v>
      </c>
      <c r="L197" s="61" t="e">
        <v>#N/A</v>
      </c>
    </row>
    <row r="198" spans="1:12">
      <c r="A198" s="61" t="s">
        <v>473</v>
      </c>
      <c r="B198" s="61">
        <v>20191202</v>
      </c>
      <c r="C198" s="162">
        <v>601187279679</v>
      </c>
      <c r="D198" s="61" t="s">
        <v>438</v>
      </c>
      <c r="E198" s="61">
        <v>58.9</v>
      </c>
      <c r="F198" s="61">
        <v>3</v>
      </c>
      <c r="G198" s="61">
        <v>49</v>
      </c>
      <c r="H198" s="61">
        <v>0.0612</v>
      </c>
      <c r="I198" s="61">
        <v>19.63</v>
      </c>
      <c r="J198" s="61">
        <v>19.63</v>
      </c>
      <c r="K198" s="61" t="e">
        <v>#N/A</v>
      </c>
      <c r="L198" s="61" t="e">
        <v>#N/A</v>
      </c>
    </row>
    <row r="199" spans="1:12">
      <c r="A199" s="61" t="s">
        <v>473</v>
      </c>
      <c r="B199" s="61">
        <v>20191202</v>
      </c>
      <c r="C199" s="162">
        <v>599521795187</v>
      </c>
      <c r="D199" s="61" t="s">
        <v>429</v>
      </c>
      <c r="E199" s="61">
        <v>58.5</v>
      </c>
      <c r="F199" s="61">
        <v>3</v>
      </c>
      <c r="G199" s="61">
        <v>14</v>
      </c>
      <c r="H199" s="61">
        <v>0.2143</v>
      </c>
      <c r="I199" s="61">
        <v>19.5</v>
      </c>
      <c r="J199" s="61">
        <v>19.5</v>
      </c>
      <c r="K199" s="61" t="e">
        <v>#N/A</v>
      </c>
      <c r="L199" s="61" t="e">
        <v>#N/A</v>
      </c>
    </row>
    <row r="200" spans="1:12">
      <c r="A200" s="61" t="s">
        <v>473</v>
      </c>
      <c r="B200" s="61">
        <v>20191202</v>
      </c>
      <c r="C200" s="162">
        <v>527733381602</v>
      </c>
      <c r="D200" s="61" t="s">
        <v>388</v>
      </c>
      <c r="E200" s="61">
        <v>53.05</v>
      </c>
      <c r="F200" s="61">
        <v>2</v>
      </c>
      <c r="G200" s="61">
        <v>376</v>
      </c>
      <c r="H200" s="61">
        <v>0.0053</v>
      </c>
      <c r="I200" s="61">
        <v>26.52</v>
      </c>
      <c r="J200" s="61">
        <v>26.52</v>
      </c>
      <c r="K200" s="61" t="s">
        <v>389</v>
      </c>
      <c r="L200" s="61" t="s">
        <v>121</v>
      </c>
    </row>
    <row r="201" spans="1:12">
      <c r="A201" s="61" t="s">
        <v>473</v>
      </c>
      <c r="B201" s="61">
        <v>20191202</v>
      </c>
      <c r="C201" s="162">
        <v>598909468408</v>
      </c>
      <c r="D201" s="61" t="s">
        <v>456</v>
      </c>
      <c r="E201" s="61">
        <v>49.3</v>
      </c>
      <c r="F201" s="61">
        <v>5</v>
      </c>
      <c r="G201" s="61">
        <v>23</v>
      </c>
      <c r="H201" s="61">
        <v>0.1739</v>
      </c>
      <c r="I201" s="61">
        <v>12.32</v>
      </c>
      <c r="J201" s="61">
        <v>9.86</v>
      </c>
      <c r="K201" s="61" t="e">
        <v>#N/A</v>
      </c>
      <c r="L201" s="61" t="e">
        <v>#N/A</v>
      </c>
    </row>
    <row r="202" spans="1:12">
      <c r="A202" s="61" t="s">
        <v>473</v>
      </c>
      <c r="B202" s="61">
        <v>20191203</v>
      </c>
      <c r="C202" s="162">
        <v>537752882633</v>
      </c>
      <c r="D202" s="61" t="s">
        <v>474</v>
      </c>
      <c r="E202" s="61">
        <v>280868.64</v>
      </c>
      <c r="F202" s="61">
        <v>5160</v>
      </c>
      <c r="G202" s="61">
        <v>28526</v>
      </c>
      <c r="H202" s="61">
        <v>0.1153</v>
      </c>
      <c r="I202" s="61">
        <v>85.42</v>
      </c>
      <c r="J202" s="61">
        <v>54.43</v>
      </c>
      <c r="K202" s="61" t="s">
        <v>34</v>
      </c>
      <c r="L202" s="61" t="s">
        <v>121</v>
      </c>
    </row>
    <row r="203" spans="1:12">
      <c r="A203" s="61" t="s">
        <v>473</v>
      </c>
      <c r="B203" s="61">
        <v>20191203</v>
      </c>
      <c r="C203" s="162">
        <v>41141176393</v>
      </c>
      <c r="D203" s="61" t="s">
        <v>122</v>
      </c>
      <c r="E203" s="61">
        <v>222157.56</v>
      </c>
      <c r="F203" s="61">
        <v>4358</v>
      </c>
      <c r="G203" s="61">
        <v>25612</v>
      </c>
      <c r="H203" s="61">
        <v>0.1091</v>
      </c>
      <c r="I203" s="61">
        <v>79.51</v>
      </c>
      <c r="J203" s="61">
        <v>50.98</v>
      </c>
      <c r="K203" s="61" t="s">
        <v>123</v>
      </c>
      <c r="L203" s="61" t="s">
        <v>124</v>
      </c>
    </row>
    <row r="204" spans="1:12">
      <c r="A204" s="61" t="s">
        <v>473</v>
      </c>
      <c r="B204" s="61">
        <v>20191203</v>
      </c>
      <c r="C204" s="162">
        <v>520538406051</v>
      </c>
      <c r="D204" s="61" t="s">
        <v>136</v>
      </c>
      <c r="E204" s="61">
        <v>158580.04</v>
      </c>
      <c r="F204" s="61">
        <v>3231</v>
      </c>
      <c r="G204" s="61">
        <v>10989</v>
      </c>
      <c r="H204" s="61">
        <v>0.1177</v>
      </c>
      <c r="I204" s="61">
        <v>122.65</v>
      </c>
      <c r="J204" s="61">
        <v>49.08</v>
      </c>
      <c r="K204" s="61" t="s">
        <v>137</v>
      </c>
      <c r="L204" s="61" t="s">
        <v>121</v>
      </c>
    </row>
    <row r="205" spans="1:12">
      <c r="A205" s="61" t="s">
        <v>473</v>
      </c>
      <c r="B205" s="61">
        <v>20191203</v>
      </c>
      <c r="C205" s="162">
        <v>564587383224</v>
      </c>
      <c r="D205" s="61" t="s">
        <v>127</v>
      </c>
      <c r="E205" s="61">
        <v>116977.84</v>
      </c>
      <c r="F205" s="61">
        <v>2150</v>
      </c>
      <c r="G205" s="61">
        <v>15071</v>
      </c>
      <c r="H205" s="61">
        <v>0.0904</v>
      </c>
      <c r="I205" s="61">
        <v>85.89</v>
      </c>
      <c r="J205" s="61">
        <v>54.41</v>
      </c>
      <c r="K205" s="61" t="s">
        <v>128</v>
      </c>
      <c r="L205" s="61" t="s">
        <v>121</v>
      </c>
    </row>
    <row r="206" spans="1:12">
      <c r="A206" s="61" t="s">
        <v>473</v>
      </c>
      <c r="B206" s="61">
        <v>20191203</v>
      </c>
      <c r="C206" s="162">
        <v>39290708556</v>
      </c>
      <c r="D206" s="61" t="s">
        <v>125</v>
      </c>
      <c r="E206" s="61">
        <v>81780.05</v>
      </c>
      <c r="F206" s="61">
        <v>1138</v>
      </c>
      <c r="G206" s="61">
        <v>10676</v>
      </c>
      <c r="H206" s="61">
        <v>0.07</v>
      </c>
      <c r="I206" s="61">
        <v>109.48</v>
      </c>
      <c r="J206" s="61">
        <v>71.86</v>
      </c>
      <c r="K206" s="61" t="s">
        <v>126</v>
      </c>
      <c r="L206" s="61" t="s">
        <v>124</v>
      </c>
    </row>
    <row r="207" spans="1:12">
      <c r="A207" s="61" t="s">
        <v>473</v>
      </c>
      <c r="B207" s="61">
        <v>20191203</v>
      </c>
      <c r="C207" s="162">
        <v>587234267079</v>
      </c>
      <c r="D207" s="61" t="s">
        <v>129</v>
      </c>
      <c r="E207" s="61">
        <v>70911.33</v>
      </c>
      <c r="F207" s="61">
        <v>7324</v>
      </c>
      <c r="G207" s="61">
        <v>25973</v>
      </c>
      <c r="H207" s="61">
        <v>0.2116</v>
      </c>
      <c r="I207" s="61">
        <v>12.9</v>
      </c>
      <c r="J207" s="61">
        <v>9.68</v>
      </c>
      <c r="K207" s="61" t="s">
        <v>130</v>
      </c>
      <c r="L207" s="61" t="s">
        <v>131</v>
      </c>
    </row>
    <row r="208" spans="1:12">
      <c r="A208" s="61" t="s">
        <v>473</v>
      </c>
      <c r="B208" s="61">
        <v>20191203</v>
      </c>
      <c r="C208" s="162">
        <v>574308070162</v>
      </c>
      <c r="D208" s="61" t="s">
        <v>475</v>
      </c>
      <c r="E208" s="61">
        <v>60677.64</v>
      </c>
      <c r="F208" s="61">
        <v>1383</v>
      </c>
      <c r="G208" s="61">
        <v>8352</v>
      </c>
      <c r="H208" s="61">
        <v>0.1074</v>
      </c>
      <c r="I208" s="61">
        <v>67.65</v>
      </c>
      <c r="J208" s="61">
        <v>43.87</v>
      </c>
      <c r="K208" s="61" t="s">
        <v>38</v>
      </c>
      <c r="L208" s="61" t="s">
        <v>121</v>
      </c>
    </row>
    <row r="209" spans="1:12">
      <c r="A209" s="61" t="s">
        <v>473</v>
      </c>
      <c r="B209" s="61">
        <v>20191203</v>
      </c>
      <c r="C209" s="162">
        <v>538263950177</v>
      </c>
      <c r="D209" s="61" t="s">
        <v>134</v>
      </c>
      <c r="E209" s="61">
        <v>49643.25</v>
      </c>
      <c r="F209" s="61">
        <v>350</v>
      </c>
      <c r="G209" s="61">
        <v>3587</v>
      </c>
      <c r="H209" s="61">
        <v>0.085</v>
      </c>
      <c r="I209" s="61">
        <v>162.76</v>
      </c>
      <c r="J209" s="61">
        <v>141.84</v>
      </c>
      <c r="K209" s="61" t="s">
        <v>135</v>
      </c>
      <c r="L209" s="61" t="s">
        <v>124</v>
      </c>
    </row>
    <row r="210" spans="1:12">
      <c r="A210" s="61" t="s">
        <v>473</v>
      </c>
      <c r="B210" s="61">
        <v>20191203</v>
      </c>
      <c r="C210" s="162">
        <v>587015100676</v>
      </c>
      <c r="D210" s="61" t="s">
        <v>480</v>
      </c>
      <c r="E210" s="61">
        <v>44625.55</v>
      </c>
      <c r="F210" s="61">
        <v>1093</v>
      </c>
      <c r="G210" s="61">
        <v>6074</v>
      </c>
      <c r="H210" s="61">
        <v>0.1012</v>
      </c>
      <c r="I210" s="61">
        <v>72.56</v>
      </c>
      <c r="J210" s="61">
        <v>40.83</v>
      </c>
      <c r="K210" s="61" t="s">
        <v>4</v>
      </c>
      <c r="L210" s="61" t="s">
        <v>148</v>
      </c>
    </row>
    <row r="211" spans="1:12">
      <c r="A211" s="61" t="s">
        <v>473</v>
      </c>
      <c r="B211" s="61">
        <v>20191203</v>
      </c>
      <c r="C211" s="162">
        <v>525000115434</v>
      </c>
      <c r="D211" s="61" t="s">
        <v>176</v>
      </c>
      <c r="E211" s="61">
        <v>41442.87</v>
      </c>
      <c r="F211" s="61">
        <v>3343</v>
      </c>
      <c r="G211" s="61">
        <v>8775</v>
      </c>
      <c r="H211" s="61">
        <v>0.3374</v>
      </c>
      <c r="I211" s="61">
        <v>14</v>
      </c>
      <c r="J211" s="61">
        <v>12.4</v>
      </c>
      <c r="K211" s="61" t="s">
        <v>177</v>
      </c>
      <c r="L211" s="61" t="s">
        <v>121</v>
      </c>
    </row>
    <row r="212" spans="1:12">
      <c r="A212" s="61" t="s">
        <v>473</v>
      </c>
      <c r="B212" s="61">
        <v>20191203</v>
      </c>
      <c r="C212" s="162">
        <v>15699803229</v>
      </c>
      <c r="D212" s="61" t="s">
        <v>141</v>
      </c>
      <c r="E212" s="61">
        <v>40781.83</v>
      </c>
      <c r="F212" s="61">
        <v>2078</v>
      </c>
      <c r="G212" s="61">
        <v>7068</v>
      </c>
      <c r="H212" s="61">
        <v>0.1863</v>
      </c>
      <c r="I212" s="61">
        <v>30.97</v>
      </c>
      <c r="J212" s="61">
        <v>19.63</v>
      </c>
      <c r="K212" s="61" t="s">
        <v>142</v>
      </c>
      <c r="L212" s="61" t="s">
        <v>124</v>
      </c>
    </row>
    <row r="213" spans="1:12">
      <c r="A213" s="61" t="s">
        <v>473</v>
      </c>
      <c r="B213" s="61">
        <v>20191203</v>
      </c>
      <c r="C213" s="162">
        <v>589590595246</v>
      </c>
      <c r="D213" s="61" t="s">
        <v>132</v>
      </c>
      <c r="E213" s="61">
        <v>37774.69</v>
      </c>
      <c r="F213" s="61">
        <v>3332</v>
      </c>
      <c r="G213" s="61">
        <v>10916</v>
      </c>
      <c r="H213" s="61">
        <v>0.294</v>
      </c>
      <c r="I213" s="61">
        <v>11.77</v>
      </c>
      <c r="J213" s="61">
        <v>11.34</v>
      </c>
      <c r="K213" s="61" t="s">
        <v>133</v>
      </c>
      <c r="L213" s="61" t="s">
        <v>121</v>
      </c>
    </row>
    <row r="214" spans="1:12">
      <c r="A214" s="61" t="s">
        <v>473</v>
      </c>
      <c r="B214" s="61">
        <v>20191203</v>
      </c>
      <c r="C214" s="162">
        <v>15699771744</v>
      </c>
      <c r="D214" s="61" t="s">
        <v>178</v>
      </c>
      <c r="E214" s="61">
        <v>36378.03</v>
      </c>
      <c r="F214" s="61">
        <v>1374</v>
      </c>
      <c r="G214" s="61">
        <v>3818</v>
      </c>
      <c r="H214" s="61">
        <v>0.1925</v>
      </c>
      <c r="I214" s="61">
        <v>49.49</v>
      </c>
      <c r="J214" s="61">
        <v>26.48</v>
      </c>
      <c r="K214" s="61" t="s">
        <v>179</v>
      </c>
      <c r="L214" s="61" t="s">
        <v>124</v>
      </c>
    </row>
    <row r="215" spans="1:12">
      <c r="A215" s="61" t="s">
        <v>473</v>
      </c>
      <c r="B215" s="61">
        <v>20191203</v>
      </c>
      <c r="C215" s="162">
        <v>17704561464</v>
      </c>
      <c r="D215" s="61" t="s">
        <v>159</v>
      </c>
      <c r="E215" s="61">
        <v>35852.98</v>
      </c>
      <c r="F215" s="61">
        <v>2538</v>
      </c>
      <c r="G215" s="61">
        <v>5911</v>
      </c>
      <c r="H215" s="61">
        <v>0.2499</v>
      </c>
      <c r="I215" s="61">
        <v>24.27</v>
      </c>
      <c r="J215" s="61">
        <v>14.13</v>
      </c>
      <c r="K215" s="61" t="s">
        <v>160</v>
      </c>
      <c r="L215" s="61" t="s">
        <v>121</v>
      </c>
    </row>
    <row r="216" spans="1:12">
      <c r="A216" s="61" t="s">
        <v>473</v>
      </c>
      <c r="B216" s="61">
        <v>20191203</v>
      </c>
      <c r="C216" s="162">
        <v>555332266949</v>
      </c>
      <c r="D216" s="61" t="s">
        <v>477</v>
      </c>
      <c r="E216" s="61">
        <v>34298.86</v>
      </c>
      <c r="F216" s="61">
        <v>629</v>
      </c>
      <c r="G216" s="61">
        <v>6235</v>
      </c>
      <c r="H216" s="61">
        <v>0.0797</v>
      </c>
      <c r="I216" s="61">
        <v>69.01</v>
      </c>
      <c r="J216" s="61">
        <v>54.53</v>
      </c>
      <c r="K216" s="61" t="s">
        <v>47</v>
      </c>
      <c r="L216" s="61" t="s">
        <v>121</v>
      </c>
    </row>
    <row r="217" spans="1:12">
      <c r="A217" s="61" t="s">
        <v>473</v>
      </c>
      <c r="B217" s="61">
        <v>20191203</v>
      </c>
      <c r="C217" s="162">
        <v>528778018743</v>
      </c>
      <c r="D217" s="61" t="s">
        <v>478</v>
      </c>
      <c r="E217" s="61">
        <v>33078.63</v>
      </c>
      <c r="F217" s="61">
        <v>618</v>
      </c>
      <c r="G217" s="61">
        <v>2823</v>
      </c>
      <c r="H217" s="61">
        <v>0.1336</v>
      </c>
      <c r="I217" s="61">
        <v>87.74</v>
      </c>
      <c r="J217" s="61">
        <v>53.53</v>
      </c>
      <c r="K217" s="61" t="s">
        <v>145</v>
      </c>
      <c r="L217" s="61" t="s">
        <v>121</v>
      </c>
    </row>
    <row r="218" spans="1:12">
      <c r="A218" s="61" t="s">
        <v>473</v>
      </c>
      <c r="B218" s="61">
        <v>20191203</v>
      </c>
      <c r="C218" s="162">
        <v>598898432532</v>
      </c>
      <c r="D218" s="61" t="s">
        <v>476</v>
      </c>
      <c r="E218" s="61">
        <v>32233.09</v>
      </c>
      <c r="F218" s="61">
        <v>488</v>
      </c>
      <c r="G218" s="61">
        <v>7632</v>
      </c>
      <c r="H218" s="61">
        <v>0.0453</v>
      </c>
      <c r="I218" s="61">
        <v>93.16</v>
      </c>
      <c r="J218" s="61">
        <v>66.05</v>
      </c>
      <c r="K218" s="61" t="s">
        <v>41</v>
      </c>
      <c r="L218" s="61" t="s">
        <v>121</v>
      </c>
    </row>
    <row r="219" spans="1:12">
      <c r="A219" s="61" t="s">
        <v>473</v>
      </c>
      <c r="B219" s="61">
        <v>20191203</v>
      </c>
      <c r="C219" s="162">
        <v>554877274741</v>
      </c>
      <c r="D219" s="61" t="s">
        <v>479</v>
      </c>
      <c r="E219" s="61">
        <v>32229.34</v>
      </c>
      <c r="F219" s="61">
        <v>602</v>
      </c>
      <c r="G219" s="61">
        <v>9894</v>
      </c>
      <c r="H219" s="61">
        <v>0.0382</v>
      </c>
      <c r="I219" s="61">
        <v>85.26</v>
      </c>
      <c r="J219" s="61">
        <v>53.54</v>
      </c>
      <c r="K219" s="61" t="s">
        <v>6</v>
      </c>
      <c r="L219" s="61" t="s">
        <v>121</v>
      </c>
    </row>
    <row r="220" spans="1:12">
      <c r="A220" s="61" t="s">
        <v>473</v>
      </c>
      <c r="B220" s="61">
        <v>20191203</v>
      </c>
      <c r="C220" s="162">
        <v>40611478319</v>
      </c>
      <c r="D220" s="61" t="s">
        <v>165</v>
      </c>
      <c r="E220" s="61">
        <v>30751.17</v>
      </c>
      <c r="F220" s="61">
        <v>434</v>
      </c>
      <c r="G220" s="61">
        <v>2813</v>
      </c>
      <c r="H220" s="61">
        <v>0.0935</v>
      </c>
      <c r="I220" s="61">
        <v>116.92</v>
      </c>
      <c r="J220" s="61">
        <v>70.86</v>
      </c>
      <c r="K220" s="61" t="s">
        <v>166</v>
      </c>
      <c r="L220" s="61" t="s">
        <v>121</v>
      </c>
    </row>
    <row r="221" spans="1:12">
      <c r="A221" s="61" t="s">
        <v>473</v>
      </c>
      <c r="B221" s="61">
        <v>20191203</v>
      </c>
      <c r="C221" s="162">
        <v>587516703876</v>
      </c>
      <c r="D221" s="61" t="s">
        <v>143</v>
      </c>
      <c r="E221" s="61">
        <v>27640.35</v>
      </c>
      <c r="F221" s="61">
        <v>630</v>
      </c>
      <c r="G221" s="61">
        <v>6554</v>
      </c>
      <c r="H221" s="61">
        <v>0.0638</v>
      </c>
      <c r="I221" s="61">
        <v>66.13</v>
      </c>
      <c r="J221" s="61">
        <v>43.87</v>
      </c>
      <c r="K221" s="61" t="s">
        <v>40</v>
      </c>
      <c r="L221" s="61" t="s">
        <v>121</v>
      </c>
    </row>
    <row r="222" spans="1:12">
      <c r="A222" s="61" t="s">
        <v>473</v>
      </c>
      <c r="B222" s="61">
        <v>20191203</v>
      </c>
      <c r="C222" s="162">
        <v>555055329886</v>
      </c>
      <c r="D222" s="61" t="s">
        <v>146</v>
      </c>
      <c r="E222" s="61">
        <v>26802.78</v>
      </c>
      <c r="F222" s="61">
        <v>524</v>
      </c>
      <c r="G222" s="61">
        <v>4887</v>
      </c>
      <c r="H222" s="61">
        <v>0.0808</v>
      </c>
      <c r="I222" s="61">
        <v>67.86</v>
      </c>
      <c r="J222" s="61">
        <v>51.15</v>
      </c>
      <c r="K222" s="61" t="s">
        <v>42</v>
      </c>
      <c r="L222" s="61" t="s">
        <v>124</v>
      </c>
    </row>
    <row r="223" spans="1:12">
      <c r="A223" s="61" t="s">
        <v>473</v>
      </c>
      <c r="B223" s="61">
        <v>20191203</v>
      </c>
      <c r="C223" s="162">
        <v>539854510916</v>
      </c>
      <c r="D223" s="61" t="s">
        <v>171</v>
      </c>
      <c r="E223" s="61">
        <v>26647.29</v>
      </c>
      <c r="F223" s="61">
        <v>503</v>
      </c>
      <c r="G223" s="61">
        <v>2939</v>
      </c>
      <c r="H223" s="61">
        <v>0.1133</v>
      </c>
      <c r="I223" s="61">
        <v>80.02</v>
      </c>
      <c r="J223" s="61">
        <v>52.98</v>
      </c>
      <c r="K223" s="61" t="s">
        <v>44</v>
      </c>
      <c r="L223" s="61" t="s">
        <v>131</v>
      </c>
    </row>
    <row r="224" spans="1:12">
      <c r="A224" s="61" t="s">
        <v>473</v>
      </c>
      <c r="B224" s="61">
        <v>20191203</v>
      </c>
      <c r="C224" s="162">
        <v>527733653043</v>
      </c>
      <c r="D224" s="61" t="s">
        <v>156</v>
      </c>
      <c r="E224" s="61">
        <v>26392.72</v>
      </c>
      <c r="F224" s="61">
        <v>1739</v>
      </c>
      <c r="G224" s="61">
        <v>4637</v>
      </c>
      <c r="H224" s="61">
        <v>0.2301</v>
      </c>
      <c r="I224" s="61">
        <v>24.74</v>
      </c>
      <c r="J224" s="61">
        <v>15.18</v>
      </c>
      <c r="K224" s="61" t="s">
        <v>157</v>
      </c>
      <c r="L224" s="61" t="s">
        <v>158</v>
      </c>
    </row>
    <row r="225" spans="1:12">
      <c r="A225" s="61" t="s">
        <v>473</v>
      </c>
      <c r="B225" s="61">
        <v>20191203</v>
      </c>
      <c r="C225" s="162">
        <v>538305797734</v>
      </c>
      <c r="D225" s="61" t="s">
        <v>150</v>
      </c>
      <c r="E225" s="61">
        <v>22544.88</v>
      </c>
      <c r="F225" s="61">
        <v>171</v>
      </c>
      <c r="G225" s="61">
        <v>1729</v>
      </c>
      <c r="H225" s="61">
        <v>0.074</v>
      </c>
      <c r="I225" s="61">
        <v>176.13</v>
      </c>
      <c r="J225" s="61">
        <v>131.84</v>
      </c>
      <c r="K225" s="61" t="s">
        <v>151</v>
      </c>
      <c r="L225" s="61" t="s">
        <v>121</v>
      </c>
    </row>
    <row r="226" spans="1:12">
      <c r="A226" s="61" t="s">
        <v>473</v>
      </c>
      <c r="B226" s="61">
        <v>20191203</v>
      </c>
      <c r="C226" s="162">
        <v>37318730769</v>
      </c>
      <c r="D226" s="61" t="s">
        <v>152</v>
      </c>
      <c r="E226" s="61">
        <v>22076.22</v>
      </c>
      <c r="F226" s="61">
        <v>1792</v>
      </c>
      <c r="G226" s="61">
        <v>5595</v>
      </c>
      <c r="H226" s="61">
        <v>0.2061</v>
      </c>
      <c r="I226" s="61">
        <v>19.15</v>
      </c>
      <c r="J226" s="61">
        <v>12.32</v>
      </c>
      <c r="K226" s="61" t="s">
        <v>153</v>
      </c>
      <c r="L226" s="61" t="s">
        <v>121</v>
      </c>
    </row>
    <row r="227" spans="1:12">
      <c r="A227" s="61" t="s">
        <v>473</v>
      </c>
      <c r="B227" s="61">
        <v>20191203</v>
      </c>
      <c r="C227" s="162">
        <v>554765196730</v>
      </c>
      <c r="D227" s="61" t="s">
        <v>197</v>
      </c>
      <c r="E227" s="61">
        <v>21621.39</v>
      </c>
      <c r="F227" s="61">
        <v>1275</v>
      </c>
      <c r="G227" s="61">
        <v>3060</v>
      </c>
      <c r="H227" s="61">
        <v>0.2016</v>
      </c>
      <c r="I227" s="61">
        <v>35.04</v>
      </c>
      <c r="J227" s="61">
        <v>16.96</v>
      </c>
      <c r="K227" s="61" t="s">
        <v>198</v>
      </c>
      <c r="L227" s="61" t="s">
        <v>121</v>
      </c>
    </row>
    <row r="228" spans="1:12">
      <c r="A228" s="61" t="s">
        <v>473</v>
      </c>
      <c r="B228" s="61">
        <v>20191203</v>
      </c>
      <c r="C228" s="162">
        <v>573035985548</v>
      </c>
      <c r="D228" s="61" t="s">
        <v>169</v>
      </c>
      <c r="E228" s="61">
        <v>20531.14</v>
      </c>
      <c r="F228" s="61">
        <v>583</v>
      </c>
      <c r="G228" s="61">
        <v>1872</v>
      </c>
      <c r="H228" s="61">
        <v>0.2479</v>
      </c>
      <c r="I228" s="61">
        <v>44.25</v>
      </c>
      <c r="J228" s="61">
        <v>35.22</v>
      </c>
      <c r="K228" s="61" t="s">
        <v>77</v>
      </c>
      <c r="L228" s="61" t="s">
        <v>170</v>
      </c>
    </row>
    <row r="229" spans="1:12">
      <c r="A229" s="61" t="s">
        <v>473</v>
      </c>
      <c r="B229" s="61">
        <v>20191203</v>
      </c>
      <c r="C229" s="162">
        <v>521804256985</v>
      </c>
      <c r="D229" s="61" t="s">
        <v>161</v>
      </c>
      <c r="E229" s="61">
        <v>19745.48</v>
      </c>
      <c r="F229" s="61">
        <v>361</v>
      </c>
      <c r="G229" s="61">
        <v>2894</v>
      </c>
      <c r="H229" s="61">
        <v>0.0912</v>
      </c>
      <c r="I229" s="61">
        <v>74.79</v>
      </c>
      <c r="J229" s="61">
        <v>54.7</v>
      </c>
      <c r="K229" s="61" t="s">
        <v>43</v>
      </c>
      <c r="L229" s="61" t="s">
        <v>121</v>
      </c>
    </row>
    <row r="230" spans="1:12">
      <c r="A230" s="61" t="s">
        <v>473</v>
      </c>
      <c r="B230" s="61">
        <v>20191203</v>
      </c>
      <c r="C230" s="162">
        <v>19539059607</v>
      </c>
      <c r="D230" s="61" t="s">
        <v>162</v>
      </c>
      <c r="E230" s="61">
        <v>19034.4</v>
      </c>
      <c r="F230" s="61">
        <v>983</v>
      </c>
      <c r="G230" s="61">
        <v>3714</v>
      </c>
      <c r="H230" s="61">
        <v>0.1548</v>
      </c>
      <c r="I230" s="61">
        <v>33.1</v>
      </c>
      <c r="J230" s="61">
        <v>19.36</v>
      </c>
      <c r="K230" s="61" t="s">
        <v>163</v>
      </c>
      <c r="L230" s="61" t="s">
        <v>124</v>
      </c>
    </row>
    <row r="231" spans="1:12">
      <c r="A231" s="61" t="s">
        <v>473</v>
      </c>
      <c r="B231" s="61">
        <v>20191203</v>
      </c>
      <c r="C231" s="162">
        <v>584436823460</v>
      </c>
      <c r="D231" s="61" t="s">
        <v>174</v>
      </c>
      <c r="E231" s="61">
        <v>18727.66</v>
      </c>
      <c r="F231" s="61">
        <v>995</v>
      </c>
      <c r="G231" s="61">
        <v>4850</v>
      </c>
      <c r="H231" s="61">
        <v>0.133</v>
      </c>
      <c r="I231" s="61">
        <v>29.04</v>
      </c>
      <c r="J231" s="61">
        <v>18.82</v>
      </c>
      <c r="K231" s="61" t="s">
        <v>175</v>
      </c>
      <c r="L231" s="61" t="s">
        <v>124</v>
      </c>
    </row>
    <row r="232" spans="1:12">
      <c r="A232" s="61" t="s">
        <v>473</v>
      </c>
      <c r="B232" s="61">
        <v>20191203</v>
      </c>
      <c r="C232" s="162">
        <v>563834177641</v>
      </c>
      <c r="D232" s="61" t="s">
        <v>180</v>
      </c>
      <c r="E232" s="61">
        <v>18604.2</v>
      </c>
      <c r="F232" s="61">
        <v>130</v>
      </c>
      <c r="G232" s="61">
        <v>592</v>
      </c>
      <c r="H232" s="61">
        <v>0.1487</v>
      </c>
      <c r="I232" s="61">
        <v>211.41</v>
      </c>
      <c r="J232" s="61">
        <v>143.11</v>
      </c>
      <c r="K232" s="61" t="s">
        <v>56</v>
      </c>
      <c r="L232" s="61" t="s">
        <v>181</v>
      </c>
    </row>
    <row r="233" spans="1:12">
      <c r="A233" s="61" t="s">
        <v>473</v>
      </c>
      <c r="B233" s="61">
        <v>20191203</v>
      </c>
      <c r="C233" s="162">
        <v>538354076404</v>
      </c>
      <c r="D233" s="61" t="s">
        <v>164</v>
      </c>
      <c r="E233" s="61">
        <v>17778.38</v>
      </c>
      <c r="F233" s="61">
        <v>209</v>
      </c>
      <c r="G233" s="61">
        <v>1681</v>
      </c>
      <c r="H233" s="61">
        <v>0.11</v>
      </c>
      <c r="I233" s="61">
        <v>96.1</v>
      </c>
      <c r="J233" s="61">
        <v>85.06</v>
      </c>
      <c r="K233" s="61" t="s">
        <v>90</v>
      </c>
      <c r="L233" s="61" t="s">
        <v>124</v>
      </c>
    </row>
    <row r="234" spans="1:12">
      <c r="A234" s="61" t="s">
        <v>473</v>
      </c>
      <c r="B234" s="61">
        <v>20191203</v>
      </c>
      <c r="C234" s="162">
        <v>42759737847</v>
      </c>
      <c r="D234" s="61" t="s">
        <v>185</v>
      </c>
      <c r="E234" s="61">
        <v>17508.17</v>
      </c>
      <c r="F234" s="61">
        <v>276</v>
      </c>
      <c r="G234" s="61">
        <v>2359</v>
      </c>
      <c r="H234" s="61">
        <v>0.0916</v>
      </c>
      <c r="I234" s="61">
        <v>81.06</v>
      </c>
      <c r="J234" s="61">
        <v>63.44</v>
      </c>
      <c r="K234" s="61" t="s">
        <v>186</v>
      </c>
      <c r="L234" s="61" t="s">
        <v>121</v>
      </c>
    </row>
    <row r="235" spans="1:12">
      <c r="A235" s="61" t="s">
        <v>473</v>
      </c>
      <c r="B235" s="61">
        <v>20191203</v>
      </c>
      <c r="C235" s="162">
        <v>43988989706</v>
      </c>
      <c r="D235" s="61" t="s">
        <v>207</v>
      </c>
      <c r="E235" s="61">
        <v>17173.22</v>
      </c>
      <c r="F235" s="61">
        <v>3087</v>
      </c>
      <c r="G235" s="61">
        <v>8164</v>
      </c>
      <c r="H235" s="61">
        <v>0.3266</v>
      </c>
      <c r="I235" s="61">
        <v>6.44</v>
      </c>
      <c r="J235" s="61">
        <v>5.56</v>
      </c>
      <c r="K235" s="61" t="s">
        <v>208</v>
      </c>
      <c r="L235" s="61" t="s">
        <v>204</v>
      </c>
    </row>
    <row r="236" spans="1:12">
      <c r="A236" s="61" t="s">
        <v>473</v>
      </c>
      <c r="B236" s="61">
        <v>20191203</v>
      </c>
      <c r="C236" s="162">
        <v>569386315777</v>
      </c>
      <c r="D236" s="61" t="s">
        <v>172</v>
      </c>
      <c r="E236" s="61">
        <v>16432.96</v>
      </c>
      <c r="F236" s="61">
        <v>8491</v>
      </c>
      <c r="G236" s="61">
        <v>33124</v>
      </c>
      <c r="H236" s="61">
        <v>0.2383</v>
      </c>
      <c r="I236" s="61">
        <v>2.08</v>
      </c>
      <c r="J236" s="61">
        <v>1.94</v>
      </c>
      <c r="K236" s="61" t="s">
        <v>173</v>
      </c>
      <c r="L236" s="61" t="s">
        <v>121</v>
      </c>
    </row>
    <row r="237" spans="1:12">
      <c r="A237" s="61" t="s">
        <v>473</v>
      </c>
      <c r="B237" s="61">
        <v>20191203</v>
      </c>
      <c r="C237" s="162">
        <v>538312709167</v>
      </c>
      <c r="D237" s="61" t="s">
        <v>154</v>
      </c>
      <c r="E237" s="61">
        <v>16419.37</v>
      </c>
      <c r="F237" s="61">
        <v>134</v>
      </c>
      <c r="G237" s="61">
        <v>1593</v>
      </c>
      <c r="H237" s="61">
        <v>0.0829</v>
      </c>
      <c r="I237" s="61">
        <v>124.39</v>
      </c>
      <c r="J237" s="61">
        <v>122.53</v>
      </c>
      <c r="K237" s="61" t="s">
        <v>155</v>
      </c>
      <c r="L237" s="61" t="s">
        <v>121</v>
      </c>
    </row>
    <row r="238" spans="1:12">
      <c r="A238" s="61" t="s">
        <v>473</v>
      </c>
      <c r="B238" s="61">
        <v>20191203</v>
      </c>
      <c r="C238" s="162">
        <v>574520036128</v>
      </c>
      <c r="D238" s="61" t="s">
        <v>227</v>
      </c>
      <c r="E238" s="61">
        <v>16334.22</v>
      </c>
      <c r="F238" s="61">
        <v>423</v>
      </c>
      <c r="G238" s="61">
        <v>1189</v>
      </c>
      <c r="H238" s="61">
        <v>0.1278</v>
      </c>
      <c r="I238" s="61">
        <v>107.46</v>
      </c>
      <c r="J238" s="61">
        <v>38.62</v>
      </c>
      <c r="K238" s="61" t="s">
        <v>91</v>
      </c>
      <c r="L238" s="61" t="s">
        <v>131</v>
      </c>
    </row>
    <row r="239" spans="1:12">
      <c r="A239" s="61" t="s">
        <v>473</v>
      </c>
      <c r="B239" s="61">
        <v>20191203</v>
      </c>
      <c r="C239" s="162">
        <v>40596755110</v>
      </c>
      <c r="D239" s="61" t="s">
        <v>167</v>
      </c>
      <c r="E239" s="61">
        <v>16146.24</v>
      </c>
      <c r="F239" s="61">
        <v>826</v>
      </c>
      <c r="G239" s="61">
        <v>10977</v>
      </c>
      <c r="H239" s="61">
        <v>0.0681</v>
      </c>
      <c r="I239" s="61">
        <v>21.59</v>
      </c>
      <c r="J239" s="61">
        <v>19.55</v>
      </c>
      <c r="K239" s="61" t="s">
        <v>168</v>
      </c>
      <c r="L239" s="61" t="s">
        <v>124</v>
      </c>
    </row>
    <row r="240" spans="1:12">
      <c r="A240" s="61" t="s">
        <v>473</v>
      </c>
      <c r="B240" s="61">
        <v>20191203</v>
      </c>
      <c r="C240" s="162">
        <v>537827368358</v>
      </c>
      <c r="D240" s="61" t="s">
        <v>190</v>
      </c>
      <c r="E240" s="61">
        <v>15799.18</v>
      </c>
      <c r="F240" s="61">
        <v>910</v>
      </c>
      <c r="G240" s="61">
        <v>2323</v>
      </c>
      <c r="H240" s="61">
        <v>0.2518</v>
      </c>
      <c r="I240" s="61">
        <v>27.01</v>
      </c>
      <c r="J240" s="61">
        <v>17.36</v>
      </c>
      <c r="K240" s="61" t="s">
        <v>191</v>
      </c>
      <c r="L240" s="61" t="s">
        <v>158</v>
      </c>
    </row>
    <row r="241" spans="1:12">
      <c r="A241" s="61" t="s">
        <v>473</v>
      </c>
      <c r="B241" s="61">
        <v>20191203</v>
      </c>
      <c r="C241" s="162">
        <v>538192543595</v>
      </c>
      <c r="D241" s="61" t="s">
        <v>184</v>
      </c>
      <c r="E241" s="61">
        <v>15541.49</v>
      </c>
      <c r="F241" s="61">
        <v>140</v>
      </c>
      <c r="G241" s="61">
        <v>1270</v>
      </c>
      <c r="H241" s="61">
        <v>0.0701</v>
      </c>
      <c r="I241" s="61">
        <v>174.62</v>
      </c>
      <c r="J241" s="61">
        <v>111.01</v>
      </c>
      <c r="K241" s="61" t="s">
        <v>97</v>
      </c>
      <c r="L241" s="61" t="s">
        <v>124</v>
      </c>
    </row>
    <row r="242" spans="1:12">
      <c r="A242" s="61" t="s">
        <v>473</v>
      </c>
      <c r="B242" s="61">
        <v>20191203</v>
      </c>
      <c r="C242" s="162">
        <v>598970252794</v>
      </c>
      <c r="D242" s="61" t="s">
        <v>238</v>
      </c>
      <c r="E242" s="61">
        <v>15194.5</v>
      </c>
      <c r="F242" s="61">
        <v>1943</v>
      </c>
      <c r="G242" s="61">
        <v>6250</v>
      </c>
      <c r="H242" s="61">
        <v>0.305</v>
      </c>
      <c r="I242" s="61">
        <v>7.97</v>
      </c>
      <c r="J242" s="61">
        <v>7.82</v>
      </c>
      <c r="K242" s="61" t="s">
        <v>239</v>
      </c>
      <c r="L242" s="61" t="s">
        <v>158</v>
      </c>
    </row>
    <row r="243" spans="1:12">
      <c r="A243" s="61" t="s">
        <v>473</v>
      </c>
      <c r="B243" s="61">
        <v>20191203</v>
      </c>
      <c r="C243" s="162">
        <v>17609756261</v>
      </c>
      <c r="D243" s="61" t="s">
        <v>244</v>
      </c>
      <c r="E243" s="61">
        <v>14869.51</v>
      </c>
      <c r="F243" s="61">
        <v>1726</v>
      </c>
      <c r="G243" s="61">
        <v>3866</v>
      </c>
      <c r="H243" s="61">
        <v>0.1668</v>
      </c>
      <c r="I243" s="61">
        <v>23.05</v>
      </c>
      <c r="J243" s="61">
        <v>8.62</v>
      </c>
      <c r="K243" s="61" t="s">
        <v>245</v>
      </c>
      <c r="L243" s="61" t="s">
        <v>121</v>
      </c>
    </row>
    <row r="244" spans="1:12">
      <c r="A244" s="61" t="s">
        <v>473</v>
      </c>
      <c r="B244" s="61">
        <v>20191203</v>
      </c>
      <c r="C244" s="162">
        <v>39788807046</v>
      </c>
      <c r="D244" s="61" t="s">
        <v>182</v>
      </c>
      <c r="E244" s="61">
        <v>12632.63</v>
      </c>
      <c r="F244" s="61">
        <v>947</v>
      </c>
      <c r="G244" s="61">
        <v>3492</v>
      </c>
      <c r="H244" s="61">
        <v>0.1818</v>
      </c>
      <c r="I244" s="61">
        <v>19.89</v>
      </c>
      <c r="J244" s="61">
        <v>13.34</v>
      </c>
      <c r="K244" s="61" t="s">
        <v>183</v>
      </c>
      <c r="L244" s="61" t="s">
        <v>131</v>
      </c>
    </row>
    <row r="245" spans="1:12">
      <c r="A245" s="61" t="s">
        <v>473</v>
      </c>
      <c r="B245" s="61">
        <v>20191203</v>
      </c>
      <c r="C245" s="162">
        <v>589377945837</v>
      </c>
      <c r="D245" s="61" t="s">
        <v>189</v>
      </c>
      <c r="E245" s="61">
        <v>12102.25</v>
      </c>
      <c r="F245" s="61">
        <v>377</v>
      </c>
      <c r="G245" s="61">
        <v>3879</v>
      </c>
      <c r="H245" s="61">
        <v>0.0799</v>
      </c>
      <c r="I245" s="61">
        <v>39.04</v>
      </c>
      <c r="J245" s="61">
        <v>32.1</v>
      </c>
      <c r="K245" s="61" t="s">
        <v>15</v>
      </c>
      <c r="L245" s="61" t="s">
        <v>131</v>
      </c>
    </row>
    <row r="246" spans="1:12">
      <c r="A246" s="61" t="s">
        <v>473</v>
      </c>
      <c r="B246" s="61">
        <v>20191203</v>
      </c>
      <c r="C246" s="162">
        <v>37253526527</v>
      </c>
      <c r="D246" s="61" t="s">
        <v>202</v>
      </c>
      <c r="E246" s="61">
        <v>11891.73</v>
      </c>
      <c r="F246" s="61">
        <v>1032</v>
      </c>
      <c r="G246" s="61">
        <v>3315</v>
      </c>
      <c r="H246" s="61">
        <v>0.26</v>
      </c>
      <c r="I246" s="61">
        <v>13.8</v>
      </c>
      <c r="J246" s="61">
        <v>11.52</v>
      </c>
      <c r="K246" s="61" t="s">
        <v>203</v>
      </c>
      <c r="L246" s="61" t="s">
        <v>204</v>
      </c>
    </row>
    <row r="247" spans="1:12">
      <c r="A247" s="61" t="s">
        <v>473</v>
      </c>
      <c r="B247" s="61">
        <v>20191203</v>
      </c>
      <c r="C247" s="162">
        <v>539325022308</v>
      </c>
      <c r="D247" s="61" t="s">
        <v>192</v>
      </c>
      <c r="E247" s="61">
        <v>11073.1</v>
      </c>
      <c r="F247" s="61">
        <v>150</v>
      </c>
      <c r="G247" s="61">
        <v>1162</v>
      </c>
      <c r="H247" s="61">
        <v>0.1127</v>
      </c>
      <c r="I247" s="61">
        <v>84.53</v>
      </c>
      <c r="J247" s="61">
        <v>73.82</v>
      </c>
      <c r="K247" s="61" t="s">
        <v>46</v>
      </c>
      <c r="L247" s="61" t="s">
        <v>148</v>
      </c>
    </row>
    <row r="248" spans="1:12">
      <c r="A248" s="61" t="s">
        <v>473</v>
      </c>
      <c r="B248" s="61">
        <v>20191203</v>
      </c>
      <c r="C248" s="162">
        <v>528033010612</v>
      </c>
      <c r="D248" s="61" t="s">
        <v>219</v>
      </c>
      <c r="E248" s="61">
        <v>10655.34</v>
      </c>
      <c r="F248" s="61">
        <v>129</v>
      </c>
      <c r="G248" s="61">
        <v>1213</v>
      </c>
      <c r="H248" s="61">
        <v>0.047</v>
      </c>
      <c r="I248" s="61">
        <v>186.94</v>
      </c>
      <c r="J248" s="61">
        <v>82.6</v>
      </c>
      <c r="K248" s="61" t="s">
        <v>98</v>
      </c>
      <c r="L248" s="61" t="s">
        <v>124</v>
      </c>
    </row>
    <row r="249" spans="1:12">
      <c r="A249" s="61" t="s">
        <v>473</v>
      </c>
      <c r="B249" s="61">
        <v>20191203</v>
      </c>
      <c r="C249" s="162">
        <v>527990475963</v>
      </c>
      <c r="D249" s="61" t="s">
        <v>199</v>
      </c>
      <c r="E249" s="61">
        <v>10549.48</v>
      </c>
      <c r="F249" s="61">
        <v>192</v>
      </c>
      <c r="G249" s="61">
        <v>873</v>
      </c>
      <c r="H249" s="61">
        <v>0.1524</v>
      </c>
      <c r="I249" s="61">
        <v>79.32</v>
      </c>
      <c r="J249" s="61">
        <v>54.95</v>
      </c>
      <c r="K249" s="61" t="s">
        <v>95</v>
      </c>
      <c r="L249" s="61" t="s">
        <v>131</v>
      </c>
    </row>
    <row r="250" spans="1:12">
      <c r="A250" s="61" t="s">
        <v>473</v>
      </c>
      <c r="B250" s="61">
        <v>20191203</v>
      </c>
      <c r="C250" s="162">
        <v>593225443577</v>
      </c>
      <c r="D250" s="61" t="s">
        <v>213</v>
      </c>
      <c r="E250" s="61">
        <v>10413.19</v>
      </c>
      <c r="F250" s="61">
        <v>182</v>
      </c>
      <c r="G250" s="61">
        <v>2075</v>
      </c>
      <c r="H250" s="61">
        <v>0.0511</v>
      </c>
      <c r="I250" s="61">
        <v>98.24</v>
      </c>
      <c r="J250" s="61">
        <v>57.22</v>
      </c>
      <c r="K250" s="61" t="s">
        <v>48</v>
      </c>
      <c r="L250" s="61" t="s">
        <v>121</v>
      </c>
    </row>
    <row r="251" spans="1:12">
      <c r="A251" s="61" t="s">
        <v>473</v>
      </c>
      <c r="B251" s="61">
        <v>20191203</v>
      </c>
      <c r="C251" s="162">
        <v>39800042951</v>
      </c>
      <c r="D251" s="61" t="s">
        <v>251</v>
      </c>
      <c r="E251" s="61">
        <v>10207.79</v>
      </c>
      <c r="F251" s="61">
        <v>442</v>
      </c>
      <c r="G251" s="61">
        <v>1212</v>
      </c>
      <c r="H251" s="61">
        <v>0.1733</v>
      </c>
      <c r="I251" s="61">
        <v>48.61</v>
      </c>
      <c r="J251" s="61">
        <v>23.09</v>
      </c>
      <c r="K251" s="61" t="s">
        <v>252</v>
      </c>
      <c r="L251" s="61" t="s">
        <v>124</v>
      </c>
    </row>
    <row r="252" spans="1:12">
      <c r="A252" s="61" t="s">
        <v>473</v>
      </c>
      <c r="B252" s="61">
        <v>20191203</v>
      </c>
      <c r="C252" s="162">
        <v>17609832853</v>
      </c>
      <c r="D252" s="61" t="s">
        <v>217</v>
      </c>
      <c r="E252" s="61">
        <v>10116.04</v>
      </c>
      <c r="F252" s="61">
        <v>3475</v>
      </c>
      <c r="G252" s="61">
        <v>6487</v>
      </c>
      <c r="H252" s="61">
        <v>0.3037</v>
      </c>
      <c r="I252" s="61">
        <v>5.14</v>
      </c>
      <c r="J252" s="61">
        <v>2.91</v>
      </c>
      <c r="K252" s="61" t="s">
        <v>218</v>
      </c>
      <c r="L252" s="61" t="s">
        <v>158</v>
      </c>
    </row>
    <row r="253" spans="1:12">
      <c r="A253" s="61" t="s">
        <v>473</v>
      </c>
      <c r="B253" s="61">
        <v>20191203</v>
      </c>
      <c r="C253" s="162">
        <v>577184412748</v>
      </c>
      <c r="D253" s="61" t="s">
        <v>205</v>
      </c>
      <c r="E253" s="61">
        <v>9588.85</v>
      </c>
      <c r="F253" s="61">
        <v>271</v>
      </c>
      <c r="G253" s="61">
        <v>2287</v>
      </c>
      <c r="H253" s="61">
        <v>0.0809</v>
      </c>
      <c r="I253" s="61">
        <v>51.83</v>
      </c>
      <c r="J253" s="61">
        <v>35.38</v>
      </c>
      <c r="K253" s="61" t="s">
        <v>11</v>
      </c>
      <c r="L253" s="61" t="s">
        <v>121</v>
      </c>
    </row>
    <row r="254" spans="1:12">
      <c r="A254" s="61" t="s">
        <v>473</v>
      </c>
      <c r="B254" s="61">
        <v>20191203</v>
      </c>
      <c r="C254" s="162">
        <v>521869636173</v>
      </c>
      <c r="D254" s="61" t="s">
        <v>187</v>
      </c>
      <c r="E254" s="61">
        <v>9213.3</v>
      </c>
      <c r="F254" s="61">
        <v>309</v>
      </c>
      <c r="G254" s="61">
        <v>1269</v>
      </c>
      <c r="H254" s="61">
        <v>0.1781</v>
      </c>
      <c r="I254" s="61">
        <v>40.77</v>
      </c>
      <c r="J254" s="61">
        <v>29.82</v>
      </c>
      <c r="K254" s="61" t="s">
        <v>188</v>
      </c>
      <c r="L254" s="61" t="s">
        <v>124</v>
      </c>
    </row>
    <row r="255" spans="1:12">
      <c r="A255" s="61" t="s">
        <v>473</v>
      </c>
      <c r="B255" s="61">
        <v>20191203</v>
      </c>
      <c r="C255" s="162">
        <v>581521081842</v>
      </c>
      <c r="D255" s="61" t="s">
        <v>220</v>
      </c>
      <c r="E255" s="61">
        <v>9180.9</v>
      </c>
      <c r="F255" s="61">
        <v>377</v>
      </c>
      <c r="G255" s="61">
        <v>1481</v>
      </c>
      <c r="H255" s="61">
        <v>0.16</v>
      </c>
      <c r="I255" s="61">
        <v>38.74</v>
      </c>
      <c r="J255" s="61">
        <v>24.35</v>
      </c>
      <c r="K255" s="61" t="s">
        <v>221</v>
      </c>
      <c r="L255" s="61" t="s">
        <v>170</v>
      </c>
    </row>
    <row r="256" spans="1:12">
      <c r="A256" s="61" t="s">
        <v>473</v>
      </c>
      <c r="B256" s="61">
        <v>20191203</v>
      </c>
      <c r="C256" s="162">
        <v>577037788975</v>
      </c>
      <c r="D256" s="61" t="s">
        <v>228</v>
      </c>
      <c r="E256" s="61">
        <v>8795.38</v>
      </c>
      <c r="F256" s="61">
        <v>469</v>
      </c>
      <c r="G256" s="61">
        <v>3572</v>
      </c>
      <c r="H256" s="61">
        <v>0.0857</v>
      </c>
      <c r="I256" s="61">
        <v>28.74</v>
      </c>
      <c r="J256" s="61">
        <v>18.75</v>
      </c>
      <c r="K256" s="61" t="s">
        <v>229</v>
      </c>
      <c r="L256" s="61" t="s">
        <v>131</v>
      </c>
    </row>
    <row r="257" spans="1:12">
      <c r="A257" s="61" t="s">
        <v>473</v>
      </c>
      <c r="B257" s="61">
        <v>20191203</v>
      </c>
      <c r="C257" s="162">
        <v>527733589105</v>
      </c>
      <c r="D257" s="61" t="s">
        <v>230</v>
      </c>
      <c r="E257" s="61">
        <v>8532.49</v>
      </c>
      <c r="F257" s="61">
        <v>656</v>
      </c>
      <c r="G257" s="61">
        <v>1527</v>
      </c>
      <c r="H257" s="61">
        <v>0.2331</v>
      </c>
      <c r="I257" s="61">
        <v>23.97</v>
      </c>
      <c r="J257" s="61">
        <v>13.01</v>
      </c>
      <c r="K257" s="61" t="s">
        <v>231</v>
      </c>
      <c r="L257" s="61" t="s">
        <v>170</v>
      </c>
    </row>
    <row r="258" spans="1:12">
      <c r="A258" s="61" t="s">
        <v>473</v>
      </c>
      <c r="B258" s="61">
        <v>20191203</v>
      </c>
      <c r="C258" s="162">
        <v>527990679684</v>
      </c>
      <c r="D258" s="61" t="s">
        <v>195</v>
      </c>
      <c r="E258" s="61">
        <v>8463.4</v>
      </c>
      <c r="F258" s="61">
        <v>303</v>
      </c>
      <c r="G258" s="61">
        <v>1494</v>
      </c>
      <c r="H258" s="61">
        <v>0.1834</v>
      </c>
      <c r="I258" s="61">
        <v>30.89</v>
      </c>
      <c r="J258" s="61">
        <v>27.93</v>
      </c>
      <c r="K258" s="61" t="s">
        <v>196</v>
      </c>
      <c r="L258" s="61" t="s">
        <v>121</v>
      </c>
    </row>
    <row r="259" spans="1:12">
      <c r="A259" s="61" t="s">
        <v>473</v>
      </c>
      <c r="B259" s="61">
        <v>20191203</v>
      </c>
      <c r="C259" s="162">
        <v>564135111481</v>
      </c>
      <c r="D259" s="61" t="s">
        <v>206</v>
      </c>
      <c r="E259" s="61">
        <v>8416.66</v>
      </c>
      <c r="F259" s="61">
        <v>70</v>
      </c>
      <c r="G259" s="61">
        <v>360</v>
      </c>
      <c r="H259" s="61">
        <v>0.125</v>
      </c>
      <c r="I259" s="61">
        <v>187.04</v>
      </c>
      <c r="J259" s="61">
        <v>120.24</v>
      </c>
      <c r="K259" s="61" t="s">
        <v>58</v>
      </c>
      <c r="L259" s="61" t="s">
        <v>181</v>
      </c>
    </row>
    <row r="260" spans="1:12">
      <c r="A260" s="61" t="s">
        <v>473</v>
      </c>
      <c r="B260" s="61">
        <v>20191203</v>
      </c>
      <c r="C260" s="162">
        <v>568629665883</v>
      </c>
      <c r="D260" s="61" t="s">
        <v>215</v>
      </c>
      <c r="E260" s="61">
        <v>7930.74</v>
      </c>
      <c r="F260" s="61">
        <v>6553</v>
      </c>
      <c r="G260" s="61">
        <v>26753</v>
      </c>
      <c r="H260" s="61">
        <v>0.2376</v>
      </c>
      <c r="I260" s="61">
        <v>1.25</v>
      </c>
      <c r="J260" s="61">
        <v>1.21</v>
      </c>
      <c r="K260" s="61" t="s">
        <v>216</v>
      </c>
      <c r="L260" s="61" t="s">
        <v>124</v>
      </c>
    </row>
    <row r="261" spans="1:12">
      <c r="A261" s="61" t="s">
        <v>473</v>
      </c>
      <c r="B261" s="61">
        <v>20191203</v>
      </c>
      <c r="C261" s="162">
        <v>599148365406</v>
      </c>
      <c r="D261" s="61" t="s">
        <v>214</v>
      </c>
      <c r="E261" s="61">
        <v>7776.84</v>
      </c>
      <c r="F261" s="61">
        <v>189</v>
      </c>
      <c r="G261" s="61">
        <v>3030</v>
      </c>
      <c r="H261" s="61">
        <v>0.0525</v>
      </c>
      <c r="I261" s="61">
        <v>48.91</v>
      </c>
      <c r="J261" s="61">
        <v>41.15</v>
      </c>
      <c r="K261" s="61" t="s">
        <v>73</v>
      </c>
      <c r="L261" s="61" t="s">
        <v>131</v>
      </c>
    </row>
    <row r="262" spans="1:12">
      <c r="A262" s="61" t="s">
        <v>473</v>
      </c>
      <c r="B262" s="61">
        <v>20191203</v>
      </c>
      <c r="C262" s="162">
        <v>538349196723</v>
      </c>
      <c r="D262" s="61" t="s">
        <v>193</v>
      </c>
      <c r="E262" s="61">
        <v>7552.2</v>
      </c>
      <c r="F262" s="61">
        <v>51</v>
      </c>
      <c r="G262" s="61">
        <v>556</v>
      </c>
      <c r="H262" s="61">
        <v>0.0773</v>
      </c>
      <c r="I262" s="61">
        <v>175.63</v>
      </c>
      <c r="J262" s="61">
        <v>148.08</v>
      </c>
      <c r="K262" s="61" t="s">
        <v>194</v>
      </c>
      <c r="L262" s="61" t="s">
        <v>121</v>
      </c>
    </row>
    <row r="263" spans="1:12">
      <c r="A263" s="61" t="s">
        <v>473</v>
      </c>
      <c r="B263" s="61">
        <v>20191203</v>
      </c>
      <c r="C263" s="162">
        <v>535688693680</v>
      </c>
      <c r="D263" s="61" t="s">
        <v>481</v>
      </c>
      <c r="E263" s="61">
        <v>7373.52</v>
      </c>
      <c r="F263" s="61">
        <v>105</v>
      </c>
      <c r="G263" s="61">
        <v>1102</v>
      </c>
      <c r="H263" s="61">
        <v>0.0771</v>
      </c>
      <c r="I263" s="61">
        <v>86.75</v>
      </c>
      <c r="J263" s="61">
        <v>70.22</v>
      </c>
      <c r="K263" s="61" t="s">
        <v>225</v>
      </c>
      <c r="L263" s="61" t="s">
        <v>124</v>
      </c>
    </row>
    <row r="264" spans="1:12">
      <c r="A264" s="61" t="s">
        <v>473</v>
      </c>
      <c r="B264" s="61">
        <v>20191203</v>
      </c>
      <c r="C264" s="162">
        <v>39829692578</v>
      </c>
      <c r="D264" s="61" t="s">
        <v>236</v>
      </c>
      <c r="E264" s="61">
        <v>6704.96</v>
      </c>
      <c r="F264" s="61">
        <v>635</v>
      </c>
      <c r="G264" s="61">
        <v>1228</v>
      </c>
      <c r="H264" s="61">
        <v>0.2427</v>
      </c>
      <c r="I264" s="61">
        <v>22.5</v>
      </c>
      <c r="J264" s="61">
        <v>10.56</v>
      </c>
      <c r="K264" s="61" t="s">
        <v>237</v>
      </c>
      <c r="L264" s="61" t="s">
        <v>170</v>
      </c>
    </row>
    <row r="265" spans="1:12">
      <c r="A265" s="61" t="s">
        <v>473</v>
      </c>
      <c r="B265" s="61">
        <v>20191203</v>
      </c>
      <c r="C265" s="162">
        <v>556389065398</v>
      </c>
      <c r="D265" s="61" t="s">
        <v>483</v>
      </c>
      <c r="E265" s="61">
        <v>6699.64</v>
      </c>
      <c r="F265" s="61">
        <v>268</v>
      </c>
      <c r="G265" s="61">
        <v>1295</v>
      </c>
      <c r="H265" s="61">
        <v>0.1205</v>
      </c>
      <c r="I265" s="61">
        <v>42.95</v>
      </c>
      <c r="J265" s="61">
        <v>25</v>
      </c>
      <c r="K265" s="61" t="s">
        <v>316</v>
      </c>
      <c r="L265" s="61" t="s">
        <v>124</v>
      </c>
    </row>
    <row r="266" spans="1:12">
      <c r="A266" s="61" t="s">
        <v>473</v>
      </c>
      <c r="B266" s="61">
        <v>20191203</v>
      </c>
      <c r="C266" s="162">
        <v>559325430280</v>
      </c>
      <c r="D266" s="61" t="s">
        <v>242</v>
      </c>
      <c r="E266" s="61">
        <v>6648.93</v>
      </c>
      <c r="F266" s="61">
        <v>193</v>
      </c>
      <c r="G266" s="61">
        <v>695</v>
      </c>
      <c r="H266" s="61">
        <v>0.2187</v>
      </c>
      <c r="I266" s="61">
        <v>43.74</v>
      </c>
      <c r="J266" s="61">
        <v>34.45</v>
      </c>
      <c r="K266" s="61" t="s">
        <v>243</v>
      </c>
      <c r="L266" s="61" t="s">
        <v>204</v>
      </c>
    </row>
    <row r="267" spans="1:12">
      <c r="A267" s="61" t="s">
        <v>473</v>
      </c>
      <c r="B267" s="61">
        <v>20191203</v>
      </c>
      <c r="C267" s="162">
        <v>548003777683</v>
      </c>
      <c r="D267" s="61" t="s">
        <v>262</v>
      </c>
      <c r="E267" s="61">
        <v>6622.94</v>
      </c>
      <c r="F267" s="61">
        <v>303</v>
      </c>
      <c r="G267" s="61">
        <v>1005</v>
      </c>
      <c r="H267" s="61">
        <v>0.209</v>
      </c>
      <c r="I267" s="61">
        <v>31.54</v>
      </c>
      <c r="J267" s="61">
        <v>21.86</v>
      </c>
      <c r="K267" s="61" t="s">
        <v>263</v>
      </c>
      <c r="L267" s="61" t="s">
        <v>158</v>
      </c>
    </row>
    <row r="268" spans="1:12">
      <c r="A268" s="61" t="s">
        <v>473</v>
      </c>
      <c r="B268" s="61">
        <v>20191203</v>
      </c>
      <c r="C268" s="162">
        <v>583643847514</v>
      </c>
      <c r="D268" s="61" t="s">
        <v>279</v>
      </c>
      <c r="E268" s="61">
        <v>6401.38</v>
      </c>
      <c r="F268" s="61">
        <v>150</v>
      </c>
      <c r="G268" s="61">
        <v>442</v>
      </c>
      <c r="H268" s="61">
        <v>0.1584</v>
      </c>
      <c r="I268" s="61">
        <v>91.45</v>
      </c>
      <c r="J268" s="61">
        <v>42.68</v>
      </c>
      <c r="K268" s="61" t="s">
        <v>92</v>
      </c>
      <c r="L268" s="61" t="s">
        <v>124</v>
      </c>
    </row>
    <row r="269" spans="1:12">
      <c r="A269" s="61" t="s">
        <v>473</v>
      </c>
      <c r="B269" s="61">
        <v>20191203</v>
      </c>
      <c r="C269" s="162">
        <v>559686121121</v>
      </c>
      <c r="D269" s="61" t="s">
        <v>235</v>
      </c>
      <c r="E269" s="61">
        <v>6353.65</v>
      </c>
      <c r="F269" s="61">
        <v>53</v>
      </c>
      <c r="G269" s="61">
        <v>224</v>
      </c>
      <c r="H269" s="61">
        <v>0.1429</v>
      </c>
      <c r="I269" s="61">
        <v>198.55</v>
      </c>
      <c r="J269" s="61">
        <v>119.88</v>
      </c>
      <c r="K269" s="61" t="s">
        <v>76</v>
      </c>
      <c r="L269" s="61" t="s">
        <v>181</v>
      </c>
    </row>
    <row r="270" spans="1:12">
      <c r="A270" s="61" t="s">
        <v>473</v>
      </c>
      <c r="B270" s="61">
        <v>20191203</v>
      </c>
      <c r="C270" s="162">
        <v>538314893621</v>
      </c>
      <c r="D270" s="61" t="s">
        <v>323</v>
      </c>
      <c r="E270" s="61">
        <v>6339.43</v>
      </c>
      <c r="F270" s="61">
        <v>88</v>
      </c>
      <c r="G270" s="61">
        <v>825</v>
      </c>
      <c r="H270" s="61">
        <v>0.0606</v>
      </c>
      <c r="I270" s="61">
        <v>126.79</v>
      </c>
      <c r="J270" s="61">
        <v>72.04</v>
      </c>
      <c r="K270" s="61" t="s">
        <v>80</v>
      </c>
      <c r="L270" s="61" t="s">
        <v>121</v>
      </c>
    </row>
    <row r="271" spans="1:12">
      <c r="A271" s="61" t="s">
        <v>473</v>
      </c>
      <c r="B271" s="61">
        <v>20191203</v>
      </c>
      <c r="C271" s="162">
        <v>587405880719</v>
      </c>
      <c r="D271" s="61" t="s">
        <v>210</v>
      </c>
      <c r="E271" s="61">
        <v>6300.18</v>
      </c>
      <c r="F271" s="61">
        <v>54</v>
      </c>
      <c r="G271" s="61">
        <v>998</v>
      </c>
      <c r="H271" s="61">
        <v>0.0421</v>
      </c>
      <c r="I271" s="61">
        <v>150</v>
      </c>
      <c r="J271" s="61">
        <v>116.67</v>
      </c>
      <c r="K271" s="61" t="s">
        <v>79</v>
      </c>
      <c r="L271" s="61" t="s">
        <v>121</v>
      </c>
    </row>
    <row r="272" spans="1:12">
      <c r="A272" s="61" t="s">
        <v>473</v>
      </c>
      <c r="B272" s="61">
        <v>20191203</v>
      </c>
      <c r="C272" s="162">
        <v>589040084194</v>
      </c>
      <c r="D272" s="61" t="s">
        <v>211</v>
      </c>
      <c r="E272" s="61">
        <v>6283.65</v>
      </c>
      <c r="F272" s="61">
        <v>166</v>
      </c>
      <c r="G272" s="61">
        <v>1813</v>
      </c>
      <c r="H272" s="61">
        <v>0.0728</v>
      </c>
      <c r="I272" s="61">
        <v>47.6</v>
      </c>
      <c r="J272" s="61">
        <v>37.85</v>
      </c>
      <c r="K272" s="61" t="s">
        <v>212</v>
      </c>
      <c r="L272" s="61" t="s">
        <v>124</v>
      </c>
    </row>
    <row r="273" spans="1:12">
      <c r="A273" s="61" t="s">
        <v>473</v>
      </c>
      <c r="B273" s="61">
        <v>20191203</v>
      </c>
      <c r="C273" s="162">
        <v>563835009431</v>
      </c>
      <c r="D273" s="61" t="s">
        <v>234</v>
      </c>
      <c r="E273" s="61">
        <v>6188.28</v>
      </c>
      <c r="F273" s="61">
        <v>82</v>
      </c>
      <c r="G273" s="61">
        <v>535</v>
      </c>
      <c r="H273" s="61">
        <v>0.114</v>
      </c>
      <c r="I273" s="61">
        <v>101.45</v>
      </c>
      <c r="J273" s="61">
        <v>75.47</v>
      </c>
      <c r="K273" s="61" t="s">
        <v>53</v>
      </c>
      <c r="L273" s="61" t="s">
        <v>181</v>
      </c>
    </row>
    <row r="274" spans="1:12">
      <c r="A274" s="61" t="s">
        <v>473</v>
      </c>
      <c r="B274" s="61">
        <v>20191203</v>
      </c>
      <c r="C274" s="162">
        <v>528064336529</v>
      </c>
      <c r="D274" s="61" t="s">
        <v>222</v>
      </c>
      <c r="E274" s="61">
        <v>6112.44</v>
      </c>
      <c r="F274" s="61">
        <v>229</v>
      </c>
      <c r="G274" s="61">
        <v>976</v>
      </c>
      <c r="H274" s="61">
        <v>0.2049</v>
      </c>
      <c r="I274" s="61">
        <v>30.56</v>
      </c>
      <c r="J274" s="61">
        <v>26.69</v>
      </c>
      <c r="K274" s="61" t="s">
        <v>223</v>
      </c>
      <c r="L274" s="61" t="s">
        <v>131</v>
      </c>
    </row>
    <row r="275" spans="1:12">
      <c r="A275" s="61" t="s">
        <v>473</v>
      </c>
      <c r="B275" s="61">
        <v>20191203</v>
      </c>
      <c r="C275" s="162">
        <v>538269442246</v>
      </c>
      <c r="D275" s="61" t="s">
        <v>232</v>
      </c>
      <c r="E275" s="61">
        <v>5929.22</v>
      </c>
      <c r="F275" s="61">
        <v>66</v>
      </c>
      <c r="G275" s="61">
        <v>322</v>
      </c>
      <c r="H275" s="61">
        <v>0.1056</v>
      </c>
      <c r="I275" s="61">
        <v>174.39</v>
      </c>
      <c r="J275" s="61">
        <v>89.84</v>
      </c>
      <c r="K275" s="61" t="s">
        <v>233</v>
      </c>
      <c r="L275" s="61" t="s">
        <v>124</v>
      </c>
    </row>
    <row r="276" spans="1:12">
      <c r="A276" s="61" t="s">
        <v>473</v>
      </c>
      <c r="B276" s="61">
        <v>20191203</v>
      </c>
      <c r="C276" s="162">
        <v>562674596108</v>
      </c>
      <c r="D276" s="61" t="s">
        <v>226</v>
      </c>
      <c r="E276" s="61">
        <v>5905.64</v>
      </c>
      <c r="F276" s="61">
        <v>168</v>
      </c>
      <c r="G276" s="61">
        <v>1142</v>
      </c>
      <c r="H276" s="61">
        <v>0.1156</v>
      </c>
      <c r="I276" s="61">
        <v>44.74</v>
      </c>
      <c r="J276" s="61">
        <v>35.15</v>
      </c>
      <c r="K276" s="61" t="s">
        <v>17</v>
      </c>
      <c r="L276" s="61" t="s">
        <v>170</v>
      </c>
    </row>
    <row r="277" spans="1:12">
      <c r="A277" s="61" t="s">
        <v>473</v>
      </c>
      <c r="B277" s="61">
        <v>20191203</v>
      </c>
      <c r="C277" s="162">
        <v>537537256568</v>
      </c>
      <c r="D277" s="61" t="s">
        <v>240</v>
      </c>
      <c r="E277" s="61">
        <v>5779.96</v>
      </c>
      <c r="F277" s="61">
        <v>283</v>
      </c>
      <c r="G277" s="61">
        <v>2062</v>
      </c>
      <c r="H277" s="61">
        <v>0.1014</v>
      </c>
      <c r="I277" s="61">
        <v>27.66</v>
      </c>
      <c r="J277" s="61">
        <v>20.42</v>
      </c>
      <c r="K277" s="61" t="s">
        <v>241</v>
      </c>
      <c r="L277" s="61" t="s">
        <v>131</v>
      </c>
    </row>
    <row r="278" spans="1:12">
      <c r="A278" s="61" t="s">
        <v>473</v>
      </c>
      <c r="B278" s="61">
        <v>20191203</v>
      </c>
      <c r="C278" s="162">
        <v>537824984434</v>
      </c>
      <c r="D278" s="61" t="s">
        <v>273</v>
      </c>
      <c r="E278" s="61">
        <v>5643.74</v>
      </c>
      <c r="F278" s="61">
        <v>642</v>
      </c>
      <c r="G278" s="61">
        <v>6562</v>
      </c>
      <c r="H278" s="61">
        <v>0.0695</v>
      </c>
      <c r="I278" s="61">
        <v>12.38</v>
      </c>
      <c r="J278" s="61">
        <v>8.79</v>
      </c>
      <c r="K278" s="61" t="s">
        <v>274</v>
      </c>
      <c r="L278" s="61" t="s">
        <v>158</v>
      </c>
    </row>
    <row r="279" spans="1:12">
      <c r="A279" s="61" t="s">
        <v>473</v>
      </c>
      <c r="B279" s="61">
        <v>20191203</v>
      </c>
      <c r="C279" s="162">
        <v>538266122146</v>
      </c>
      <c r="D279" s="61" t="s">
        <v>366</v>
      </c>
      <c r="E279" s="61">
        <v>4999.14</v>
      </c>
      <c r="F279" s="61">
        <v>56</v>
      </c>
      <c r="G279" s="61">
        <v>96</v>
      </c>
      <c r="H279" s="61">
        <v>0.2188</v>
      </c>
      <c r="I279" s="61">
        <v>238.05</v>
      </c>
      <c r="J279" s="61">
        <v>89.27</v>
      </c>
      <c r="K279" s="61" t="s">
        <v>94</v>
      </c>
      <c r="L279" s="61" t="s">
        <v>121</v>
      </c>
    </row>
    <row r="280" spans="1:12">
      <c r="A280" s="61" t="s">
        <v>473</v>
      </c>
      <c r="B280" s="61">
        <v>20191203</v>
      </c>
      <c r="C280" s="162">
        <v>587409020085</v>
      </c>
      <c r="D280" s="61" t="s">
        <v>200</v>
      </c>
      <c r="E280" s="61">
        <v>4955.24</v>
      </c>
      <c r="F280" s="61">
        <v>46</v>
      </c>
      <c r="G280" s="61">
        <v>493</v>
      </c>
      <c r="H280" s="61">
        <v>0.071</v>
      </c>
      <c r="I280" s="61">
        <v>141.58</v>
      </c>
      <c r="J280" s="61">
        <v>107.72</v>
      </c>
      <c r="K280" s="61" t="s">
        <v>201</v>
      </c>
      <c r="L280" s="61" t="s">
        <v>124</v>
      </c>
    </row>
    <row r="281" spans="1:12">
      <c r="A281" s="61" t="s">
        <v>473</v>
      </c>
      <c r="B281" s="61">
        <v>20191203</v>
      </c>
      <c r="C281" s="162">
        <v>526145930115</v>
      </c>
      <c r="D281" s="61" t="s">
        <v>333</v>
      </c>
      <c r="E281" s="61">
        <v>4929.37</v>
      </c>
      <c r="F281" s="61">
        <v>75</v>
      </c>
      <c r="G281" s="61">
        <v>553</v>
      </c>
      <c r="H281" s="61">
        <v>0.1013</v>
      </c>
      <c r="I281" s="61">
        <v>88.02</v>
      </c>
      <c r="J281" s="61">
        <v>65.72</v>
      </c>
      <c r="K281" s="61" t="s">
        <v>334</v>
      </c>
      <c r="L281" s="61" t="s">
        <v>124</v>
      </c>
    </row>
    <row r="282" spans="1:12">
      <c r="A282" s="61" t="s">
        <v>473</v>
      </c>
      <c r="B282" s="61">
        <v>20191203</v>
      </c>
      <c r="C282" s="162">
        <v>43893226461</v>
      </c>
      <c r="D282" s="61" t="s">
        <v>246</v>
      </c>
      <c r="E282" s="61">
        <v>4731.7</v>
      </c>
      <c r="F282" s="61">
        <v>624</v>
      </c>
      <c r="G282" s="61">
        <v>1532</v>
      </c>
      <c r="H282" s="61">
        <v>0.1984</v>
      </c>
      <c r="I282" s="61">
        <v>15.56</v>
      </c>
      <c r="J282" s="61">
        <v>7.58</v>
      </c>
      <c r="K282" s="61" t="s">
        <v>247</v>
      </c>
      <c r="L282" s="61" t="s">
        <v>148</v>
      </c>
    </row>
    <row r="283" spans="1:12">
      <c r="A283" s="61" t="s">
        <v>473</v>
      </c>
      <c r="B283" s="61">
        <v>20191203</v>
      </c>
      <c r="C283" s="162">
        <v>37254243740</v>
      </c>
      <c r="D283" s="61" t="s">
        <v>269</v>
      </c>
      <c r="E283" s="61">
        <v>4724.46</v>
      </c>
      <c r="F283" s="61">
        <v>303</v>
      </c>
      <c r="G283" s="61">
        <v>936</v>
      </c>
      <c r="H283" s="61">
        <v>0.1282</v>
      </c>
      <c r="I283" s="61">
        <v>39.37</v>
      </c>
      <c r="J283" s="61">
        <v>15.59</v>
      </c>
      <c r="K283" s="61" t="s">
        <v>270</v>
      </c>
      <c r="L283" s="61" t="s">
        <v>204</v>
      </c>
    </row>
    <row r="284" spans="1:12">
      <c r="A284" s="61" t="s">
        <v>473</v>
      </c>
      <c r="B284" s="61">
        <v>20191203</v>
      </c>
      <c r="C284" s="162">
        <v>548659653553</v>
      </c>
      <c r="D284" s="61" t="s">
        <v>248</v>
      </c>
      <c r="E284" s="61">
        <v>4691.18</v>
      </c>
      <c r="F284" s="61">
        <v>76</v>
      </c>
      <c r="G284" s="61">
        <v>548</v>
      </c>
      <c r="H284" s="61">
        <v>0.1095</v>
      </c>
      <c r="I284" s="61">
        <v>78.19</v>
      </c>
      <c r="J284" s="61">
        <v>61.73</v>
      </c>
      <c r="K284" s="61" t="s">
        <v>249</v>
      </c>
      <c r="L284" s="61" t="s">
        <v>121</v>
      </c>
    </row>
    <row r="285" spans="1:12">
      <c r="A285" s="61" t="s">
        <v>473</v>
      </c>
      <c r="B285" s="61">
        <v>20191203</v>
      </c>
      <c r="C285" s="162">
        <v>527990951359</v>
      </c>
      <c r="D285" s="61" t="s">
        <v>250</v>
      </c>
      <c r="E285" s="61">
        <v>4481.33</v>
      </c>
      <c r="F285" s="61">
        <v>78</v>
      </c>
      <c r="G285" s="61">
        <v>254</v>
      </c>
      <c r="H285" s="61">
        <v>0.1968</v>
      </c>
      <c r="I285" s="61">
        <v>89.63</v>
      </c>
      <c r="J285" s="61">
        <v>57.45</v>
      </c>
      <c r="K285" s="61" t="s">
        <v>55</v>
      </c>
      <c r="L285" s="61" t="s">
        <v>121</v>
      </c>
    </row>
    <row r="286" spans="1:12">
      <c r="A286" s="61" t="s">
        <v>473</v>
      </c>
      <c r="B286" s="61">
        <v>20191203</v>
      </c>
      <c r="C286" s="162">
        <v>589329976605</v>
      </c>
      <c r="D286" s="61" t="s">
        <v>349</v>
      </c>
      <c r="E286" s="61">
        <v>4196.05</v>
      </c>
      <c r="F286" s="61">
        <v>687</v>
      </c>
      <c r="G286" s="61">
        <v>1669</v>
      </c>
      <c r="H286" s="61">
        <v>0.3787</v>
      </c>
      <c r="I286" s="61">
        <v>6.64</v>
      </c>
      <c r="J286" s="61">
        <v>6.11</v>
      </c>
      <c r="K286" s="61" t="s">
        <v>350</v>
      </c>
      <c r="L286" s="61" t="s">
        <v>148</v>
      </c>
    </row>
    <row r="287" spans="1:12">
      <c r="A287" s="61" t="s">
        <v>473</v>
      </c>
      <c r="B287" s="61">
        <v>20191203</v>
      </c>
      <c r="C287" s="162">
        <v>555905162970</v>
      </c>
      <c r="D287" s="61" t="s">
        <v>296</v>
      </c>
      <c r="E287" s="61">
        <v>4119.65</v>
      </c>
      <c r="F287" s="61">
        <v>76</v>
      </c>
      <c r="G287" s="61">
        <v>2140</v>
      </c>
      <c r="H287" s="61">
        <v>0.0257</v>
      </c>
      <c r="I287" s="61">
        <v>74.9</v>
      </c>
      <c r="J287" s="61">
        <v>54.21</v>
      </c>
      <c r="K287" s="61" t="s">
        <v>297</v>
      </c>
      <c r="L287" s="61" t="s">
        <v>121</v>
      </c>
    </row>
    <row r="288" spans="1:12">
      <c r="A288" s="61" t="s">
        <v>473</v>
      </c>
      <c r="B288" s="61">
        <v>20191203</v>
      </c>
      <c r="C288" s="162">
        <v>18943200386</v>
      </c>
      <c r="D288" s="61" t="s">
        <v>255</v>
      </c>
      <c r="E288" s="61">
        <v>4105.13</v>
      </c>
      <c r="F288" s="61">
        <v>1040</v>
      </c>
      <c r="G288" s="61">
        <v>1825</v>
      </c>
      <c r="H288" s="61">
        <v>0.3507</v>
      </c>
      <c r="I288" s="61">
        <v>6.41</v>
      </c>
      <c r="J288" s="61">
        <v>3.95</v>
      </c>
      <c r="K288" s="61" t="s">
        <v>256</v>
      </c>
      <c r="L288" s="61" t="s">
        <v>158</v>
      </c>
    </row>
    <row r="289" spans="1:12">
      <c r="A289" s="61" t="s">
        <v>473</v>
      </c>
      <c r="B289" s="61">
        <v>20191203</v>
      </c>
      <c r="C289" s="162">
        <v>16175250812</v>
      </c>
      <c r="D289" s="61" t="s">
        <v>267</v>
      </c>
      <c r="E289" s="61">
        <v>4093.93</v>
      </c>
      <c r="F289" s="61">
        <v>179</v>
      </c>
      <c r="G289" s="61">
        <v>1097</v>
      </c>
      <c r="H289" s="61">
        <v>0.1057</v>
      </c>
      <c r="I289" s="61">
        <v>35.29</v>
      </c>
      <c r="J289" s="61">
        <v>22.87</v>
      </c>
      <c r="K289" s="61" t="s">
        <v>268</v>
      </c>
      <c r="L289" s="61" t="s">
        <v>124</v>
      </c>
    </row>
    <row r="290" spans="1:12">
      <c r="A290" s="61" t="s">
        <v>473</v>
      </c>
      <c r="B290" s="61">
        <v>20191203</v>
      </c>
      <c r="C290" s="162">
        <v>592959829469</v>
      </c>
      <c r="D290" s="61" t="s">
        <v>311</v>
      </c>
      <c r="E290" s="61">
        <v>3842.21</v>
      </c>
      <c r="F290" s="61">
        <v>55</v>
      </c>
      <c r="G290" s="61">
        <v>353</v>
      </c>
      <c r="H290" s="61">
        <v>0.1473</v>
      </c>
      <c r="I290" s="61">
        <v>73.89</v>
      </c>
      <c r="J290" s="61">
        <v>69.86</v>
      </c>
      <c r="K290" s="61" t="s">
        <v>312</v>
      </c>
      <c r="L290" s="61" t="s">
        <v>148</v>
      </c>
    </row>
    <row r="291" spans="1:12">
      <c r="A291" s="61" t="s">
        <v>473</v>
      </c>
      <c r="B291" s="61">
        <v>20191203</v>
      </c>
      <c r="C291" s="162">
        <v>538307169296</v>
      </c>
      <c r="D291" s="61" t="s">
        <v>209</v>
      </c>
      <c r="E291" s="61">
        <v>3811.72</v>
      </c>
      <c r="F291" s="61">
        <v>39</v>
      </c>
      <c r="G291" s="61">
        <v>279</v>
      </c>
      <c r="H291" s="61">
        <v>0.0789</v>
      </c>
      <c r="I291" s="61">
        <v>173.26</v>
      </c>
      <c r="J291" s="61">
        <v>97.74</v>
      </c>
      <c r="K291" s="61" t="s">
        <v>93</v>
      </c>
      <c r="L291" s="61" t="s">
        <v>124</v>
      </c>
    </row>
    <row r="292" spans="1:12">
      <c r="A292" s="61" t="s">
        <v>473</v>
      </c>
      <c r="B292" s="61">
        <v>20191203</v>
      </c>
      <c r="C292" s="162">
        <v>562374577568</v>
      </c>
      <c r="D292" s="61" t="s">
        <v>272</v>
      </c>
      <c r="E292" s="61">
        <v>3695.23</v>
      </c>
      <c r="F292" s="61">
        <v>74</v>
      </c>
      <c r="G292" s="61">
        <v>458</v>
      </c>
      <c r="H292" s="61">
        <v>0.1266</v>
      </c>
      <c r="I292" s="61">
        <v>63.71</v>
      </c>
      <c r="J292" s="61">
        <v>49.94</v>
      </c>
      <c r="K292" s="61" t="s">
        <v>75</v>
      </c>
      <c r="L292" s="61" t="s">
        <v>131</v>
      </c>
    </row>
    <row r="293" spans="1:12">
      <c r="A293" s="61" t="s">
        <v>473</v>
      </c>
      <c r="B293" s="61">
        <v>20191203</v>
      </c>
      <c r="C293" s="162">
        <v>527678427514</v>
      </c>
      <c r="D293" s="61" t="s">
        <v>257</v>
      </c>
      <c r="E293" s="61">
        <v>3681.14</v>
      </c>
      <c r="F293" s="61">
        <v>93</v>
      </c>
      <c r="G293" s="61">
        <v>334</v>
      </c>
      <c r="H293" s="61">
        <v>0.1796</v>
      </c>
      <c r="I293" s="61">
        <v>61.35</v>
      </c>
      <c r="J293" s="61">
        <v>39.58</v>
      </c>
      <c r="K293" s="61" t="s">
        <v>81</v>
      </c>
      <c r="L293" s="61" t="s">
        <v>131</v>
      </c>
    </row>
    <row r="294" spans="1:12">
      <c r="A294" s="61" t="s">
        <v>473</v>
      </c>
      <c r="B294" s="61">
        <v>20191203</v>
      </c>
      <c r="C294" s="162">
        <v>573160835361</v>
      </c>
      <c r="D294" s="61" t="s">
        <v>253</v>
      </c>
      <c r="E294" s="61">
        <v>3644.55</v>
      </c>
      <c r="F294" s="61">
        <v>148</v>
      </c>
      <c r="G294" s="61">
        <v>1963</v>
      </c>
      <c r="H294" s="61">
        <v>0.0616</v>
      </c>
      <c r="I294" s="61">
        <v>30.12</v>
      </c>
      <c r="J294" s="61">
        <v>24.63</v>
      </c>
      <c r="K294" s="61" t="s">
        <v>254</v>
      </c>
      <c r="L294" s="61" t="s">
        <v>124</v>
      </c>
    </row>
    <row r="295" spans="1:12">
      <c r="A295" s="61" t="s">
        <v>473</v>
      </c>
      <c r="B295" s="61">
        <v>20191203</v>
      </c>
      <c r="C295" s="162">
        <v>599279018544</v>
      </c>
      <c r="D295" s="61" t="s">
        <v>295</v>
      </c>
      <c r="E295" s="61">
        <v>3569.54</v>
      </c>
      <c r="F295" s="61">
        <v>67</v>
      </c>
      <c r="G295" s="61">
        <v>2147</v>
      </c>
      <c r="H295" s="61">
        <v>0.0242</v>
      </c>
      <c r="I295" s="61">
        <v>68.64</v>
      </c>
      <c r="J295" s="61">
        <v>53.28</v>
      </c>
      <c r="K295" s="61" t="s">
        <v>60</v>
      </c>
      <c r="L295" s="61" t="s">
        <v>121</v>
      </c>
    </row>
    <row r="296" spans="1:12">
      <c r="A296" s="61" t="s">
        <v>473</v>
      </c>
      <c r="B296" s="61">
        <v>20191203</v>
      </c>
      <c r="C296" s="162">
        <v>579975467115</v>
      </c>
      <c r="D296" s="61" t="s">
        <v>258</v>
      </c>
      <c r="E296" s="61">
        <v>3398.8</v>
      </c>
      <c r="F296" s="61">
        <v>190</v>
      </c>
      <c r="G296" s="61">
        <v>596</v>
      </c>
      <c r="H296" s="61">
        <v>0.1896</v>
      </c>
      <c r="I296" s="61">
        <v>30.08</v>
      </c>
      <c r="J296" s="61">
        <v>17.89</v>
      </c>
      <c r="K296" s="61" t="s">
        <v>259</v>
      </c>
      <c r="L296" s="61" t="s">
        <v>121</v>
      </c>
    </row>
    <row r="297" spans="1:12">
      <c r="A297" s="61" t="s">
        <v>473</v>
      </c>
      <c r="B297" s="61">
        <v>20191203</v>
      </c>
      <c r="C297" s="162">
        <v>591899693070</v>
      </c>
      <c r="D297" s="61" t="s">
        <v>306</v>
      </c>
      <c r="E297" s="61">
        <v>3373.42</v>
      </c>
      <c r="F297" s="61">
        <v>488</v>
      </c>
      <c r="G297" s="61">
        <v>1238</v>
      </c>
      <c r="H297" s="61">
        <v>0.2407</v>
      </c>
      <c r="I297" s="61">
        <v>11.32</v>
      </c>
      <c r="J297" s="61">
        <v>6.91</v>
      </c>
      <c r="K297" s="61" t="s">
        <v>307</v>
      </c>
      <c r="L297" s="61" t="s">
        <v>158</v>
      </c>
    </row>
    <row r="298" spans="1:12">
      <c r="A298" s="61" t="s">
        <v>473</v>
      </c>
      <c r="B298" s="61">
        <v>20191203</v>
      </c>
      <c r="C298" s="162">
        <v>555904462655</v>
      </c>
      <c r="D298" s="61" t="s">
        <v>275</v>
      </c>
      <c r="E298" s="61">
        <v>3137.61</v>
      </c>
      <c r="F298" s="61">
        <v>251</v>
      </c>
      <c r="G298" s="61">
        <v>895</v>
      </c>
      <c r="H298" s="61">
        <v>0.2112</v>
      </c>
      <c r="I298" s="61">
        <v>16.6</v>
      </c>
      <c r="J298" s="61">
        <v>12.5</v>
      </c>
      <c r="K298" s="61" t="s">
        <v>276</v>
      </c>
      <c r="L298" s="61" t="s">
        <v>170</v>
      </c>
    </row>
    <row r="299" spans="1:12">
      <c r="A299" s="61" t="s">
        <v>473</v>
      </c>
      <c r="B299" s="61">
        <v>20191203</v>
      </c>
      <c r="C299" s="162">
        <v>525048016525</v>
      </c>
      <c r="D299" s="61" t="s">
        <v>339</v>
      </c>
      <c r="E299" s="61">
        <v>3074.24</v>
      </c>
      <c r="F299" s="61">
        <v>142</v>
      </c>
      <c r="G299" s="61">
        <v>885</v>
      </c>
      <c r="H299" s="61">
        <v>0.0915</v>
      </c>
      <c r="I299" s="61">
        <v>37.95</v>
      </c>
      <c r="J299" s="61">
        <v>21.65</v>
      </c>
      <c r="K299" s="61" t="s">
        <v>340</v>
      </c>
      <c r="L299" s="61" t="s">
        <v>124</v>
      </c>
    </row>
    <row r="300" spans="1:12">
      <c r="A300" s="61" t="s">
        <v>473</v>
      </c>
      <c r="B300" s="61">
        <v>20191203</v>
      </c>
      <c r="C300" s="162">
        <v>17609716325</v>
      </c>
      <c r="D300" s="61" t="s">
        <v>284</v>
      </c>
      <c r="E300" s="61">
        <v>3002.76</v>
      </c>
      <c r="F300" s="61">
        <v>195</v>
      </c>
      <c r="G300" s="61">
        <v>220</v>
      </c>
      <c r="H300" s="61">
        <v>0.2545</v>
      </c>
      <c r="I300" s="61">
        <v>53.62</v>
      </c>
      <c r="J300" s="61">
        <v>15.4</v>
      </c>
      <c r="K300" s="61" t="s">
        <v>285</v>
      </c>
      <c r="L300" s="61" t="s">
        <v>286</v>
      </c>
    </row>
    <row r="301" spans="1:12">
      <c r="A301" s="61" t="s">
        <v>473</v>
      </c>
      <c r="B301" s="61">
        <v>20191203</v>
      </c>
      <c r="C301" s="162">
        <v>544053639760</v>
      </c>
      <c r="D301" s="61" t="s">
        <v>482</v>
      </c>
      <c r="E301" s="61">
        <v>2865.52</v>
      </c>
      <c r="F301" s="61">
        <v>98</v>
      </c>
      <c r="G301" s="61">
        <v>950</v>
      </c>
      <c r="H301" s="61">
        <v>0.0905</v>
      </c>
      <c r="I301" s="61">
        <v>33.32</v>
      </c>
      <c r="J301" s="61">
        <v>29.24</v>
      </c>
      <c r="K301" s="61" t="s">
        <v>20</v>
      </c>
      <c r="L301" s="61" t="s">
        <v>204</v>
      </c>
    </row>
    <row r="302" spans="1:12">
      <c r="A302" s="61" t="s">
        <v>473</v>
      </c>
      <c r="B302" s="61">
        <v>20191203</v>
      </c>
      <c r="C302" s="162">
        <v>17609656669</v>
      </c>
      <c r="D302" s="61" t="s">
        <v>260</v>
      </c>
      <c r="E302" s="61">
        <v>2626.47</v>
      </c>
      <c r="F302" s="61">
        <v>141</v>
      </c>
      <c r="G302" s="61">
        <v>821</v>
      </c>
      <c r="H302" s="61">
        <v>0.1389</v>
      </c>
      <c r="I302" s="61">
        <v>23.04</v>
      </c>
      <c r="J302" s="61">
        <v>18.63</v>
      </c>
      <c r="K302" s="61" t="s">
        <v>261</v>
      </c>
      <c r="L302" s="61" t="s">
        <v>121</v>
      </c>
    </row>
    <row r="303" spans="1:12">
      <c r="A303" s="61" t="s">
        <v>473</v>
      </c>
      <c r="B303" s="61">
        <v>20191203</v>
      </c>
      <c r="C303" s="162">
        <v>541918489832</v>
      </c>
      <c r="D303" s="61" t="s">
        <v>308</v>
      </c>
      <c r="E303" s="61">
        <v>2598.72</v>
      </c>
      <c r="F303" s="61">
        <v>68</v>
      </c>
      <c r="G303" s="61">
        <v>392</v>
      </c>
      <c r="H303" s="61">
        <v>0.1454</v>
      </c>
      <c r="I303" s="61">
        <v>45.59</v>
      </c>
      <c r="J303" s="61">
        <v>38.22</v>
      </c>
      <c r="K303" s="61" t="s">
        <v>102</v>
      </c>
      <c r="L303" s="61" t="s">
        <v>204</v>
      </c>
    </row>
    <row r="304" spans="1:12">
      <c r="A304" s="61" t="s">
        <v>473</v>
      </c>
      <c r="B304" s="61">
        <v>20191203</v>
      </c>
      <c r="C304" s="162">
        <v>553066686610</v>
      </c>
      <c r="D304" s="61" t="s">
        <v>317</v>
      </c>
      <c r="E304" s="61">
        <v>2593.41</v>
      </c>
      <c r="F304" s="61">
        <v>186</v>
      </c>
      <c r="G304" s="61">
        <v>700</v>
      </c>
      <c r="H304" s="61">
        <v>0.2386</v>
      </c>
      <c r="I304" s="61">
        <v>15.53</v>
      </c>
      <c r="J304" s="61">
        <v>13.94</v>
      </c>
      <c r="K304" s="61" t="s">
        <v>318</v>
      </c>
      <c r="L304" s="61" t="s">
        <v>158</v>
      </c>
    </row>
    <row r="305" spans="1:12">
      <c r="A305" s="61" t="s">
        <v>473</v>
      </c>
      <c r="B305" s="61">
        <v>20191203</v>
      </c>
      <c r="C305" s="162">
        <v>593748866098</v>
      </c>
      <c r="D305" s="61" t="s">
        <v>354</v>
      </c>
      <c r="E305" s="61">
        <v>2511.45</v>
      </c>
      <c r="F305" s="61">
        <v>107</v>
      </c>
      <c r="G305" s="61">
        <v>786</v>
      </c>
      <c r="H305" s="61">
        <v>0.1005</v>
      </c>
      <c r="I305" s="61">
        <v>31.79</v>
      </c>
      <c r="J305" s="61">
        <v>23.47</v>
      </c>
      <c r="K305" s="61" t="s">
        <v>355</v>
      </c>
      <c r="L305" s="61" t="s">
        <v>121</v>
      </c>
    </row>
    <row r="306" spans="1:12">
      <c r="A306" s="61" t="s">
        <v>473</v>
      </c>
      <c r="B306" s="61">
        <v>20191203</v>
      </c>
      <c r="C306" s="162">
        <v>589851591771</v>
      </c>
      <c r="D306" s="61" t="s">
        <v>367</v>
      </c>
      <c r="E306" s="61">
        <v>2471.89</v>
      </c>
      <c r="F306" s="61">
        <v>61</v>
      </c>
      <c r="G306" s="61">
        <v>1033</v>
      </c>
      <c r="H306" s="61">
        <v>0.0523</v>
      </c>
      <c r="I306" s="61">
        <v>45.78</v>
      </c>
      <c r="J306" s="61">
        <v>40.52</v>
      </c>
      <c r="K306" s="61" t="s">
        <v>64</v>
      </c>
      <c r="L306" s="61" t="s">
        <v>148</v>
      </c>
    </row>
    <row r="307" spans="1:12">
      <c r="A307" s="61" t="s">
        <v>473</v>
      </c>
      <c r="B307" s="61">
        <v>20191203</v>
      </c>
      <c r="C307" s="162">
        <v>577710261716</v>
      </c>
      <c r="D307" s="61" t="s">
        <v>264</v>
      </c>
      <c r="E307" s="61">
        <v>2452.45</v>
      </c>
      <c r="F307" s="61">
        <v>258</v>
      </c>
      <c r="G307" s="61">
        <v>944</v>
      </c>
      <c r="H307" s="61">
        <v>0.1854</v>
      </c>
      <c r="I307" s="61">
        <v>14.01</v>
      </c>
      <c r="J307" s="61">
        <v>9.51</v>
      </c>
      <c r="K307" s="61" t="s">
        <v>265</v>
      </c>
      <c r="L307" s="61" t="s">
        <v>266</v>
      </c>
    </row>
    <row r="308" spans="1:12">
      <c r="A308" s="61" t="s">
        <v>473</v>
      </c>
      <c r="B308" s="61">
        <v>20191203</v>
      </c>
      <c r="C308" s="162">
        <v>592501952315</v>
      </c>
      <c r="D308" s="61" t="s">
        <v>304</v>
      </c>
      <c r="E308" s="61">
        <v>2447.94</v>
      </c>
      <c r="F308" s="61">
        <v>261</v>
      </c>
      <c r="G308" s="61">
        <v>933</v>
      </c>
      <c r="H308" s="61">
        <v>0.1865</v>
      </c>
      <c r="I308" s="61">
        <v>14.07</v>
      </c>
      <c r="J308" s="61">
        <v>9.38</v>
      </c>
      <c r="K308" s="61" t="s">
        <v>305</v>
      </c>
      <c r="L308" s="61" t="s">
        <v>170</v>
      </c>
    </row>
    <row r="309" spans="1:12">
      <c r="A309" s="61" t="s">
        <v>473</v>
      </c>
      <c r="B309" s="61">
        <v>20191203</v>
      </c>
      <c r="C309" s="162">
        <v>42300643952</v>
      </c>
      <c r="D309" s="61" t="s">
        <v>277</v>
      </c>
      <c r="E309" s="61">
        <v>2441.58</v>
      </c>
      <c r="F309" s="61">
        <v>53</v>
      </c>
      <c r="G309" s="61">
        <v>493</v>
      </c>
      <c r="H309" s="61">
        <v>0.0872</v>
      </c>
      <c r="I309" s="61">
        <v>56.78</v>
      </c>
      <c r="J309" s="61">
        <v>46.07</v>
      </c>
      <c r="K309" s="61" t="s">
        <v>278</v>
      </c>
      <c r="L309" s="61" t="s">
        <v>121</v>
      </c>
    </row>
    <row r="310" spans="1:12">
      <c r="A310" s="61" t="s">
        <v>473</v>
      </c>
      <c r="B310" s="61">
        <v>20191203</v>
      </c>
      <c r="C310" s="162">
        <v>599395098739</v>
      </c>
      <c r="D310" s="61" t="s">
        <v>345</v>
      </c>
      <c r="E310" s="61">
        <v>2374.91</v>
      </c>
      <c r="F310" s="61">
        <v>273</v>
      </c>
      <c r="G310" s="61">
        <v>1888</v>
      </c>
      <c r="H310" s="61">
        <v>0.0821</v>
      </c>
      <c r="I310" s="61">
        <v>15.32</v>
      </c>
      <c r="J310" s="61">
        <v>8.7</v>
      </c>
      <c r="K310" s="61" t="s">
        <v>346</v>
      </c>
      <c r="L310" s="61" t="s">
        <v>158</v>
      </c>
    </row>
    <row r="311" spans="1:12">
      <c r="A311" s="61" t="s">
        <v>473</v>
      </c>
      <c r="B311" s="61">
        <v>20191203</v>
      </c>
      <c r="C311" s="162">
        <v>584257403229</v>
      </c>
      <c r="D311" s="61" t="s">
        <v>331</v>
      </c>
      <c r="E311" s="61">
        <v>2307.86</v>
      </c>
      <c r="F311" s="61">
        <v>154</v>
      </c>
      <c r="G311" s="61">
        <v>762</v>
      </c>
      <c r="H311" s="61">
        <v>0.1654</v>
      </c>
      <c r="I311" s="61">
        <v>18.32</v>
      </c>
      <c r="J311" s="61">
        <v>14.99</v>
      </c>
      <c r="K311" s="61" t="s">
        <v>332</v>
      </c>
      <c r="L311" s="61" t="s">
        <v>121</v>
      </c>
    </row>
    <row r="312" spans="1:12">
      <c r="A312" s="61" t="s">
        <v>473</v>
      </c>
      <c r="B312" s="61">
        <v>20191203</v>
      </c>
      <c r="C312" s="162">
        <v>592049049728</v>
      </c>
      <c r="D312" s="61" t="s">
        <v>281</v>
      </c>
      <c r="E312" s="61">
        <v>2216</v>
      </c>
      <c r="F312" s="61">
        <v>44</v>
      </c>
      <c r="G312" s="61">
        <v>607</v>
      </c>
      <c r="H312" s="61">
        <v>0.0593</v>
      </c>
      <c r="I312" s="61">
        <v>61.56</v>
      </c>
      <c r="J312" s="61">
        <v>50.36</v>
      </c>
      <c r="K312" s="61" t="s">
        <v>282</v>
      </c>
      <c r="L312" s="61" t="s">
        <v>204</v>
      </c>
    </row>
    <row r="313" spans="1:12">
      <c r="A313" s="61" t="s">
        <v>473</v>
      </c>
      <c r="B313" s="61">
        <v>20191203</v>
      </c>
      <c r="C313" s="162">
        <v>17609980146</v>
      </c>
      <c r="D313" s="61" t="s">
        <v>287</v>
      </c>
      <c r="E313" s="61">
        <v>2146.9</v>
      </c>
      <c r="F313" s="61">
        <v>660</v>
      </c>
      <c r="G313" s="61">
        <v>1469</v>
      </c>
      <c r="H313" s="61">
        <v>0.3152</v>
      </c>
      <c r="I313" s="61">
        <v>4.64</v>
      </c>
      <c r="J313" s="61">
        <v>3.25</v>
      </c>
      <c r="K313" s="61" t="s">
        <v>288</v>
      </c>
      <c r="L313" s="61" t="s">
        <v>170</v>
      </c>
    </row>
    <row r="314" spans="1:12">
      <c r="A314" s="61" t="s">
        <v>473</v>
      </c>
      <c r="B314" s="61">
        <v>20191203</v>
      </c>
      <c r="C314" s="162">
        <v>17059283658</v>
      </c>
      <c r="D314" s="61" t="s">
        <v>302</v>
      </c>
      <c r="E314" s="61">
        <v>2098.2</v>
      </c>
      <c r="F314" s="61">
        <v>247</v>
      </c>
      <c r="G314" s="61">
        <v>1249</v>
      </c>
      <c r="H314" s="61">
        <v>0.1513</v>
      </c>
      <c r="I314" s="61">
        <v>11.1</v>
      </c>
      <c r="J314" s="61">
        <v>8.49</v>
      </c>
      <c r="K314" s="61" t="s">
        <v>303</v>
      </c>
      <c r="L314" s="61" t="s">
        <v>121</v>
      </c>
    </row>
    <row r="315" spans="1:12">
      <c r="A315" s="61" t="s">
        <v>473</v>
      </c>
      <c r="B315" s="61">
        <v>20191203</v>
      </c>
      <c r="C315" s="162">
        <v>528047125345</v>
      </c>
      <c r="D315" s="61" t="s">
        <v>290</v>
      </c>
      <c r="E315" s="61">
        <v>1997.46</v>
      </c>
      <c r="F315" s="61">
        <v>39</v>
      </c>
      <c r="G315" s="61">
        <v>226</v>
      </c>
      <c r="H315" s="61">
        <v>0.1106</v>
      </c>
      <c r="I315" s="61">
        <v>79.9</v>
      </c>
      <c r="J315" s="61">
        <v>51.22</v>
      </c>
      <c r="K315" s="61" t="s">
        <v>100</v>
      </c>
      <c r="L315" s="61" t="s">
        <v>121</v>
      </c>
    </row>
    <row r="316" spans="1:12">
      <c r="A316" s="61" t="s">
        <v>473</v>
      </c>
      <c r="B316" s="61">
        <v>20191203</v>
      </c>
      <c r="C316" s="162">
        <v>592505020153</v>
      </c>
      <c r="D316" s="61" t="s">
        <v>313</v>
      </c>
      <c r="E316" s="61">
        <v>1990.4</v>
      </c>
      <c r="F316" s="61">
        <v>268</v>
      </c>
      <c r="G316" s="61">
        <v>927</v>
      </c>
      <c r="H316" s="61">
        <v>0.206</v>
      </c>
      <c r="I316" s="61">
        <v>10.42</v>
      </c>
      <c r="J316" s="61">
        <v>7.43</v>
      </c>
      <c r="K316" s="61" t="s">
        <v>314</v>
      </c>
      <c r="L316" s="61" t="s">
        <v>170</v>
      </c>
    </row>
    <row r="317" spans="1:12">
      <c r="A317" s="61" t="s">
        <v>473</v>
      </c>
      <c r="B317" s="61">
        <v>20191203</v>
      </c>
      <c r="C317" s="162">
        <v>593744734497</v>
      </c>
      <c r="D317" s="61" t="s">
        <v>386</v>
      </c>
      <c r="E317" s="61">
        <v>1885.41</v>
      </c>
      <c r="F317" s="61">
        <v>63</v>
      </c>
      <c r="G317" s="61">
        <v>526</v>
      </c>
      <c r="H317" s="61">
        <v>0.0703</v>
      </c>
      <c r="I317" s="61">
        <v>50.96</v>
      </c>
      <c r="J317" s="61">
        <v>29.93</v>
      </c>
      <c r="K317" s="61" t="s">
        <v>387</v>
      </c>
      <c r="L317" s="61" t="s">
        <v>121</v>
      </c>
    </row>
    <row r="318" spans="1:12">
      <c r="A318" s="61" t="s">
        <v>473</v>
      </c>
      <c r="B318" s="61">
        <v>20191203</v>
      </c>
      <c r="C318" s="162">
        <v>527733177957</v>
      </c>
      <c r="D318" s="61" t="s">
        <v>309</v>
      </c>
      <c r="E318" s="61">
        <v>1868.4</v>
      </c>
      <c r="F318" s="61">
        <v>61</v>
      </c>
      <c r="G318" s="61">
        <v>298</v>
      </c>
      <c r="H318" s="61">
        <v>0.1678</v>
      </c>
      <c r="I318" s="61">
        <v>37.37</v>
      </c>
      <c r="J318" s="61">
        <v>30.63</v>
      </c>
      <c r="K318" s="61" t="s">
        <v>310</v>
      </c>
      <c r="L318" s="61" t="s">
        <v>158</v>
      </c>
    </row>
    <row r="319" spans="1:12">
      <c r="A319" s="61" t="s">
        <v>473</v>
      </c>
      <c r="B319" s="61">
        <v>20191203</v>
      </c>
      <c r="C319" s="162">
        <v>524754970729</v>
      </c>
      <c r="D319" s="61" t="s">
        <v>324</v>
      </c>
      <c r="E319" s="61">
        <v>1861.53</v>
      </c>
      <c r="F319" s="61">
        <v>49</v>
      </c>
      <c r="G319" s="61">
        <v>583</v>
      </c>
      <c r="H319" s="61">
        <v>0.0394</v>
      </c>
      <c r="I319" s="61">
        <v>80.94</v>
      </c>
      <c r="J319" s="61">
        <v>37.99</v>
      </c>
      <c r="K319" s="61" t="s">
        <v>74</v>
      </c>
      <c r="L319" s="61" t="s">
        <v>170</v>
      </c>
    </row>
    <row r="320" spans="1:12">
      <c r="A320" s="61" t="s">
        <v>473</v>
      </c>
      <c r="B320" s="61">
        <v>20191203</v>
      </c>
      <c r="C320" s="162">
        <v>17609664652</v>
      </c>
      <c r="D320" s="61" t="s">
        <v>291</v>
      </c>
      <c r="E320" s="61">
        <v>1751.78</v>
      </c>
      <c r="F320" s="61">
        <v>265</v>
      </c>
      <c r="G320" s="61">
        <v>1080</v>
      </c>
      <c r="H320" s="61">
        <v>0.1833</v>
      </c>
      <c r="I320" s="61">
        <v>8.85</v>
      </c>
      <c r="J320" s="61">
        <v>6.61</v>
      </c>
      <c r="K320" s="61" t="s">
        <v>292</v>
      </c>
      <c r="L320" s="61" t="s">
        <v>158</v>
      </c>
    </row>
    <row r="321" spans="1:12">
      <c r="A321" s="61" t="s">
        <v>473</v>
      </c>
      <c r="B321" s="61">
        <v>20191203</v>
      </c>
      <c r="C321" s="162">
        <v>591439605080</v>
      </c>
      <c r="D321" s="61" t="s">
        <v>347</v>
      </c>
      <c r="E321" s="61">
        <v>1738.67</v>
      </c>
      <c r="F321" s="61">
        <v>193</v>
      </c>
      <c r="G321" s="61">
        <v>1653</v>
      </c>
      <c r="H321" s="61">
        <v>0.0974</v>
      </c>
      <c r="I321" s="61">
        <v>10.8</v>
      </c>
      <c r="J321" s="61">
        <v>9.01</v>
      </c>
      <c r="K321" s="61" t="s">
        <v>348</v>
      </c>
      <c r="L321" s="61" t="s">
        <v>158</v>
      </c>
    </row>
    <row r="322" spans="1:12">
      <c r="A322" s="61" t="s">
        <v>473</v>
      </c>
      <c r="B322" s="61">
        <v>20191203</v>
      </c>
      <c r="C322" s="162">
        <v>576123419275</v>
      </c>
      <c r="D322" s="61" t="s">
        <v>298</v>
      </c>
      <c r="E322" s="61">
        <v>1692.42</v>
      </c>
      <c r="F322" s="61">
        <v>299</v>
      </c>
      <c r="G322" s="61">
        <v>1406</v>
      </c>
      <c r="H322" s="61">
        <v>0.2048</v>
      </c>
      <c r="I322" s="61">
        <v>5.88</v>
      </c>
      <c r="J322" s="61">
        <v>5.66</v>
      </c>
      <c r="K322" s="61" t="s">
        <v>299</v>
      </c>
      <c r="L322" s="61" t="s">
        <v>158</v>
      </c>
    </row>
    <row r="323" spans="1:12">
      <c r="A323" s="61" t="s">
        <v>473</v>
      </c>
      <c r="B323" s="61">
        <v>20191203</v>
      </c>
      <c r="C323" s="162">
        <v>568765915390</v>
      </c>
      <c r="D323" s="61" t="s">
        <v>300</v>
      </c>
      <c r="E323" s="61">
        <v>1688.49</v>
      </c>
      <c r="F323" s="61">
        <v>1155</v>
      </c>
      <c r="G323" s="61">
        <v>3048</v>
      </c>
      <c r="H323" s="61">
        <v>0.354</v>
      </c>
      <c r="I323" s="61">
        <v>1.56</v>
      </c>
      <c r="J323" s="61">
        <v>1.46</v>
      </c>
      <c r="K323" s="61" t="s">
        <v>301</v>
      </c>
      <c r="L323" s="61" t="s">
        <v>148</v>
      </c>
    </row>
    <row r="324" spans="1:12">
      <c r="A324" s="61" t="s">
        <v>473</v>
      </c>
      <c r="B324" s="61">
        <v>20191203</v>
      </c>
      <c r="C324" s="162">
        <v>572262680111</v>
      </c>
      <c r="D324" s="61" t="s">
        <v>329</v>
      </c>
      <c r="E324" s="61">
        <v>1600.51</v>
      </c>
      <c r="F324" s="61">
        <v>69</v>
      </c>
      <c r="G324" s="61">
        <v>389</v>
      </c>
      <c r="H324" s="61">
        <v>0.1363</v>
      </c>
      <c r="I324" s="61">
        <v>30.2</v>
      </c>
      <c r="J324" s="61">
        <v>23.2</v>
      </c>
      <c r="K324" s="61" t="s">
        <v>330</v>
      </c>
      <c r="L324" s="61" t="s">
        <v>204</v>
      </c>
    </row>
    <row r="325" spans="1:12">
      <c r="A325" s="61" t="s">
        <v>473</v>
      </c>
      <c r="B325" s="61">
        <v>20191203</v>
      </c>
      <c r="C325" s="162">
        <v>569909827792</v>
      </c>
      <c r="D325" s="61" t="s">
        <v>271</v>
      </c>
      <c r="E325" s="61">
        <v>1569.55</v>
      </c>
      <c r="F325" s="61">
        <v>30</v>
      </c>
      <c r="G325" s="61">
        <v>794</v>
      </c>
      <c r="H325" s="61">
        <v>0.0277</v>
      </c>
      <c r="I325" s="61">
        <v>71.34</v>
      </c>
      <c r="J325" s="61">
        <v>52.32</v>
      </c>
      <c r="K325" s="61" t="s">
        <v>62</v>
      </c>
      <c r="L325" s="61" t="s">
        <v>266</v>
      </c>
    </row>
    <row r="326" spans="1:12">
      <c r="A326" s="61" t="s">
        <v>473</v>
      </c>
      <c r="B326" s="61">
        <v>20191203</v>
      </c>
      <c r="C326" s="162">
        <v>37253770022</v>
      </c>
      <c r="D326" s="61" t="s">
        <v>335</v>
      </c>
      <c r="E326" s="61">
        <v>1523.21</v>
      </c>
      <c r="F326" s="61">
        <v>209</v>
      </c>
      <c r="G326" s="61">
        <v>495</v>
      </c>
      <c r="H326" s="61">
        <v>0.1838</v>
      </c>
      <c r="I326" s="61">
        <v>16.74</v>
      </c>
      <c r="J326" s="61">
        <v>7.29</v>
      </c>
      <c r="K326" s="61" t="s">
        <v>336</v>
      </c>
      <c r="L326" s="61" t="s">
        <v>204</v>
      </c>
    </row>
    <row r="327" spans="1:12">
      <c r="A327" s="61" t="s">
        <v>473</v>
      </c>
      <c r="B327" s="61">
        <v>20191203</v>
      </c>
      <c r="C327" s="162">
        <v>537843990110</v>
      </c>
      <c r="D327" s="61" t="s">
        <v>364</v>
      </c>
      <c r="E327" s="61">
        <v>1507.15</v>
      </c>
      <c r="F327" s="61">
        <v>24</v>
      </c>
      <c r="G327" s="61">
        <v>142</v>
      </c>
      <c r="H327" s="61">
        <v>0.0845</v>
      </c>
      <c r="I327" s="61">
        <v>125.6</v>
      </c>
      <c r="J327" s="61">
        <v>62.8</v>
      </c>
      <c r="K327" s="61" t="s">
        <v>365</v>
      </c>
      <c r="L327" s="61" t="s">
        <v>124</v>
      </c>
    </row>
    <row r="328" spans="1:12">
      <c r="A328" s="61" t="s">
        <v>473</v>
      </c>
      <c r="B328" s="61">
        <v>20191203</v>
      </c>
      <c r="C328" s="162">
        <v>576130979060</v>
      </c>
      <c r="D328" s="61" t="s">
        <v>319</v>
      </c>
      <c r="E328" s="61">
        <v>1467.75</v>
      </c>
      <c r="F328" s="61">
        <v>75</v>
      </c>
      <c r="G328" s="61">
        <v>521</v>
      </c>
      <c r="H328" s="61">
        <v>0.1113</v>
      </c>
      <c r="I328" s="61">
        <v>25.31</v>
      </c>
      <c r="J328" s="61">
        <v>19.57</v>
      </c>
      <c r="K328" s="61" t="s">
        <v>320</v>
      </c>
      <c r="L328" s="61" t="s">
        <v>131</v>
      </c>
    </row>
    <row r="329" spans="1:12">
      <c r="A329" s="61" t="s">
        <v>473</v>
      </c>
      <c r="B329" s="61">
        <v>20191203</v>
      </c>
      <c r="C329" s="162">
        <v>592722485900</v>
      </c>
      <c r="D329" s="61" t="s">
        <v>337</v>
      </c>
      <c r="E329" s="61">
        <v>1454.63</v>
      </c>
      <c r="F329" s="61">
        <v>156</v>
      </c>
      <c r="G329" s="61">
        <v>800</v>
      </c>
      <c r="H329" s="61">
        <v>0.1638</v>
      </c>
      <c r="I329" s="61">
        <v>11.1</v>
      </c>
      <c r="J329" s="61">
        <v>9.32</v>
      </c>
      <c r="K329" s="61" t="s">
        <v>338</v>
      </c>
      <c r="L329" s="61" t="s">
        <v>170</v>
      </c>
    </row>
    <row r="330" spans="1:12">
      <c r="A330" s="61" t="s">
        <v>473</v>
      </c>
      <c r="B330" s="61">
        <v>20191203</v>
      </c>
      <c r="C330" s="162">
        <v>596368843930</v>
      </c>
      <c r="D330" s="61" t="s">
        <v>327</v>
      </c>
      <c r="E330" s="61">
        <v>1421.03</v>
      </c>
      <c r="F330" s="61">
        <v>63</v>
      </c>
      <c r="G330" s="61">
        <v>2578</v>
      </c>
      <c r="H330" s="61">
        <v>0.019</v>
      </c>
      <c r="I330" s="61">
        <v>29</v>
      </c>
      <c r="J330" s="61">
        <v>22.56</v>
      </c>
      <c r="K330" s="61" t="s">
        <v>328</v>
      </c>
      <c r="L330" s="61" t="s">
        <v>121</v>
      </c>
    </row>
    <row r="331" spans="1:12">
      <c r="A331" s="61" t="s">
        <v>473</v>
      </c>
      <c r="B331" s="61">
        <v>20191203</v>
      </c>
      <c r="C331" s="162">
        <v>14816670119</v>
      </c>
      <c r="D331" s="61" t="s">
        <v>369</v>
      </c>
      <c r="E331" s="61">
        <v>1388.52</v>
      </c>
      <c r="F331" s="61">
        <v>170</v>
      </c>
      <c r="G331" s="61">
        <v>1253</v>
      </c>
      <c r="H331" s="61">
        <v>0.0846</v>
      </c>
      <c r="I331" s="61">
        <v>13.1</v>
      </c>
      <c r="J331" s="61">
        <v>8.17</v>
      </c>
      <c r="K331" s="61" t="s">
        <v>370</v>
      </c>
      <c r="L331" s="61" t="s">
        <v>121</v>
      </c>
    </row>
    <row r="332" spans="1:12">
      <c r="A332" s="61" t="s">
        <v>473</v>
      </c>
      <c r="B332" s="61">
        <v>20191203</v>
      </c>
      <c r="C332" s="162">
        <v>567833129601</v>
      </c>
      <c r="D332" s="61" t="s">
        <v>325</v>
      </c>
      <c r="E332" s="61">
        <v>1376.74</v>
      </c>
      <c r="F332" s="61">
        <v>67</v>
      </c>
      <c r="G332" s="61">
        <v>360</v>
      </c>
      <c r="H332" s="61">
        <v>0.0639</v>
      </c>
      <c r="I332" s="61">
        <v>59.86</v>
      </c>
      <c r="J332" s="61">
        <v>20.55</v>
      </c>
      <c r="K332" s="61" t="s">
        <v>326</v>
      </c>
      <c r="L332" s="61" t="s">
        <v>121</v>
      </c>
    </row>
    <row r="333" spans="1:12">
      <c r="A333" s="61" t="s">
        <v>473</v>
      </c>
      <c r="B333" s="61">
        <v>20191203</v>
      </c>
      <c r="C333" s="162">
        <v>570361375952</v>
      </c>
      <c r="D333" s="61" t="s">
        <v>341</v>
      </c>
      <c r="E333" s="61">
        <v>1265.21</v>
      </c>
      <c r="F333" s="61">
        <v>30</v>
      </c>
      <c r="G333" s="61">
        <v>224</v>
      </c>
      <c r="H333" s="61">
        <v>0.0848</v>
      </c>
      <c r="I333" s="61">
        <v>66.59</v>
      </c>
      <c r="J333" s="61">
        <v>42.17</v>
      </c>
      <c r="K333" s="61" t="s">
        <v>342</v>
      </c>
      <c r="L333" s="61" t="s">
        <v>266</v>
      </c>
    </row>
    <row r="334" spans="1:12">
      <c r="A334" s="61" t="s">
        <v>473</v>
      </c>
      <c r="B334" s="61">
        <v>20191203</v>
      </c>
      <c r="C334" s="162">
        <v>575744476444</v>
      </c>
      <c r="D334" s="61" t="s">
        <v>422</v>
      </c>
      <c r="E334" s="61">
        <v>1253.96</v>
      </c>
      <c r="F334" s="61">
        <v>140</v>
      </c>
      <c r="G334" s="61">
        <v>343</v>
      </c>
      <c r="H334" s="61">
        <v>0.1166</v>
      </c>
      <c r="I334" s="61">
        <v>31.35</v>
      </c>
      <c r="J334" s="61">
        <v>8.96</v>
      </c>
      <c r="K334" s="61" t="s">
        <v>423</v>
      </c>
      <c r="L334" s="61" t="s">
        <v>158</v>
      </c>
    </row>
    <row r="335" spans="1:12">
      <c r="A335" s="61" t="s">
        <v>473</v>
      </c>
      <c r="B335" s="61">
        <v>20191203</v>
      </c>
      <c r="C335" s="162">
        <v>527733221669</v>
      </c>
      <c r="D335" s="61" t="s">
        <v>376</v>
      </c>
      <c r="E335" s="61">
        <v>1223.24</v>
      </c>
      <c r="F335" s="61">
        <v>33</v>
      </c>
      <c r="G335" s="61">
        <v>109</v>
      </c>
      <c r="H335" s="61">
        <v>0.1835</v>
      </c>
      <c r="I335" s="61">
        <v>61.16</v>
      </c>
      <c r="J335" s="61">
        <v>37.07</v>
      </c>
      <c r="K335" s="61" t="s">
        <v>377</v>
      </c>
      <c r="L335" s="61" t="s">
        <v>121</v>
      </c>
    </row>
    <row r="336" spans="1:12">
      <c r="A336" s="61" t="s">
        <v>473</v>
      </c>
      <c r="B336" s="61">
        <v>20191203</v>
      </c>
      <c r="C336" s="162">
        <v>528047181291</v>
      </c>
      <c r="D336" s="61" t="s">
        <v>397</v>
      </c>
      <c r="E336" s="61">
        <v>1163.27</v>
      </c>
      <c r="F336" s="61">
        <v>27</v>
      </c>
      <c r="G336" s="61">
        <v>54</v>
      </c>
      <c r="H336" s="61">
        <v>0.3519</v>
      </c>
      <c r="I336" s="61">
        <v>61.22</v>
      </c>
      <c r="J336" s="61">
        <v>43.08</v>
      </c>
      <c r="K336" s="61" t="s">
        <v>82</v>
      </c>
      <c r="L336" s="61" t="s">
        <v>124</v>
      </c>
    </row>
    <row r="337" spans="1:12">
      <c r="A337" s="61" t="s">
        <v>473</v>
      </c>
      <c r="B337" s="61">
        <v>20191203</v>
      </c>
      <c r="C337" s="162">
        <v>593809413272</v>
      </c>
      <c r="D337" s="61" t="s">
        <v>371</v>
      </c>
      <c r="E337" s="61">
        <v>1150.74</v>
      </c>
      <c r="F337" s="61">
        <v>19</v>
      </c>
      <c r="G337" s="61">
        <v>1487</v>
      </c>
      <c r="H337" s="61">
        <v>0.0067</v>
      </c>
      <c r="I337" s="61">
        <v>115.07</v>
      </c>
      <c r="J337" s="61">
        <v>60.57</v>
      </c>
      <c r="K337" s="61" t="s">
        <v>66</v>
      </c>
      <c r="L337" s="61" t="s">
        <v>181</v>
      </c>
    </row>
    <row r="338" spans="1:12">
      <c r="A338" s="61" t="s">
        <v>473</v>
      </c>
      <c r="B338" s="61">
        <v>20191203</v>
      </c>
      <c r="C338" s="162">
        <v>570173668187</v>
      </c>
      <c r="D338" s="61" t="s">
        <v>360</v>
      </c>
      <c r="E338" s="61">
        <v>1100.17</v>
      </c>
      <c r="F338" s="61">
        <v>51</v>
      </c>
      <c r="G338" s="61">
        <v>214</v>
      </c>
      <c r="H338" s="61">
        <v>0.1402</v>
      </c>
      <c r="I338" s="61">
        <v>36.67</v>
      </c>
      <c r="J338" s="61">
        <v>21.57</v>
      </c>
      <c r="K338" s="61" t="s">
        <v>361</v>
      </c>
      <c r="L338" s="61" t="s">
        <v>121</v>
      </c>
    </row>
    <row r="339" spans="1:12">
      <c r="A339" s="61" t="s">
        <v>473</v>
      </c>
      <c r="B339" s="61">
        <v>20191203</v>
      </c>
      <c r="C339" s="162">
        <v>528046969601</v>
      </c>
      <c r="D339" s="61" t="s">
        <v>411</v>
      </c>
      <c r="E339" s="61">
        <v>1086.51</v>
      </c>
      <c r="F339" s="61">
        <v>66</v>
      </c>
      <c r="G339" s="61">
        <v>148</v>
      </c>
      <c r="H339" s="61">
        <v>0.2838</v>
      </c>
      <c r="I339" s="61">
        <v>25.87</v>
      </c>
      <c r="J339" s="61">
        <v>16.46</v>
      </c>
      <c r="K339" s="61" t="s">
        <v>412</v>
      </c>
      <c r="L339" s="61" t="s">
        <v>121</v>
      </c>
    </row>
    <row r="340" spans="1:12">
      <c r="A340" s="61" t="s">
        <v>473</v>
      </c>
      <c r="B340" s="61">
        <v>20191203</v>
      </c>
      <c r="C340" s="162">
        <v>527719726342</v>
      </c>
      <c r="D340" s="61" t="s">
        <v>322</v>
      </c>
      <c r="E340" s="61">
        <v>1014.54</v>
      </c>
      <c r="F340" s="61">
        <v>17</v>
      </c>
      <c r="G340" s="61">
        <v>85</v>
      </c>
      <c r="H340" s="61">
        <v>0.0941</v>
      </c>
      <c r="I340" s="61">
        <v>126.82</v>
      </c>
      <c r="J340" s="61">
        <v>59.68</v>
      </c>
      <c r="K340" s="61" t="s">
        <v>86</v>
      </c>
      <c r="L340" s="61" t="s">
        <v>124</v>
      </c>
    </row>
    <row r="341" spans="1:12">
      <c r="A341" s="61" t="s">
        <v>473</v>
      </c>
      <c r="B341" s="61">
        <v>20191203</v>
      </c>
      <c r="C341" s="162">
        <v>566160365748</v>
      </c>
      <c r="D341" s="61" t="s">
        <v>402</v>
      </c>
      <c r="E341" s="61">
        <v>1010.68</v>
      </c>
      <c r="F341" s="61">
        <v>43</v>
      </c>
      <c r="G341" s="61">
        <v>777</v>
      </c>
      <c r="H341" s="61">
        <v>0.0502</v>
      </c>
      <c r="I341" s="61">
        <v>25.91</v>
      </c>
      <c r="J341" s="61">
        <v>23.5</v>
      </c>
      <c r="K341" s="61" t="s">
        <v>403</v>
      </c>
      <c r="L341" s="61" t="s">
        <v>148</v>
      </c>
    </row>
    <row r="342" spans="1:12">
      <c r="A342" s="61" t="s">
        <v>473</v>
      </c>
      <c r="B342" s="61">
        <v>20191203</v>
      </c>
      <c r="C342" s="162">
        <v>591896537696</v>
      </c>
      <c r="D342" s="61" t="s">
        <v>378</v>
      </c>
      <c r="E342" s="61">
        <v>1009.34</v>
      </c>
      <c r="F342" s="61">
        <v>26</v>
      </c>
      <c r="G342" s="61">
        <v>559</v>
      </c>
      <c r="H342" s="61">
        <v>0.0394</v>
      </c>
      <c r="I342" s="61">
        <v>45.88</v>
      </c>
      <c r="J342" s="61">
        <v>38.82</v>
      </c>
      <c r="K342" s="61" t="s">
        <v>379</v>
      </c>
      <c r="L342" s="61" t="s">
        <v>121</v>
      </c>
    </row>
    <row r="343" spans="1:12">
      <c r="A343" s="61" t="s">
        <v>473</v>
      </c>
      <c r="B343" s="61">
        <v>20191203</v>
      </c>
      <c r="C343" s="162">
        <v>592889713507</v>
      </c>
      <c r="D343" s="61" t="s">
        <v>372</v>
      </c>
      <c r="E343" s="61">
        <v>1004.9</v>
      </c>
      <c r="F343" s="61">
        <v>27</v>
      </c>
      <c r="G343" s="61">
        <v>616</v>
      </c>
      <c r="H343" s="61">
        <v>0.0422</v>
      </c>
      <c r="I343" s="61">
        <v>38.65</v>
      </c>
      <c r="J343" s="61">
        <v>37.22</v>
      </c>
      <c r="K343" s="61" t="s">
        <v>70</v>
      </c>
      <c r="L343" s="61" t="s">
        <v>148</v>
      </c>
    </row>
    <row r="344" spans="1:12">
      <c r="A344" s="61" t="s">
        <v>473</v>
      </c>
      <c r="B344" s="61">
        <v>20191203</v>
      </c>
      <c r="C344" s="162">
        <v>538927350752</v>
      </c>
      <c r="D344" s="61" t="s">
        <v>375</v>
      </c>
      <c r="E344" s="61">
        <v>952.7</v>
      </c>
      <c r="F344" s="61">
        <v>21</v>
      </c>
      <c r="G344" s="61">
        <v>195</v>
      </c>
      <c r="H344" s="61">
        <v>0.1026</v>
      </c>
      <c r="I344" s="61">
        <v>47.63</v>
      </c>
      <c r="J344" s="61">
        <v>45.37</v>
      </c>
      <c r="K344" s="61" t="s">
        <v>72</v>
      </c>
      <c r="L344" s="61" t="s">
        <v>148</v>
      </c>
    </row>
    <row r="345" spans="1:12">
      <c r="A345" s="61" t="s">
        <v>473</v>
      </c>
      <c r="B345" s="61">
        <v>20191203</v>
      </c>
      <c r="C345" s="162">
        <v>596986065929</v>
      </c>
      <c r="D345" s="61" t="s">
        <v>351</v>
      </c>
      <c r="E345" s="61">
        <v>947.24</v>
      </c>
      <c r="F345" s="61">
        <v>28</v>
      </c>
      <c r="G345" s="61">
        <v>376</v>
      </c>
      <c r="H345" s="61">
        <v>0.0558</v>
      </c>
      <c r="I345" s="61">
        <v>45.11</v>
      </c>
      <c r="J345" s="61">
        <v>33.83</v>
      </c>
      <c r="K345" s="61" t="s">
        <v>19</v>
      </c>
      <c r="L345" s="61" t="s">
        <v>170</v>
      </c>
    </row>
    <row r="346" spans="1:12">
      <c r="A346" s="61" t="s">
        <v>473</v>
      </c>
      <c r="B346" s="61">
        <v>20191203</v>
      </c>
      <c r="C346" s="162">
        <v>591217480117</v>
      </c>
      <c r="D346" s="61" t="s">
        <v>293</v>
      </c>
      <c r="E346" s="61">
        <v>940.06</v>
      </c>
      <c r="F346" s="61">
        <v>21</v>
      </c>
      <c r="G346" s="61">
        <v>1096</v>
      </c>
      <c r="H346" s="61">
        <v>0.0173</v>
      </c>
      <c r="I346" s="61">
        <v>49.48</v>
      </c>
      <c r="J346" s="61">
        <v>44.76</v>
      </c>
      <c r="K346" s="61" t="s">
        <v>294</v>
      </c>
      <c r="L346" s="61" t="s">
        <v>121</v>
      </c>
    </row>
    <row r="347" spans="1:12">
      <c r="A347" s="61" t="s">
        <v>473</v>
      </c>
      <c r="B347" s="61">
        <v>20191203</v>
      </c>
      <c r="C347" s="162">
        <v>592878213305</v>
      </c>
      <c r="D347" s="61" t="s">
        <v>352</v>
      </c>
      <c r="E347" s="61">
        <v>928.88</v>
      </c>
      <c r="F347" s="61">
        <v>261</v>
      </c>
      <c r="G347" s="61">
        <v>876</v>
      </c>
      <c r="H347" s="61">
        <v>0.1929</v>
      </c>
      <c r="I347" s="61">
        <v>5.5</v>
      </c>
      <c r="J347" s="61">
        <v>3.56</v>
      </c>
      <c r="K347" s="61" t="s">
        <v>353</v>
      </c>
      <c r="L347" s="61" t="s">
        <v>148</v>
      </c>
    </row>
    <row r="348" spans="1:12">
      <c r="A348" s="61" t="s">
        <v>473</v>
      </c>
      <c r="B348" s="61">
        <v>20191203</v>
      </c>
      <c r="C348" s="162">
        <v>574735494600</v>
      </c>
      <c r="D348" s="61" t="s">
        <v>358</v>
      </c>
      <c r="E348" s="61">
        <v>925.48</v>
      </c>
      <c r="F348" s="61">
        <v>16</v>
      </c>
      <c r="G348" s="61">
        <v>236</v>
      </c>
      <c r="H348" s="61">
        <v>0.0466</v>
      </c>
      <c r="I348" s="61">
        <v>84.13</v>
      </c>
      <c r="J348" s="61">
        <v>57.84</v>
      </c>
      <c r="K348" s="61" t="s">
        <v>359</v>
      </c>
      <c r="L348" s="61" t="s">
        <v>124</v>
      </c>
    </row>
    <row r="349" spans="1:12">
      <c r="A349" s="61" t="s">
        <v>473</v>
      </c>
      <c r="B349" s="61">
        <v>20191203</v>
      </c>
      <c r="C349" s="162">
        <v>599202597486</v>
      </c>
      <c r="D349" s="61" t="s">
        <v>452</v>
      </c>
      <c r="E349" s="61">
        <v>863.61</v>
      </c>
      <c r="F349" s="61">
        <v>13</v>
      </c>
      <c r="G349" s="61">
        <v>29</v>
      </c>
      <c r="H349" s="61">
        <v>0.1724</v>
      </c>
      <c r="I349" s="61">
        <v>172.72</v>
      </c>
      <c r="J349" s="61">
        <v>66.43</v>
      </c>
      <c r="K349" s="61" t="s">
        <v>453</v>
      </c>
      <c r="L349" s="61" t="s">
        <v>121</v>
      </c>
    </row>
    <row r="350" spans="1:12">
      <c r="A350" s="61" t="s">
        <v>473</v>
      </c>
      <c r="B350" s="61">
        <v>20191203</v>
      </c>
      <c r="C350" s="162">
        <v>17609936348</v>
      </c>
      <c r="D350" s="61" t="s">
        <v>343</v>
      </c>
      <c r="E350" s="61">
        <v>836.68</v>
      </c>
      <c r="F350" s="61">
        <v>302</v>
      </c>
      <c r="G350" s="61">
        <v>644</v>
      </c>
      <c r="H350" s="61">
        <v>0.2531</v>
      </c>
      <c r="I350" s="61">
        <v>5.13</v>
      </c>
      <c r="J350" s="61">
        <v>2.77</v>
      </c>
      <c r="K350" s="61" t="s">
        <v>344</v>
      </c>
      <c r="L350" s="61" t="s">
        <v>170</v>
      </c>
    </row>
    <row r="351" spans="1:12">
      <c r="A351" s="61" t="s">
        <v>473</v>
      </c>
      <c r="B351" s="61">
        <v>20191203</v>
      </c>
      <c r="C351" s="162">
        <v>542631276327</v>
      </c>
      <c r="D351" s="61" t="s">
        <v>356</v>
      </c>
      <c r="E351" s="61">
        <v>752.11</v>
      </c>
      <c r="F351" s="61">
        <v>19</v>
      </c>
      <c r="G351" s="61">
        <v>333</v>
      </c>
      <c r="H351" s="61">
        <v>0.0571</v>
      </c>
      <c r="I351" s="61">
        <v>39.58</v>
      </c>
      <c r="J351" s="61">
        <v>39.58</v>
      </c>
      <c r="K351" s="61" t="s">
        <v>357</v>
      </c>
      <c r="L351" s="61" t="s">
        <v>204</v>
      </c>
    </row>
    <row r="352" spans="1:12">
      <c r="A352" s="61" t="s">
        <v>473</v>
      </c>
      <c r="B352" s="61">
        <v>20191203</v>
      </c>
      <c r="C352" s="162">
        <v>547190677216</v>
      </c>
      <c r="D352" s="61" t="s">
        <v>362</v>
      </c>
      <c r="E352" s="61">
        <v>739.67</v>
      </c>
      <c r="F352" s="61">
        <v>30</v>
      </c>
      <c r="G352" s="61">
        <v>101</v>
      </c>
      <c r="H352" s="61">
        <v>0.2772</v>
      </c>
      <c r="I352" s="61">
        <v>26.42</v>
      </c>
      <c r="J352" s="61">
        <v>24.66</v>
      </c>
      <c r="K352" s="61" t="s">
        <v>363</v>
      </c>
      <c r="L352" s="61" t="s">
        <v>148</v>
      </c>
    </row>
    <row r="353" spans="1:12">
      <c r="A353" s="61" t="s">
        <v>473</v>
      </c>
      <c r="B353" s="61">
        <v>20191203</v>
      </c>
      <c r="C353" s="162">
        <v>523138079161</v>
      </c>
      <c r="D353" s="61" t="s">
        <v>384</v>
      </c>
      <c r="E353" s="61">
        <v>720.84</v>
      </c>
      <c r="F353" s="61">
        <v>120</v>
      </c>
      <c r="G353" s="61">
        <v>309</v>
      </c>
      <c r="H353" s="61">
        <v>0.2233</v>
      </c>
      <c r="I353" s="61">
        <v>10.45</v>
      </c>
      <c r="J353" s="61">
        <v>6.01</v>
      </c>
      <c r="K353" s="61" t="s">
        <v>385</v>
      </c>
      <c r="L353" s="61" t="s">
        <v>170</v>
      </c>
    </row>
    <row r="354" spans="1:12">
      <c r="A354" s="61" t="s">
        <v>473</v>
      </c>
      <c r="B354" s="61">
        <v>20191203</v>
      </c>
      <c r="C354" s="162">
        <v>538267926200</v>
      </c>
      <c r="D354" s="61" t="s">
        <v>442</v>
      </c>
      <c r="E354" s="61">
        <v>710.13</v>
      </c>
      <c r="F354" s="61">
        <v>8</v>
      </c>
      <c r="G354" s="61">
        <v>289</v>
      </c>
      <c r="H354" s="61">
        <v>0.0208</v>
      </c>
      <c r="I354" s="61">
        <v>118.36</v>
      </c>
      <c r="J354" s="61">
        <v>88.77</v>
      </c>
      <c r="K354" s="61" t="s">
        <v>443</v>
      </c>
      <c r="L354" s="61" t="s">
        <v>124</v>
      </c>
    </row>
    <row r="355" spans="1:12">
      <c r="A355" s="61" t="s">
        <v>473</v>
      </c>
      <c r="B355" s="61">
        <v>20191203</v>
      </c>
      <c r="C355" s="162">
        <v>527119411115</v>
      </c>
      <c r="D355" s="61" t="s">
        <v>283</v>
      </c>
      <c r="E355" s="61">
        <v>704.59</v>
      </c>
      <c r="F355" s="61">
        <v>16</v>
      </c>
      <c r="G355" s="61">
        <v>80</v>
      </c>
      <c r="H355" s="61">
        <v>0.175</v>
      </c>
      <c r="I355" s="61">
        <v>50.33</v>
      </c>
      <c r="J355" s="61">
        <v>44.04</v>
      </c>
      <c r="K355" s="61" t="s">
        <v>99</v>
      </c>
      <c r="L355" s="61" t="s">
        <v>121</v>
      </c>
    </row>
    <row r="356" spans="1:12">
      <c r="A356" s="61" t="s">
        <v>473</v>
      </c>
      <c r="B356" s="61">
        <v>20191203</v>
      </c>
      <c r="C356" s="162">
        <v>575961933882</v>
      </c>
      <c r="D356" s="61" t="s">
        <v>382</v>
      </c>
      <c r="E356" s="61">
        <v>587.66</v>
      </c>
      <c r="F356" s="61">
        <v>22</v>
      </c>
      <c r="G356" s="61">
        <v>137</v>
      </c>
      <c r="H356" s="61">
        <v>0.1022</v>
      </c>
      <c r="I356" s="61">
        <v>41.98</v>
      </c>
      <c r="J356" s="61">
        <v>26.71</v>
      </c>
      <c r="K356" s="61" t="s">
        <v>383</v>
      </c>
      <c r="L356" s="61" t="s">
        <v>148</v>
      </c>
    </row>
    <row r="357" spans="1:12">
      <c r="A357" s="61" t="s">
        <v>473</v>
      </c>
      <c r="B357" s="61">
        <v>20191203</v>
      </c>
      <c r="C357" s="162">
        <v>554217085959</v>
      </c>
      <c r="D357" s="61" t="s">
        <v>408</v>
      </c>
      <c r="E357" s="61">
        <v>548.81</v>
      </c>
      <c r="F357" s="61">
        <v>13</v>
      </c>
      <c r="G357" s="61">
        <v>78</v>
      </c>
      <c r="H357" s="61">
        <v>0.1026</v>
      </c>
      <c r="I357" s="61">
        <v>68.6</v>
      </c>
      <c r="J357" s="61">
        <v>42.22</v>
      </c>
      <c r="K357" s="61" t="s">
        <v>85</v>
      </c>
      <c r="L357" s="61" t="s">
        <v>124</v>
      </c>
    </row>
    <row r="358" spans="1:12">
      <c r="A358" s="61" t="s">
        <v>473</v>
      </c>
      <c r="B358" s="61">
        <v>20191203</v>
      </c>
      <c r="C358" s="162">
        <v>528064196860</v>
      </c>
      <c r="D358" s="61" t="s">
        <v>368</v>
      </c>
      <c r="E358" s="61">
        <v>535.77</v>
      </c>
      <c r="F358" s="61">
        <v>8</v>
      </c>
      <c r="G358" s="61">
        <v>72</v>
      </c>
      <c r="H358" s="61">
        <v>0.0833</v>
      </c>
      <c r="I358" s="61">
        <v>89.3</v>
      </c>
      <c r="J358" s="61">
        <v>66.97</v>
      </c>
      <c r="K358" s="61" t="s">
        <v>83</v>
      </c>
      <c r="L358" s="61" t="s">
        <v>121</v>
      </c>
    </row>
    <row r="359" spans="1:12">
      <c r="A359" s="61" t="s">
        <v>473</v>
      </c>
      <c r="B359" s="61">
        <v>20191203</v>
      </c>
      <c r="C359" s="162">
        <v>528064232769</v>
      </c>
      <c r="D359" s="61" t="s">
        <v>321</v>
      </c>
      <c r="E359" s="61">
        <v>519.91</v>
      </c>
      <c r="F359" s="61">
        <v>12</v>
      </c>
      <c r="G359" s="61">
        <v>78</v>
      </c>
      <c r="H359" s="61">
        <v>0.1026</v>
      </c>
      <c r="I359" s="61">
        <v>64.99</v>
      </c>
      <c r="J359" s="61">
        <v>43.33</v>
      </c>
      <c r="K359" s="61" t="s">
        <v>96</v>
      </c>
      <c r="L359" s="61" t="s">
        <v>121</v>
      </c>
    </row>
    <row r="360" spans="1:12">
      <c r="A360" s="61" t="s">
        <v>473</v>
      </c>
      <c r="B360" s="61">
        <v>20191203</v>
      </c>
      <c r="C360" s="162">
        <v>527733381602</v>
      </c>
      <c r="D360" s="61" t="s">
        <v>388</v>
      </c>
      <c r="E360" s="61">
        <v>481.59</v>
      </c>
      <c r="F360" s="61">
        <v>19</v>
      </c>
      <c r="G360" s="61">
        <v>332</v>
      </c>
      <c r="H360" s="61">
        <v>0.0331</v>
      </c>
      <c r="I360" s="61">
        <v>43.78</v>
      </c>
      <c r="J360" s="61">
        <v>25.35</v>
      </c>
      <c r="K360" s="61" t="s">
        <v>389</v>
      </c>
      <c r="L360" s="61" t="s">
        <v>121</v>
      </c>
    </row>
    <row r="361" spans="1:12">
      <c r="A361" s="61" t="s">
        <v>473</v>
      </c>
      <c r="B361" s="61">
        <v>20191203</v>
      </c>
      <c r="C361" s="162">
        <v>578894356956</v>
      </c>
      <c r="D361" s="61" t="s">
        <v>400</v>
      </c>
      <c r="E361" s="61">
        <v>479.37</v>
      </c>
      <c r="F361" s="61">
        <v>19</v>
      </c>
      <c r="G361" s="61">
        <v>248</v>
      </c>
      <c r="H361" s="61">
        <v>0.0484</v>
      </c>
      <c r="I361" s="61">
        <v>39.95</v>
      </c>
      <c r="J361" s="61">
        <v>25.23</v>
      </c>
      <c r="K361" s="61" t="s">
        <v>401</v>
      </c>
      <c r="L361" s="61" t="s">
        <v>158</v>
      </c>
    </row>
    <row r="362" spans="1:12">
      <c r="A362" s="61" t="s">
        <v>473</v>
      </c>
      <c r="B362" s="61">
        <v>20191203</v>
      </c>
      <c r="C362" s="162">
        <v>587241915065</v>
      </c>
      <c r="D362" s="61" t="s">
        <v>390</v>
      </c>
      <c r="E362" s="61">
        <v>473.74</v>
      </c>
      <c r="F362" s="61">
        <v>16</v>
      </c>
      <c r="G362" s="61">
        <v>113</v>
      </c>
      <c r="H362" s="61">
        <v>0.1327</v>
      </c>
      <c r="I362" s="61">
        <v>31.58</v>
      </c>
      <c r="J362" s="61">
        <v>29.61</v>
      </c>
      <c r="K362" s="61" t="s">
        <v>391</v>
      </c>
      <c r="L362" s="61" t="s">
        <v>121</v>
      </c>
    </row>
    <row r="363" spans="1:12">
      <c r="A363" s="61" t="s">
        <v>473</v>
      </c>
      <c r="B363" s="61">
        <v>20191203</v>
      </c>
      <c r="C363" s="162">
        <v>42301063223</v>
      </c>
      <c r="D363" s="61" t="s">
        <v>380</v>
      </c>
      <c r="E363" s="61">
        <v>450.44</v>
      </c>
      <c r="F363" s="61">
        <v>26</v>
      </c>
      <c r="G363" s="61">
        <v>282</v>
      </c>
      <c r="H363" s="61">
        <v>0.0532</v>
      </c>
      <c r="I363" s="61">
        <v>30.03</v>
      </c>
      <c r="J363" s="61">
        <v>17.32</v>
      </c>
      <c r="K363" s="61" t="s">
        <v>381</v>
      </c>
      <c r="L363" s="61" t="s">
        <v>121</v>
      </c>
    </row>
    <row r="364" spans="1:12">
      <c r="A364" s="61" t="s">
        <v>473</v>
      </c>
      <c r="B364" s="61">
        <v>20191203</v>
      </c>
      <c r="C364" s="162">
        <v>527183564590</v>
      </c>
      <c r="D364" s="61" t="s">
        <v>289</v>
      </c>
      <c r="E364" s="61">
        <v>416.26</v>
      </c>
      <c r="F364" s="61">
        <v>7</v>
      </c>
      <c r="G364" s="61">
        <v>114</v>
      </c>
      <c r="H364" s="61">
        <v>0.0614</v>
      </c>
      <c r="I364" s="61">
        <v>59.47</v>
      </c>
      <c r="J364" s="61">
        <v>59.47</v>
      </c>
      <c r="K364" s="61" t="s">
        <v>101</v>
      </c>
      <c r="L364" s="61" t="s">
        <v>124</v>
      </c>
    </row>
    <row r="365" spans="1:12">
      <c r="A365" s="61" t="s">
        <v>473</v>
      </c>
      <c r="B365" s="61">
        <v>20191203</v>
      </c>
      <c r="C365" s="162">
        <v>599139729217</v>
      </c>
      <c r="D365" s="61" t="s">
        <v>394</v>
      </c>
      <c r="E365" s="61">
        <v>401.39</v>
      </c>
      <c r="F365" s="61">
        <v>25</v>
      </c>
      <c r="G365" s="61">
        <v>144</v>
      </c>
      <c r="H365" s="61">
        <v>0.1528</v>
      </c>
      <c r="I365" s="61">
        <v>18.25</v>
      </c>
      <c r="J365" s="61">
        <v>16.06</v>
      </c>
      <c r="K365" s="61" t="e">
        <v>#N/A</v>
      </c>
      <c r="L365" s="61" t="e">
        <v>#N/A</v>
      </c>
    </row>
    <row r="366" spans="1:12">
      <c r="A366" s="61" t="s">
        <v>473</v>
      </c>
      <c r="B366" s="61">
        <v>20191203</v>
      </c>
      <c r="C366" s="162">
        <v>527169293681</v>
      </c>
      <c r="D366" s="61" t="s">
        <v>415</v>
      </c>
      <c r="E366" s="61">
        <v>382.41</v>
      </c>
      <c r="F366" s="61">
        <v>12</v>
      </c>
      <c r="G366" s="61">
        <v>260</v>
      </c>
      <c r="H366" s="61">
        <v>0.0346</v>
      </c>
      <c r="I366" s="61">
        <v>42.49</v>
      </c>
      <c r="J366" s="61">
        <v>31.87</v>
      </c>
      <c r="K366" s="61" t="s">
        <v>416</v>
      </c>
      <c r="L366" s="61" t="s">
        <v>121</v>
      </c>
    </row>
    <row r="367" spans="1:12">
      <c r="A367" s="61" t="s">
        <v>473</v>
      </c>
      <c r="B367" s="61">
        <v>20191203</v>
      </c>
      <c r="C367" s="162">
        <v>528032990563</v>
      </c>
      <c r="D367" s="61" t="s">
        <v>392</v>
      </c>
      <c r="E367" s="61">
        <v>352.34</v>
      </c>
      <c r="F367" s="61">
        <v>17</v>
      </c>
      <c r="G367" s="61">
        <v>74</v>
      </c>
      <c r="H367" s="61">
        <v>0.1622</v>
      </c>
      <c r="I367" s="61">
        <v>29.36</v>
      </c>
      <c r="J367" s="61">
        <v>20.73</v>
      </c>
      <c r="K367" s="61" t="s">
        <v>393</v>
      </c>
      <c r="L367" s="61" t="s">
        <v>121</v>
      </c>
    </row>
    <row r="368" spans="1:12">
      <c r="A368" s="61" t="s">
        <v>473</v>
      </c>
      <c r="B368" s="61">
        <v>20191203</v>
      </c>
      <c r="C368" s="162">
        <v>588993275843</v>
      </c>
      <c r="D368" s="61" t="s">
        <v>373</v>
      </c>
      <c r="E368" s="61">
        <v>305.96</v>
      </c>
      <c r="F368" s="61">
        <v>10</v>
      </c>
      <c r="G368" s="61">
        <v>146</v>
      </c>
      <c r="H368" s="61">
        <v>0.0479</v>
      </c>
      <c r="I368" s="61">
        <v>43.71</v>
      </c>
      <c r="J368" s="61">
        <v>30.6</v>
      </c>
      <c r="K368" s="61" t="s">
        <v>374</v>
      </c>
      <c r="L368" s="61" t="s">
        <v>131</v>
      </c>
    </row>
    <row r="369" spans="1:12">
      <c r="A369" s="61" t="s">
        <v>473</v>
      </c>
      <c r="B369" s="61">
        <v>20191203</v>
      </c>
      <c r="C369" s="162">
        <v>604021319220</v>
      </c>
      <c r="D369" s="61" t="s">
        <v>434</v>
      </c>
      <c r="E369" s="61">
        <v>278.56</v>
      </c>
      <c r="F369" s="61">
        <v>4</v>
      </c>
      <c r="G369" s="61">
        <v>75</v>
      </c>
      <c r="H369" s="61">
        <v>0.0533</v>
      </c>
      <c r="I369" s="61">
        <v>69.64</v>
      </c>
      <c r="J369" s="61">
        <v>69.64</v>
      </c>
      <c r="K369" s="61" t="s">
        <v>13</v>
      </c>
      <c r="L369" s="61" t="s">
        <v>124</v>
      </c>
    </row>
    <row r="370" spans="1:12">
      <c r="A370" s="61" t="s">
        <v>473</v>
      </c>
      <c r="B370" s="61">
        <v>20191203</v>
      </c>
      <c r="C370" s="162">
        <v>538265230095</v>
      </c>
      <c r="D370" s="61" t="s">
        <v>424</v>
      </c>
      <c r="E370" s="61">
        <v>260.2</v>
      </c>
      <c r="F370" s="61">
        <v>6</v>
      </c>
      <c r="G370" s="61">
        <v>42</v>
      </c>
      <c r="H370" s="61">
        <v>0.0714</v>
      </c>
      <c r="I370" s="61">
        <v>86.73</v>
      </c>
      <c r="J370" s="61">
        <v>43.37</v>
      </c>
      <c r="K370" s="61" t="s">
        <v>425</v>
      </c>
      <c r="L370" s="61" t="s">
        <v>121</v>
      </c>
    </row>
    <row r="371" spans="1:12">
      <c r="A371" s="61" t="s">
        <v>473</v>
      </c>
      <c r="B371" s="61">
        <v>20191203</v>
      </c>
      <c r="C371" s="162">
        <v>583511426009</v>
      </c>
      <c r="D371" s="61" t="s">
        <v>404</v>
      </c>
      <c r="E371" s="61">
        <v>256.22</v>
      </c>
      <c r="F371" s="61">
        <v>4</v>
      </c>
      <c r="G371" s="61">
        <v>149</v>
      </c>
      <c r="H371" s="61">
        <v>0.0201</v>
      </c>
      <c r="I371" s="61">
        <v>85.41</v>
      </c>
      <c r="J371" s="61">
        <v>64.06</v>
      </c>
      <c r="K371" s="61" t="s">
        <v>405</v>
      </c>
      <c r="L371" s="61" t="s">
        <v>124</v>
      </c>
    </row>
    <row r="372" spans="1:12">
      <c r="A372" s="61" t="s">
        <v>473</v>
      </c>
      <c r="B372" s="61">
        <v>20191203</v>
      </c>
      <c r="C372" s="162">
        <v>528064556251</v>
      </c>
      <c r="D372" s="61" t="s">
        <v>427</v>
      </c>
      <c r="E372" s="61">
        <v>237.36</v>
      </c>
      <c r="F372" s="61">
        <v>8</v>
      </c>
      <c r="G372" s="61">
        <v>52</v>
      </c>
      <c r="H372" s="61">
        <v>0.1346</v>
      </c>
      <c r="I372" s="61">
        <v>33.91</v>
      </c>
      <c r="J372" s="61">
        <v>29.67</v>
      </c>
      <c r="K372" s="61" t="s">
        <v>428</v>
      </c>
      <c r="L372" s="61" t="s">
        <v>121</v>
      </c>
    </row>
    <row r="373" spans="1:12">
      <c r="A373" s="61" t="s">
        <v>473</v>
      </c>
      <c r="B373" s="61">
        <v>20191203</v>
      </c>
      <c r="C373" s="162">
        <v>599522639719</v>
      </c>
      <c r="D373" s="61" t="s">
        <v>420</v>
      </c>
      <c r="E373" s="61">
        <v>223.16</v>
      </c>
      <c r="F373" s="61">
        <v>22</v>
      </c>
      <c r="G373" s="61">
        <v>101</v>
      </c>
      <c r="H373" s="61">
        <v>0.1782</v>
      </c>
      <c r="I373" s="61">
        <v>12.4</v>
      </c>
      <c r="J373" s="61">
        <v>10.14</v>
      </c>
      <c r="K373" s="61" t="e">
        <v>#N/A</v>
      </c>
      <c r="L373" s="61" t="e">
        <v>#N/A</v>
      </c>
    </row>
    <row r="374" spans="1:12">
      <c r="A374" s="61" t="s">
        <v>473</v>
      </c>
      <c r="B374" s="61">
        <v>20191203</v>
      </c>
      <c r="C374" s="162">
        <v>604018031315</v>
      </c>
      <c r="D374" s="61" t="s">
        <v>454</v>
      </c>
      <c r="E374" s="61">
        <v>219.6</v>
      </c>
      <c r="F374" s="61">
        <v>4</v>
      </c>
      <c r="G374" s="61">
        <v>91</v>
      </c>
      <c r="H374" s="61">
        <v>0.033</v>
      </c>
      <c r="I374" s="61">
        <v>73.2</v>
      </c>
      <c r="J374" s="61">
        <v>54.9</v>
      </c>
      <c r="K374" s="61" t="s">
        <v>455</v>
      </c>
      <c r="L374" s="61" t="s">
        <v>121</v>
      </c>
    </row>
    <row r="375" spans="1:12">
      <c r="A375" s="61" t="s">
        <v>473</v>
      </c>
      <c r="B375" s="61">
        <v>20191203</v>
      </c>
      <c r="C375" s="162">
        <v>599522087809</v>
      </c>
      <c r="D375" s="61" t="s">
        <v>448</v>
      </c>
      <c r="E375" s="61">
        <v>213.88</v>
      </c>
      <c r="F375" s="61">
        <v>11</v>
      </c>
      <c r="G375" s="61">
        <v>54</v>
      </c>
      <c r="H375" s="61">
        <v>0.2037</v>
      </c>
      <c r="I375" s="61">
        <v>19.44</v>
      </c>
      <c r="J375" s="61">
        <v>19.44</v>
      </c>
      <c r="K375" s="61" t="e">
        <v>#N/A</v>
      </c>
      <c r="L375" s="61" t="e">
        <v>#N/A</v>
      </c>
    </row>
    <row r="376" spans="1:12">
      <c r="A376" s="61" t="s">
        <v>473</v>
      </c>
      <c r="B376" s="61">
        <v>20191203</v>
      </c>
      <c r="C376" s="162">
        <v>599521991415</v>
      </c>
      <c r="D376" s="61" t="s">
        <v>417</v>
      </c>
      <c r="E376" s="61">
        <v>202.5</v>
      </c>
      <c r="F376" s="61">
        <v>9</v>
      </c>
      <c r="G376" s="61">
        <v>30</v>
      </c>
      <c r="H376" s="61">
        <v>0.1667</v>
      </c>
      <c r="I376" s="61">
        <v>40.5</v>
      </c>
      <c r="J376" s="61">
        <v>22.5</v>
      </c>
      <c r="K376" s="61" t="e">
        <v>#N/A</v>
      </c>
      <c r="L376" s="61" t="e">
        <v>#N/A</v>
      </c>
    </row>
    <row r="377" spans="1:12">
      <c r="A377" s="61" t="s">
        <v>473</v>
      </c>
      <c r="B377" s="61">
        <v>20191203</v>
      </c>
      <c r="C377" s="162">
        <v>528033014551</v>
      </c>
      <c r="D377" s="61" t="s">
        <v>398</v>
      </c>
      <c r="E377" s="61">
        <v>199.94</v>
      </c>
      <c r="F377" s="61">
        <v>6</v>
      </c>
      <c r="G377" s="61">
        <v>36</v>
      </c>
      <c r="H377" s="61">
        <v>0.1667</v>
      </c>
      <c r="I377" s="61">
        <v>33.32</v>
      </c>
      <c r="J377" s="61">
        <v>33.32</v>
      </c>
      <c r="K377" s="61" t="s">
        <v>399</v>
      </c>
      <c r="L377" s="61" t="s">
        <v>121</v>
      </c>
    </row>
    <row r="378" spans="1:12">
      <c r="A378" s="61" t="s">
        <v>473</v>
      </c>
      <c r="B378" s="61">
        <v>20191203</v>
      </c>
      <c r="C378" s="162">
        <v>583164476133</v>
      </c>
      <c r="D378" s="61" t="s">
        <v>413</v>
      </c>
      <c r="E378" s="61">
        <v>197.28</v>
      </c>
      <c r="F378" s="61">
        <v>3</v>
      </c>
      <c r="G378" s="61">
        <v>245</v>
      </c>
      <c r="H378" s="61">
        <v>0.0122</v>
      </c>
      <c r="I378" s="61">
        <v>65.76</v>
      </c>
      <c r="J378" s="61">
        <v>65.76</v>
      </c>
      <c r="K378" s="61" t="s">
        <v>414</v>
      </c>
      <c r="L378" s="61" t="s">
        <v>124</v>
      </c>
    </row>
    <row r="379" spans="1:12">
      <c r="A379" s="61" t="s">
        <v>473</v>
      </c>
      <c r="B379" s="61">
        <v>20191203</v>
      </c>
      <c r="C379" s="162">
        <v>601848376488</v>
      </c>
      <c r="D379" s="61" t="s">
        <v>486</v>
      </c>
      <c r="E379" s="61">
        <v>190.9</v>
      </c>
      <c r="F379" s="61">
        <v>8</v>
      </c>
      <c r="G379" s="61">
        <v>43</v>
      </c>
      <c r="H379" s="61">
        <v>0.1628</v>
      </c>
      <c r="I379" s="61">
        <v>27.27</v>
      </c>
      <c r="J379" s="61">
        <v>23.86</v>
      </c>
      <c r="K379" s="61" t="e">
        <v>#N/A</v>
      </c>
      <c r="L379" s="61" t="e">
        <v>#N/A</v>
      </c>
    </row>
    <row r="380" spans="1:12">
      <c r="A380" s="61" t="s">
        <v>473</v>
      </c>
      <c r="B380" s="61">
        <v>20191203</v>
      </c>
      <c r="C380" s="162">
        <v>576203437986</v>
      </c>
      <c r="D380" s="61" t="s">
        <v>430</v>
      </c>
      <c r="E380" s="61">
        <v>149.5</v>
      </c>
      <c r="F380" s="61">
        <v>5</v>
      </c>
      <c r="G380" s="61">
        <v>55</v>
      </c>
      <c r="H380" s="61">
        <v>0.0546</v>
      </c>
      <c r="I380" s="61">
        <v>49.83</v>
      </c>
      <c r="J380" s="61">
        <v>29.9</v>
      </c>
      <c r="K380" s="61" t="s">
        <v>431</v>
      </c>
      <c r="L380" s="61" t="s">
        <v>121</v>
      </c>
    </row>
    <row r="381" spans="1:12">
      <c r="A381" s="61" t="s">
        <v>473</v>
      </c>
      <c r="B381" s="61">
        <v>20191203</v>
      </c>
      <c r="C381" s="162">
        <v>599138477865</v>
      </c>
      <c r="D381" s="61" t="s">
        <v>421</v>
      </c>
      <c r="E381" s="61">
        <v>140.3</v>
      </c>
      <c r="F381" s="61">
        <v>7</v>
      </c>
      <c r="G381" s="61">
        <v>41</v>
      </c>
      <c r="H381" s="61">
        <v>0.1463</v>
      </c>
      <c r="I381" s="61">
        <v>23.38</v>
      </c>
      <c r="J381" s="61">
        <v>20.04</v>
      </c>
      <c r="K381" s="61" t="e">
        <v>#N/A</v>
      </c>
      <c r="L381" s="61" t="e">
        <v>#N/A</v>
      </c>
    </row>
    <row r="382" spans="1:12">
      <c r="A382" s="61" t="s">
        <v>473</v>
      </c>
      <c r="B382" s="61">
        <v>20191203</v>
      </c>
      <c r="C382" s="162">
        <v>527990607768</v>
      </c>
      <c r="D382" s="61" t="s">
        <v>409</v>
      </c>
      <c r="E382" s="61">
        <v>136.11</v>
      </c>
      <c r="F382" s="61">
        <v>5</v>
      </c>
      <c r="G382" s="61">
        <v>56</v>
      </c>
      <c r="H382" s="61">
        <v>0.0893</v>
      </c>
      <c r="I382" s="61">
        <v>27.22</v>
      </c>
      <c r="J382" s="61">
        <v>27.22</v>
      </c>
      <c r="K382" s="61" t="s">
        <v>410</v>
      </c>
      <c r="L382" s="61" t="s">
        <v>121</v>
      </c>
    </row>
    <row r="383" spans="1:12">
      <c r="A383" s="61" t="s">
        <v>473</v>
      </c>
      <c r="B383" s="61">
        <v>20191203</v>
      </c>
      <c r="C383" s="162">
        <v>599334890303</v>
      </c>
      <c r="D383" s="61" t="s">
        <v>457</v>
      </c>
      <c r="E383" s="61">
        <v>132.5</v>
      </c>
      <c r="F383" s="61">
        <v>5</v>
      </c>
      <c r="G383" s="61">
        <v>54</v>
      </c>
      <c r="H383" s="61">
        <v>0.0741</v>
      </c>
      <c r="I383" s="61">
        <v>33.12</v>
      </c>
      <c r="J383" s="61">
        <v>26.5</v>
      </c>
      <c r="K383" s="61" t="e">
        <v>#N/A</v>
      </c>
      <c r="L383" s="61" t="e">
        <v>#N/A</v>
      </c>
    </row>
    <row r="384" spans="1:12">
      <c r="A384" s="61" t="s">
        <v>473</v>
      </c>
      <c r="B384" s="61">
        <v>20191203</v>
      </c>
      <c r="C384" s="162">
        <v>527733377421</v>
      </c>
      <c r="D384" s="61" t="s">
        <v>484</v>
      </c>
      <c r="E384" s="61">
        <v>127.87</v>
      </c>
      <c r="F384" s="61">
        <v>3</v>
      </c>
      <c r="G384" s="61">
        <v>31</v>
      </c>
      <c r="H384" s="61">
        <v>0.0968</v>
      </c>
      <c r="I384" s="61">
        <v>42.62</v>
      </c>
      <c r="J384" s="61">
        <v>42.62</v>
      </c>
      <c r="K384" s="61" t="s">
        <v>7</v>
      </c>
      <c r="L384" s="61" t="s">
        <v>121</v>
      </c>
    </row>
    <row r="385" spans="1:12">
      <c r="A385" s="61" t="s">
        <v>473</v>
      </c>
      <c r="B385" s="61">
        <v>20191203</v>
      </c>
      <c r="C385" s="162">
        <v>604924296783</v>
      </c>
      <c r="D385" s="61" t="s">
        <v>426</v>
      </c>
      <c r="E385" s="61">
        <v>117.75</v>
      </c>
      <c r="F385" s="61">
        <v>6</v>
      </c>
      <c r="G385" s="61">
        <v>79</v>
      </c>
      <c r="H385" s="61">
        <v>0.0633</v>
      </c>
      <c r="I385" s="61">
        <v>23.55</v>
      </c>
      <c r="J385" s="61">
        <v>19.62</v>
      </c>
      <c r="K385" s="61" t="e">
        <v>#N/A</v>
      </c>
      <c r="L385" s="61" t="e">
        <v>#N/A</v>
      </c>
    </row>
    <row r="386" spans="1:12">
      <c r="A386" s="61" t="s">
        <v>473</v>
      </c>
      <c r="B386" s="61">
        <v>20191203</v>
      </c>
      <c r="C386" s="162">
        <v>574624025153</v>
      </c>
      <c r="D386" s="61" t="s">
        <v>406</v>
      </c>
      <c r="E386" s="61">
        <v>115.85</v>
      </c>
      <c r="F386" s="61">
        <v>3</v>
      </c>
      <c r="G386" s="61">
        <v>86</v>
      </c>
      <c r="H386" s="61">
        <v>0.0349</v>
      </c>
      <c r="I386" s="61">
        <v>38.62</v>
      </c>
      <c r="J386" s="61">
        <v>38.62</v>
      </c>
      <c r="K386" s="61" t="s">
        <v>407</v>
      </c>
      <c r="L386" s="61" t="s">
        <v>124</v>
      </c>
    </row>
    <row r="387" spans="1:12">
      <c r="A387" s="61" t="s">
        <v>473</v>
      </c>
      <c r="B387" s="61">
        <v>20191203</v>
      </c>
      <c r="C387" s="162">
        <v>598908900450</v>
      </c>
      <c r="D387" s="61" t="s">
        <v>444</v>
      </c>
      <c r="E387" s="61">
        <v>90.14</v>
      </c>
      <c r="F387" s="61">
        <v>15</v>
      </c>
      <c r="G387" s="61">
        <v>39</v>
      </c>
      <c r="H387" s="61">
        <v>0.3846</v>
      </c>
      <c r="I387" s="61">
        <v>6.01</v>
      </c>
      <c r="J387" s="61">
        <v>6.01</v>
      </c>
      <c r="K387" s="61" t="e">
        <v>#N/A</v>
      </c>
      <c r="L387" s="61" t="e">
        <v>#N/A</v>
      </c>
    </row>
    <row r="388" spans="1:12">
      <c r="A388" s="61" t="s">
        <v>473</v>
      </c>
      <c r="B388" s="61">
        <v>20191203</v>
      </c>
      <c r="C388" s="162">
        <v>603592215381</v>
      </c>
      <c r="D388" s="61" t="s">
        <v>493</v>
      </c>
      <c r="E388" s="61">
        <v>89.5</v>
      </c>
      <c r="F388" s="61">
        <v>5</v>
      </c>
      <c r="G388" s="61">
        <v>24</v>
      </c>
      <c r="H388" s="61">
        <v>0.1667</v>
      </c>
      <c r="I388" s="61">
        <v>22.38</v>
      </c>
      <c r="J388" s="61">
        <v>17.9</v>
      </c>
      <c r="K388" s="61" t="e">
        <v>#N/A</v>
      </c>
      <c r="L388" s="61" t="e">
        <v>#N/A</v>
      </c>
    </row>
    <row r="389" spans="1:12">
      <c r="A389" s="61" t="s">
        <v>473</v>
      </c>
      <c r="B389" s="61">
        <v>20191203</v>
      </c>
      <c r="C389" s="162">
        <v>579320347030</v>
      </c>
      <c r="D389" s="61" t="s">
        <v>418</v>
      </c>
      <c r="E389" s="61">
        <v>85.58</v>
      </c>
      <c r="F389" s="61">
        <v>4</v>
      </c>
      <c r="G389" s="61">
        <v>117</v>
      </c>
      <c r="H389" s="61">
        <v>0.0342</v>
      </c>
      <c r="I389" s="61">
        <v>21.39</v>
      </c>
      <c r="J389" s="61">
        <v>21.39</v>
      </c>
      <c r="K389" s="61" t="s">
        <v>419</v>
      </c>
      <c r="L389" s="61" t="s">
        <v>158</v>
      </c>
    </row>
    <row r="390" spans="1:12">
      <c r="A390" s="61" t="s">
        <v>473</v>
      </c>
      <c r="B390" s="61">
        <v>20191203</v>
      </c>
      <c r="C390" s="162">
        <v>599141001175</v>
      </c>
      <c r="D390" s="61" t="s">
        <v>439</v>
      </c>
      <c r="E390" s="61">
        <v>83.81</v>
      </c>
      <c r="F390" s="61">
        <v>3</v>
      </c>
      <c r="G390" s="61">
        <v>34</v>
      </c>
      <c r="H390" s="61">
        <v>0.0882</v>
      </c>
      <c r="I390" s="61">
        <v>27.94</v>
      </c>
      <c r="J390" s="61">
        <v>27.94</v>
      </c>
      <c r="K390" s="61" t="e">
        <v>#N/A</v>
      </c>
      <c r="L390" s="61" t="e">
        <v>#N/A</v>
      </c>
    </row>
    <row r="391" spans="1:12">
      <c r="A391" s="61" t="s">
        <v>473</v>
      </c>
      <c r="B391" s="61">
        <v>20191203</v>
      </c>
      <c r="C391" s="162">
        <v>528033190141</v>
      </c>
      <c r="D391" s="61" t="s">
        <v>485</v>
      </c>
      <c r="E391" s="61">
        <v>82.38</v>
      </c>
      <c r="F391" s="61">
        <v>2</v>
      </c>
      <c r="G391" s="61">
        <v>33</v>
      </c>
      <c r="H391" s="61">
        <v>0.0303</v>
      </c>
      <c r="I391" s="61">
        <v>82.38</v>
      </c>
      <c r="J391" s="61">
        <v>41.19</v>
      </c>
      <c r="K391" s="61" t="s">
        <v>84</v>
      </c>
      <c r="L391" s="61" t="s">
        <v>121</v>
      </c>
    </row>
    <row r="392" spans="1:12">
      <c r="A392" s="61" t="s">
        <v>473</v>
      </c>
      <c r="B392" s="61">
        <v>20191203</v>
      </c>
      <c r="C392" s="162">
        <v>599335454245</v>
      </c>
      <c r="D392" s="61" t="s">
        <v>451</v>
      </c>
      <c r="E392" s="61">
        <v>81.15</v>
      </c>
      <c r="F392" s="61">
        <v>4</v>
      </c>
      <c r="G392" s="61">
        <v>32</v>
      </c>
      <c r="H392" s="61">
        <v>0.125</v>
      </c>
      <c r="I392" s="61">
        <v>20.29</v>
      </c>
      <c r="J392" s="61">
        <v>20.29</v>
      </c>
      <c r="K392" s="61" t="e">
        <v>#N/A</v>
      </c>
      <c r="L392" s="61" t="e">
        <v>#N/A</v>
      </c>
    </row>
    <row r="393" spans="1:12">
      <c r="A393" s="61" t="s">
        <v>473</v>
      </c>
      <c r="B393" s="61">
        <v>20191203</v>
      </c>
      <c r="C393" s="162">
        <v>569438859623</v>
      </c>
      <c r="D393" s="61" t="s">
        <v>494</v>
      </c>
      <c r="E393" s="61">
        <v>80</v>
      </c>
      <c r="F393" s="61">
        <v>2</v>
      </c>
      <c r="G393" s="61">
        <v>11</v>
      </c>
      <c r="H393" s="61">
        <v>0.0909</v>
      </c>
      <c r="I393" s="61">
        <v>80</v>
      </c>
      <c r="J393" s="61">
        <v>40</v>
      </c>
      <c r="K393" s="61" t="s">
        <v>495</v>
      </c>
      <c r="L393" s="61" t="s">
        <v>124</v>
      </c>
    </row>
    <row r="394" spans="1:12">
      <c r="A394" s="61" t="s">
        <v>473</v>
      </c>
      <c r="B394" s="61">
        <v>20191203</v>
      </c>
      <c r="C394" s="162">
        <v>574838039203</v>
      </c>
      <c r="D394" s="61" t="s">
        <v>440</v>
      </c>
      <c r="E394" s="61">
        <v>77.4</v>
      </c>
      <c r="F394" s="61">
        <v>3</v>
      </c>
      <c r="G394" s="61">
        <v>34</v>
      </c>
      <c r="H394" s="61">
        <v>0.0882</v>
      </c>
      <c r="I394" s="61">
        <v>25.8</v>
      </c>
      <c r="J394" s="61">
        <v>25.8</v>
      </c>
      <c r="K394" s="61" t="s">
        <v>441</v>
      </c>
      <c r="L394" s="61" t="s">
        <v>170</v>
      </c>
    </row>
    <row r="395" spans="1:12">
      <c r="A395" s="61" t="s">
        <v>473</v>
      </c>
      <c r="B395" s="61">
        <v>20191203</v>
      </c>
      <c r="C395" s="162">
        <v>599335926023</v>
      </c>
      <c r="D395" s="61" t="s">
        <v>496</v>
      </c>
      <c r="E395" s="61">
        <v>77.09</v>
      </c>
      <c r="F395" s="61">
        <v>5</v>
      </c>
      <c r="G395" s="61">
        <v>16</v>
      </c>
      <c r="H395" s="61">
        <v>0.25</v>
      </c>
      <c r="I395" s="61">
        <v>19.27</v>
      </c>
      <c r="J395" s="61">
        <v>15.42</v>
      </c>
      <c r="K395" s="61" t="e">
        <v>#N/A</v>
      </c>
      <c r="L395" s="61" t="e">
        <v>#N/A</v>
      </c>
    </row>
    <row r="396" spans="1:12">
      <c r="A396" s="61" t="s">
        <v>473</v>
      </c>
      <c r="B396" s="61">
        <v>20191203</v>
      </c>
      <c r="C396" s="162">
        <v>599335746549</v>
      </c>
      <c r="D396" s="61" t="s">
        <v>445</v>
      </c>
      <c r="E396" s="61">
        <v>73.8</v>
      </c>
      <c r="F396" s="61">
        <v>9</v>
      </c>
      <c r="G396" s="61">
        <v>29</v>
      </c>
      <c r="H396" s="61">
        <v>0.1035</v>
      </c>
      <c r="I396" s="61">
        <v>24.6</v>
      </c>
      <c r="J396" s="61">
        <v>8.2</v>
      </c>
      <c r="K396" s="61" t="e">
        <v>#N/A</v>
      </c>
      <c r="L396" s="61" t="e">
        <v>#N/A</v>
      </c>
    </row>
    <row r="397" spans="1:12">
      <c r="A397" s="61" t="s">
        <v>473</v>
      </c>
      <c r="B397" s="61">
        <v>20191203</v>
      </c>
      <c r="C397" s="162">
        <v>583500119036</v>
      </c>
      <c r="D397" s="61" t="s">
        <v>432</v>
      </c>
      <c r="E397" s="61">
        <v>70.24</v>
      </c>
      <c r="F397" s="61">
        <v>2</v>
      </c>
      <c r="G397" s="61">
        <v>92</v>
      </c>
      <c r="H397" s="61">
        <v>0.0217</v>
      </c>
      <c r="I397" s="61">
        <v>35.12</v>
      </c>
      <c r="J397" s="61">
        <v>35.12</v>
      </c>
      <c r="K397" s="61" t="s">
        <v>433</v>
      </c>
      <c r="L397" s="61" t="s">
        <v>121</v>
      </c>
    </row>
    <row r="398" spans="1:12">
      <c r="A398" s="61" t="s">
        <v>473</v>
      </c>
      <c r="B398" s="61">
        <v>20191203</v>
      </c>
      <c r="C398" s="162">
        <v>525281347377</v>
      </c>
      <c r="D398" s="61" t="s">
        <v>449</v>
      </c>
      <c r="E398" s="61">
        <v>66.22</v>
      </c>
      <c r="F398" s="61">
        <v>2</v>
      </c>
      <c r="G398" s="61">
        <v>33</v>
      </c>
      <c r="H398" s="61">
        <v>0.0606</v>
      </c>
      <c r="I398" s="61">
        <v>33.11</v>
      </c>
      <c r="J398" s="61">
        <v>33.11</v>
      </c>
      <c r="K398" s="61" t="s">
        <v>450</v>
      </c>
      <c r="L398" s="61" t="s">
        <v>121</v>
      </c>
    </row>
    <row r="399" spans="1:12">
      <c r="A399" s="61" t="s">
        <v>473</v>
      </c>
      <c r="B399" s="61">
        <v>20191203</v>
      </c>
      <c r="C399" s="162">
        <v>599521259641</v>
      </c>
      <c r="D399" s="61" t="s">
        <v>491</v>
      </c>
      <c r="E399" s="61">
        <v>62.6</v>
      </c>
      <c r="F399" s="61">
        <v>3</v>
      </c>
      <c r="G399" s="61">
        <v>52</v>
      </c>
      <c r="H399" s="61">
        <v>0.0577</v>
      </c>
      <c r="I399" s="61">
        <v>20.87</v>
      </c>
      <c r="J399" s="61">
        <v>20.87</v>
      </c>
      <c r="K399" s="61" t="e">
        <v>#N/A</v>
      </c>
      <c r="L399" s="61" t="e">
        <v>#N/A</v>
      </c>
    </row>
    <row r="400" spans="1:12">
      <c r="A400" s="61" t="s">
        <v>473</v>
      </c>
      <c r="B400" s="61">
        <v>20191203</v>
      </c>
      <c r="C400" s="162">
        <v>600570993493</v>
      </c>
      <c r="D400" s="61" t="s">
        <v>497</v>
      </c>
      <c r="E400" s="61">
        <v>58.3</v>
      </c>
      <c r="F400" s="61">
        <v>1</v>
      </c>
      <c r="G400" s="61">
        <v>6</v>
      </c>
      <c r="H400" s="61">
        <v>0.1667</v>
      </c>
      <c r="I400" s="61">
        <v>58.3</v>
      </c>
      <c r="J400" s="61">
        <v>58.3</v>
      </c>
      <c r="K400" s="61" t="e">
        <v>#N/A</v>
      </c>
      <c r="L400" s="61" t="e">
        <v>#N/A</v>
      </c>
    </row>
    <row r="401" spans="1:12">
      <c r="A401" s="61" t="s">
        <v>473</v>
      </c>
      <c r="B401" s="61">
        <v>20191203</v>
      </c>
      <c r="C401" s="162">
        <v>593584016163</v>
      </c>
      <c r="D401" s="61" t="s">
        <v>437</v>
      </c>
      <c r="E401" s="61">
        <v>57.01</v>
      </c>
      <c r="F401" s="61">
        <v>1</v>
      </c>
      <c r="G401" s="61">
        <v>106</v>
      </c>
      <c r="H401" s="61">
        <v>0.0094</v>
      </c>
      <c r="I401" s="61">
        <v>57.01</v>
      </c>
      <c r="J401" s="61">
        <v>57.01</v>
      </c>
      <c r="K401" s="61" t="s">
        <v>9</v>
      </c>
      <c r="L401" s="61" t="s">
        <v>181</v>
      </c>
    </row>
  </sheetData>
  <autoFilter ref="A1:L401">
    <extLst/>
  </autoFilter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3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12" customWidth="1"/>
    <col min="3" max="3" width="9.66666666666667"/>
    <col min="4" max="4" width="13.1111111111111"/>
    <col min="5" max="5" width="10.6666666666667"/>
    <col min="6" max="6" width="14.1111111111111"/>
    <col min="7" max="7" width="10.7777777777778" customWidth="1"/>
    <col min="8" max="9" width="11.7777777777778"/>
    <col min="11" max="11" width="14.5555555555556" customWidth="1"/>
    <col min="12" max="12" width="11.1111111111111" customWidth="1"/>
    <col min="13" max="13" width="9.66666666666667"/>
    <col min="14" max="14" width="11.7777777777778"/>
    <col min="16" max="16" width="3" customWidth="1"/>
    <col min="17" max="17" width="13.3333333333333" customWidth="1"/>
    <col min="18" max="18" width="14.3333333333333"/>
  </cols>
  <sheetData>
    <row r="1" spans="1:18">
      <c r="A1" t="s">
        <v>498</v>
      </c>
      <c r="B1" t="s">
        <v>499</v>
      </c>
      <c r="C1" t="s">
        <v>2</v>
      </c>
      <c r="D1" t="s">
        <v>1</v>
      </c>
      <c r="E1" t="s">
        <v>3</v>
      </c>
      <c r="F1" t="s">
        <v>498</v>
      </c>
      <c r="G1" t="s">
        <v>500</v>
      </c>
      <c r="H1" t="s">
        <v>2</v>
      </c>
      <c r="I1" t="s">
        <v>1</v>
      </c>
      <c r="J1" t="s">
        <v>3</v>
      </c>
      <c r="K1" t="s">
        <v>498</v>
      </c>
      <c r="L1" t="s">
        <v>501</v>
      </c>
      <c r="M1" t="s">
        <v>2</v>
      </c>
      <c r="N1" t="s">
        <v>1</v>
      </c>
      <c r="O1" t="s">
        <v>3</v>
      </c>
      <c r="Q1" s="159" t="s">
        <v>502</v>
      </c>
      <c r="R1" s="159">
        <f>SUM(C5,H5,M5)</f>
        <v>25463</v>
      </c>
    </row>
    <row r="2" spans="1:18">
      <c r="A2" s="5">
        <f>VLOOKUP(B2,'[1]2020年11月价格'!$D:$E,2,FALSE)</f>
        <v>587516703876</v>
      </c>
      <c r="B2" t="s">
        <v>40</v>
      </c>
      <c r="C2">
        <v>2036</v>
      </c>
      <c r="D2">
        <v>78511.19</v>
      </c>
      <c r="E2">
        <v>8572</v>
      </c>
      <c r="F2" s="5">
        <f>VLOOKUP(G2,'[1]2020年11月价格'!$D:$E,2,FALSE)</f>
        <v>554877274741</v>
      </c>
      <c r="G2" t="s">
        <v>6</v>
      </c>
      <c r="H2">
        <v>1949</v>
      </c>
      <c r="I2">
        <v>86746.74</v>
      </c>
      <c r="J2">
        <v>8744</v>
      </c>
      <c r="K2" s="5">
        <f>VLOOKUP(L2,'[1]2020年11月价格'!$D:$E,2,FALSE)</f>
        <v>587516703876</v>
      </c>
      <c r="L2" t="s">
        <v>40</v>
      </c>
      <c r="M2">
        <v>7558</v>
      </c>
      <c r="N2">
        <v>297232.34</v>
      </c>
      <c r="O2">
        <v>29328</v>
      </c>
      <c r="Q2" s="159" t="s">
        <v>503</v>
      </c>
      <c r="R2" s="159">
        <f>SUM(D5,I5,N5)</f>
        <v>1153545.33</v>
      </c>
    </row>
    <row r="3" spans="1:18">
      <c r="A3" s="5">
        <f>VLOOKUP(B3,'[1]2020年11月价格'!$D:$E,2,FALSE)</f>
        <v>574308070162</v>
      </c>
      <c r="B3" t="s">
        <v>38</v>
      </c>
      <c r="C3">
        <v>1261</v>
      </c>
      <c r="D3">
        <v>47001.01</v>
      </c>
      <c r="E3">
        <v>5740</v>
      </c>
      <c r="F3" s="5">
        <f>VLOOKUP(G3,'[1]2020年11月价格'!$D:$E,2,FALSE)</f>
        <v>587015100676</v>
      </c>
      <c r="G3" t="s">
        <v>4</v>
      </c>
      <c r="H3">
        <v>2868</v>
      </c>
      <c r="I3">
        <v>104643.58</v>
      </c>
      <c r="J3">
        <v>9091</v>
      </c>
      <c r="K3" s="5">
        <f>VLOOKUP(L3,'[1]2020年11月价格'!$D:$E,2,FALSE)</f>
        <v>574308070162</v>
      </c>
      <c r="L3" t="s">
        <v>38</v>
      </c>
      <c r="M3">
        <v>4361</v>
      </c>
      <c r="N3">
        <v>159564.81</v>
      </c>
      <c r="O3">
        <v>18190</v>
      </c>
      <c r="Q3" s="159" t="s">
        <v>504</v>
      </c>
      <c r="R3" s="159">
        <f>SUM(E5,J5,O5)</f>
        <v>111746</v>
      </c>
    </row>
    <row r="4" spans="1:15">
      <c r="A4" s="5">
        <f>VLOOKUP(B4,'[1]2020年11月价格'!$D:$E,2,FALSE)</f>
        <v>39290708556</v>
      </c>
      <c r="B4" t="s">
        <v>37</v>
      </c>
      <c r="C4">
        <v>1060</v>
      </c>
      <c r="D4">
        <v>73553.47</v>
      </c>
      <c r="E4">
        <v>7646</v>
      </c>
      <c r="K4" s="5">
        <f>VLOOKUP(L4,'[1]2020年11月价格'!$D:$E,2,FALSE)</f>
        <v>39290708556</v>
      </c>
      <c r="L4" t="s">
        <v>37</v>
      </c>
      <c r="M4">
        <v>4370</v>
      </c>
      <c r="N4">
        <v>306292.19</v>
      </c>
      <c r="O4">
        <v>24435</v>
      </c>
    </row>
    <row r="5" spans="3:15">
      <c r="C5" s="9">
        <f>SUM(C2:C4)</f>
        <v>4357</v>
      </c>
      <c r="D5" s="9">
        <f>SUM(D2:D4)</f>
        <v>199065.67</v>
      </c>
      <c r="E5" s="9">
        <f>SUM(E2:E4)</f>
        <v>21958</v>
      </c>
      <c r="H5" s="9">
        <f>SUM(H2:H4)</f>
        <v>4817</v>
      </c>
      <c r="I5" s="9">
        <f>SUM(I2:I4)</f>
        <v>191390.32</v>
      </c>
      <c r="J5" s="9">
        <f>SUM(J2:J4)</f>
        <v>17835</v>
      </c>
      <c r="M5" s="9">
        <f>SUM(M2:M4)</f>
        <v>16289</v>
      </c>
      <c r="N5" s="9">
        <f>SUM(N2:N4)</f>
        <v>763089.34</v>
      </c>
      <c r="O5" s="9">
        <f>SUM(O2:O4)</f>
        <v>71953</v>
      </c>
    </row>
    <row r="6" spans="1:1">
      <c r="A6" t="s">
        <v>505</v>
      </c>
    </row>
    <row r="7" spans="1:11">
      <c r="A7" t="s">
        <v>506</v>
      </c>
      <c r="F7" t="s">
        <v>507</v>
      </c>
      <c r="K7" t="s">
        <v>508</v>
      </c>
    </row>
    <row r="8" spans="1:18">
      <c r="A8" t="s">
        <v>498</v>
      </c>
      <c r="B8" t="s">
        <v>509</v>
      </c>
      <c r="C8" t="s">
        <v>2</v>
      </c>
      <c r="D8" t="s">
        <v>1</v>
      </c>
      <c r="E8" t="s">
        <v>3</v>
      </c>
      <c r="F8" t="s">
        <v>498</v>
      </c>
      <c r="G8" t="s">
        <v>509</v>
      </c>
      <c r="H8" t="s">
        <v>2</v>
      </c>
      <c r="I8" t="s">
        <v>1</v>
      </c>
      <c r="J8" t="s">
        <v>3</v>
      </c>
      <c r="K8" t="s">
        <v>498</v>
      </c>
      <c r="L8" t="s">
        <v>509</v>
      </c>
      <c r="M8" t="s">
        <v>2</v>
      </c>
      <c r="N8" t="s">
        <v>1</v>
      </c>
      <c r="O8" t="s">
        <v>3</v>
      </c>
      <c r="Q8" s="159" t="s">
        <v>510</v>
      </c>
      <c r="R8" s="159">
        <f>SUM(C59,H73,M20)</f>
        <v>95134</v>
      </c>
    </row>
    <row r="9" spans="1:18">
      <c r="A9" s="5">
        <f>VLOOKUP(B9,'[1]2020年11月价格'!$D:$E,2,FALSE)</f>
        <v>528047181291</v>
      </c>
      <c r="B9" t="s">
        <v>82</v>
      </c>
      <c r="C9">
        <v>21</v>
      </c>
      <c r="D9">
        <v>883.325</v>
      </c>
      <c r="E9">
        <v>121</v>
      </c>
      <c r="F9" s="5">
        <f>VLOOKUP(G9,'[1]2020年11月价格'!$D:$E,2,FALSE)</f>
        <v>583164476133</v>
      </c>
      <c r="G9" t="s">
        <v>414</v>
      </c>
      <c r="H9">
        <f>IFERROR(VLOOKUP(F9,'22-24透视'!A:L,12,FALSE),0)</f>
        <v>0</v>
      </c>
      <c r="I9">
        <f>IFERROR(VLOOKUP(F9,'22-24透视'!A:K,11,FALSE),0)</f>
        <v>0</v>
      </c>
      <c r="J9">
        <f>IFERROR(VLOOKUP(F9,'22-24透视'!A:M,13,FALSE),0)</f>
        <v>0</v>
      </c>
      <c r="K9" s="5">
        <f>VLOOKUP(L9,'[1]2020年11月价格'!$D:$E,2,FALSE)</f>
        <v>587015100676</v>
      </c>
      <c r="L9" t="s">
        <v>4</v>
      </c>
      <c r="M9">
        <f>IFERROR(VLOOKUP(K9,'25-26透视'!A:I,9,FALSE),0)</f>
        <v>1891</v>
      </c>
      <c r="N9">
        <f>IFERROR(VLOOKUP(K9,'25-26透视'!A:H,8,FALSE),0)</f>
        <v>72347.46</v>
      </c>
      <c r="O9">
        <f>IFERROR(VLOOKUP(K9,'25-26透视'!A:J,10,FALSE),0)</f>
        <v>7793</v>
      </c>
      <c r="Q9" s="159" t="s">
        <v>511</v>
      </c>
      <c r="R9" s="159">
        <f>SUM(D59,I73,N20)</f>
        <v>4936489.545</v>
      </c>
    </row>
    <row r="10" spans="1:18">
      <c r="A10" s="5">
        <f>VLOOKUP(B10,'[1]2020年11月价格'!$D:$E,2,FALSE)</f>
        <v>538349196723</v>
      </c>
      <c r="B10" t="s">
        <v>89</v>
      </c>
      <c r="C10">
        <v>38</v>
      </c>
      <c r="D10">
        <v>5429.155</v>
      </c>
      <c r="E10">
        <v>678</v>
      </c>
      <c r="F10" s="5">
        <f>VLOOKUP(G10,'[1]2020年11月价格'!$D:$E,2,FALSE)</f>
        <v>39290708556</v>
      </c>
      <c r="G10" t="s">
        <v>37</v>
      </c>
      <c r="H10">
        <f>IFERROR(VLOOKUP(F10,'22-24透视'!A:L,12,FALSE),0)</f>
        <v>4370</v>
      </c>
      <c r="I10">
        <f>IFERROR(VLOOKUP(F10,'22-24透视'!A:K,11,FALSE),0)</f>
        <v>306292.19</v>
      </c>
      <c r="J10">
        <f>IFERROR(VLOOKUP(F10,'22-24透视'!A:M,13,FALSE),0)</f>
        <v>24435</v>
      </c>
      <c r="K10" s="5">
        <f>VLOOKUP(L10,'[1]2020年11月价格'!$D:$E,2,FALSE)</f>
        <v>624157848041</v>
      </c>
      <c r="L10" t="s">
        <v>22</v>
      </c>
      <c r="M10">
        <f>IFERROR(VLOOKUP(K10,'25-26透视'!A:I,9,FALSE),0)</f>
        <v>84</v>
      </c>
      <c r="N10">
        <f>IFERROR(VLOOKUP(K10,'25-26透视'!A:H,8,FALSE),0)</f>
        <v>4448.49</v>
      </c>
      <c r="O10">
        <f>IFERROR(VLOOKUP(K10,'25-26透视'!A:J,10,FALSE),0)</f>
        <v>969</v>
      </c>
      <c r="Q10" s="159" t="s">
        <v>512</v>
      </c>
      <c r="R10" s="159">
        <f>SUM(E59,J73,O20)</f>
        <v>430165</v>
      </c>
    </row>
    <row r="11" spans="1:15">
      <c r="A11" s="5">
        <f>VLOOKUP(B11,'[1]2020年11月价格'!$D:$E,2,FALSE)</f>
        <v>538354076404</v>
      </c>
      <c r="B11" t="s">
        <v>90</v>
      </c>
      <c r="C11">
        <v>89</v>
      </c>
      <c r="D11">
        <v>7641.545</v>
      </c>
      <c r="E11">
        <v>1212</v>
      </c>
      <c r="F11" s="5">
        <f>VLOOKUP(G11,'[1]2020年11月价格'!$D:$E,2,FALSE)</f>
        <v>526145930115</v>
      </c>
      <c r="G11" t="s">
        <v>51</v>
      </c>
      <c r="H11">
        <f>IFERROR(VLOOKUP(F11,'22-24透视'!A:L,12,FALSE),0)</f>
        <v>83</v>
      </c>
      <c r="I11">
        <f>IFERROR(VLOOKUP(F11,'22-24透视'!A:K,11,FALSE),0)</f>
        <v>5710.25</v>
      </c>
      <c r="J11">
        <f>IFERROR(VLOOKUP(F11,'22-24透视'!A:M,13,FALSE),0)</f>
        <v>830</v>
      </c>
      <c r="K11" s="5">
        <f>VLOOKUP(L11,'[1]2020年11月价格'!$D:$E,2,FALSE)</f>
        <v>554877274741</v>
      </c>
      <c r="L11" t="s">
        <v>6</v>
      </c>
      <c r="M11">
        <f>IFERROR(VLOOKUP(K11,'25-26透视'!A:I,9,FALSE),0)</f>
        <v>1978</v>
      </c>
      <c r="N11">
        <f>IFERROR(VLOOKUP(K11,'25-26透视'!A:H,8,FALSE),0)</f>
        <v>88575.88</v>
      </c>
      <c r="O11">
        <f>IFERROR(VLOOKUP(K11,'25-26透视'!A:J,10,FALSE),0)</f>
        <v>8669</v>
      </c>
    </row>
    <row r="12" spans="1:18">
      <c r="A12" s="5">
        <f>VLOOKUP(B12,'[1]2020年11月价格'!$D:$E,2,FALSE)</f>
        <v>538927350752</v>
      </c>
      <c r="B12" t="s">
        <v>72</v>
      </c>
      <c r="C12">
        <v>39</v>
      </c>
      <c r="D12">
        <v>1610.905</v>
      </c>
      <c r="E12">
        <v>326</v>
      </c>
      <c r="F12" s="5">
        <f>VLOOKUP(G12,'[1]2020年11月价格'!$D:$E,2,FALSE)</f>
        <v>42759737847</v>
      </c>
      <c r="G12" t="s">
        <v>39</v>
      </c>
      <c r="H12">
        <f>IFERROR(VLOOKUP(F12,'22-24透视'!A:L,12,FALSE),0)</f>
        <v>328</v>
      </c>
      <c r="I12">
        <f>IFERROR(VLOOKUP(F12,'22-24透视'!A:K,11,FALSE),0)</f>
        <v>20753.44</v>
      </c>
      <c r="J12">
        <f>IFERROR(VLOOKUP(F12,'22-24透视'!A:M,13,FALSE),0)</f>
        <v>2873</v>
      </c>
      <c r="K12" s="5">
        <f>VLOOKUP(L12,'[1]2020年11月价格'!$D:$E,2,FALSE)</f>
        <v>527733377421</v>
      </c>
      <c r="L12" t="s">
        <v>7</v>
      </c>
      <c r="M12">
        <f>IFERROR(VLOOKUP(K12,'25-26透视'!A:I,9,FALSE),0)</f>
        <v>0</v>
      </c>
      <c r="N12">
        <f>IFERROR(VLOOKUP(K12,'25-26透视'!A:H,8,FALSE),0)</f>
        <v>0</v>
      </c>
      <c r="O12">
        <f>IFERROR(VLOOKUP(K12,'25-26透视'!A:J,10,FALSE),0)</f>
        <v>0</v>
      </c>
      <c r="R12">
        <f>R1+R8</f>
        <v>120597</v>
      </c>
    </row>
    <row r="13" spans="1:18">
      <c r="A13" s="5">
        <f>VLOOKUP(B13,'[1]2020年11月价格'!$D:$E,2,FALSE)</f>
        <v>528033010612</v>
      </c>
      <c r="B13" t="s">
        <v>98</v>
      </c>
      <c r="C13">
        <v>206</v>
      </c>
      <c r="D13">
        <v>17829.935</v>
      </c>
      <c r="E13">
        <v>847</v>
      </c>
      <c r="F13" s="5">
        <f>VLOOKUP(G13,'[1]2020年11月价格'!$D:$E,2,FALSE)</f>
        <v>527678427514</v>
      </c>
      <c r="G13" t="s">
        <v>81</v>
      </c>
      <c r="H13">
        <f>IFERROR(VLOOKUP(F13,'22-24透视'!A:L,12,FALSE),0)</f>
        <v>76</v>
      </c>
      <c r="I13">
        <f>IFERROR(VLOOKUP(F13,'22-24透视'!A:K,11,FALSE),0)</f>
        <v>3261.19</v>
      </c>
      <c r="J13">
        <f>IFERROR(VLOOKUP(F13,'22-24透视'!A:M,13,FALSE),0)</f>
        <v>752</v>
      </c>
      <c r="K13" s="5">
        <f>VLOOKUP(L13,'[1]2020年11月价格'!$D:$E,2,FALSE)</f>
        <v>593584016163</v>
      </c>
      <c r="L13" t="s">
        <v>9</v>
      </c>
      <c r="M13">
        <f>IFERROR(VLOOKUP(K13,'25-26透视'!A:I,9,FALSE),0)</f>
        <v>3</v>
      </c>
      <c r="N13">
        <f>IFERROR(VLOOKUP(K13,'25-26透视'!A:H,8,FALSE),0)</f>
        <v>209.7</v>
      </c>
      <c r="O13">
        <f>IFERROR(VLOOKUP(K13,'25-26透视'!A:J,10,FALSE),0)</f>
        <v>27</v>
      </c>
      <c r="R13">
        <f>R2+R9</f>
        <v>6090034.875</v>
      </c>
    </row>
    <row r="14" spans="1:18">
      <c r="A14" s="5">
        <f>VLOOKUP(B14,'[1]2020年11月价格'!$D:$E,2,FALSE)</f>
        <v>42759737847</v>
      </c>
      <c r="B14" t="s">
        <v>39</v>
      </c>
      <c r="C14">
        <v>145</v>
      </c>
      <c r="D14">
        <v>9165.755</v>
      </c>
      <c r="E14">
        <v>1310</v>
      </c>
      <c r="F14" s="5">
        <f>VLOOKUP(G14,'[1]2020年11月价格'!$D:$E,2,FALSE)</f>
        <v>528064232769</v>
      </c>
      <c r="G14" t="s">
        <v>96</v>
      </c>
      <c r="H14">
        <f>IFERROR(VLOOKUP(F14,'22-24透视'!A:L,12,FALSE),0)</f>
        <v>156</v>
      </c>
      <c r="I14">
        <f>IFERROR(VLOOKUP(F14,'22-24透视'!A:K,11,FALSE),0)</f>
        <v>6145.76</v>
      </c>
      <c r="J14">
        <f>IFERROR(VLOOKUP(F14,'22-24透视'!A:M,13,FALSE),0)</f>
        <v>581</v>
      </c>
      <c r="K14" s="5">
        <f>VLOOKUP(L14,'[1]2020年11月价格'!$D:$E,2,FALSE)</f>
        <v>577184412748</v>
      </c>
      <c r="L14" t="s">
        <v>11</v>
      </c>
      <c r="M14">
        <f>IFERROR(VLOOKUP(K14,'25-26透视'!A:I,9,FALSE),0)</f>
        <v>358</v>
      </c>
      <c r="N14">
        <f>IFERROR(VLOOKUP(K14,'25-26透视'!A:H,8,FALSE),0)</f>
        <v>12241.47</v>
      </c>
      <c r="O14">
        <f>IFERROR(VLOOKUP(K14,'25-26透视'!A:J,10,FALSE),0)</f>
        <v>2293</v>
      </c>
      <c r="R14">
        <f>R3+R10</f>
        <v>541911</v>
      </c>
    </row>
    <row r="15" spans="1:15">
      <c r="A15" s="5">
        <f>VLOOKUP(B15,'[1]2020年11月价格'!$D:$E,2,FALSE)</f>
        <v>528033190141</v>
      </c>
      <c r="B15" t="s">
        <v>84</v>
      </c>
      <c r="C15">
        <v>70</v>
      </c>
      <c r="D15">
        <v>3024.395</v>
      </c>
      <c r="E15">
        <v>350</v>
      </c>
      <c r="F15" s="5">
        <f>VLOOKUP(G15,'[1]2020年11月价格'!$D:$E,2,FALSE)</f>
        <v>564587383224</v>
      </c>
      <c r="G15" t="s">
        <v>33</v>
      </c>
      <c r="H15">
        <f>IFERROR(VLOOKUP(F15,'22-24透视'!A:L,12,FALSE),0)</f>
        <v>5573</v>
      </c>
      <c r="I15">
        <f>IFERROR(VLOOKUP(F15,'22-24透视'!A:K,11,FALSE),0)</f>
        <v>278576.11</v>
      </c>
      <c r="J15">
        <f>IFERROR(VLOOKUP(F15,'22-24透视'!A:M,13,FALSE),0)</f>
        <v>21074</v>
      </c>
      <c r="K15" s="5">
        <f>VLOOKUP(L15,'[1]2020年11月价格'!$D:$E,2,FALSE)</f>
        <v>604021319220</v>
      </c>
      <c r="L15" t="s">
        <v>13</v>
      </c>
      <c r="M15">
        <f>IFERROR(VLOOKUP(K15,'25-26透视'!A:I,9,FALSE),0)</f>
        <v>50</v>
      </c>
      <c r="N15">
        <f>IFERROR(VLOOKUP(K15,'25-26透视'!A:H,8,FALSE),0)</f>
        <v>3108.37</v>
      </c>
      <c r="O15">
        <f>IFERROR(VLOOKUP(K15,'25-26透视'!A:J,10,FALSE),0)</f>
        <v>462</v>
      </c>
    </row>
    <row r="16" spans="1:15">
      <c r="A16" s="5">
        <f>VLOOKUP(B16,'[1]2020年11月价格'!$D:$E,2,FALSE)</f>
        <v>538266122146</v>
      </c>
      <c r="B16" t="s">
        <v>94</v>
      </c>
      <c r="C16">
        <v>1</v>
      </c>
      <c r="D16">
        <v>100.79</v>
      </c>
      <c r="E16">
        <v>35</v>
      </c>
      <c r="F16" s="5">
        <f>VLOOKUP(G16,'[1]2020年11月价格'!$D:$E,2,FALSE)</f>
        <v>520538406051</v>
      </c>
      <c r="G16" t="s">
        <v>25</v>
      </c>
      <c r="H16">
        <f>IFERROR(VLOOKUP(F16,'22-24透视'!A:L,12,FALSE),0)</f>
        <v>996</v>
      </c>
      <c r="I16">
        <f>IFERROR(VLOOKUP(F16,'22-24透视'!A:K,11,FALSE),0)</f>
        <v>61701.93</v>
      </c>
      <c r="J16">
        <f>IFERROR(VLOOKUP(F16,'22-24透视'!A:M,13,FALSE),0)</f>
        <v>5604</v>
      </c>
      <c r="K16" s="5">
        <f>VLOOKUP(L16,'[1]2020年11月价格'!$D:$E,2,FALSE)</f>
        <v>589377945837</v>
      </c>
      <c r="L16" t="s">
        <v>15</v>
      </c>
      <c r="M16">
        <f>IFERROR(VLOOKUP(K16,'25-26透视'!A:I,9,FALSE),0)</f>
        <v>909</v>
      </c>
      <c r="N16">
        <f>IFERROR(VLOOKUP(K16,'25-26透视'!A:H,8,FALSE),0)</f>
        <v>28946.39</v>
      </c>
      <c r="O16">
        <f>IFERROR(VLOOKUP(K16,'25-26透视'!A:J,10,FALSE),0)</f>
        <v>6066</v>
      </c>
    </row>
    <row r="17" spans="1:15">
      <c r="A17" s="5">
        <f>VLOOKUP(B17,'[1]2020年11月价格'!$D:$E,2,FALSE)</f>
        <v>527719726342</v>
      </c>
      <c r="B17" t="s">
        <v>86</v>
      </c>
      <c r="C17">
        <v>37</v>
      </c>
      <c r="D17">
        <v>2404.605</v>
      </c>
      <c r="E17">
        <v>123</v>
      </c>
      <c r="F17" s="5">
        <f>VLOOKUP(G17,'[1]2020年11月价格'!$D:$E,2,FALSE)</f>
        <v>559686121121</v>
      </c>
      <c r="G17" t="s">
        <v>76</v>
      </c>
      <c r="H17">
        <f>IFERROR(VLOOKUP(F17,'22-24透视'!A:L,12,FALSE),0)</f>
        <v>150</v>
      </c>
      <c r="I17">
        <f>IFERROR(VLOOKUP(F17,'22-24透视'!A:K,11,FALSE),0)</f>
        <v>18179.27</v>
      </c>
      <c r="J17">
        <f>IFERROR(VLOOKUP(F17,'22-24透视'!A:M,13,FALSE),0)</f>
        <v>723</v>
      </c>
      <c r="K17" s="5">
        <f>VLOOKUP(L17,'[1]2020年11月价格'!$D:$E,2,FALSE)</f>
        <v>562674596108</v>
      </c>
      <c r="L17" t="s">
        <v>17</v>
      </c>
      <c r="M17">
        <f>IFERROR(VLOOKUP(K17,'25-26透视'!A:I,9,FALSE),0)</f>
        <v>448</v>
      </c>
      <c r="N17">
        <f>IFERROR(VLOOKUP(K17,'25-26透视'!A:H,8,FALSE),0)</f>
        <v>13901.36</v>
      </c>
      <c r="O17">
        <f>IFERROR(VLOOKUP(K17,'25-26透视'!A:J,10,FALSE),0)</f>
        <v>765</v>
      </c>
    </row>
    <row r="18" spans="1:15">
      <c r="A18" s="5">
        <f>VLOOKUP(B18,'[1]2020年11月价格'!$D:$E,2,FALSE)</f>
        <v>539325022308</v>
      </c>
      <c r="B18" t="s">
        <v>46</v>
      </c>
      <c r="C18">
        <v>341</v>
      </c>
      <c r="D18">
        <v>25091.365</v>
      </c>
      <c r="E18">
        <v>2352</v>
      </c>
      <c r="F18" s="5">
        <f>VLOOKUP(G18,'[1]2020年11月价格'!$D:$E,2,FALSE)</f>
        <v>621584076904</v>
      </c>
      <c r="G18" t="s">
        <v>105</v>
      </c>
      <c r="H18">
        <f>IFERROR(VLOOKUP(F18,'22-24透视'!A:L,12,FALSE),0)</f>
        <v>145</v>
      </c>
      <c r="I18">
        <f>IFERROR(VLOOKUP(F18,'22-24透视'!A:K,11,FALSE),0)</f>
        <v>7622.23</v>
      </c>
      <c r="J18">
        <f>IFERROR(VLOOKUP(F18,'22-24透视'!A:M,13,FALSE),0)</f>
        <v>3319</v>
      </c>
      <c r="K18" s="5">
        <f>VLOOKUP(L18,'[1]2020年11月价格'!$D:$E,2,FALSE)</f>
        <v>596986065929</v>
      </c>
      <c r="L18" t="s">
        <v>19</v>
      </c>
      <c r="M18">
        <f>IFERROR(VLOOKUP(K18,'25-26透视'!A:I,9,FALSE),0)</f>
        <v>180</v>
      </c>
      <c r="N18">
        <f>IFERROR(VLOOKUP(K18,'25-26透视'!A:H,8,FALSE),0)</f>
        <v>5345.18</v>
      </c>
      <c r="O18">
        <f>IFERROR(VLOOKUP(K18,'25-26透视'!A:J,10,FALSE),0)</f>
        <v>817</v>
      </c>
    </row>
    <row r="19" spans="1:15">
      <c r="A19" s="5">
        <f>VLOOKUP(B19,'[1]2020年11月价格'!$D:$E,2,FALSE)</f>
        <v>538307169296</v>
      </c>
      <c r="B19" t="s">
        <v>93</v>
      </c>
      <c r="C19">
        <v>90</v>
      </c>
      <c r="D19">
        <v>7598.24</v>
      </c>
      <c r="E19">
        <v>397</v>
      </c>
      <c r="F19" s="5">
        <f>VLOOKUP(G19,'[1]2020年11月价格'!$D:$E,2,FALSE)</f>
        <v>527119411115</v>
      </c>
      <c r="G19" t="s">
        <v>99</v>
      </c>
      <c r="H19">
        <f>IFERROR(VLOOKUP(F19,'22-24透视'!A:L,12,FALSE),0)</f>
        <v>59</v>
      </c>
      <c r="I19">
        <f>IFERROR(VLOOKUP(F19,'22-24透视'!A:K,11,FALSE),0)</f>
        <v>2408.21</v>
      </c>
      <c r="J19">
        <f>IFERROR(VLOOKUP(F19,'22-24透视'!A:M,13,FALSE),0)</f>
        <v>379</v>
      </c>
      <c r="K19" s="5">
        <f>VLOOKUP(L19,'[1]2020年11月价格'!$D:$E,2,FALSE)</f>
        <v>544053639760</v>
      </c>
      <c r="L19" t="s">
        <v>20</v>
      </c>
      <c r="M19">
        <f>IFERROR(VLOOKUP(K19,'25-26透视'!A:I,9,FALSE),0)</f>
        <v>201</v>
      </c>
      <c r="N19">
        <f>IFERROR(VLOOKUP(K19,'25-26透视'!A:H,8,FALSE),0)</f>
        <v>5251.69</v>
      </c>
      <c r="O19">
        <f>IFERROR(VLOOKUP(K19,'25-26透视'!A:J,10,FALSE),0)</f>
        <v>1220</v>
      </c>
    </row>
    <row r="20" spans="1:15">
      <c r="A20" s="5">
        <f>VLOOKUP(B20,'[1]2020年11月价格'!$D:$E,2,FALSE)</f>
        <v>527119411115</v>
      </c>
      <c r="B20" t="s">
        <v>99</v>
      </c>
      <c r="C20">
        <v>39</v>
      </c>
      <c r="D20">
        <v>1545.32</v>
      </c>
      <c r="E20">
        <v>162</v>
      </c>
      <c r="F20" s="5">
        <f>VLOOKUP(G20,'[1]2020年11月价格'!$D:$E,2,FALSE)</f>
        <v>538192543595</v>
      </c>
      <c r="G20" t="s">
        <v>97</v>
      </c>
      <c r="H20">
        <f>IFERROR(VLOOKUP(F20,'22-24透视'!A:L,12,FALSE),0)</f>
        <v>30</v>
      </c>
      <c r="I20">
        <f>IFERROR(VLOOKUP(F20,'22-24透视'!A:K,11,FALSE),0)</f>
        <v>3863</v>
      </c>
      <c r="J20">
        <f>IFERROR(VLOOKUP(F20,'22-24透视'!A:M,13,FALSE),0)</f>
        <v>459</v>
      </c>
      <c r="M20" s="9">
        <f>SUM(M9:M19)</f>
        <v>6102</v>
      </c>
      <c r="N20" s="9">
        <f>SUM(N9:N19)</f>
        <v>234375.99</v>
      </c>
      <c r="O20" s="9">
        <f>SUM(O9:O19)</f>
        <v>29081</v>
      </c>
    </row>
    <row r="21" spans="1:10">
      <c r="A21" s="5">
        <f>VLOOKUP(B21,'[1]2020年11月价格'!$D:$E,2,FALSE)</f>
        <v>528047125345</v>
      </c>
      <c r="B21" t="s">
        <v>100</v>
      </c>
      <c r="C21">
        <v>5</v>
      </c>
      <c r="D21">
        <v>233.61</v>
      </c>
      <c r="E21">
        <v>218</v>
      </c>
      <c r="F21" s="5">
        <f>VLOOKUP(G21,'[1]2020年11月价格'!$D:$E,2,FALSE)</f>
        <v>524754970729</v>
      </c>
      <c r="G21" t="s">
        <v>74</v>
      </c>
      <c r="H21">
        <f>IFERROR(VLOOKUP(F21,'22-24透视'!A:L,12,FALSE),0)</f>
        <v>122</v>
      </c>
      <c r="I21">
        <f>IFERROR(VLOOKUP(F21,'22-24透视'!A:K,11,FALSE),0)</f>
        <v>4401.92</v>
      </c>
      <c r="J21">
        <f>IFERROR(VLOOKUP(F21,'22-24透视'!A:M,13,FALSE),0)</f>
        <v>1745</v>
      </c>
    </row>
    <row r="22" spans="1:10">
      <c r="A22" s="5">
        <f>VLOOKUP(B22,'[1]2020年11月价格'!$D:$E,2,FALSE)</f>
        <v>564587383224</v>
      </c>
      <c r="B22" t="s">
        <v>33</v>
      </c>
      <c r="C22">
        <v>2029</v>
      </c>
      <c r="D22">
        <v>100718.525</v>
      </c>
      <c r="E22">
        <v>9313</v>
      </c>
      <c r="F22" s="5">
        <f>VLOOKUP(G22,'[1]2020年11月价格'!$D:$E,2,FALSE)</f>
        <v>587516703876</v>
      </c>
      <c r="G22" t="s">
        <v>40</v>
      </c>
      <c r="H22">
        <f>IFERROR(VLOOKUP(F22,'22-24透视'!A:L,12,FALSE),0)</f>
        <v>7558</v>
      </c>
      <c r="I22">
        <f>IFERROR(VLOOKUP(F22,'22-24透视'!A:K,11,FALSE),0)</f>
        <v>297232.34</v>
      </c>
      <c r="J22">
        <f>IFERROR(VLOOKUP(F22,'22-24透视'!A:M,13,FALSE),0)</f>
        <v>29328</v>
      </c>
    </row>
    <row r="23" spans="1:10">
      <c r="A23" s="5">
        <f>VLOOKUP(B23,'[1]2020年11月价格'!$D:$E,2,FALSE)</f>
        <v>587409020085</v>
      </c>
      <c r="B23" t="s">
        <v>87</v>
      </c>
      <c r="C23">
        <v>54</v>
      </c>
      <c r="D23">
        <v>5730.665</v>
      </c>
      <c r="E23">
        <v>1427</v>
      </c>
      <c r="F23" s="5">
        <f>VLOOKUP(G23,'[1]2020年11月价格'!$D:$E,2,FALSE)</f>
        <v>599279018544</v>
      </c>
      <c r="G23" t="s">
        <v>60</v>
      </c>
      <c r="H23">
        <f>IFERROR(VLOOKUP(F23,'22-24透视'!A:L,12,FALSE),0)</f>
        <v>106</v>
      </c>
      <c r="I23">
        <f>IFERROR(VLOOKUP(F23,'22-24透视'!A:K,11,FALSE),0)</f>
        <v>5403.9</v>
      </c>
      <c r="J23">
        <f>IFERROR(VLOOKUP(F23,'22-24透视'!A:M,13,FALSE),0)</f>
        <v>942</v>
      </c>
    </row>
    <row r="24" spans="1:10">
      <c r="A24" s="5">
        <f>VLOOKUP(B24,'[1]2020年11月价格'!$D:$E,2,FALSE)</f>
        <v>538263950177</v>
      </c>
      <c r="B24" t="s">
        <v>104</v>
      </c>
      <c r="C24">
        <v>182</v>
      </c>
      <c r="D24">
        <v>25730.41</v>
      </c>
      <c r="E24">
        <v>2041</v>
      </c>
      <c r="F24" s="5">
        <f>VLOOKUP(G24,'[1]2020年11月价格'!$D:$E,2,FALSE)</f>
        <v>535688693680</v>
      </c>
      <c r="G24" t="s">
        <v>52</v>
      </c>
      <c r="H24">
        <f>IFERROR(VLOOKUP(F24,'22-24透视'!A:L,12,FALSE),0)</f>
        <v>348</v>
      </c>
      <c r="I24">
        <f>IFERROR(VLOOKUP(F24,'22-24透视'!A:K,11,FALSE),0)</f>
        <v>21058.41</v>
      </c>
      <c r="J24">
        <f>IFERROR(VLOOKUP(F24,'22-24透视'!A:M,13,FALSE),0)</f>
        <v>2920</v>
      </c>
    </row>
    <row r="25" spans="1:10">
      <c r="A25" s="5">
        <f>VLOOKUP(B25,'[1]2020年11月价格'!$D:$E,2,FALSE)</f>
        <v>528064196860</v>
      </c>
      <c r="B25" t="s">
        <v>83</v>
      </c>
      <c r="C25">
        <v>0</v>
      </c>
      <c r="D25">
        <v>0</v>
      </c>
      <c r="E25">
        <v>0</v>
      </c>
      <c r="F25" s="5">
        <f>VLOOKUP(G25,'[1]2020年11月价格'!$D:$E,2,FALSE)</f>
        <v>527719726342</v>
      </c>
      <c r="G25" t="s">
        <v>86</v>
      </c>
      <c r="H25">
        <f>IFERROR(VLOOKUP(F25,'22-24透视'!A:L,12,FALSE),0)</f>
        <v>29</v>
      </c>
      <c r="I25">
        <f>IFERROR(VLOOKUP(F25,'22-24透视'!A:K,11,FALSE),0)</f>
        <v>1911.04</v>
      </c>
      <c r="J25">
        <f>IFERROR(VLOOKUP(F25,'22-24透视'!A:M,13,FALSE),0)</f>
        <v>193</v>
      </c>
    </row>
    <row r="26" spans="1:10">
      <c r="A26" s="5">
        <f>VLOOKUP(B26,'[1]2020年11月价格'!$D:$E,2,FALSE)</f>
        <v>589851591771</v>
      </c>
      <c r="B26" t="s">
        <v>64</v>
      </c>
      <c r="C26">
        <v>325</v>
      </c>
      <c r="D26">
        <v>11324.16</v>
      </c>
      <c r="E26">
        <v>1618</v>
      </c>
      <c r="F26" s="5">
        <f>VLOOKUP(G26,'[1]2020年11月价格'!$D:$E,2,FALSE)</f>
        <v>538314893621</v>
      </c>
      <c r="G26" t="s">
        <v>80</v>
      </c>
      <c r="H26">
        <f>IFERROR(VLOOKUP(F26,'22-24透视'!A:L,12,FALSE),0)</f>
        <v>6</v>
      </c>
      <c r="I26">
        <f>IFERROR(VLOOKUP(F26,'22-24透视'!A:K,11,FALSE),0)</f>
        <v>505.72</v>
      </c>
      <c r="J26">
        <f>IFERROR(VLOOKUP(F26,'22-24透视'!A:M,13,FALSE),0)</f>
        <v>92</v>
      </c>
    </row>
    <row r="27" spans="1:10">
      <c r="A27" s="5">
        <f>VLOOKUP(B27,'[1]2020年11月价格'!$D:$E,2,FALSE)</f>
        <v>521804256985</v>
      </c>
      <c r="B27" t="s">
        <v>43</v>
      </c>
      <c r="C27">
        <v>799</v>
      </c>
      <c r="D27">
        <v>37948.715</v>
      </c>
      <c r="E27">
        <v>3307</v>
      </c>
      <c r="F27" s="5">
        <f>VLOOKUP(G27,'[1]2020年11月价格'!$D:$E,2,FALSE)</f>
        <v>602881179663</v>
      </c>
      <c r="G27" t="s">
        <v>69</v>
      </c>
      <c r="H27">
        <f>IFERROR(VLOOKUP(F27,'22-24透视'!A:L,12,FALSE),0)</f>
        <v>713</v>
      </c>
      <c r="I27">
        <f>IFERROR(VLOOKUP(F27,'22-24透视'!A:K,11,FALSE),0)</f>
        <v>37938.36</v>
      </c>
      <c r="J27">
        <f>IFERROR(VLOOKUP(F27,'22-24透视'!A:M,13,FALSE),0)</f>
        <v>5335</v>
      </c>
    </row>
    <row r="28" spans="1:10">
      <c r="A28" s="5">
        <f>VLOOKUP(B28,'[1]2020年11月价格'!$D:$E,2,FALSE)</f>
        <v>541918489832</v>
      </c>
      <c r="B28" t="s">
        <v>102</v>
      </c>
      <c r="C28">
        <v>64</v>
      </c>
      <c r="D28">
        <v>2533.79</v>
      </c>
      <c r="E28">
        <v>294</v>
      </c>
      <c r="F28" s="5">
        <f>VLOOKUP(G28,'[1]2020年11月价格'!$D:$E,2,FALSE)</f>
        <v>538927350752</v>
      </c>
      <c r="G28" t="s">
        <v>72</v>
      </c>
      <c r="H28">
        <f>IFERROR(VLOOKUP(F28,'22-24透视'!A:L,12,FALSE),0)</f>
        <v>106</v>
      </c>
      <c r="I28">
        <f>IFERROR(VLOOKUP(F28,'22-24透视'!A:K,11,FALSE),0)</f>
        <v>4393.1</v>
      </c>
      <c r="J28">
        <f>IFERROR(VLOOKUP(F28,'22-24透视'!A:M,13,FALSE),0)</f>
        <v>800</v>
      </c>
    </row>
    <row r="29" spans="1:10">
      <c r="A29" s="5">
        <f>VLOOKUP(B29,'[1]2020年11月价格'!$D:$E,2,FALSE)</f>
        <v>535688693680</v>
      </c>
      <c r="B29" t="s">
        <v>52</v>
      </c>
      <c r="C29">
        <v>160</v>
      </c>
      <c r="D29">
        <v>9777.205</v>
      </c>
      <c r="E29">
        <v>1498</v>
      </c>
      <c r="F29" s="5">
        <f>VLOOKUP(G29,'[1]2020年11月价格'!$D:$E,2,FALSE)</f>
        <v>528047125345</v>
      </c>
      <c r="G29" t="s">
        <v>100</v>
      </c>
      <c r="H29">
        <f>IFERROR(VLOOKUP(F29,'22-24透视'!A:L,12,FALSE),0)</f>
        <v>4</v>
      </c>
      <c r="I29">
        <f>IFERROR(VLOOKUP(F29,'22-24透视'!A:K,11,FALSE),0)</f>
        <v>227.62</v>
      </c>
      <c r="J29">
        <f>IFERROR(VLOOKUP(F29,'22-24透视'!A:M,13,FALSE),0)</f>
        <v>186</v>
      </c>
    </row>
    <row r="30" spans="1:10">
      <c r="A30" s="5">
        <f>VLOOKUP(B30,'[1]2020年11月价格'!$D:$E,2,FALSE)</f>
        <v>569909827792</v>
      </c>
      <c r="B30" t="s">
        <v>62</v>
      </c>
      <c r="C30">
        <v>87</v>
      </c>
      <c r="D30">
        <v>3442.3</v>
      </c>
      <c r="E30">
        <v>631</v>
      </c>
      <c r="F30" s="5">
        <f>VLOOKUP(G30,'[1]2020年11月价格'!$D:$E,2,FALSE)</f>
        <v>592049049728</v>
      </c>
      <c r="G30" t="s">
        <v>54</v>
      </c>
      <c r="H30">
        <f>IFERROR(VLOOKUP(F30,'22-24透视'!A:L,12,FALSE),0)</f>
        <v>213</v>
      </c>
      <c r="I30">
        <f>IFERROR(VLOOKUP(F30,'22-24透视'!A:K,11,FALSE),0)</f>
        <v>10178.66</v>
      </c>
      <c r="J30">
        <f>IFERROR(VLOOKUP(F30,'22-24透视'!A:M,13,FALSE),0)</f>
        <v>1000</v>
      </c>
    </row>
    <row r="31" spans="1:10">
      <c r="A31" s="5">
        <f>VLOOKUP(B31,'[1]2020年11月价格'!$D:$E,2,FALSE)</f>
        <v>520538406051</v>
      </c>
      <c r="B31" t="s">
        <v>25</v>
      </c>
      <c r="C31">
        <v>499</v>
      </c>
      <c r="D31">
        <v>30423.36</v>
      </c>
      <c r="E31">
        <v>2883</v>
      </c>
      <c r="F31" s="5">
        <f>VLOOKUP(G31,'[1]2020年11月价格'!$D:$E,2,FALSE)</f>
        <v>555055329886</v>
      </c>
      <c r="G31" t="s">
        <v>42</v>
      </c>
      <c r="H31">
        <f>IFERROR(VLOOKUP(F31,'22-24透视'!A:L,12,FALSE),0)</f>
        <v>827</v>
      </c>
      <c r="I31">
        <f>IFERROR(VLOOKUP(F31,'22-24透视'!A:K,11,FALSE),0)</f>
        <v>39267.04</v>
      </c>
      <c r="J31">
        <f>IFERROR(VLOOKUP(F31,'22-24透视'!A:M,13,FALSE),0)</f>
        <v>4558</v>
      </c>
    </row>
    <row r="32" spans="1:10">
      <c r="A32" s="5">
        <f>VLOOKUP(B32,'[1]2020年11月价格'!$D:$E,2,FALSE)</f>
        <v>537843990110</v>
      </c>
      <c r="B32" t="s">
        <v>513</v>
      </c>
      <c r="C32">
        <v>0</v>
      </c>
      <c r="D32">
        <v>0</v>
      </c>
      <c r="E32">
        <v>0</v>
      </c>
      <c r="F32" s="5">
        <f>VLOOKUP(G32,'[1]2020年11月价格'!$D:$E,2,FALSE)</f>
        <v>599148365406</v>
      </c>
      <c r="G32" t="s">
        <v>73</v>
      </c>
      <c r="H32">
        <f>IFERROR(VLOOKUP(F32,'22-24透视'!A:L,12,FALSE),0)</f>
        <v>439</v>
      </c>
      <c r="I32">
        <f>IFERROR(VLOOKUP(F32,'22-24透视'!A:K,11,FALSE),0)</f>
        <v>19266.11</v>
      </c>
      <c r="J32">
        <f>IFERROR(VLOOKUP(F32,'22-24透视'!A:M,13,FALSE),0)</f>
        <v>1607</v>
      </c>
    </row>
    <row r="33" spans="1:10">
      <c r="A33" s="5">
        <f>VLOOKUP(B33,'[1]2020年11月价格'!$D:$E,2,FALSE)</f>
        <v>528778018743</v>
      </c>
      <c r="B33" t="s">
        <v>49</v>
      </c>
      <c r="C33">
        <v>358</v>
      </c>
      <c r="D33">
        <v>17508.085</v>
      </c>
      <c r="E33">
        <v>1472</v>
      </c>
      <c r="F33" s="5">
        <f>VLOOKUP(G33,'[1]2020年11月价格'!$D:$E,2,FALSE)</f>
        <v>41141176393</v>
      </c>
      <c r="G33" t="s">
        <v>35</v>
      </c>
      <c r="H33">
        <f>IFERROR(VLOOKUP(F33,'22-24透视'!A:L,12,FALSE),0)</f>
        <v>10712</v>
      </c>
      <c r="I33">
        <f>IFERROR(VLOOKUP(F33,'22-24透视'!A:K,11,FALSE),0)</f>
        <v>535711.48</v>
      </c>
      <c r="J33">
        <f>IFERROR(VLOOKUP(F33,'22-24透视'!A:M,13,FALSE),0)</f>
        <v>43799</v>
      </c>
    </row>
    <row r="34" spans="1:10">
      <c r="A34" s="5">
        <f>VLOOKUP(B34,'[1]2020年11月价格'!$D:$E,2,FALSE)</f>
        <v>527183564590</v>
      </c>
      <c r="B34" t="s">
        <v>101</v>
      </c>
      <c r="C34">
        <v>1</v>
      </c>
      <c r="D34">
        <v>68.4</v>
      </c>
      <c r="E34">
        <v>22</v>
      </c>
      <c r="F34" s="5">
        <f>VLOOKUP(G34,'[1]2020年11月价格'!$D:$E,2,FALSE)</f>
        <v>613513119392</v>
      </c>
      <c r="G34" t="s">
        <v>61</v>
      </c>
      <c r="H34">
        <f>IFERROR(VLOOKUP(F34,'22-24透视'!A:L,12,FALSE),0)</f>
        <v>2957</v>
      </c>
      <c r="I34">
        <f>IFERROR(VLOOKUP(F34,'22-24透视'!A:K,11,FALSE),0)</f>
        <v>152475.73</v>
      </c>
      <c r="J34">
        <f>IFERROR(VLOOKUP(F34,'22-24透视'!A:M,13,FALSE),0)</f>
        <v>11314</v>
      </c>
    </row>
    <row r="35" spans="1:10">
      <c r="A35" s="5">
        <f>VLOOKUP(B35,'[1]2020年11月价格'!$D:$E,2,FALSE)</f>
        <v>527678427514</v>
      </c>
      <c r="B35" t="s">
        <v>81</v>
      </c>
      <c r="C35">
        <v>34</v>
      </c>
      <c r="D35">
        <v>1467.145</v>
      </c>
      <c r="E35">
        <v>375</v>
      </c>
      <c r="F35" s="5">
        <f>VLOOKUP(G35,'[1]2020年11月价格'!$D:$E,2,FALSE)</f>
        <v>555332266949</v>
      </c>
      <c r="G35" t="s">
        <v>47</v>
      </c>
      <c r="H35">
        <f>IFERROR(VLOOKUP(F35,'22-24透视'!A:L,12,FALSE),0)</f>
        <v>1527</v>
      </c>
      <c r="I35">
        <f>IFERROR(VLOOKUP(F35,'22-24透视'!A:K,11,FALSE),0)</f>
        <v>81060.73</v>
      </c>
      <c r="J35">
        <f>IFERROR(VLOOKUP(F35,'22-24透视'!A:M,13,FALSE),0)</f>
        <v>6834</v>
      </c>
    </row>
    <row r="36" spans="1:10">
      <c r="A36" s="5">
        <f>VLOOKUP(B36,'[1]2020年11月价格'!$D:$E,2,FALSE)</f>
        <v>538312709167</v>
      </c>
      <c r="B36" t="s">
        <v>88</v>
      </c>
      <c r="C36">
        <v>155</v>
      </c>
      <c r="D36">
        <v>16876.18</v>
      </c>
      <c r="E36">
        <v>703</v>
      </c>
      <c r="F36" s="5">
        <f>VLOOKUP(G36,'[1]2020年11月价格'!$D:$E,2,FALSE)</f>
        <v>527990475963</v>
      </c>
      <c r="G36" t="s">
        <v>95</v>
      </c>
      <c r="H36">
        <f>IFERROR(VLOOKUP(F36,'22-24透视'!A:L,12,FALSE),0)</f>
        <v>313</v>
      </c>
      <c r="I36">
        <f>IFERROR(VLOOKUP(F36,'22-24透视'!A:K,11,FALSE),0)</f>
        <v>17833.52</v>
      </c>
      <c r="J36">
        <f>IFERROR(VLOOKUP(F36,'22-24透视'!A:M,13,FALSE),0)</f>
        <v>1497</v>
      </c>
    </row>
    <row r="37" spans="1:10">
      <c r="A37" s="5">
        <f>VLOOKUP(B37,'[1]2020年11月价格'!$D:$E,2,FALSE)</f>
        <v>539854510916</v>
      </c>
      <c r="B37" t="s">
        <v>44</v>
      </c>
      <c r="C37">
        <v>435</v>
      </c>
      <c r="D37">
        <v>23187.49</v>
      </c>
      <c r="E37">
        <v>2264</v>
      </c>
      <c r="F37" s="5">
        <f>VLOOKUP(G37,'[1]2020年11月价格'!$D:$E,2,FALSE)</f>
        <v>563835009431</v>
      </c>
      <c r="G37" t="s">
        <v>53</v>
      </c>
      <c r="H37">
        <f>IFERROR(VLOOKUP(F37,'22-24透视'!A:L,12,FALSE),0)</f>
        <v>250</v>
      </c>
      <c r="I37">
        <f>IFERROR(VLOOKUP(F37,'22-24透视'!A:K,11,FALSE),0)</f>
        <v>18906.99</v>
      </c>
      <c r="J37">
        <f>IFERROR(VLOOKUP(F37,'22-24透视'!A:M,13,FALSE),0)</f>
        <v>1628</v>
      </c>
    </row>
    <row r="38" spans="1:10">
      <c r="A38" s="5">
        <f>VLOOKUP(B38,'[1]2020年11月价格'!$D:$E,2,FALSE)</f>
        <v>573035985548</v>
      </c>
      <c r="B38" t="s">
        <v>77</v>
      </c>
      <c r="C38">
        <v>779</v>
      </c>
      <c r="D38">
        <v>28753.095</v>
      </c>
      <c r="E38">
        <v>1961</v>
      </c>
      <c r="F38" s="5">
        <f>VLOOKUP(G38,'[1]2020年11月价格'!$D:$E,2,FALSE)</f>
        <v>564135111481</v>
      </c>
      <c r="G38" t="s">
        <v>58</v>
      </c>
      <c r="H38">
        <f>IFERROR(VLOOKUP(F38,'22-24透视'!A:L,12,FALSE),0)</f>
        <v>164</v>
      </c>
      <c r="I38">
        <f>IFERROR(VLOOKUP(F38,'22-24透视'!A:K,11,FALSE),0)</f>
        <v>19924.11</v>
      </c>
      <c r="J38">
        <f>IFERROR(VLOOKUP(F38,'22-24透视'!A:M,13,FALSE),0)</f>
        <v>654</v>
      </c>
    </row>
    <row r="39" spans="1:10">
      <c r="A39" s="5">
        <f>VLOOKUP(B39,'[1]2020年11月价格'!$D:$E,2,FALSE)</f>
        <v>583643847514</v>
      </c>
      <c r="B39" t="s">
        <v>92</v>
      </c>
      <c r="C39">
        <v>156</v>
      </c>
      <c r="D39">
        <v>6980.715</v>
      </c>
      <c r="E39">
        <v>657</v>
      </c>
      <c r="F39" s="5">
        <f>VLOOKUP(G39,'[1]2020年11月价格'!$D:$E,2,FALSE)</f>
        <v>563834177641</v>
      </c>
      <c r="G39" t="s">
        <v>56</v>
      </c>
      <c r="H39">
        <f>IFERROR(VLOOKUP(F39,'22-24透视'!A:L,12,FALSE),0)</f>
        <v>288</v>
      </c>
      <c r="I39">
        <f>IFERROR(VLOOKUP(F39,'22-24透视'!A:K,11,FALSE),0)</f>
        <v>44353.48</v>
      </c>
      <c r="J39">
        <f>IFERROR(VLOOKUP(F39,'22-24透视'!A:M,13,FALSE),0)</f>
        <v>1698</v>
      </c>
    </row>
    <row r="40" spans="1:10">
      <c r="A40" s="5">
        <f>VLOOKUP(B40,'[1]2020年11月价格'!$D:$E,2,FALSE)</f>
        <v>554217085959</v>
      </c>
      <c r="B40" t="s">
        <v>85</v>
      </c>
      <c r="C40">
        <v>14</v>
      </c>
      <c r="D40">
        <v>576.96</v>
      </c>
      <c r="E40">
        <v>99</v>
      </c>
      <c r="F40" s="5">
        <f>VLOOKUP(G40,'[1]2020年11月价格'!$D:$E,2,FALSE)</f>
        <v>574520036128</v>
      </c>
      <c r="G40" t="s">
        <v>91</v>
      </c>
      <c r="H40">
        <f>IFERROR(VLOOKUP(F40,'22-24透视'!A:L,12,FALSE),0)</f>
        <v>507</v>
      </c>
      <c r="I40">
        <f>IFERROR(VLOOKUP(F40,'22-24透视'!A:K,11,FALSE),0)</f>
        <v>19929.76</v>
      </c>
      <c r="J40">
        <f>IFERROR(VLOOKUP(F40,'22-24透视'!A:M,13,FALSE),0)</f>
        <v>3083</v>
      </c>
    </row>
    <row r="41" spans="1:10">
      <c r="A41" s="5">
        <f>VLOOKUP(B41,'[1]2020年11月价格'!$D:$E,2,FALSE)</f>
        <v>624157848041</v>
      </c>
      <c r="B41" t="s">
        <v>22</v>
      </c>
      <c r="C41">
        <v>96</v>
      </c>
      <c r="D41">
        <v>5253.395</v>
      </c>
      <c r="E41">
        <v>1225</v>
      </c>
      <c r="F41" s="5">
        <f>VLOOKUP(G41,'[1]2020年11月价格'!$D:$E,2,FALSE)</f>
        <v>569909827792</v>
      </c>
      <c r="G41" t="s">
        <v>62</v>
      </c>
      <c r="H41">
        <f>IFERROR(VLOOKUP(F41,'22-24透视'!A:L,12,FALSE),0)</f>
        <v>208</v>
      </c>
      <c r="I41">
        <f>IFERROR(VLOOKUP(F41,'22-24透视'!A:K,11,FALSE),0)</f>
        <v>8240.89</v>
      </c>
      <c r="J41">
        <f>IFERROR(VLOOKUP(F41,'22-24透视'!A:M,13,FALSE),0)</f>
        <v>1634</v>
      </c>
    </row>
    <row r="42" spans="1:10">
      <c r="A42" s="5">
        <f>VLOOKUP(B42,'[1]2020年11月价格'!$D:$E,2,FALSE)</f>
        <v>538314893621</v>
      </c>
      <c r="B42" t="s">
        <v>80</v>
      </c>
      <c r="C42">
        <v>1</v>
      </c>
      <c r="D42">
        <v>82.375</v>
      </c>
      <c r="E42">
        <v>23</v>
      </c>
      <c r="F42" s="5">
        <f>VLOOKUP(G42,'[1]2020年11月价格'!$D:$E,2,FALSE)</f>
        <v>589851591771</v>
      </c>
      <c r="G42" t="s">
        <v>64</v>
      </c>
      <c r="H42">
        <f>IFERROR(VLOOKUP(F42,'22-24透视'!A:L,12,FALSE),0)</f>
        <v>849</v>
      </c>
      <c r="I42">
        <f>IFERROR(VLOOKUP(F42,'22-24透视'!A:K,11,FALSE),0)</f>
        <v>29588.04</v>
      </c>
      <c r="J42">
        <f>IFERROR(VLOOKUP(F42,'22-24透视'!A:M,13,FALSE),0)</f>
        <v>3458</v>
      </c>
    </row>
    <row r="43" spans="1:10">
      <c r="A43" s="5">
        <f>VLOOKUP(B43,'[1]2020年11月价格'!$D:$E,2,FALSE)</f>
        <v>527990475963</v>
      </c>
      <c r="B43" t="s">
        <v>95</v>
      </c>
      <c r="C43">
        <v>110</v>
      </c>
      <c r="D43">
        <v>6242.195</v>
      </c>
      <c r="E43">
        <v>727</v>
      </c>
      <c r="F43" s="5">
        <f>VLOOKUP(G43,'[1]2020年11月价格'!$D:$E,2,FALSE)</f>
        <v>624636128578</v>
      </c>
      <c r="G43" t="s">
        <v>106</v>
      </c>
      <c r="H43">
        <f>IFERROR(VLOOKUP(F43,'22-24透视'!A:L,12,FALSE),0)</f>
        <v>9</v>
      </c>
      <c r="I43">
        <f>IFERROR(VLOOKUP(F43,'22-24透视'!A:K,11,FALSE),0)</f>
        <v>516.6</v>
      </c>
      <c r="J43">
        <f>IFERROR(VLOOKUP(F43,'22-24透视'!A:M,13,FALSE),0)</f>
        <v>317</v>
      </c>
    </row>
    <row r="44" spans="1:10">
      <c r="A44" s="5">
        <f>VLOOKUP(B44,'[1]2020年11月价格'!$D:$E,2,FALSE)</f>
        <v>40611478319</v>
      </c>
      <c r="B44" t="s">
        <v>45</v>
      </c>
      <c r="C44">
        <v>389</v>
      </c>
      <c r="D44">
        <v>27887.465</v>
      </c>
      <c r="E44">
        <v>2417</v>
      </c>
      <c r="F44" s="5">
        <f>VLOOKUP(G44,'[1]2020年11月价格'!$D:$E,2,FALSE)</f>
        <v>528033190141</v>
      </c>
      <c r="G44" t="s">
        <v>84</v>
      </c>
      <c r="H44">
        <f>IFERROR(VLOOKUP(F44,'22-24透视'!A:L,12,FALSE),0)</f>
        <v>273</v>
      </c>
      <c r="I44">
        <f>IFERROR(VLOOKUP(F44,'22-24透视'!A:K,11,FALSE),0)</f>
        <v>11685.6</v>
      </c>
      <c r="J44">
        <f>IFERROR(VLOOKUP(F44,'22-24透视'!A:M,13,FALSE),0)</f>
        <v>914</v>
      </c>
    </row>
    <row r="45" spans="1:10">
      <c r="A45" s="5">
        <f>VLOOKUP(B45,'[1]2020年11月价格'!$D:$E,2,FALSE)</f>
        <v>524754970729</v>
      </c>
      <c r="B45" t="s">
        <v>74</v>
      </c>
      <c r="C45">
        <v>59</v>
      </c>
      <c r="D45">
        <v>2082.635</v>
      </c>
      <c r="E45">
        <v>686</v>
      </c>
      <c r="F45" s="5">
        <f>VLOOKUP(G45,'[1]2020年11月价格'!$D:$E,2,FALSE)</f>
        <v>538266122146</v>
      </c>
      <c r="G45" t="s">
        <v>94</v>
      </c>
      <c r="H45">
        <f>IFERROR(VLOOKUP(F45,'22-24透视'!A:L,12,FALSE),0)</f>
        <v>0</v>
      </c>
      <c r="I45">
        <f>IFERROR(VLOOKUP(F45,'22-24透视'!A:K,11,FALSE),0)</f>
        <v>0</v>
      </c>
      <c r="J45">
        <f>IFERROR(VLOOKUP(F45,'22-24透视'!A:M,13,FALSE),0)</f>
        <v>0</v>
      </c>
    </row>
    <row r="46" spans="1:10">
      <c r="A46" s="5">
        <f>VLOOKUP(B46,'[1]2020年11月价格'!$D:$E,2,FALSE)</f>
        <v>528064232769</v>
      </c>
      <c r="B46" t="s">
        <v>96</v>
      </c>
      <c r="C46">
        <v>69</v>
      </c>
      <c r="D46">
        <v>2685.25</v>
      </c>
      <c r="E46">
        <v>336</v>
      </c>
      <c r="F46" s="5">
        <f>VLOOKUP(G46,'[1]2020年11月价格'!$D:$E,2,FALSE)</f>
        <v>538307169296</v>
      </c>
      <c r="G46" t="s">
        <v>93</v>
      </c>
      <c r="H46">
        <f>IFERROR(VLOOKUP(F46,'22-24透视'!A:L,12,FALSE),0)</f>
        <v>227</v>
      </c>
      <c r="I46">
        <f>IFERROR(VLOOKUP(F46,'22-24透视'!A:K,11,FALSE),0)</f>
        <v>19094.04</v>
      </c>
      <c r="J46">
        <f>IFERROR(VLOOKUP(F46,'22-24透视'!A:M,13,FALSE),0)</f>
        <v>843</v>
      </c>
    </row>
    <row r="47" spans="1:10">
      <c r="A47" s="5">
        <f>VLOOKUP(B47,'[1]2020年11月价格'!$D:$E,2,FALSE)</f>
        <v>587405880719</v>
      </c>
      <c r="B47" t="s">
        <v>79</v>
      </c>
      <c r="C47">
        <v>70</v>
      </c>
      <c r="D47">
        <v>8061.325</v>
      </c>
      <c r="E47">
        <v>1218</v>
      </c>
      <c r="F47" s="5">
        <f>VLOOKUP(G47,'[1]2020年11月价格'!$D:$E,2,FALSE)</f>
        <v>40611478319</v>
      </c>
      <c r="G47" t="s">
        <v>45</v>
      </c>
      <c r="H47">
        <f>IFERROR(VLOOKUP(F47,'22-24透视'!A:L,12,FALSE),0)</f>
        <v>1012</v>
      </c>
      <c r="I47">
        <f>IFERROR(VLOOKUP(F47,'22-24透视'!A:K,11,FALSE),0)</f>
        <v>73072.29</v>
      </c>
      <c r="J47">
        <f>IFERROR(VLOOKUP(F47,'22-24透视'!A:M,13,FALSE),0)</f>
        <v>5282</v>
      </c>
    </row>
    <row r="48" spans="1:10">
      <c r="A48" s="5">
        <f>VLOOKUP(B48,'[1]2020年11月价格'!$D:$E,2,FALSE)</f>
        <v>527990951359</v>
      </c>
      <c r="B48" t="s">
        <v>55</v>
      </c>
      <c r="C48">
        <v>704</v>
      </c>
      <c r="D48">
        <v>30682.435</v>
      </c>
      <c r="E48">
        <v>792</v>
      </c>
      <c r="F48" s="5">
        <f>VLOOKUP(G48,'[1]2020年11月价格'!$D:$E,2,FALSE)</f>
        <v>528778018743</v>
      </c>
      <c r="G48" t="s">
        <v>49</v>
      </c>
      <c r="H48">
        <f>IFERROR(VLOOKUP(F48,'22-24透视'!A:L,12,FALSE),0)</f>
        <v>834</v>
      </c>
      <c r="I48">
        <f>IFERROR(VLOOKUP(F48,'22-24透视'!A:K,11,FALSE),0)</f>
        <v>41098.11</v>
      </c>
      <c r="J48">
        <f>IFERROR(VLOOKUP(F48,'22-24透视'!A:M,13,FALSE),0)</f>
        <v>3128</v>
      </c>
    </row>
    <row r="49" spans="1:10">
      <c r="A49" s="5">
        <f>VLOOKUP(B49,'[1]2020年11月价格'!$D:$E,2,FALSE)</f>
        <v>538305797734</v>
      </c>
      <c r="B49" t="s">
        <v>103</v>
      </c>
      <c r="C49">
        <v>79</v>
      </c>
      <c r="D49">
        <v>10476.405</v>
      </c>
      <c r="E49">
        <v>583</v>
      </c>
      <c r="F49" s="5">
        <f>VLOOKUP(G49,'[1]2020年11月价格'!$D:$E,2,FALSE)</f>
        <v>528047181291</v>
      </c>
      <c r="G49" t="s">
        <v>82</v>
      </c>
      <c r="H49">
        <f>IFERROR(VLOOKUP(F49,'22-24透视'!A:L,12,FALSE),0)</f>
        <v>35</v>
      </c>
      <c r="I49">
        <f>IFERROR(VLOOKUP(F49,'22-24透视'!A:K,11,FALSE),0)</f>
        <v>1461.7</v>
      </c>
      <c r="J49">
        <f>IFERROR(VLOOKUP(F49,'22-24透视'!A:M,13,FALSE),0)</f>
        <v>351</v>
      </c>
    </row>
    <row r="50" spans="1:10">
      <c r="A50" s="5">
        <f>VLOOKUP(B50,'[1]2020年11月价格'!$D:$E,2,FALSE)</f>
        <v>574520036128</v>
      </c>
      <c r="B50" t="s">
        <v>91</v>
      </c>
      <c r="C50">
        <v>183</v>
      </c>
      <c r="D50">
        <v>7198.74</v>
      </c>
      <c r="E50">
        <v>1469</v>
      </c>
      <c r="F50" s="5">
        <f>VLOOKUP(G50,'[1]2020年11月价格'!$D:$E,2,FALSE)</f>
        <v>538305797734</v>
      </c>
      <c r="G50" t="s">
        <v>103</v>
      </c>
      <c r="H50">
        <f>IFERROR(VLOOKUP(F50,'22-24透视'!A:L,12,FALSE),0)</f>
        <v>220</v>
      </c>
      <c r="I50">
        <f>IFERROR(VLOOKUP(F50,'22-24透视'!A:K,11,FALSE),0)</f>
        <v>29361.59</v>
      </c>
      <c r="J50">
        <f>IFERROR(VLOOKUP(F50,'22-24透视'!A:M,13,FALSE),0)</f>
        <v>1284</v>
      </c>
    </row>
    <row r="51" spans="1:10">
      <c r="A51" s="5">
        <f>VLOOKUP(B51,'[1]2020年11月价格'!$D:$E,2,FALSE)</f>
        <v>563834177641</v>
      </c>
      <c r="B51" t="s">
        <v>56</v>
      </c>
      <c r="C51">
        <v>105</v>
      </c>
      <c r="D51">
        <v>15886.045</v>
      </c>
      <c r="E51">
        <v>839</v>
      </c>
      <c r="F51" s="5">
        <f>VLOOKUP(G51,'[1]2020年11月价格'!$D:$E,2,FALSE)</f>
        <v>527990951359</v>
      </c>
      <c r="G51" t="s">
        <v>55</v>
      </c>
      <c r="H51">
        <f>IFERROR(VLOOKUP(F51,'22-24透视'!A:L,12,FALSE),0)</f>
        <v>1615</v>
      </c>
      <c r="I51">
        <f>IFERROR(VLOOKUP(F51,'22-24透视'!A:K,11,FALSE),0)</f>
        <v>70145.13</v>
      </c>
      <c r="J51">
        <f>IFERROR(VLOOKUP(F51,'22-24透视'!A:M,13,FALSE),0)</f>
        <v>2022</v>
      </c>
    </row>
    <row r="52" spans="1:10">
      <c r="A52" s="5">
        <f>VLOOKUP(B52,'[1]2020年11月价格'!$D:$E,2,FALSE)</f>
        <v>583164476133</v>
      </c>
      <c r="B52" t="s">
        <v>414</v>
      </c>
      <c r="C52">
        <v>0</v>
      </c>
      <c r="D52">
        <v>0</v>
      </c>
      <c r="E52">
        <v>0</v>
      </c>
      <c r="F52" s="5">
        <f>VLOOKUP(G52,'[1]2020年11月价格'!$D:$E,2,FALSE)</f>
        <v>587409020085</v>
      </c>
      <c r="G52" t="s">
        <v>87</v>
      </c>
      <c r="H52">
        <f>IFERROR(VLOOKUP(F52,'22-24透视'!A:L,12,FALSE),0)</f>
        <v>98</v>
      </c>
      <c r="I52">
        <f>IFERROR(VLOOKUP(F52,'22-24透视'!A:K,11,FALSE),0)</f>
        <v>10603.25</v>
      </c>
      <c r="J52">
        <f>IFERROR(VLOOKUP(F52,'22-24透视'!A:M,13,FALSE),0)</f>
        <v>1875</v>
      </c>
    </row>
    <row r="53" spans="1:10">
      <c r="A53" s="5">
        <f>VLOOKUP(B53,'[1]2020年11月价格'!$D:$E,2,FALSE)</f>
        <v>555055329886</v>
      </c>
      <c r="B53" t="s">
        <v>42</v>
      </c>
      <c r="C53">
        <v>395</v>
      </c>
      <c r="D53">
        <v>18082.395</v>
      </c>
      <c r="E53">
        <v>2087</v>
      </c>
      <c r="F53" s="5">
        <f>VLOOKUP(G53,'[1]2020年11月价格'!$D:$E,2,FALSE)</f>
        <v>528033010612</v>
      </c>
      <c r="G53" t="s">
        <v>98</v>
      </c>
      <c r="H53">
        <f>IFERROR(VLOOKUP(F53,'22-24透视'!A:L,12,FALSE),0)</f>
        <v>524</v>
      </c>
      <c r="I53">
        <f>IFERROR(VLOOKUP(F53,'22-24透视'!A:K,11,FALSE),0)</f>
        <v>45255.34</v>
      </c>
      <c r="J53">
        <f>IFERROR(VLOOKUP(F53,'22-24透视'!A:M,13,FALSE),0)</f>
        <v>1953</v>
      </c>
    </row>
    <row r="54" spans="1:10">
      <c r="A54" s="5">
        <f>VLOOKUP(B54,'[1]2020年11月价格'!$D:$E,2,FALSE)</f>
        <v>526145930115</v>
      </c>
      <c r="B54" t="s">
        <v>51</v>
      </c>
      <c r="C54">
        <v>45</v>
      </c>
      <c r="D54">
        <v>3065.91</v>
      </c>
      <c r="E54">
        <v>320</v>
      </c>
      <c r="F54" s="5">
        <f>VLOOKUP(G54,'[1]2020年11月价格'!$D:$E,2,FALSE)</f>
        <v>587405880719</v>
      </c>
      <c r="G54" t="s">
        <v>79</v>
      </c>
      <c r="H54">
        <f>IFERROR(VLOOKUP(F54,'22-24透视'!A:L,12,FALSE),0)</f>
        <v>94</v>
      </c>
      <c r="I54">
        <f>IFERROR(VLOOKUP(F54,'22-24透视'!A:K,11,FALSE),0)</f>
        <v>10923.59</v>
      </c>
      <c r="J54">
        <f>IFERROR(VLOOKUP(F54,'22-24透视'!A:M,13,FALSE),0)</f>
        <v>2181</v>
      </c>
    </row>
    <row r="55" spans="1:10">
      <c r="A55" s="5">
        <f>VLOOKUP(B55,'[1]2020年11月价格'!$D:$E,2,FALSE)</f>
        <v>598898432532</v>
      </c>
      <c r="B55" t="s">
        <v>41</v>
      </c>
      <c r="C55">
        <v>1237</v>
      </c>
      <c r="D55">
        <v>59733.585</v>
      </c>
      <c r="E55">
        <v>12813</v>
      </c>
      <c r="F55" s="5">
        <f>VLOOKUP(G55,'[1]2020年11月价格'!$D:$E,2,FALSE)</f>
        <v>538354076404</v>
      </c>
      <c r="G55" t="s">
        <v>90</v>
      </c>
      <c r="H55">
        <f>IFERROR(VLOOKUP(F55,'22-24透视'!A:L,12,FALSE),0)</f>
        <v>278</v>
      </c>
      <c r="I55">
        <f>IFERROR(VLOOKUP(F55,'22-24透视'!A:K,11,FALSE),0)</f>
        <v>24037.75</v>
      </c>
      <c r="J55">
        <f>IFERROR(VLOOKUP(F55,'22-24透视'!A:M,13,FALSE),0)</f>
        <v>2796</v>
      </c>
    </row>
    <row r="56" spans="1:10">
      <c r="A56" s="5">
        <f>VLOOKUP(B56,'[1]2020年11月价格'!$D:$E,2,FALSE)</f>
        <v>593225443577</v>
      </c>
      <c r="B56" t="s">
        <v>48</v>
      </c>
      <c r="C56">
        <v>1528</v>
      </c>
      <c r="D56">
        <v>84120.33</v>
      </c>
      <c r="E56">
        <v>4279</v>
      </c>
      <c r="F56" s="5">
        <f>VLOOKUP(G56,'[1]2020年11月价格'!$D:$E,2,FALSE)</f>
        <v>538349196723</v>
      </c>
      <c r="G56" t="s">
        <v>89</v>
      </c>
      <c r="H56">
        <f>IFERROR(VLOOKUP(F56,'22-24透视'!A:L,12,FALSE),0)</f>
        <v>121</v>
      </c>
      <c r="I56">
        <f>IFERROR(VLOOKUP(F56,'22-24透视'!A:K,11,FALSE),0)</f>
        <v>17675.68</v>
      </c>
      <c r="J56">
        <f>IFERROR(VLOOKUP(F56,'22-24透视'!A:M,13,FALSE),0)</f>
        <v>917</v>
      </c>
    </row>
    <row r="57" spans="1:10">
      <c r="A57" s="5">
        <f>VLOOKUP(B57,'[1]2020年11月价格'!$D:$E,2,FALSE)</f>
        <v>555332266949</v>
      </c>
      <c r="B57" t="s">
        <v>47</v>
      </c>
      <c r="C57">
        <v>355</v>
      </c>
      <c r="D57">
        <v>18534.425</v>
      </c>
      <c r="E57">
        <v>2253</v>
      </c>
      <c r="F57" s="5">
        <f>VLOOKUP(G57,'[1]2020年11月价格'!$D:$E,2,FALSE)</f>
        <v>537752882633</v>
      </c>
      <c r="G57" t="s">
        <v>34</v>
      </c>
      <c r="H57">
        <f>IFERROR(VLOOKUP(F57,'22-24透视'!A:L,12,FALSE),0)</f>
        <v>23390</v>
      </c>
      <c r="I57">
        <f>IFERROR(VLOOKUP(F57,'22-24透视'!A:K,11,FALSE),0)</f>
        <v>1129046.68</v>
      </c>
      <c r="J57">
        <f>IFERROR(VLOOKUP(F57,'22-24透视'!A:M,13,FALSE),0)</f>
        <v>89177</v>
      </c>
    </row>
    <row r="58" spans="1:10">
      <c r="A58" s="5">
        <f>VLOOKUP(B58,'[1]2020年11月价格'!$D:$E,2,FALSE)</f>
        <v>592049049728</v>
      </c>
      <c r="B58" t="s">
        <v>54</v>
      </c>
      <c r="C58">
        <v>86</v>
      </c>
      <c r="D58">
        <v>4060.6</v>
      </c>
      <c r="E58">
        <v>419</v>
      </c>
      <c r="F58" s="5">
        <f>VLOOKUP(G58,'[1]2020年11月价格'!$D:$E,2,FALSE)</f>
        <v>573035985548</v>
      </c>
      <c r="G58" t="s">
        <v>77</v>
      </c>
      <c r="H58">
        <f>IFERROR(VLOOKUP(F58,'22-24透视'!A:L,12,FALSE),0)</f>
        <v>1834</v>
      </c>
      <c r="I58">
        <f>IFERROR(VLOOKUP(F58,'22-24透视'!A:K,11,FALSE),0)</f>
        <v>67758.34</v>
      </c>
      <c r="J58">
        <f>IFERROR(VLOOKUP(F58,'22-24透视'!A:M,13,FALSE),0)</f>
        <v>4505</v>
      </c>
    </row>
    <row r="59" spans="1:10">
      <c r="A59" s="5"/>
      <c r="C59" s="9">
        <f>SUM(C9:C58)</f>
        <v>12763</v>
      </c>
      <c r="D59" s="9">
        <f>SUM(D9:D58)</f>
        <v>709741.655</v>
      </c>
      <c r="E59" s="9">
        <f>SUM(E9:E58)</f>
        <v>71182</v>
      </c>
      <c r="F59" s="5">
        <f>VLOOKUP(G59,'[1]2020年11月价格'!$D:$E,2,FALSE)</f>
        <v>601890751194</v>
      </c>
      <c r="G59" t="s">
        <v>67</v>
      </c>
      <c r="H59">
        <f>IFERROR(VLOOKUP(F59,'22-24透视'!A:L,12,FALSE),0)</f>
        <v>43</v>
      </c>
      <c r="I59">
        <f>IFERROR(VLOOKUP(F59,'22-24透视'!A:K,11,FALSE),0)</f>
        <v>1431.55</v>
      </c>
      <c r="J59">
        <f>IFERROR(VLOOKUP(F59,'22-24透视'!A:M,13,FALSE),0)</f>
        <v>711</v>
      </c>
    </row>
    <row r="60" spans="1:10">
      <c r="A60" s="5"/>
      <c r="F60" s="5">
        <f>VLOOKUP(G60,'[1]2020年11月价格'!$D:$E,2,FALSE)</f>
        <v>539854510916</v>
      </c>
      <c r="G60" t="s">
        <v>44</v>
      </c>
      <c r="H60">
        <f>IFERROR(VLOOKUP(F60,'22-24透视'!A:L,12,FALSE),0)</f>
        <v>1090</v>
      </c>
      <c r="I60">
        <f>IFERROR(VLOOKUP(F60,'22-24透视'!A:K,11,FALSE),0)</f>
        <v>58081.61</v>
      </c>
      <c r="J60">
        <f>IFERROR(VLOOKUP(F60,'22-24透视'!A:M,13,FALSE),0)</f>
        <v>5180</v>
      </c>
    </row>
    <row r="61" spans="1:10">
      <c r="A61" s="5"/>
      <c r="F61" s="5">
        <f>VLOOKUP(G61,'[1]2020年11月价格'!$D:$E,2,FALSE)</f>
        <v>527183564590</v>
      </c>
      <c r="G61" t="s">
        <v>101</v>
      </c>
      <c r="H61">
        <f>IFERROR(VLOOKUP(F61,'22-24透视'!A:L,12,FALSE),0)</f>
        <v>12</v>
      </c>
      <c r="I61">
        <f>IFERROR(VLOOKUP(F61,'22-24透视'!A:K,11,FALSE),0)</f>
        <v>802.11</v>
      </c>
      <c r="J61">
        <f>IFERROR(VLOOKUP(F61,'22-24透视'!A:M,13,FALSE),0)</f>
        <v>141</v>
      </c>
    </row>
    <row r="62" spans="1:10">
      <c r="A62" s="5"/>
      <c r="F62" s="5">
        <f>VLOOKUP(G62,'[1]2020年11月价格'!$D:$E,2,FALSE)</f>
        <v>538312709167</v>
      </c>
      <c r="G62" t="s">
        <v>88</v>
      </c>
      <c r="H62">
        <f>IFERROR(VLOOKUP(F62,'22-24透视'!A:L,12,FALSE),0)</f>
        <v>323</v>
      </c>
      <c r="I62">
        <f>IFERROR(VLOOKUP(F62,'22-24透视'!A:K,11,FALSE),0)</f>
        <v>35271.21</v>
      </c>
      <c r="J62">
        <f>IFERROR(VLOOKUP(F62,'22-24透视'!A:M,13,FALSE),0)</f>
        <v>1392</v>
      </c>
    </row>
    <row r="63" spans="1:10">
      <c r="A63" s="5"/>
      <c r="F63" s="5">
        <f>VLOOKUP(G63,'[1]2020年11月价格'!$D:$E,2,FALSE)</f>
        <v>538263950177</v>
      </c>
      <c r="G63" t="s">
        <v>104</v>
      </c>
      <c r="H63">
        <f>IFERROR(VLOOKUP(F63,'22-24透视'!A:L,12,FALSE),0)</f>
        <v>557</v>
      </c>
      <c r="I63">
        <f>IFERROR(VLOOKUP(F63,'22-24透视'!A:K,11,FALSE),0)</f>
        <v>79070.43</v>
      </c>
      <c r="J63">
        <f>IFERROR(VLOOKUP(F63,'22-24透视'!A:M,13,FALSE),0)</f>
        <v>4410</v>
      </c>
    </row>
    <row r="64" spans="1:10">
      <c r="A64" s="5"/>
      <c r="F64" s="5">
        <f>VLOOKUP(G64,'[1]2020年11月价格'!$D:$E,2,FALSE)</f>
        <v>583643847514</v>
      </c>
      <c r="G64" t="s">
        <v>92</v>
      </c>
      <c r="H64">
        <f>IFERROR(VLOOKUP(F64,'22-24透视'!A:L,12,FALSE),0)</f>
        <v>334</v>
      </c>
      <c r="I64">
        <f>IFERROR(VLOOKUP(F64,'22-24透视'!A:K,11,FALSE),0)</f>
        <v>15157.6</v>
      </c>
      <c r="J64">
        <f>IFERROR(VLOOKUP(F64,'22-24透视'!A:M,13,FALSE),0)</f>
        <v>1518</v>
      </c>
    </row>
    <row r="65" spans="1:10">
      <c r="A65" s="5"/>
      <c r="F65" s="5">
        <f>VLOOKUP(G65,'[1]2020年11月价格'!$D:$E,2,FALSE)</f>
        <v>593809413272</v>
      </c>
      <c r="G65" t="s">
        <v>66</v>
      </c>
      <c r="H65">
        <f>IFERROR(VLOOKUP(F65,'22-24透视'!A:L,12,FALSE),0)</f>
        <v>21</v>
      </c>
      <c r="I65">
        <f>IFERROR(VLOOKUP(F65,'22-24透视'!A:K,11,FALSE),0)</f>
        <v>1332.98</v>
      </c>
      <c r="J65">
        <f>IFERROR(VLOOKUP(F65,'22-24透视'!A:M,13,FALSE),0)</f>
        <v>278</v>
      </c>
    </row>
    <row r="66" spans="1:10">
      <c r="A66" s="5"/>
      <c r="F66" s="5">
        <f>VLOOKUP(G66,'[1]2020年11月价格'!$D:$E,2,FALSE)</f>
        <v>539325022308</v>
      </c>
      <c r="G66" t="s">
        <v>46</v>
      </c>
      <c r="H66">
        <f>IFERROR(VLOOKUP(F66,'22-24透视'!A:L,12,FALSE),0)</f>
        <v>861</v>
      </c>
      <c r="I66">
        <f>IFERROR(VLOOKUP(F66,'22-24透视'!A:K,11,FALSE),0)</f>
        <v>62949.72</v>
      </c>
      <c r="J66">
        <f>IFERROR(VLOOKUP(F66,'22-24透视'!A:M,13,FALSE),0)</f>
        <v>5096</v>
      </c>
    </row>
    <row r="67" spans="1:10">
      <c r="A67" s="5"/>
      <c r="F67" s="5">
        <f>VLOOKUP(G67,'[1]2020年11月价格'!$D:$E,2,FALSE)</f>
        <v>521804256985</v>
      </c>
      <c r="G67" t="s">
        <v>43</v>
      </c>
      <c r="H67">
        <f>IFERROR(VLOOKUP(F67,'22-24透视'!A:L,12,FALSE),0)</f>
        <v>1943</v>
      </c>
      <c r="I67">
        <f>IFERROR(VLOOKUP(F67,'22-24透视'!A:K,11,FALSE),0)</f>
        <v>89789.11</v>
      </c>
      <c r="J67">
        <f>IFERROR(VLOOKUP(F67,'22-24透视'!A:M,13,FALSE),0)</f>
        <v>6693</v>
      </c>
    </row>
    <row r="68" spans="1:10">
      <c r="A68" s="5"/>
      <c r="F68" s="5">
        <f>VLOOKUP(G68,'[1]2020年11月价格'!$D:$E,2,FALSE)</f>
        <v>554217085959</v>
      </c>
      <c r="G68" t="s">
        <v>85</v>
      </c>
      <c r="H68">
        <f>IFERROR(VLOOKUP(F68,'22-24透视'!A:L,12,FALSE),0)</f>
        <v>31</v>
      </c>
      <c r="I68">
        <f>IFERROR(VLOOKUP(F68,'22-24透视'!A:K,11,FALSE),0)</f>
        <v>1340.31</v>
      </c>
      <c r="J68">
        <f>IFERROR(VLOOKUP(F68,'22-24透视'!A:M,13,FALSE),0)</f>
        <v>230</v>
      </c>
    </row>
    <row r="69" spans="1:10">
      <c r="A69" s="5"/>
      <c r="F69" s="5">
        <f>VLOOKUP(G69,'[1]2020年11月价格'!$D:$E,2,FALSE)</f>
        <v>528064196860</v>
      </c>
      <c r="G69" t="s">
        <v>83</v>
      </c>
      <c r="H69">
        <f>IFERROR(VLOOKUP(F69,'22-24透视'!A:L,12,FALSE),0)</f>
        <v>0</v>
      </c>
      <c r="I69">
        <f>IFERROR(VLOOKUP(F69,'22-24透视'!A:K,11,FALSE),0)</f>
        <v>0</v>
      </c>
      <c r="J69">
        <f>IFERROR(VLOOKUP(F69,'22-24透视'!A:M,13,FALSE),0)</f>
        <v>0</v>
      </c>
    </row>
    <row r="70" spans="1:10">
      <c r="A70" s="5"/>
      <c r="F70" s="5">
        <f>VLOOKUP(G70,'[1]2020年11月价格'!$D:$E,2,FALSE)</f>
        <v>562374577568</v>
      </c>
      <c r="G70" t="s">
        <v>75</v>
      </c>
      <c r="H70">
        <f>IFERROR(VLOOKUP(F70,'22-24透视'!A:L,12,FALSE),0)</f>
        <v>14</v>
      </c>
      <c r="I70">
        <f>IFERROR(VLOOKUP(F70,'22-24透视'!A:K,11,FALSE),0)</f>
        <v>705.31</v>
      </c>
      <c r="J70">
        <f>IFERROR(VLOOKUP(F70,'22-24透视'!A:M,13,FALSE),0)</f>
        <v>242</v>
      </c>
    </row>
    <row r="71" spans="1:10">
      <c r="A71" s="5"/>
      <c r="F71" s="5">
        <f>VLOOKUP(G71,'[1]2020年11月价格'!$D:$E,2,FALSE)</f>
        <v>541918489832</v>
      </c>
      <c r="G71" t="s">
        <v>102</v>
      </c>
      <c r="H71">
        <f>IFERROR(VLOOKUP(F71,'22-24透视'!A:L,12,FALSE),0)</f>
        <v>177</v>
      </c>
      <c r="I71">
        <f>IFERROR(VLOOKUP(F71,'22-24透视'!A:K,11,FALSE),0)</f>
        <v>7120.26</v>
      </c>
      <c r="J71">
        <f>IFERROR(VLOOKUP(F71,'22-24透视'!A:M,13,FALSE),0)</f>
        <v>696</v>
      </c>
    </row>
    <row r="72" spans="1:10">
      <c r="A72" s="5"/>
      <c r="F72" s="5">
        <f>VLOOKUP(G72,'[1]2020年11月价格'!$D:$E,2,FALSE)</f>
        <v>592889713507</v>
      </c>
      <c r="G72" t="s">
        <v>70</v>
      </c>
      <c r="H72">
        <f>IFERROR(VLOOKUP(F72,'22-24透视'!A:L,12,FALSE),0)</f>
        <v>87</v>
      </c>
      <c r="I72">
        <f>IFERROR(VLOOKUP(F72,'22-24透视'!A:K,11,FALSE),0)</f>
        <v>3261.48</v>
      </c>
      <c r="J72">
        <f>IFERROR(VLOOKUP(F72,'22-24透视'!A:M,13,FALSE),0)</f>
        <v>436</v>
      </c>
    </row>
    <row r="73" spans="8:10">
      <c r="H73" s="9">
        <f>SUM(H9:H72)</f>
        <v>76269</v>
      </c>
      <c r="I73" s="9">
        <f>SUM(I9:I72)</f>
        <v>3992371.9</v>
      </c>
      <c r="J73" s="9">
        <f>SUM(J9:J72)</f>
        <v>329902</v>
      </c>
    </row>
  </sheetData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205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7" width="19.7777777777778"/>
    <col min="8" max="9" width="22"/>
    <col min="10" max="10" width="24.2222222222222"/>
  </cols>
  <sheetData>
    <row r="3" spans="2:3">
      <c r="B3" t="s">
        <v>108</v>
      </c>
      <c r="C3" t="s">
        <v>459</v>
      </c>
    </row>
    <row r="4" spans="2:10">
      <c r="B4">
        <v>20201120</v>
      </c>
      <c r="E4">
        <v>20201121</v>
      </c>
      <c r="H4" t="s">
        <v>460</v>
      </c>
      <c r="I4" t="s">
        <v>461</v>
      </c>
      <c r="J4" t="s">
        <v>462</v>
      </c>
    </row>
    <row r="5" spans="1:7">
      <c r="A5" t="s">
        <v>109</v>
      </c>
      <c r="B5" t="s">
        <v>466</v>
      </c>
      <c r="C5" t="s">
        <v>467</v>
      </c>
      <c r="D5" t="s">
        <v>468</v>
      </c>
      <c r="E5" t="s">
        <v>466</v>
      </c>
      <c r="F5" t="s">
        <v>467</v>
      </c>
      <c r="G5" t="s">
        <v>468</v>
      </c>
    </row>
    <row r="6" spans="1:10">
      <c r="A6" s="5">
        <v>14816670119</v>
      </c>
      <c r="B6">
        <v>1242.26</v>
      </c>
      <c r="C6">
        <v>145</v>
      </c>
      <c r="D6">
        <v>728</v>
      </c>
      <c r="E6">
        <v>1667.14</v>
      </c>
      <c r="F6">
        <v>196</v>
      </c>
      <c r="G6">
        <v>777</v>
      </c>
      <c r="H6">
        <v>2909.4</v>
      </c>
      <c r="I6">
        <v>341</v>
      </c>
      <c r="J6">
        <v>1505</v>
      </c>
    </row>
    <row r="7" spans="1:10">
      <c r="A7" s="5">
        <v>15699771744</v>
      </c>
      <c r="B7">
        <v>25112.98</v>
      </c>
      <c r="C7">
        <v>912</v>
      </c>
      <c r="D7">
        <v>3262</v>
      </c>
      <c r="E7">
        <v>26723.99</v>
      </c>
      <c r="F7">
        <v>972</v>
      </c>
      <c r="G7">
        <v>3086</v>
      </c>
      <c r="H7">
        <v>51836.97</v>
      </c>
      <c r="I7">
        <v>1884</v>
      </c>
      <c r="J7">
        <v>6348</v>
      </c>
    </row>
    <row r="8" spans="1:10">
      <c r="A8" s="5">
        <v>15699803229</v>
      </c>
      <c r="B8">
        <v>16183.57</v>
      </c>
      <c r="C8">
        <v>810</v>
      </c>
      <c r="D8">
        <v>2388</v>
      </c>
      <c r="E8">
        <v>18808.59</v>
      </c>
      <c r="F8">
        <v>931</v>
      </c>
      <c r="G8">
        <v>2376</v>
      </c>
      <c r="H8">
        <v>34992.16</v>
      </c>
      <c r="I8">
        <v>1741</v>
      </c>
      <c r="J8">
        <v>4764</v>
      </c>
    </row>
    <row r="9" spans="1:10">
      <c r="A9" s="5">
        <v>16175250812</v>
      </c>
      <c r="B9">
        <v>1416.51</v>
      </c>
      <c r="C9">
        <v>59</v>
      </c>
      <c r="D9">
        <v>144</v>
      </c>
      <c r="E9">
        <v>1742.73</v>
      </c>
      <c r="F9">
        <v>73</v>
      </c>
      <c r="G9">
        <v>161</v>
      </c>
      <c r="H9">
        <v>3159.24</v>
      </c>
      <c r="I9">
        <v>132</v>
      </c>
      <c r="J9">
        <v>305</v>
      </c>
    </row>
    <row r="10" spans="1:10">
      <c r="A10" s="5">
        <v>17059283658</v>
      </c>
      <c r="B10">
        <v>347.17</v>
      </c>
      <c r="C10">
        <v>33</v>
      </c>
      <c r="D10">
        <v>231</v>
      </c>
      <c r="E10">
        <v>331.59</v>
      </c>
      <c r="F10">
        <v>33</v>
      </c>
      <c r="G10">
        <v>290</v>
      </c>
      <c r="H10">
        <v>678.76</v>
      </c>
      <c r="I10">
        <v>66</v>
      </c>
      <c r="J10">
        <v>521</v>
      </c>
    </row>
    <row r="11" spans="1:10">
      <c r="A11" s="5">
        <v>17609664652</v>
      </c>
      <c r="B11">
        <v>3025.2</v>
      </c>
      <c r="C11">
        <v>602</v>
      </c>
      <c r="D11">
        <v>1585</v>
      </c>
      <c r="E11">
        <v>3129.25</v>
      </c>
      <c r="F11">
        <v>626</v>
      </c>
      <c r="G11">
        <v>1685</v>
      </c>
      <c r="H11">
        <v>6154.45</v>
      </c>
      <c r="I11">
        <v>1228</v>
      </c>
      <c r="J11">
        <v>3270</v>
      </c>
    </row>
    <row r="12" spans="1:10">
      <c r="A12" s="5">
        <v>17609716325</v>
      </c>
      <c r="B12">
        <v>1804.75</v>
      </c>
      <c r="C12">
        <v>111</v>
      </c>
      <c r="D12">
        <v>224</v>
      </c>
      <c r="E12">
        <v>1228.12</v>
      </c>
      <c r="F12">
        <v>75</v>
      </c>
      <c r="G12">
        <v>178</v>
      </c>
      <c r="H12">
        <v>3032.87</v>
      </c>
      <c r="I12">
        <v>186</v>
      </c>
      <c r="J12">
        <v>402</v>
      </c>
    </row>
    <row r="13" spans="1:10">
      <c r="A13" s="5">
        <v>17609756261</v>
      </c>
      <c r="B13">
        <v>2630.7</v>
      </c>
      <c r="C13">
        <v>262</v>
      </c>
      <c r="D13">
        <v>637</v>
      </c>
      <c r="E13">
        <v>2194.99</v>
      </c>
      <c r="F13">
        <v>217</v>
      </c>
      <c r="G13">
        <v>615</v>
      </c>
      <c r="H13">
        <v>4825.69</v>
      </c>
      <c r="I13">
        <v>479</v>
      </c>
      <c r="J13">
        <v>1252</v>
      </c>
    </row>
    <row r="14" spans="1:10">
      <c r="A14" s="5">
        <v>17609784091</v>
      </c>
      <c r="E14">
        <v>114.05</v>
      </c>
      <c r="F14">
        <v>17</v>
      </c>
      <c r="G14">
        <v>66</v>
      </c>
      <c r="H14">
        <v>114.05</v>
      </c>
      <c r="I14">
        <v>17</v>
      </c>
      <c r="J14">
        <v>66</v>
      </c>
    </row>
    <row r="15" spans="1:10">
      <c r="A15" s="5">
        <v>17609832853</v>
      </c>
      <c r="B15">
        <v>7059.57</v>
      </c>
      <c r="C15">
        <v>2577</v>
      </c>
      <c r="D15">
        <v>6638</v>
      </c>
      <c r="E15">
        <v>6348.63</v>
      </c>
      <c r="F15">
        <v>2253</v>
      </c>
      <c r="G15">
        <v>5735</v>
      </c>
      <c r="H15">
        <v>13408.2</v>
      </c>
      <c r="I15">
        <v>4830</v>
      </c>
      <c r="J15">
        <v>12373</v>
      </c>
    </row>
    <row r="16" spans="1:10">
      <c r="A16" s="5">
        <v>17609936348</v>
      </c>
      <c r="B16">
        <v>4632.79</v>
      </c>
      <c r="C16">
        <v>3132</v>
      </c>
      <c r="D16">
        <v>7601</v>
      </c>
      <c r="E16">
        <v>5335.09</v>
      </c>
      <c r="F16">
        <v>3541</v>
      </c>
      <c r="G16">
        <v>8500</v>
      </c>
      <c r="H16">
        <v>9967.88</v>
      </c>
      <c r="I16">
        <v>6673</v>
      </c>
      <c r="J16">
        <v>16101</v>
      </c>
    </row>
    <row r="17" spans="1:10">
      <c r="A17" s="5">
        <v>17609980146</v>
      </c>
      <c r="B17">
        <v>2622.95</v>
      </c>
      <c r="C17">
        <v>508</v>
      </c>
      <c r="D17">
        <v>1321</v>
      </c>
      <c r="E17">
        <v>2968.6</v>
      </c>
      <c r="F17">
        <v>584</v>
      </c>
      <c r="G17">
        <v>1424</v>
      </c>
      <c r="H17">
        <v>5591.55</v>
      </c>
      <c r="I17">
        <v>1092</v>
      </c>
      <c r="J17">
        <v>2745</v>
      </c>
    </row>
    <row r="18" spans="1:10">
      <c r="A18" s="5">
        <v>17704561464</v>
      </c>
      <c r="B18">
        <v>54875.74</v>
      </c>
      <c r="C18">
        <v>4141</v>
      </c>
      <c r="D18">
        <v>9118</v>
      </c>
      <c r="E18">
        <v>53399.52</v>
      </c>
      <c r="F18">
        <v>3994</v>
      </c>
      <c r="G18">
        <v>9471</v>
      </c>
      <c r="H18">
        <v>108275.26</v>
      </c>
      <c r="I18">
        <v>8135</v>
      </c>
      <c r="J18">
        <v>18589</v>
      </c>
    </row>
    <row r="19" spans="1:10">
      <c r="A19" s="5">
        <v>18943200386</v>
      </c>
      <c r="B19">
        <v>5379.09</v>
      </c>
      <c r="C19">
        <v>1208</v>
      </c>
      <c r="D19">
        <v>2464</v>
      </c>
      <c r="E19">
        <v>5178.6</v>
      </c>
      <c r="F19">
        <v>1154</v>
      </c>
      <c r="G19">
        <v>2497</v>
      </c>
      <c r="H19">
        <v>10557.69</v>
      </c>
      <c r="I19">
        <v>2362</v>
      </c>
      <c r="J19">
        <v>4961</v>
      </c>
    </row>
    <row r="20" spans="1:10">
      <c r="A20" s="5">
        <v>19539059607</v>
      </c>
      <c r="B20">
        <v>5586.7</v>
      </c>
      <c r="C20">
        <v>272</v>
      </c>
      <c r="D20">
        <v>964</v>
      </c>
      <c r="E20">
        <v>5625.84</v>
      </c>
      <c r="F20">
        <v>273</v>
      </c>
      <c r="G20">
        <v>875</v>
      </c>
      <c r="H20">
        <v>11212.54</v>
      </c>
      <c r="I20">
        <v>545</v>
      </c>
      <c r="J20">
        <v>1839</v>
      </c>
    </row>
    <row r="21" spans="1:10">
      <c r="A21" s="5">
        <v>37253526527</v>
      </c>
      <c r="B21">
        <v>17199.06</v>
      </c>
      <c r="C21">
        <v>1561</v>
      </c>
      <c r="D21">
        <v>3041</v>
      </c>
      <c r="E21">
        <v>20703.05</v>
      </c>
      <c r="F21">
        <v>1884</v>
      </c>
      <c r="G21">
        <v>3552</v>
      </c>
      <c r="H21">
        <v>37902.11</v>
      </c>
      <c r="I21">
        <v>3445</v>
      </c>
      <c r="J21">
        <v>6593</v>
      </c>
    </row>
    <row r="22" spans="1:10">
      <c r="A22" s="5">
        <v>37253770022</v>
      </c>
      <c r="B22">
        <v>1971.08</v>
      </c>
      <c r="C22">
        <v>229</v>
      </c>
      <c r="D22">
        <v>524</v>
      </c>
      <c r="E22">
        <v>2372.29</v>
      </c>
      <c r="F22">
        <v>277</v>
      </c>
      <c r="G22">
        <v>588</v>
      </c>
      <c r="H22">
        <v>4343.37</v>
      </c>
      <c r="I22">
        <v>506</v>
      </c>
      <c r="J22">
        <v>1112</v>
      </c>
    </row>
    <row r="23" spans="1:10">
      <c r="A23" s="5">
        <v>37254243740</v>
      </c>
      <c r="B23">
        <v>8005.18</v>
      </c>
      <c r="C23">
        <v>533</v>
      </c>
      <c r="D23">
        <v>992</v>
      </c>
      <c r="E23">
        <v>9846.58</v>
      </c>
      <c r="F23">
        <v>650</v>
      </c>
      <c r="G23">
        <v>1130</v>
      </c>
      <c r="H23">
        <v>17851.76</v>
      </c>
      <c r="I23">
        <v>1183</v>
      </c>
      <c r="J23">
        <v>2122</v>
      </c>
    </row>
    <row r="24" spans="1:10">
      <c r="A24" s="5">
        <v>37318730769</v>
      </c>
      <c r="B24">
        <v>1039.49</v>
      </c>
      <c r="C24">
        <v>78</v>
      </c>
      <c r="D24">
        <v>424</v>
      </c>
      <c r="E24">
        <v>1252.43</v>
      </c>
      <c r="F24">
        <v>92</v>
      </c>
      <c r="G24">
        <v>523</v>
      </c>
      <c r="H24">
        <v>2291.92</v>
      </c>
      <c r="I24">
        <v>170</v>
      </c>
      <c r="J24">
        <v>947</v>
      </c>
    </row>
    <row r="25" spans="1:10">
      <c r="A25" s="5">
        <v>39290708556</v>
      </c>
      <c r="B25">
        <v>73553.47</v>
      </c>
      <c r="C25">
        <v>1060</v>
      </c>
      <c r="D25">
        <v>7646</v>
      </c>
      <c r="E25">
        <v>66662.65</v>
      </c>
      <c r="F25">
        <v>933</v>
      </c>
      <c r="G25">
        <v>7192</v>
      </c>
      <c r="H25">
        <v>140216.12</v>
      </c>
      <c r="I25">
        <v>1993</v>
      </c>
      <c r="J25">
        <v>14838</v>
      </c>
    </row>
    <row r="26" spans="1:10">
      <c r="A26" s="5">
        <v>39788807046</v>
      </c>
      <c r="B26">
        <v>26680.66</v>
      </c>
      <c r="C26">
        <v>2453</v>
      </c>
      <c r="D26">
        <v>5632</v>
      </c>
      <c r="E26">
        <v>28682.21</v>
      </c>
      <c r="F26">
        <v>2630</v>
      </c>
      <c r="G26">
        <v>5920</v>
      </c>
      <c r="H26">
        <v>55362.87</v>
      </c>
      <c r="I26">
        <v>5083</v>
      </c>
      <c r="J26">
        <v>11552</v>
      </c>
    </row>
    <row r="27" spans="1:10">
      <c r="A27" s="5">
        <v>39800042951</v>
      </c>
      <c r="B27">
        <v>6270.77</v>
      </c>
      <c r="C27">
        <v>285</v>
      </c>
      <c r="D27">
        <v>544</v>
      </c>
      <c r="E27">
        <v>6371.15</v>
      </c>
      <c r="F27">
        <v>305</v>
      </c>
      <c r="G27">
        <v>652</v>
      </c>
      <c r="H27">
        <v>12641.92</v>
      </c>
      <c r="I27">
        <v>590</v>
      </c>
      <c r="J27">
        <v>1196</v>
      </c>
    </row>
    <row r="28" spans="1:10">
      <c r="A28" s="5">
        <v>39829692578</v>
      </c>
      <c r="B28">
        <v>11069.57</v>
      </c>
      <c r="C28">
        <v>1279</v>
      </c>
      <c r="D28">
        <v>2581</v>
      </c>
      <c r="E28">
        <v>12429.05</v>
      </c>
      <c r="F28">
        <v>1434</v>
      </c>
      <c r="G28">
        <v>2860</v>
      </c>
      <c r="H28">
        <v>23498.62</v>
      </c>
      <c r="I28">
        <v>2713</v>
      </c>
      <c r="J28">
        <v>5441</v>
      </c>
    </row>
    <row r="29" spans="1:10">
      <c r="A29" s="5">
        <v>40596755110</v>
      </c>
      <c r="B29">
        <v>4978.56</v>
      </c>
      <c r="C29">
        <v>254</v>
      </c>
      <c r="D29">
        <v>816</v>
      </c>
      <c r="E29">
        <v>4319.49</v>
      </c>
      <c r="F29">
        <v>223</v>
      </c>
      <c r="G29">
        <v>870</v>
      </c>
      <c r="H29">
        <v>9298.05</v>
      </c>
      <c r="I29">
        <v>477</v>
      </c>
      <c r="J29">
        <v>1686</v>
      </c>
    </row>
    <row r="30" spans="1:10">
      <c r="A30" s="5">
        <v>40611478319</v>
      </c>
      <c r="B30">
        <v>18621.1</v>
      </c>
      <c r="C30">
        <v>261</v>
      </c>
      <c r="D30">
        <v>1644</v>
      </c>
      <c r="E30">
        <v>18532.73</v>
      </c>
      <c r="F30">
        <v>256</v>
      </c>
      <c r="G30">
        <v>1546</v>
      </c>
      <c r="H30">
        <v>37153.83</v>
      </c>
      <c r="I30">
        <v>517</v>
      </c>
      <c r="J30">
        <v>3190</v>
      </c>
    </row>
    <row r="31" spans="1:10">
      <c r="A31" s="5">
        <v>41141176393</v>
      </c>
      <c r="B31">
        <v>132383.77</v>
      </c>
      <c r="C31">
        <v>2645</v>
      </c>
      <c r="D31">
        <v>13093</v>
      </c>
      <c r="E31">
        <v>137006.94</v>
      </c>
      <c r="F31">
        <v>2752</v>
      </c>
      <c r="G31">
        <v>13189</v>
      </c>
      <c r="H31">
        <v>269390.71</v>
      </c>
      <c r="I31">
        <v>5397</v>
      </c>
      <c r="J31">
        <v>26282</v>
      </c>
    </row>
    <row r="32" spans="1:10">
      <c r="A32" s="5">
        <v>42759737847</v>
      </c>
      <c r="B32">
        <v>5922.66</v>
      </c>
      <c r="C32">
        <v>94</v>
      </c>
      <c r="D32">
        <v>864</v>
      </c>
      <c r="E32">
        <v>6486.19</v>
      </c>
      <c r="F32">
        <v>101</v>
      </c>
      <c r="G32">
        <v>892</v>
      </c>
      <c r="H32">
        <v>12408.85</v>
      </c>
      <c r="I32">
        <v>195</v>
      </c>
      <c r="J32">
        <v>1756</v>
      </c>
    </row>
    <row r="33" spans="1:10">
      <c r="A33" s="5">
        <v>43893226461</v>
      </c>
      <c r="B33">
        <v>10874.06</v>
      </c>
      <c r="C33">
        <v>1603</v>
      </c>
      <c r="D33">
        <v>2978</v>
      </c>
      <c r="E33">
        <v>12815.99</v>
      </c>
      <c r="F33">
        <v>1892</v>
      </c>
      <c r="G33">
        <v>3346</v>
      </c>
      <c r="H33">
        <v>23690.05</v>
      </c>
      <c r="I33">
        <v>3495</v>
      </c>
      <c r="J33">
        <v>6324</v>
      </c>
    </row>
    <row r="34" spans="1:10">
      <c r="A34" s="5">
        <v>43988989706</v>
      </c>
      <c r="B34">
        <v>16451.72</v>
      </c>
      <c r="C34">
        <v>2761</v>
      </c>
      <c r="D34">
        <v>5276</v>
      </c>
      <c r="E34">
        <v>18347.5</v>
      </c>
      <c r="F34">
        <v>3216</v>
      </c>
      <c r="G34">
        <v>5777</v>
      </c>
      <c r="H34">
        <v>34799.22</v>
      </c>
      <c r="I34">
        <v>5977</v>
      </c>
      <c r="J34">
        <v>11053</v>
      </c>
    </row>
    <row r="35" spans="1:10">
      <c r="A35" s="5">
        <v>520538406051</v>
      </c>
      <c r="B35">
        <v>22627.16</v>
      </c>
      <c r="C35">
        <v>371</v>
      </c>
      <c r="D35">
        <v>2043</v>
      </c>
      <c r="E35">
        <v>15592.4</v>
      </c>
      <c r="F35">
        <v>255</v>
      </c>
      <c r="G35">
        <v>1679</v>
      </c>
      <c r="H35">
        <v>38219.56</v>
      </c>
      <c r="I35">
        <v>626</v>
      </c>
      <c r="J35">
        <v>3722</v>
      </c>
    </row>
    <row r="36" spans="1:10">
      <c r="A36" s="5">
        <v>521804256985</v>
      </c>
      <c r="B36">
        <v>25518.21</v>
      </c>
      <c r="C36">
        <v>540</v>
      </c>
      <c r="D36">
        <v>2222</v>
      </c>
      <c r="E36">
        <v>24861.01</v>
      </c>
      <c r="F36">
        <v>517</v>
      </c>
      <c r="G36">
        <v>2169</v>
      </c>
      <c r="H36">
        <v>50379.22</v>
      </c>
      <c r="I36">
        <v>1057</v>
      </c>
      <c r="J36">
        <v>4391</v>
      </c>
    </row>
    <row r="37" spans="1:10">
      <c r="A37" s="5">
        <v>521869636173</v>
      </c>
      <c r="B37">
        <v>4652.68</v>
      </c>
      <c r="C37">
        <v>172</v>
      </c>
      <c r="D37">
        <v>692</v>
      </c>
      <c r="E37">
        <v>6107.43</v>
      </c>
      <c r="F37">
        <v>222</v>
      </c>
      <c r="G37">
        <v>637</v>
      </c>
      <c r="H37">
        <v>10760.11</v>
      </c>
      <c r="I37">
        <v>394</v>
      </c>
      <c r="J37">
        <v>1329</v>
      </c>
    </row>
    <row r="38" spans="1:10">
      <c r="A38" s="5">
        <v>523138079161</v>
      </c>
      <c r="B38">
        <v>1349.86</v>
      </c>
      <c r="C38">
        <v>202</v>
      </c>
      <c r="D38">
        <v>565</v>
      </c>
      <c r="E38">
        <v>1770.59</v>
      </c>
      <c r="F38">
        <v>269</v>
      </c>
      <c r="G38">
        <v>646</v>
      </c>
      <c r="H38">
        <v>3120.45</v>
      </c>
      <c r="I38">
        <v>471</v>
      </c>
      <c r="J38">
        <v>1211</v>
      </c>
    </row>
    <row r="39" spans="1:10">
      <c r="A39" s="5">
        <v>524754970729</v>
      </c>
      <c r="B39">
        <v>1552.57</v>
      </c>
      <c r="C39">
        <v>44</v>
      </c>
      <c r="D39">
        <v>510</v>
      </c>
      <c r="E39">
        <v>1060.13</v>
      </c>
      <c r="F39">
        <v>29</v>
      </c>
      <c r="G39">
        <v>352</v>
      </c>
      <c r="H39">
        <v>2612.7</v>
      </c>
      <c r="I39">
        <v>73</v>
      </c>
      <c r="J39">
        <v>862</v>
      </c>
    </row>
    <row r="40" spans="1:10">
      <c r="A40" s="5">
        <v>525000115434</v>
      </c>
      <c r="B40">
        <v>315</v>
      </c>
      <c r="C40">
        <v>17</v>
      </c>
      <c r="D40">
        <v>432</v>
      </c>
      <c r="E40">
        <v>709.66</v>
      </c>
      <c r="F40">
        <v>47</v>
      </c>
      <c r="G40">
        <v>488</v>
      </c>
      <c r="H40">
        <v>1024.66</v>
      </c>
      <c r="I40">
        <v>64</v>
      </c>
      <c r="J40">
        <v>920</v>
      </c>
    </row>
    <row r="41" spans="1:10">
      <c r="A41" s="5">
        <v>525048016525</v>
      </c>
      <c r="B41">
        <v>5364.08</v>
      </c>
      <c r="C41">
        <v>280</v>
      </c>
      <c r="D41">
        <v>648</v>
      </c>
      <c r="E41">
        <v>8968.41</v>
      </c>
      <c r="F41">
        <v>462</v>
      </c>
      <c r="G41">
        <v>598</v>
      </c>
      <c r="H41">
        <v>14332.49</v>
      </c>
      <c r="I41">
        <v>742</v>
      </c>
      <c r="J41">
        <v>1246</v>
      </c>
    </row>
    <row r="42" spans="1:10">
      <c r="A42" s="5">
        <v>526145930115</v>
      </c>
      <c r="B42">
        <v>2188.57</v>
      </c>
      <c r="C42">
        <v>32</v>
      </c>
      <c r="D42">
        <v>217</v>
      </c>
      <c r="E42">
        <v>1754.68</v>
      </c>
      <c r="F42">
        <v>25</v>
      </c>
      <c r="G42">
        <v>206</v>
      </c>
      <c r="H42">
        <v>3943.25</v>
      </c>
      <c r="I42">
        <v>57</v>
      </c>
      <c r="J42">
        <v>423</v>
      </c>
    </row>
    <row r="43" spans="1:10">
      <c r="A43" s="5">
        <v>527119411115</v>
      </c>
      <c r="B43">
        <v>1114.59</v>
      </c>
      <c r="C43">
        <v>28</v>
      </c>
      <c r="D43">
        <v>104</v>
      </c>
      <c r="E43">
        <v>861.46</v>
      </c>
      <c r="F43">
        <v>22</v>
      </c>
      <c r="G43">
        <v>115</v>
      </c>
      <c r="H43">
        <v>1976.05</v>
      </c>
      <c r="I43">
        <v>50</v>
      </c>
      <c r="J43">
        <v>219</v>
      </c>
    </row>
    <row r="44" spans="1:10">
      <c r="A44" s="5">
        <v>527183564590</v>
      </c>
      <c r="E44">
        <v>136.8</v>
      </c>
      <c r="F44">
        <v>2</v>
      </c>
      <c r="G44">
        <v>44</v>
      </c>
      <c r="H44">
        <v>136.8</v>
      </c>
      <c r="I44">
        <v>2</v>
      </c>
      <c r="J44">
        <v>44</v>
      </c>
    </row>
    <row r="45" spans="1:10">
      <c r="A45" s="5">
        <v>527678427514</v>
      </c>
      <c r="B45">
        <v>991.11</v>
      </c>
      <c r="C45">
        <v>23</v>
      </c>
      <c r="D45">
        <v>264</v>
      </c>
      <c r="E45">
        <v>952.07</v>
      </c>
      <c r="F45">
        <v>22</v>
      </c>
      <c r="G45">
        <v>221</v>
      </c>
      <c r="H45">
        <v>1943.18</v>
      </c>
      <c r="I45">
        <v>45</v>
      </c>
      <c r="J45">
        <v>485</v>
      </c>
    </row>
    <row r="46" spans="1:10">
      <c r="A46" s="5">
        <v>527719726342</v>
      </c>
      <c r="B46">
        <v>1690.54</v>
      </c>
      <c r="C46">
        <v>26</v>
      </c>
      <c r="D46">
        <v>87</v>
      </c>
      <c r="E46">
        <v>1428.13</v>
      </c>
      <c r="F46">
        <v>22</v>
      </c>
      <c r="G46">
        <v>71</v>
      </c>
      <c r="H46">
        <v>3118.67</v>
      </c>
      <c r="I46">
        <v>48</v>
      </c>
      <c r="J46">
        <v>158</v>
      </c>
    </row>
    <row r="47" spans="1:10">
      <c r="A47" s="5">
        <v>527733177957</v>
      </c>
      <c r="B47">
        <v>1415.61</v>
      </c>
      <c r="C47">
        <v>43</v>
      </c>
      <c r="D47">
        <v>199</v>
      </c>
      <c r="E47">
        <v>2203.7</v>
      </c>
      <c r="F47">
        <v>69</v>
      </c>
      <c r="G47">
        <v>217</v>
      </c>
      <c r="H47">
        <v>3619.31</v>
      </c>
      <c r="I47">
        <v>112</v>
      </c>
      <c r="J47">
        <v>416</v>
      </c>
    </row>
    <row r="48" spans="1:10">
      <c r="A48" s="5">
        <v>527733221669</v>
      </c>
      <c r="B48">
        <v>965.83</v>
      </c>
      <c r="C48">
        <v>29</v>
      </c>
      <c r="D48">
        <v>88</v>
      </c>
      <c r="E48">
        <v>1195.78</v>
      </c>
      <c r="F48">
        <v>36</v>
      </c>
      <c r="G48">
        <v>109</v>
      </c>
      <c r="H48">
        <v>2161.61</v>
      </c>
      <c r="I48">
        <v>65</v>
      </c>
      <c r="J48">
        <v>197</v>
      </c>
    </row>
    <row r="49" spans="1:10">
      <c r="A49" s="5">
        <v>527733589105</v>
      </c>
      <c r="B49">
        <v>13176.38</v>
      </c>
      <c r="C49">
        <v>1123</v>
      </c>
      <c r="D49">
        <v>2783</v>
      </c>
      <c r="E49">
        <v>16945.42</v>
      </c>
      <c r="F49">
        <v>1441</v>
      </c>
      <c r="G49">
        <v>3008</v>
      </c>
      <c r="H49">
        <v>30121.8</v>
      </c>
      <c r="I49">
        <v>2564</v>
      </c>
      <c r="J49">
        <v>5791</v>
      </c>
    </row>
    <row r="50" spans="1:10">
      <c r="A50" s="5">
        <v>527733653043</v>
      </c>
      <c r="B50">
        <v>17074.53</v>
      </c>
      <c r="C50">
        <v>1019</v>
      </c>
      <c r="D50">
        <v>3423</v>
      </c>
      <c r="E50">
        <v>19930.34</v>
      </c>
      <c r="F50">
        <v>1186</v>
      </c>
      <c r="G50">
        <v>3803</v>
      </c>
      <c r="H50">
        <v>37004.87</v>
      </c>
      <c r="I50">
        <v>2205</v>
      </c>
      <c r="J50">
        <v>7226</v>
      </c>
    </row>
    <row r="51" spans="1:10">
      <c r="A51" s="5">
        <v>527990475963</v>
      </c>
      <c r="B51">
        <v>3864.64</v>
      </c>
      <c r="C51">
        <v>68</v>
      </c>
      <c r="D51">
        <v>497</v>
      </c>
      <c r="E51">
        <v>4755.11</v>
      </c>
      <c r="F51">
        <v>83</v>
      </c>
      <c r="G51">
        <v>460</v>
      </c>
      <c r="H51">
        <v>8619.75</v>
      </c>
      <c r="I51">
        <v>151</v>
      </c>
      <c r="J51">
        <v>957</v>
      </c>
    </row>
    <row r="52" spans="1:10">
      <c r="A52" s="5">
        <v>527990607768</v>
      </c>
      <c r="B52">
        <v>210.54</v>
      </c>
      <c r="C52">
        <v>8</v>
      </c>
      <c r="D52">
        <v>21</v>
      </c>
      <c r="H52">
        <v>210.54</v>
      </c>
      <c r="I52">
        <v>8</v>
      </c>
      <c r="J52">
        <v>21</v>
      </c>
    </row>
    <row r="53" spans="1:10">
      <c r="A53" s="5">
        <v>527990679684</v>
      </c>
      <c r="B53">
        <v>7723.38</v>
      </c>
      <c r="C53">
        <v>290</v>
      </c>
      <c r="D53">
        <v>671</v>
      </c>
      <c r="E53">
        <v>7804.71</v>
      </c>
      <c r="F53">
        <v>294</v>
      </c>
      <c r="G53">
        <v>753</v>
      </c>
      <c r="H53">
        <v>15528.09</v>
      </c>
      <c r="I53">
        <v>584</v>
      </c>
      <c r="J53">
        <v>1424</v>
      </c>
    </row>
    <row r="54" spans="1:10">
      <c r="A54" s="5">
        <v>527990951359</v>
      </c>
      <c r="B54">
        <v>14109.5</v>
      </c>
      <c r="C54">
        <v>321</v>
      </c>
      <c r="D54">
        <v>407</v>
      </c>
      <c r="E54">
        <v>33145.87</v>
      </c>
      <c r="F54">
        <v>765</v>
      </c>
      <c r="G54">
        <v>770</v>
      </c>
      <c r="H54">
        <v>47255.37</v>
      </c>
      <c r="I54">
        <v>1086</v>
      </c>
      <c r="J54">
        <v>1177</v>
      </c>
    </row>
    <row r="55" spans="1:10">
      <c r="A55" s="5">
        <v>528032990563</v>
      </c>
      <c r="B55">
        <v>273.74</v>
      </c>
      <c r="C55">
        <v>15</v>
      </c>
      <c r="D55">
        <v>69</v>
      </c>
      <c r="E55">
        <v>246.37</v>
      </c>
      <c r="F55">
        <v>14</v>
      </c>
      <c r="G55">
        <v>67</v>
      </c>
      <c r="H55">
        <v>520.11</v>
      </c>
      <c r="I55">
        <v>29</v>
      </c>
      <c r="J55">
        <v>136</v>
      </c>
    </row>
    <row r="56" spans="1:10">
      <c r="A56" s="5">
        <v>528033010612</v>
      </c>
      <c r="B56">
        <v>12506.96</v>
      </c>
      <c r="C56">
        <v>145</v>
      </c>
      <c r="D56">
        <v>570</v>
      </c>
      <c r="E56">
        <v>10645.95</v>
      </c>
      <c r="F56">
        <v>122</v>
      </c>
      <c r="G56">
        <v>554</v>
      </c>
      <c r="H56">
        <v>23152.91</v>
      </c>
      <c r="I56">
        <v>267</v>
      </c>
      <c r="J56">
        <v>1124</v>
      </c>
    </row>
    <row r="57" spans="1:10">
      <c r="A57" s="5">
        <v>528033014551</v>
      </c>
      <c r="B57">
        <v>247.5</v>
      </c>
      <c r="C57">
        <v>8</v>
      </c>
      <c r="D57">
        <v>22</v>
      </c>
      <c r="H57">
        <v>247.5</v>
      </c>
      <c r="I57">
        <v>8</v>
      </c>
      <c r="J57">
        <v>22</v>
      </c>
    </row>
    <row r="58" spans="1:10">
      <c r="A58" s="5">
        <v>528033190141</v>
      </c>
      <c r="B58">
        <v>2363.82</v>
      </c>
      <c r="C58">
        <v>55</v>
      </c>
      <c r="D58">
        <v>252</v>
      </c>
      <c r="E58">
        <v>1321.15</v>
      </c>
      <c r="F58">
        <v>30</v>
      </c>
      <c r="G58">
        <v>196</v>
      </c>
      <c r="H58">
        <v>3684.97</v>
      </c>
      <c r="I58">
        <v>85</v>
      </c>
      <c r="J58">
        <v>448</v>
      </c>
    </row>
    <row r="59" spans="1:10">
      <c r="A59" s="5">
        <v>528046969601</v>
      </c>
      <c r="B59">
        <v>654.85</v>
      </c>
      <c r="C59">
        <v>40</v>
      </c>
      <c r="D59">
        <v>93</v>
      </c>
      <c r="E59">
        <v>894.94</v>
      </c>
      <c r="F59">
        <v>53</v>
      </c>
      <c r="G59">
        <v>100</v>
      </c>
      <c r="H59">
        <v>1549.79</v>
      </c>
      <c r="I59">
        <v>93</v>
      </c>
      <c r="J59">
        <v>193</v>
      </c>
    </row>
    <row r="60" spans="1:10">
      <c r="A60" s="5">
        <v>528047125345</v>
      </c>
      <c r="B60">
        <v>143.76</v>
      </c>
      <c r="C60">
        <v>3</v>
      </c>
      <c r="D60">
        <v>143</v>
      </c>
      <c r="E60">
        <v>179.7</v>
      </c>
      <c r="F60">
        <v>3</v>
      </c>
      <c r="G60">
        <v>150</v>
      </c>
      <c r="H60">
        <v>323.46</v>
      </c>
      <c r="I60">
        <v>6</v>
      </c>
      <c r="J60">
        <v>293</v>
      </c>
    </row>
    <row r="61" spans="1:10">
      <c r="A61" s="5">
        <v>528047181291</v>
      </c>
      <c r="B61">
        <v>672.43</v>
      </c>
      <c r="C61">
        <v>16</v>
      </c>
      <c r="D61">
        <v>81</v>
      </c>
      <c r="E61">
        <v>421.79</v>
      </c>
      <c r="F61">
        <v>10</v>
      </c>
      <c r="G61">
        <v>80</v>
      </c>
      <c r="H61">
        <v>1094.22</v>
      </c>
      <c r="I61">
        <v>26</v>
      </c>
      <c r="J61">
        <v>161</v>
      </c>
    </row>
    <row r="62" spans="1:10">
      <c r="A62" s="5">
        <v>528064232769</v>
      </c>
      <c r="B62">
        <v>2065.76</v>
      </c>
      <c r="C62">
        <v>53</v>
      </c>
      <c r="D62">
        <v>236</v>
      </c>
      <c r="E62">
        <v>1238.98</v>
      </c>
      <c r="F62">
        <v>31</v>
      </c>
      <c r="G62">
        <v>200</v>
      </c>
      <c r="H62">
        <v>3304.74</v>
      </c>
      <c r="I62">
        <v>84</v>
      </c>
      <c r="J62">
        <v>436</v>
      </c>
    </row>
    <row r="63" spans="1:10">
      <c r="A63" s="5">
        <v>528064336529</v>
      </c>
      <c r="B63">
        <v>1462.99</v>
      </c>
      <c r="C63">
        <v>52</v>
      </c>
      <c r="D63">
        <v>263</v>
      </c>
      <c r="E63">
        <v>2213.05</v>
      </c>
      <c r="F63">
        <v>77</v>
      </c>
      <c r="G63">
        <v>240</v>
      </c>
      <c r="H63">
        <v>3676.04</v>
      </c>
      <c r="I63">
        <v>129</v>
      </c>
      <c r="J63">
        <v>503</v>
      </c>
    </row>
    <row r="64" spans="1:10">
      <c r="A64" s="5">
        <v>528064556251</v>
      </c>
      <c r="B64">
        <v>139.5</v>
      </c>
      <c r="C64">
        <v>5</v>
      </c>
      <c r="D64">
        <v>64</v>
      </c>
      <c r="E64">
        <v>114</v>
      </c>
      <c r="F64">
        <v>4</v>
      </c>
      <c r="G64">
        <v>65</v>
      </c>
      <c r="H64">
        <v>253.5</v>
      </c>
      <c r="I64">
        <v>9</v>
      </c>
      <c r="J64">
        <v>129</v>
      </c>
    </row>
    <row r="65" spans="1:10">
      <c r="A65" s="5">
        <v>528778018743</v>
      </c>
      <c r="B65">
        <v>12127.17</v>
      </c>
      <c r="C65">
        <v>248</v>
      </c>
      <c r="D65">
        <v>1018</v>
      </c>
      <c r="E65">
        <v>10761.83</v>
      </c>
      <c r="F65">
        <v>220</v>
      </c>
      <c r="G65">
        <v>907</v>
      </c>
      <c r="H65">
        <v>22889</v>
      </c>
      <c r="I65">
        <v>468</v>
      </c>
      <c r="J65">
        <v>1925</v>
      </c>
    </row>
    <row r="66" spans="1:10">
      <c r="A66" s="5">
        <v>535688693680</v>
      </c>
      <c r="B66">
        <v>5526.68</v>
      </c>
      <c r="C66">
        <v>91</v>
      </c>
      <c r="D66">
        <v>1035</v>
      </c>
      <c r="E66">
        <v>8501.05</v>
      </c>
      <c r="F66">
        <v>137</v>
      </c>
      <c r="G66">
        <v>925</v>
      </c>
      <c r="H66">
        <v>14027.73</v>
      </c>
      <c r="I66">
        <v>228</v>
      </c>
      <c r="J66">
        <v>1960</v>
      </c>
    </row>
    <row r="67" spans="1:10">
      <c r="A67" s="5">
        <v>537537256568</v>
      </c>
      <c r="B67">
        <v>4454.15</v>
      </c>
      <c r="C67">
        <v>238</v>
      </c>
      <c r="D67">
        <v>973</v>
      </c>
      <c r="E67">
        <v>5739.19</v>
      </c>
      <c r="F67">
        <v>309</v>
      </c>
      <c r="G67">
        <v>961</v>
      </c>
      <c r="H67">
        <v>10193.34</v>
      </c>
      <c r="I67">
        <v>547</v>
      </c>
      <c r="J67">
        <v>1934</v>
      </c>
    </row>
    <row r="68" spans="1:10">
      <c r="A68" s="5">
        <v>537752882633</v>
      </c>
      <c r="B68">
        <v>302545.55</v>
      </c>
      <c r="C68">
        <v>6101</v>
      </c>
      <c r="D68">
        <v>26182</v>
      </c>
      <c r="E68">
        <v>294739.47</v>
      </c>
      <c r="F68">
        <v>6088</v>
      </c>
      <c r="G68">
        <v>27811</v>
      </c>
      <c r="H68">
        <v>597285.02</v>
      </c>
      <c r="I68">
        <v>12189</v>
      </c>
      <c r="J68">
        <v>53993</v>
      </c>
    </row>
    <row r="69" spans="1:10">
      <c r="A69" s="5">
        <v>537824984434</v>
      </c>
      <c r="B69">
        <v>63784.36</v>
      </c>
      <c r="C69">
        <v>9472</v>
      </c>
      <c r="D69">
        <v>24664</v>
      </c>
      <c r="E69">
        <v>70648.68</v>
      </c>
      <c r="F69">
        <v>10623</v>
      </c>
      <c r="G69">
        <v>24865</v>
      </c>
      <c r="H69">
        <v>134433.04</v>
      </c>
      <c r="I69">
        <v>20095</v>
      </c>
      <c r="J69">
        <v>49529</v>
      </c>
    </row>
    <row r="70" spans="1:10">
      <c r="A70" s="5">
        <v>537827368358</v>
      </c>
      <c r="B70">
        <v>4996.78</v>
      </c>
      <c r="C70">
        <v>306</v>
      </c>
      <c r="D70">
        <v>964</v>
      </c>
      <c r="E70">
        <v>6481.74</v>
      </c>
      <c r="F70">
        <v>393</v>
      </c>
      <c r="G70">
        <v>989</v>
      </c>
      <c r="H70">
        <v>11478.52</v>
      </c>
      <c r="I70">
        <v>699</v>
      </c>
      <c r="J70">
        <v>1953</v>
      </c>
    </row>
    <row r="71" spans="1:10">
      <c r="A71" s="5">
        <v>538192543595</v>
      </c>
      <c r="B71">
        <v>388.32</v>
      </c>
      <c r="C71">
        <v>3</v>
      </c>
      <c r="D71">
        <v>114</v>
      </c>
      <c r="E71">
        <v>638.35</v>
      </c>
      <c r="F71">
        <v>5</v>
      </c>
      <c r="G71">
        <v>112</v>
      </c>
      <c r="H71">
        <v>1026.67</v>
      </c>
      <c r="I71">
        <v>8</v>
      </c>
      <c r="J71">
        <v>226</v>
      </c>
    </row>
    <row r="72" spans="1:10">
      <c r="A72" s="5">
        <v>538263950177</v>
      </c>
      <c r="B72">
        <v>17901.92</v>
      </c>
      <c r="C72">
        <v>127</v>
      </c>
      <c r="D72">
        <v>1409</v>
      </c>
      <c r="E72">
        <v>15656.98</v>
      </c>
      <c r="F72">
        <v>110</v>
      </c>
      <c r="G72">
        <v>1264</v>
      </c>
      <c r="H72">
        <v>33558.9</v>
      </c>
      <c r="I72">
        <v>237</v>
      </c>
      <c r="J72">
        <v>2673</v>
      </c>
    </row>
    <row r="73" spans="1:10">
      <c r="A73" s="5">
        <v>538266122146</v>
      </c>
      <c r="B73">
        <v>100.79</v>
      </c>
      <c r="C73">
        <v>1</v>
      </c>
      <c r="D73">
        <v>35</v>
      </c>
      <c r="H73">
        <v>100.79</v>
      </c>
      <c r="I73">
        <v>1</v>
      </c>
      <c r="J73">
        <v>35</v>
      </c>
    </row>
    <row r="74" spans="1:10">
      <c r="A74" s="5">
        <v>538305797734</v>
      </c>
      <c r="B74">
        <v>8021.55</v>
      </c>
      <c r="C74">
        <v>60</v>
      </c>
      <c r="D74">
        <v>423</v>
      </c>
      <c r="E74">
        <v>4909.71</v>
      </c>
      <c r="F74">
        <v>37</v>
      </c>
      <c r="G74">
        <v>319</v>
      </c>
      <c r="H74">
        <v>12931.26</v>
      </c>
      <c r="I74">
        <v>97</v>
      </c>
      <c r="J74">
        <v>742</v>
      </c>
    </row>
    <row r="75" spans="1:10">
      <c r="A75" s="5">
        <v>538307169296</v>
      </c>
      <c r="B75">
        <v>5429.13</v>
      </c>
      <c r="C75">
        <v>64</v>
      </c>
      <c r="D75">
        <v>274</v>
      </c>
      <c r="E75">
        <v>4338.22</v>
      </c>
      <c r="F75">
        <v>52</v>
      </c>
      <c r="G75">
        <v>245</v>
      </c>
      <c r="H75">
        <v>9767.35</v>
      </c>
      <c r="I75">
        <v>116</v>
      </c>
      <c r="J75">
        <v>519</v>
      </c>
    </row>
    <row r="76" spans="1:10">
      <c r="A76" s="5">
        <v>538312709167</v>
      </c>
      <c r="B76">
        <v>12516.35</v>
      </c>
      <c r="C76">
        <v>115</v>
      </c>
      <c r="D76">
        <v>502</v>
      </c>
      <c r="E76">
        <v>8719.66</v>
      </c>
      <c r="F76">
        <v>80</v>
      </c>
      <c r="G76">
        <v>401</v>
      </c>
      <c r="H76">
        <v>21236.01</v>
      </c>
      <c r="I76">
        <v>195</v>
      </c>
      <c r="J76">
        <v>903</v>
      </c>
    </row>
    <row r="77" spans="1:10">
      <c r="A77" s="5">
        <v>538314893621</v>
      </c>
      <c r="E77">
        <v>164.75</v>
      </c>
      <c r="F77">
        <v>2</v>
      </c>
      <c r="G77">
        <v>45</v>
      </c>
      <c r="H77">
        <v>164.75</v>
      </c>
      <c r="I77">
        <v>2</v>
      </c>
      <c r="J77">
        <v>45</v>
      </c>
    </row>
    <row r="78" spans="1:10">
      <c r="A78" s="5">
        <v>538349196723</v>
      </c>
      <c r="B78">
        <v>2736.57</v>
      </c>
      <c r="C78">
        <v>19</v>
      </c>
      <c r="D78">
        <v>526</v>
      </c>
      <c r="E78">
        <v>5385.17</v>
      </c>
      <c r="F78">
        <v>37</v>
      </c>
      <c r="G78">
        <v>304</v>
      </c>
      <c r="H78">
        <v>8121.74</v>
      </c>
      <c r="I78">
        <v>56</v>
      </c>
      <c r="J78">
        <v>830</v>
      </c>
    </row>
    <row r="79" spans="1:10">
      <c r="A79" s="5">
        <v>538354076404</v>
      </c>
      <c r="B79">
        <v>4558.51</v>
      </c>
      <c r="C79">
        <v>53</v>
      </c>
      <c r="D79">
        <v>909</v>
      </c>
      <c r="E79">
        <v>6166.07</v>
      </c>
      <c r="F79">
        <v>71</v>
      </c>
      <c r="G79">
        <v>606</v>
      </c>
      <c r="H79">
        <v>10724.58</v>
      </c>
      <c r="I79">
        <v>124</v>
      </c>
      <c r="J79">
        <v>1515</v>
      </c>
    </row>
    <row r="80" spans="1:10">
      <c r="A80" s="5">
        <v>538927350752</v>
      </c>
      <c r="B80">
        <v>995.62</v>
      </c>
      <c r="C80">
        <v>24</v>
      </c>
      <c r="D80">
        <v>203</v>
      </c>
      <c r="E80">
        <v>1230.57</v>
      </c>
      <c r="F80">
        <v>29</v>
      </c>
      <c r="G80">
        <v>245</v>
      </c>
      <c r="H80">
        <v>2226.19</v>
      </c>
      <c r="I80">
        <v>53</v>
      </c>
      <c r="J80">
        <v>448</v>
      </c>
    </row>
    <row r="81" spans="1:10">
      <c r="A81" s="5">
        <v>539325022308</v>
      </c>
      <c r="B81">
        <v>17598.17</v>
      </c>
      <c r="C81">
        <v>240</v>
      </c>
      <c r="D81">
        <v>1560</v>
      </c>
      <c r="E81">
        <v>14986.39</v>
      </c>
      <c r="F81">
        <v>202</v>
      </c>
      <c r="G81">
        <v>1583</v>
      </c>
      <c r="H81">
        <v>32584.56</v>
      </c>
      <c r="I81">
        <v>442</v>
      </c>
      <c r="J81">
        <v>3143</v>
      </c>
    </row>
    <row r="82" spans="1:10">
      <c r="A82" s="5">
        <v>539854510916</v>
      </c>
      <c r="B82">
        <v>16528.21</v>
      </c>
      <c r="C82">
        <v>311</v>
      </c>
      <c r="D82">
        <v>1505</v>
      </c>
      <c r="E82">
        <v>13318.56</v>
      </c>
      <c r="F82">
        <v>248</v>
      </c>
      <c r="G82">
        <v>1517</v>
      </c>
      <c r="H82">
        <v>29846.77</v>
      </c>
      <c r="I82">
        <v>559</v>
      </c>
      <c r="J82">
        <v>3022</v>
      </c>
    </row>
    <row r="83" spans="1:10">
      <c r="A83" s="5">
        <v>541918489832</v>
      </c>
      <c r="B83">
        <v>1406.85</v>
      </c>
      <c r="C83">
        <v>36</v>
      </c>
      <c r="D83">
        <v>191</v>
      </c>
      <c r="E83">
        <v>2253.88</v>
      </c>
      <c r="F83">
        <v>56</v>
      </c>
      <c r="G83">
        <v>206</v>
      </c>
      <c r="H83">
        <v>3660.73</v>
      </c>
      <c r="I83">
        <v>92</v>
      </c>
      <c r="J83">
        <v>397</v>
      </c>
    </row>
    <row r="84" spans="1:10">
      <c r="A84" s="5">
        <v>544053639760</v>
      </c>
      <c r="B84">
        <v>1672.96</v>
      </c>
      <c r="C84">
        <v>61</v>
      </c>
      <c r="D84">
        <v>373</v>
      </c>
      <c r="E84">
        <v>1389.19</v>
      </c>
      <c r="F84">
        <v>52</v>
      </c>
      <c r="G84">
        <v>394</v>
      </c>
      <c r="H84">
        <v>3062.15</v>
      </c>
      <c r="I84">
        <v>113</v>
      </c>
      <c r="J84">
        <v>767</v>
      </c>
    </row>
    <row r="85" spans="1:10">
      <c r="A85" s="5">
        <v>547190677216</v>
      </c>
      <c r="B85">
        <v>1430.63</v>
      </c>
      <c r="C85">
        <v>65</v>
      </c>
      <c r="D85">
        <v>315</v>
      </c>
      <c r="E85">
        <v>2879.85</v>
      </c>
      <c r="F85">
        <v>141</v>
      </c>
      <c r="G85">
        <v>433</v>
      </c>
      <c r="H85">
        <v>4310.48</v>
      </c>
      <c r="I85">
        <v>206</v>
      </c>
      <c r="J85">
        <v>748</v>
      </c>
    </row>
    <row r="86" spans="1:10">
      <c r="A86" s="5">
        <v>548003777683</v>
      </c>
      <c r="B86">
        <v>925.38</v>
      </c>
      <c r="C86">
        <v>40</v>
      </c>
      <c r="D86">
        <v>146</v>
      </c>
      <c r="E86">
        <v>946.23</v>
      </c>
      <c r="F86">
        <v>40</v>
      </c>
      <c r="G86">
        <v>168</v>
      </c>
      <c r="H86">
        <v>1871.61</v>
      </c>
      <c r="I86">
        <v>80</v>
      </c>
      <c r="J86">
        <v>314</v>
      </c>
    </row>
    <row r="87" spans="1:10">
      <c r="A87" s="5">
        <v>553066686610</v>
      </c>
      <c r="B87">
        <v>952.3</v>
      </c>
      <c r="C87">
        <v>67</v>
      </c>
      <c r="D87">
        <v>248</v>
      </c>
      <c r="E87">
        <v>1866.41</v>
      </c>
      <c r="F87">
        <v>135</v>
      </c>
      <c r="G87">
        <v>318</v>
      </c>
      <c r="H87">
        <v>2818.71</v>
      </c>
      <c r="I87">
        <v>202</v>
      </c>
      <c r="J87">
        <v>566</v>
      </c>
    </row>
    <row r="88" spans="1:10">
      <c r="A88" s="5">
        <v>554217085959</v>
      </c>
      <c r="B88">
        <v>467.33</v>
      </c>
      <c r="C88">
        <v>11</v>
      </c>
      <c r="D88">
        <v>73</v>
      </c>
      <c r="E88">
        <v>219.26</v>
      </c>
      <c r="F88">
        <v>5</v>
      </c>
      <c r="G88">
        <v>52</v>
      </c>
      <c r="H88">
        <v>686.59</v>
      </c>
      <c r="I88">
        <v>16</v>
      </c>
      <c r="J88">
        <v>125</v>
      </c>
    </row>
    <row r="89" spans="1:10">
      <c r="A89" s="5">
        <v>554765196730</v>
      </c>
      <c r="B89">
        <v>31183.92</v>
      </c>
      <c r="C89">
        <v>2026</v>
      </c>
      <c r="D89">
        <v>6034</v>
      </c>
      <c r="E89">
        <v>35137.41</v>
      </c>
      <c r="F89">
        <v>2308</v>
      </c>
      <c r="G89">
        <v>6455</v>
      </c>
      <c r="H89">
        <v>66321.33</v>
      </c>
      <c r="I89">
        <v>4334</v>
      </c>
      <c r="J89">
        <v>12489</v>
      </c>
    </row>
    <row r="90" spans="1:10">
      <c r="A90" s="5">
        <v>554877274741</v>
      </c>
      <c r="B90">
        <v>40066.96</v>
      </c>
      <c r="C90">
        <v>913</v>
      </c>
      <c r="D90">
        <v>4263</v>
      </c>
      <c r="E90">
        <v>44262.13</v>
      </c>
      <c r="F90">
        <v>1004</v>
      </c>
      <c r="G90">
        <v>4779</v>
      </c>
      <c r="H90">
        <v>84329.09</v>
      </c>
      <c r="I90">
        <v>1917</v>
      </c>
      <c r="J90">
        <v>9042</v>
      </c>
    </row>
    <row r="91" spans="1:10">
      <c r="A91" s="5">
        <v>555055329886</v>
      </c>
      <c r="B91">
        <v>12900.71</v>
      </c>
      <c r="C91">
        <v>287</v>
      </c>
      <c r="D91">
        <v>1438</v>
      </c>
      <c r="E91">
        <v>10363.37</v>
      </c>
      <c r="F91">
        <v>215</v>
      </c>
      <c r="G91">
        <v>1298</v>
      </c>
      <c r="H91">
        <v>23264.08</v>
      </c>
      <c r="I91">
        <v>502</v>
      </c>
      <c r="J91">
        <v>2736</v>
      </c>
    </row>
    <row r="92" spans="1:10">
      <c r="A92" s="5">
        <v>555332266949</v>
      </c>
      <c r="B92">
        <v>11721.34</v>
      </c>
      <c r="C92">
        <v>225</v>
      </c>
      <c r="D92">
        <v>1472</v>
      </c>
      <c r="E92">
        <v>13626.17</v>
      </c>
      <c r="F92">
        <v>260</v>
      </c>
      <c r="G92">
        <v>1561</v>
      </c>
      <c r="H92">
        <v>25347.51</v>
      </c>
      <c r="I92">
        <v>485</v>
      </c>
      <c r="J92">
        <v>3033</v>
      </c>
    </row>
    <row r="93" spans="1:10">
      <c r="A93" s="5">
        <v>555904462655</v>
      </c>
      <c r="B93">
        <v>2561.27</v>
      </c>
      <c r="C93">
        <v>182</v>
      </c>
      <c r="D93">
        <v>405</v>
      </c>
      <c r="E93">
        <v>3057.4</v>
      </c>
      <c r="F93">
        <v>222</v>
      </c>
      <c r="G93">
        <v>504</v>
      </c>
      <c r="H93">
        <v>5618.67</v>
      </c>
      <c r="I93">
        <v>404</v>
      </c>
      <c r="J93">
        <v>909</v>
      </c>
    </row>
    <row r="94" spans="1:10">
      <c r="A94" s="5">
        <v>556389065398</v>
      </c>
      <c r="B94">
        <v>1494.2</v>
      </c>
      <c r="C94">
        <v>57</v>
      </c>
      <c r="D94">
        <v>302</v>
      </c>
      <c r="E94">
        <v>2818.22</v>
      </c>
      <c r="F94">
        <v>107</v>
      </c>
      <c r="G94">
        <v>308</v>
      </c>
      <c r="H94">
        <v>4312.42</v>
      </c>
      <c r="I94">
        <v>164</v>
      </c>
      <c r="J94">
        <v>610</v>
      </c>
    </row>
    <row r="95" spans="1:10">
      <c r="A95" s="5">
        <v>559325430280</v>
      </c>
      <c r="B95">
        <v>5633.07</v>
      </c>
      <c r="C95">
        <v>181</v>
      </c>
      <c r="D95">
        <v>406</v>
      </c>
      <c r="E95">
        <v>5725.33</v>
      </c>
      <c r="F95">
        <v>182</v>
      </c>
      <c r="G95">
        <v>391</v>
      </c>
      <c r="H95">
        <v>11358.4</v>
      </c>
      <c r="I95">
        <v>363</v>
      </c>
      <c r="J95">
        <v>797</v>
      </c>
    </row>
    <row r="96" spans="1:10">
      <c r="A96" s="5">
        <v>559686121121</v>
      </c>
      <c r="B96">
        <v>6441.6</v>
      </c>
      <c r="C96">
        <v>51</v>
      </c>
      <c r="D96">
        <v>188</v>
      </c>
      <c r="E96">
        <v>2281</v>
      </c>
      <c r="F96">
        <v>19</v>
      </c>
      <c r="G96">
        <v>157</v>
      </c>
      <c r="H96">
        <v>8722.6</v>
      </c>
      <c r="I96">
        <v>70</v>
      </c>
      <c r="J96">
        <v>345</v>
      </c>
    </row>
    <row r="97" spans="1:10">
      <c r="A97" s="5">
        <v>562374577568</v>
      </c>
      <c r="E97">
        <v>212.6</v>
      </c>
      <c r="F97">
        <v>4</v>
      </c>
      <c r="G97">
        <v>66</v>
      </c>
      <c r="H97">
        <v>212.6</v>
      </c>
      <c r="I97">
        <v>4</v>
      </c>
      <c r="J97">
        <v>66</v>
      </c>
    </row>
    <row r="98" spans="1:10">
      <c r="A98" s="5">
        <v>562674596108</v>
      </c>
      <c r="B98">
        <v>6489.7</v>
      </c>
      <c r="C98">
        <v>205</v>
      </c>
      <c r="D98">
        <v>366</v>
      </c>
      <c r="E98">
        <v>4726.82</v>
      </c>
      <c r="F98">
        <v>138</v>
      </c>
      <c r="G98">
        <v>363</v>
      </c>
      <c r="H98">
        <v>11216.52</v>
      </c>
      <c r="I98">
        <v>343</v>
      </c>
      <c r="J98">
        <v>729</v>
      </c>
    </row>
    <row r="99" spans="1:10">
      <c r="A99" s="5">
        <v>563834177641</v>
      </c>
      <c r="B99">
        <v>12842</v>
      </c>
      <c r="C99">
        <v>85</v>
      </c>
      <c r="D99">
        <v>595</v>
      </c>
      <c r="E99">
        <v>6088.09</v>
      </c>
      <c r="F99">
        <v>40</v>
      </c>
      <c r="G99">
        <v>488</v>
      </c>
      <c r="H99">
        <v>18930.09</v>
      </c>
      <c r="I99">
        <v>125</v>
      </c>
      <c r="J99">
        <v>1083</v>
      </c>
    </row>
    <row r="100" spans="1:10">
      <c r="A100" s="5">
        <v>563835009431</v>
      </c>
      <c r="B100">
        <v>2912</v>
      </c>
      <c r="C100">
        <v>38</v>
      </c>
      <c r="D100">
        <v>377</v>
      </c>
      <c r="E100">
        <v>5845.58</v>
      </c>
      <c r="F100">
        <v>78</v>
      </c>
      <c r="G100">
        <v>522</v>
      </c>
      <c r="H100">
        <v>8757.58</v>
      </c>
      <c r="I100">
        <v>116</v>
      </c>
      <c r="J100">
        <v>899</v>
      </c>
    </row>
    <row r="101" spans="1:10">
      <c r="A101" s="5">
        <v>564135111481</v>
      </c>
      <c r="B101">
        <v>8724.61</v>
      </c>
      <c r="C101">
        <v>72</v>
      </c>
      <c r="D101">
        <v>223</v>
      </c>
      <c r="E101">
        <v>2474</v>
      </c>
      <c r="F101">
        <v>21</v>
      </c>
      <c r="G101">
        <v>174</v>
      </c>
      <c r="H101">
        <v>11198.61</v>
      </c>
      <c r="I101">
        <v>93</v>
      </c>
      <c r="J101">
        <v>397</v>
      </c>
    </row>
    <row r="102" spans="1:10">
      <c r="A102" s="5">
        <v>564587383224</v>
      </c>
      <c r="B102">
        <v>73157.31</v>
      </c>
      <c r="C102">
        <v>1484</v>
      </c>
      <c r="D102">
        <v>6604</v>
      </c>
      <c r="E102">
        <v>55122.43</v>
      </c>
      <c r="F102">
        <v>1089</v>
      </c>
      <c r="G102">
        <v>5418</v>
      </c>
      <c r="H102">
        <v>128279.74</v>
      </c>
      <c r="I102">
        <v>2573</v>
      </c>
      <c r="J102">
        <v>12022</v>
      </c>
    </row>
    <row r="103" spans="1:10">
      <c r="A103" s="5">
        <v>566160365748</v>
      </c>
      <c r="B103">
        <v>741.18</v>
      </c>
      <c r="C103">
        <v>25</v>
      </c>
      <c r="D103">
        <v>168</v>
      </c>
      <c r="E103">
        <v>1176.48</v>
      </c>
      <c r="F103">
        <v>40</v>
      </c>
      <c r="G103">
        <v>191</v>
      </c>
      <c r="H103">
        <v>1917.66</v>
      </c>
      <c r="I103">
        <v>65</v>
      </c>
      <c r="J103">
        <v>359</v>
      </c>
    </row>
    <row r="104" spans="1:10">
      <c r="A104" s="5">
        <v>568629665883</v>
      </c>
      <c r="B104">
        <v>2788.23</v>
      </c>
      <c r="C104">
        <v>2526</v>
      </c>
      <c r="D104">
        <v>12376</v>
      </c>
      <c r="E104">
        <v>2823.52</v>
      </c>
      <c r="F104">
        <v>2613</v>
      </c>
      <c r="G104">
        <v>11467</v>
      </c>
      <c r="H104">
        <v>5611.75</v>
      </c>
      <c r="I104">
        <v>5139</v>
      </c>
      <c r="J104">
        <v>23843</v>
      </c>
    </row>
    <row r="105" spans="1:10">
      <c r="A105" s="5">
        <v>568765915390</v>
      </c>
      <c r="B105">
        <v>2192.54</v>
      </c>
      <c r="C105">
        <v>1627</v>
      </c>
      <c r="D105">
        <v>4320</v>
      </c>
      <c r="E105">
        <v>2060.04</v>
      </c>
      <c r="F105">
        <v>1450</v>
      </c>
      <c r="G105">
        <v>4387</v>
      </c>
      <c r="H105">
        <v>4252.58</v>
      </c>
      <c r="I105">
        <v>3077</v>
      </c>
      <c r="J105">
        <v>8707</v>
      </c>
    </row>
    <row r="106" spans="1:10">
      <c r="A106" s="5">
        <v>569386315777</v>
      </c>
      <c r="B106">
        <v>12751.95</v>
      </c>
      <c r="C106">
        <v>7706</v>
      </c>
      <c r="D106">
        <v>33211</v>
      </c>
      <c r="E106">
        <v>15639.9</v>
      </c>
      <c r="F106">
        <v>9199</v>
      </c>
      <c r="G106">
        <v>37680</v>
      </c>
      <c r="H106">
        <v>28391.85</v>
      </c>
      <c r="I106">
        <v>16905</v>
      </c>
      <c r="J106">
        <v>70891</v>
      </c>
    </row>
    <row r="107" spans="1:10">
      <c r="A107" s="5">
        <v>569909827792</v>
      </c>
      <c r="B107">
        <v>1819.32</v>
      </c>
      <c r="C107">
        <v>45</v>
      </c>
      <c r="D107">
        <v>411</v>
      </c>
      <c r="E107">
        <v>3245.96</v>
      </c>
      <c r="F107">
        <v>84</v>
      </c>
      <c r="G107">
        <v>439</v>
      </c>
      <c r="H107">
        <v>5065.28</v>
      </c>
      <c r="I107">
        <v>129</v>
      </c>
      <c r="J107">
        <v>850</v>
      </c>
    </row>
    <row r="108" spans="1:10">
      <c r="A108" s="5">
        <v>570361375952</v>
      </c>
      <c r="B108">
        <v>768.1</v>
      </c>
      <c r="C108">
        <v>19</v>
      </c>
      <c r="D108">
        <v>177</v>
      </c>
      <c r="E108">
        <v>696.62</v>
      </c>
      <c r="F108">
        <v>16</v>
      </c>
      <c r="G108">
        <v>180</v>
      </c>
      <c r="H108">
        <v>1464.72</v>
      </c>
      <c r="I108">
        <v>35</v>
      </c>
      <c r="J108">
        <v>357</v>
      </c>
    </row>
    <row r="109" spans="1:10">
      <c r="A109" s="5">
        <v>571250855227</v>
      </c>
      <c r="B109">
        <v>103.97</v>
      </c>
      <c r="C109">
        <v>6</v>
      </c>
      <c r="D109">
        <v>167</v>
      </c>
      <c r="H109">
        <v>103.97</v>
      </c>
      <c r="I109">
        <v>6</v>
      </c>
      <c r="J109">
        <v>167</v>
      </c>
    </row>
    <row r="110" spans="1:10">
      <c r="A110" s="5">
        <v>572262680111</v>
      </c>
      <c r="B110">
        <v>2919.33</v>
      </c>
      <c r="C110">
        <v>129</v>
      </c>
      <c r="D110">
        <v>223</v>
      </c>
      <c r="E110">
        <v>3651.69</v>
      </c>
      <c r="F110">
        <v>158</v>
      </c>
      <c r="G110">
        <v>283</v>
      </c>
      <c r="H110">
        <v>6571.02</v>
      </c>
      <c r="I110">
        <v>287</v>
      </c>
      <c r="J110">
        <v>506</v>
      </c>
    </row>
    <row r="111" spans="1:10">
      <c r="A111" s="5">
        <v>573035985548</v>
      </c>
      <c r="B111">
        <v>18881.96</v>
      </c>
      <c r="C111">
        <v>513</v>
      </c>
      <c r="D111">
        <v>1330</v>
      </c>
      <c r="E111">
        <v>19742.27</v>
      </c>
      <c r="F111">
        <v>532</v>
      </c>
      <c r="G111">
        <v>1262</v>
      </c>
      <c r="H111">
        <v>38624.23</v>
      </c>
      <c r="I111">
        <v>1045</v>
      </c>
      <c r="J111">
        <v>2592</v>
      </c>
    </row>
    <row r="112" spans="1:10">
      <c r="A112" s="5">
        <v>573160835361</v>
      </c>
      <c r="B112">
        <v>11161.15</v>
      </c>
      <c r="C112">
        <v>718</v>
      </c>
      <c r="D112">
        <v>5712</v>
      </c>
      <c r="E112">
        <v>9866.25</v>
      </c>
      <c r="F112">
        <v>580</v>
      </c>
      <c r="G112">
        <v>2924</v>
      </c>
      <c r="H112">
        <v>21027.4</v>
      </c>
      <c r="I112">
        <v>1298</v>
      </c>
      <c r="J112">
        <v>8636</v>
      </c>
    </row>
    <row r="113" spans="1:10">
      <c r="A113" s="5">
        <v>574308070162</v>
      </c>
      <c r="B113">
        <v>47001.01</v>
      </c>
      <c r="C113">
        <v>1261</v>
      </c>
      <c r="D113">
        <v>5740</v>
      </c>
      <c r="E113">
        <v>56447.34</v>
      </c>
      <c r="F113">
        <v>1623</v>
      </c>
      <c r="G113">
        <v>8767</v>
      </c>
      <c r="H113">
        <v>103448.35</v>
      </c>
      <c r="I113">
        <v>2884</v>
      </c>
      <c r="J113">
        <v>14507</v>
      </c>
    </row>
    <row r="114" spans="1:10">
      <c r="A114" s="5">
        <v>574520036128</v>
      </c>
      <c r="B114">
        <v>5037.47</v>
      </c>
      <c r="C114">
        <v>128</v>
      </c>
      <c r="D114">
        <v>1045</v>
      </c>
      <c r="E114">
        <v>4322.54</v>
      </c>
      <c r="F114">
        <v>109</v>
      </c>
      <c r="G114">
        <v>847</v>
      </c>
      <c r="H114">
        <v>9360.01</v>
      </c>
      <c r="I114">
        <v>237</v>
      </c>
      <c r="J114">
        <v>1892</v>
      </c>
    </row>
    <row r="115" spans="1:10">
      <c r="A115" s="5">
        <v>574624025153</v>
      </c>
      <c r="B115">
        <v>33045.44</v>
      </c>
      <c r="C115">
        <v>974</v>
      </c>
      <c r="D115">
        <v>3213</v>
      </c>
      <c r="E115">
        <v>41044.32</v>
      </c>
      <c r="F115">
        <v>1217</v>
      </c>
      <c r="G115">
        <v>3732</v>
      </c>
      <c r="H115">
        <v>74089.76</v>
      </c>
      <c r="I115">
        <v>2191</v>
      </c>
      <c r="J115">
        <v>6945</v>
      </c>
    </row>
    <row r="116" spans="1:10">
      <c r="A116" s="5">
        <v>574735494600</v>
      </c>
      <c r="B116">
        <v>235.01</v>
      </c>
      <c r="C116">
        <v>4</v>
      </c>
      <c r="D116">
        <v>24</v>
      </c>
      <c r="H116">
        <v>235.01</v>
      </c>
      <c r="I116">
        <v>4</v>
      </c>
      <c r="J116">
        <v>24</v>
      </c>
    </row>
    <row r="117" spans="1:10">
      <c r="A117" s="5">
        <v>574736366653</v>
      </c>
      <c r="B117">
        <v>3845.71</v>
      </c>
      <c r="C117">
        <v>166</v>
      </c>
      <c r="D117">
        <v>245</v>
      </c>
      <c r="E117">
        <v>3114.96</v>
      </c>
      <c r="F117">
        <v>132</v>
      </c>
      <c r="G117">
        <v>264</v>
      </c>
      <c r="H117">
        <v>6960.67</v>
      </c>
      <c r="I117">
        <v>298</v>
      </c>
      <c r="J117">
        <v>509</v>
      </c>
    </row>
    <row r="118" spans="1:10">
      <c r="A118" s="5">
        <v>574838039203</v>
      </c>
      <c r="B118">
        <v>371.25</v>
      </c>
      <c r="C118">
        <v>18</v>
      </c>
      <c r="D118">
        <v>69</v>
      </c>
      <c r="E118">
        <v>642.4</v>
      </c>
      <c r="F118">
        <v>31</v>
      </c>
      <c r="G118">
        <v>69</v>
      </c>
      <c r="H118">
        <v>1013.65</v>
      </c>
      <c r="I118">
        <v>49</v>
      </c>
      <c r="J118">
        <v>138</v>
      </c>
    </row>
    <row r="119" spans="1:10">
      <c r="A119" s="5">
        <v>575961933882</v>
      </c>
      <c r="B119">
        <v>174.28</v>
      </c>
      <c r="C119">
        <v>6</v>
      </c>
      <c r="D119">
        <v>64</v>
      </c>
      <c r="E119">
        <v>308.64</v>
      </c>
      <c r="F119">
        <v>12</v>
      </c>
      <c r="G119">
        <v>91</v>
      </c>
      <c r="H119">
        <v>482.92</v>
      </c>
      <c r="I119">
        <v>18</v>
      </c>
      <c r="J119">
        <v>155</v>
      </c>
    </row>
    <row r="120" spans="1:10">
      <c r="A120" s="5">
        <v>576123419275</v>
      </c>
      <c r="B120">
        <v>308.26</v>
      </c>
      <c r="C120">
        <v>20</v>
      </c>
      <c r="D120">
        <v>210</v>
      </c>
      <c r="E120">
        <v>176.5</v>
      </c>
      <c r="F120">
        <v>10</v>
      </c>
      <c r="G120">
        <v>197</v>
      </c>
      <c r="H120">
        <v>484.76</v>
      </c>
      <c r="I120">
        <v>30</v>
      </c>
      <c r="J120">
        <v>407</v>
      </c>
    </row>
    <row r="121" spans="1:10">
      <c r="A121" s="5">
        <v>576130979060</v>
      </c>
      <c r="B121">
        <v>2623.69</v>
      </c>
      <c r="C121">
        <v>131</v>
      </c>
      <c r="D121">
        <v>805</v>
      </c>
      <c r="E121">
        <v>2564.03</v>
      </c>
      <c r="F121">
        <v>131</v>
      </c>
      <c r="G121">
        <v>891</v>
      </c>
      <c r="H121">
        <v>5187.72</v>
      </c>
      <c r="I121">
        <v>262</v>
      </c>
      <c r="J121">
        <v>1696</v>
      </c>
    </row>
    <row r="122" spans="1:10">
      <c r="A122" s="5">
        <v>577037788975</v>
      </c>
      <c r="B122">
        <v>12448.16</v>
      </c>
      <c r="C122">
        <v>743</v>
      </c>
      <c r="D122">
        <v>2397</v>
      </c>
      <c r="E122">
        <v>13806.29</v>
      </c>
      <c r="F122">
        <v>830</v>
      </c>
      <c r="G122">
        <v>2446</v>
      </c>
      <c r="H122">
        <v>26254.45</v>
      </c>
      <c r="I122">
        <v>1573</v>
      </c>
      <c r="J122">
        <v>4843</v>
      </c>
    </row>
    <row r="123" spans="1:10">
      <c r="A123" s="5">
        <v>577184412748</v>
      </c>
      <c r="B123">
        <v>2720.65</v>
      </c>
      <c r="C123">
        <v>78</v>
      </c>
      <c r="D123">
        <v>519</v>
      </c>
      <c r="E123">
        <v>1443.27</v>
      </c>
      <c r="F123">
        <v>42</v>
      </c>
      <c r="G123">
        <v>578</v>
      </c>
      <c r="H123">
        <v>4163.92</v>
      </c>
      <c r="I123">
        <v>120</v>
      </c>
      <c r="J123">
        <v>1097</v>
      </c>
    </row>
    <row r="124" spans="1:10">
      <c r="A124" s="5">
        <v>578894356956</v>
      </c>
      <c r="B124">
        <v>158.23</v>
      </c>
      <c r="C124">
        <v>6</v>
      </c>
      <c r="D124">
        <v>100</v>
      </c>
      <c r="E124">
        <v>265.01</v>
      </c>
      <c r="F124">
        <v>10</v>
      </c>
      <c r="G124">
        <v>115</v>
      </c>
      <c r="H124">
        <v>423.24</v>
      </c>
      <c r="I124">
        <v>16</v>
      </c>
      <c r="J124">
        <v>215</v>
      </c>
    </row>
    <row r="125" spans="1:10">
      <c r="A125" s="5">
        <v>579975467115</v>
      </c>
      <c r="B125">
        <v>12641.58</v>
      </c>
      <c r="C125">
        <v>685</v>
      </c>
      <c r="D125">
        <v>1732</v>
      </c>
      <c r="E125">
        <v>13369.71</v>
      </c>
      <c r="F125">
        <v>740</v>
      </c>
      <c r="G125">
        <v>1839</v>
      </c>
      <c r="H125">
        <v>26011.29</v>
      </c>
      <c r="I125">
        <v>1425</v>
      </c>
      <c r="J125">
        <v>3571</v>
      </c>
    </row>
    <row r="126" spans="1:10">
      <c r="A126" s="5">
        <v>581521081842</v>
      </c>
      <c r="B126">
        <v>6084.56</v>
      </c>
      <c r="C126">
        <v>247</v>
      </c>
      <c r="D126">
        <v>781</v>
      </c>
      <c r="E126">
        <v>7017.67</v>
      </c>
      <c r="F126">
        <v>283</v>
      </c>
      <c r="G126">
        <v>776</v>
      </c>
      <c r="H126">
        <v>13102.23</v>
      </c>
      <c r="I126">
        <v>530</v>
      </c>
      <c r="J126">
        <v>1557</v>
      </c>
    </row>
    <row r="127" spans="1:10">
      <c r="A127" s="5">
        <v>583643847514</v>
      </c>
      <c r="B127">
        <v>4589.54</v>
      </c>
      <c r="C127">
        <v>103</v>
      </c>
      <c r="D127">
        <v>447</v>
      </c>
      <c r="E127">
        <v>4782.35</v>
      </c>
      <c r="F127">
        <v>105</v>
      </c>
      <c r="G127">
        <v>420</v>
      </c>
      <c r="H127">
        <v>9371.89</v>
      </c>
      <c r="I127">
        <v>208</v>
      </c>
      <c r="J127">
        <v>867</v>
      </c>
    </row>
    <row r="128" spans="1:10">
      <c r="A128" s="5">
        <v>584257403229</v>
      </c>
      <c r="B128">
        <v>2230.22</v>
      </c>
      <c r="C128">
        <v>168</v>
      </c>
      <c r="D128">
        <v>673</v>
      </c>
      <c r="E128">
        <v>3685.28</v>
      </c>
      <c r="F128">
        <v>274</v>
      </c>
      <c r="G128">
        <v>685</v>
      </c>
      <c r="H128">
        <v>5915.5</v>
      </c>
      <c r="I128">
        <v>442</v>
      </c>
      <c r="J128">
        <v>1358</v>
      </c>
    </row>
    <row r="129" spans="1:10">
      <c r="A129" s="5">
        <v>584436823460</v>
      </c>
      <c r="B129">
        <v>27201.67</v>
      </c>
      <c r="C129">
        <v>1575</v>
      </c>
      <c r="D129">
        <v>5204</v>
      </c>
      <c r="E129">
        <v>29747.17</v>
      </c>
      <c r="F129">
        <v>1712</v>
      </c>
      <c r="G129">
        <v>5554</v>
      </c>
      <c r="H129">
        <v>56948.84</v>
      </c>
      <c r="I129">
        <v>3287</v>
      </c>
      <c r="J129">
        <v>10758</v>
      </c>
    </row>
    <row r="130" spans="1:10">
      <c r="A130" s="5">
        <v>585050518231</v>
      </c>
      <c r="B130">
        <v>272.29</v>
      </c>
      <c r="C130">
        <v>32</v>
      </c>
      <c r="D130">
        <v>159</v>
      </c>
      <c r="E130">
        <v>459.27</v>
      </c>
      <c r="F130">
        <v>56</v>
      </c>
      <c r="G130">
        <v>167</v>
      </c>
      <c r="H130">
        <v>731.56</v>
      </c>
      <c r="I130">
        <v>88</v>
      </c>
      <c r="J130">
        <v>326</v>
      </c>
    </row>
    <row r="131" spans="1:10">
      <c r="A131" s="5">
        <v>586951697361</v>
      </c>
      <c r="B131">
        <v>646.02</v>
      </c>
      <c r="C131">
        <v>13</v>
      </c>
      <c r="D131">
        <v>232</v>
      </c>
      <c r="E131">
        <v>498.23</v>
      </c>
      <c r="F131">
        <v>10</v>
      </c>
      <c r="G131">
        <v>226</v>
      </c>
      <c r="H131">
        <v>1144.25</v>
      </c>
      <c r="I131">
        <v>23</v>
      </c>
      <c r="J131">
        <v>458</v>
      </c>
    </row>
    <row r="132" spans="1:10">
      <c r="A132" s="5">
        <v>587015100676</v>
      </c>
      <c r="B132">
        <v>32332.28</v>
      </c>
      <c r="C132">
        <v>825</v>
      </c>
      <c r="D132">
        <v>3339</v>
      </c>
      <c r="E132">
        <v>39987.64</v>
      </c>
      <c r="F132">
        <v>1061</v>
      </c>
      <c r="G132">
        <v>3946</v>
      </c>
      <c r="H132">
        <v>72319.92</v>
      </c>
      <c r="I132">
        <v>1886</v>
      </c>
      <c r="J132">
        <v>7285</v>
      </c>
    </row>
    <row r="133" spans="1:10">
      <c r="A133" s="5">
        <v>587234267079</v>
      </c>
      <c r="B133">
        <v>76874.29</v>
      </c>
      <c r="C133">
        <v>7816</v>
      </c>
      <c r="D133">
        <v>22772</v>
      </c>
      <c r="E133">
        <v>84583.19</v>
      </c>
      <c r="F133">
        <v>8626</v>
      </c>
      <c r="G133">
        <v>24391</v>
      </c>
      <c r="H133">
        <v>161457.48</v>
      </c>
      <c r="I133">
        <v>16442</v>
      </c>
      <c r="J133">
        <v>47163</v>
      </c>
    </row>
    <row r="134" spans="1:10">
      <c r="A134" s="5">
        <v>587241915065</v>
      </c>
      <c r="B134">
        <v>1311.34</v>
      </c>
      <c r="C134">
        <v>46</v>
      </c>
      <c r="D134">
        <v>187</v>
      </c>
      <c r="E134">
        <v>1425.62</v>
      </c>
      <c r="F134">
        <v>50</v>
      </c>
      <c r="G134">
        <v>211</v>
      </c>
      <c r="H134">
        <v>2736.96</v>
      </c>
      <c r="I134">
        <v>96</v>
      </c>
      <c r="J134">
        <v>398</v>
      </c>
    </row>
    <row r="135" spans="1:10">
      <c r="A135" s="5">
        <v>587405880719</v>
      </c>
      <c r="B135">
        <v>6426.8</v>
      </c>
      <c r="C135">
        <v>56</v>
      </c>
      <c r="D135">
        <v>985</v>
      </c>
      <c r="E135">
        <v>3269.05</v>
      </c>
      <c r="F135">
        <v>28</v>
      </c>
      <c r="G135">
        <v>465</v>
      </c>
      <c r="H135">
        <v>9695.85</v>
      </c>
      <c r="I135">
        <v>84</v>
      </c>
      <c r="J135">
        <v>1450</v>
      </c>
    </row>
    <row r="136" spans="1:10">
      <c r="A136" s="5">
        <v>587409020085</v>
      </c>
      <c r="B136">
        <v>4388.72</v>
      </c>
      <c r="C136">
        <v>41</v>
      </c>
      <c r="D136">
        <v>1095</v>
      </c>
      <c r="E136">
        <v>2683.89</v>
      </c>
      <c r="F136">
        <v>25</v>
      </c>
      <c r="G136">
        <v>664</v>
      </c>
      <c r="H136">
        <v>7072.61</v>
      </c>
      <c r="I136">
        <v>66</v>
      </c>
      <c r="J136">
        <v>1759</v>
      </c>
    </row>
    <row r="137" spans="1:10">
      <c r="A137" s="5">
        <v>587516703876</v>
      </c>
      <c r="B137">
        <v>78511.19</v>
      </c>
      <c r="C137">
        <v>2036</v>
      </c>
      <c r="D137">
        <v>8572</v>
      </c>
      <c r="E137">
        <v>76572.39</v>
      </c>
      <c r="F137">
        <v>1940</v>
      </c>
      <c r="G137">
        <v>8878</v>
      </c>
      <c r="H137">
        <v>155083.58</v>
      </c>
      <c r="I137">
        <v>3976</v>
      </c>
      <c r="J137">
        <v>17450</v>
      </c>
    </row>
    <row r="138" spans="1:10">
      <c r="A138" s="5">
        <v>588993275843</v>
      </c>
      <c r="B138">
        <v>1201.24</v>
      </c>
      <c r="C138">
        <v>34</v>
      </c>
      <c r="D138">
        <v>414</v>
      </c>
      <c r="E138">
        <v>1423.41</v>
      </c>
      <c r="F138">
        <v>40</v>
      </c>
      <c r="G138">
        <v>378</v>
      </c>
      <c r="H138">
        <v>2624.65</v>
      </c>
      <c r="I138">
        <v>74</v>
      </c>
      <c r="J138">
        <v>792</v>
      </c>
    </row>
    <row r="139" spans="1:10">
      <c r="A139" s="5">
        <v>589329976605</v>
      </c>
      <c r="B139">
        <v>470.3</v>
      </c>
      <c r="C139">
        <v>56</v>
      </c>
      <c r="D139">
        <v>175</v>
      </c>
      <c r="E139">
        <v>531.76</v>
      </c>
      <c r="F139">
        <v>63</v>
      </c>
      <c r="G139">
        <v>191</v>
      </c>
      <c r="H139">
        <v>1002.06</v>
      </c>
      <c r="I139">
        <v>119</v>
      </c>
      <c r="J139">
        <v>366</v>
      </c>
    </row>
    <row r="140" spans="1:10">
      <c r="A140" s="5">
        <v>589377945837</v>
      </c>
      <c r="B140">
        <v>9722.85</v>
      </c>
      <c r="C140">
        <v>290</v>
      </c>
      <c r="D140">
        <v>2215</v>
      </c>
      <c r="E140">
        <v>10019.3</v>
      </c>
      <c r="F140">
        <v>301</v>
      </c>
      <c r="G140">
        <v>2406</v>
      </c>
      <c r="H140">
        <v>19742.15</v>
      </c>
      <c r="I140">
        <v>591</v>
      </c>
      <c r="J140">
        <v>4621</v>
      </c>
    </row>
    <row r="141" spans="1:10">
      <c r="A141" s="5">
        <v>589590595246</v>
      </c>
      <c r="B141">
        <v>73260.2</v>
      </c>
      <c r="C141">
        <v>6340</v>
      </c>
      <c r="D141">
        <v>14851</v>
      </c>
      <c r="E141">
        <v>72823.77</v>
      </c>
      <c r="F141">
        <v>6411</v>
      </c>
      <c r="G141">
        <v>15743</v>
      </c>
      <c r="H141">
        <v>146083.97</v>
      </c>
      <c r="I141">
        <v>12751</v>
      </c>
      <c r="J141">
        <v>30594</v>
      </c>
    </row>
    <row r="142" spans="1:10">
      <c r="A142" s="5">
        <v>589851591771</v>
      </c>
      <c r="B142">
        <v>7613.17</v>
      </c>
      <c r="C142">
        <v>220</v>
      </c>
      <c r="D142">
        <v>1128</v>
      </c>
      <c r="E142">
        <v>7421.98</v>
      </c>
      <c r="F142">
        <v>210</v>
      </c>
      <c r="G142">
        <v>979</v>
      </c>
      <c r="H142">
        <v>15035.15</v>
      </c>
      <c r="I142">
        <v>430</v>
      </c>
      <c r="J142">
        <v>2107</v>
      </c>
    </row>
    <row r="143" spans="1:10">
      <c r="A143" s="5">
        <v>591439605080</v>
      </c>
      <c r="B143">
        <v>893.35</v>
      </c>
      <c r="C143">
        <v>113</v>
      </c>
      <c r="D143">
        <v>529</v>
      </c>
      <c r="E143">
        <v>843.3</v>
      </c>
      <c r="F143">
        <v>104</v>
      </c>
      <c r="G143">
        <v>526</v>
      </c>
      <c r="H143">
        <v>1736.65</v>
      </c>
      <c r="I143">
        <v>217</v>
      </c>
      <c r="J143">
        <v>1055</v>
      </c>
    </row>
    <row r="144" spans="1:10">
      <c r="A144" s="5">
        <v>592049049728</v>
      </c>
      <c r="B144">
        <v>2455.8</v>
      </c>
      <c r="C144">
        <v>51</v>
      </c>
      <c r="D144">
        <v>285</v>
      </c>
      <c r="E144">
        <v>3209.6</v>
      </c>
      <c r="F144">
        <v>70</v>
      </c>
      <c r="G144">
        <v>268</v>
      </c>
      <c r="H144">
        <v>5665.4</v>
      </c>
      <c r="I144">
        <v>121</v>
      </c>
      <c r="J144">
        <v>553</v>
      </c>
    </row>
    <row r="145" spans="1:10">
      <c r="A145" s="5">
        <v>592501952315</v>
      </c>
      <c r="B145">
        <v>2971.88</v>
      </c>
      <c r="C145">
        <v>303</v>
      </c>
      <c r="D145">
        <v>817</v>
      </c>
      <c r="E145">
        <v>4158.08</v>
      </c>
      <c r="F145">
        <v>420</v>
      </c>
      <c r="G145">
        <v>963</v>
      </c>
      <c r="H145">
        <v>7129.96</v>
      </c>
      <c r="I145">
        <v>723</v>
      </c>
      <c r="J145">
        <v>1780</v>
      </c>
    </row>
    <row r="146" spans="1:10">
      <c r="A146" s="5">
        <v>592505020153</v>
      </c>
      <c r="B146">
        <v>6439.5</v>
      </c>
      <c r="C146">
        <v>801</v>
      </c>
      <c r="D146">
        <v>1655</v>
      </c>
      <c r="E146">
        <v>6259.27</v>
      </c>
      <c r="F146">
        <v>769</v>
      </c>
      <c r="G146">
        <v>1591</v>
      </c>
      <c r="H146">
        <v>12698.77</v>
      </c>
      <c r="I146">
        <v>1570</v>
      </c>
      <c r="J146">
        <v>3246</v>
      </c>
    </row>
    <row r="147" spans="1:10">
      <c r="A147" s="5">
        <v>592722485900</v>
      </c>
      <c r="B147">
        <v>1651.09</v>
      </c>
      <c r="C147">
        <v>164</v>
      </c>
      <c r="D147">
        <v>476</v>
      </c>
      <c r="E147">
        <v>2218.27</v>
      </c>
      <c r="F147">
        <v>219</v>
      </c>
      <c r="G147">
        <v>539</v>
      </c>
      <c r="H147">
        <v>3869.36</v>
      </c>
      <c r="I147">
        <v>383</v>
      </c>
      <c r="J147">
        <v>1015</v>
      </c>
    </row>
    <row r="148" spans="1:10">
      <c r="A148" s="5">
        <v>592878213305</v>
      </c>
      <c r="B148">
        <v>454.01</v>
      </c>
      <c r="C148">
        <v>121</v>
      </c>
      <c r="D148">
        <v>651</v>
      </c>
      <c r="E148">
        <v>616.32</v>
      </c>
      <c r="F148">
        <v>148</v>
      </c>
      <c r="G148">
        <v>575</v>
      </c>
      <c r="H148">
        <v>1070.33</v>
      </c>
      <c r="I148">
        <v>269</v>
      </c>
      <c r="J148">
        <v>1226</v>
      </c>
    </row>
    <row r="149" spans="1:10">
      <c r="A149" s="5">
        <v>592889713507</v>
      </c>
      <c r="B149">
        <v>871.24</v>
      </c>
      <c r="C149">
        <v>24</v>
      </c>
      <c r="D149">
        <v>128</v>
      </c>
      <c r="E149">
        <v>1424.63</v>
      </c>
      <c r="F149">
        <v>39</v>
      </c>
      <c r="G149">
        <v>153</v>
      </c>
      <c r="H149">
        <v>2295.87</v>
      </c>
      <c r="I149">
        <v>63</v>
      </c>
      <c r="J149">
        <v>281</v>
      </c>
    </row>
    <row r="150" spans="1:10">
      <c r="A150" s="5">
        <v>593225443577</v>
      </c>
      <c r="B150">
        <v>63073.51</v>
      </c>
      <c r="C150">
        <v>1150</v>
      </c>
      <c r="D150">
        <v>3099</v>
      </c>
      <c r="E150">
        <v>42093.64</v>
      </c>
      <c r="F150">
        <v>755</v>
      </c>
      <c r="G150">
        <v>2360</v>
      </c>
      <c r="H150">
        <v>105167.15</v>
      </c>
      <c r="I150">
        <v>1905</v>
      </c>
      <c r="J150">
        <v>5459</v>
      </c>
    </row>
    <row r="151" spans="1:10">
      <c r="A151" s="5">
        <v>593744734497</v>
      </c>
      <c r="B151">
        <v>3752.08</v>
      </c>
      <c r="C151">
        <v>131</v>
      </c>
      <c r="D151">
        <v>605</v>
      </c>
      <c r="E151">
        <v>2595.13</v>
      </c>
      <c r="F151">
        <v>100</v>
      </c>
      <c r="G151">
        <v>560</v>
      </c>
      <c r="H151">
        <v>6347.21</v>
      </c>
      <c r="I151">
        <v>231</v>
      </c>
      <c r="J151">
        <v>1165</v>
      </c>
    </row>
    <row r="152" spans="1:10">
      <c r="A152" s="5">
        <v>593748866098</v>
      </c>
      <c r="B152">
        <v>147.42</v>
      </c>
      <c r="C152">
        <v>6</v>
      </c>
      <c r="D152">
        <v>154</v>
      </c>
      <c r="E152">
        <v>492.66</v>
      </c>
      <c r="F152">
        <v>21</v>
      </c>
      <c r="G152">
        <v>164</v>
      </c>
      <c r="H152">
        <v>640.08</v>
      </c>
      <c r="I152">
        <v>27</v>
      </c>
      <c r="J152">
        <v>318</v>
      </c>
    </row>
    <row r="153" spans="1:10">
      <c r="A153" s="5">
        <v>593809413272</v>
      </c>
      <c r="B153">
        <v>328.43</v>
      </c>
      <c r="C153">
        <v>5</v>
      </c>
      <c r="D153">
        <v>75</v>
      </c>
      <c r="E153">
        <v>379.4</v>
      </c>
      <c r="F153">
        <v>6</v>
      </c>
      <c r="G153">
        <v>75</v>
      </c>
      <c r="H153">
        <v>707.83</v>
      </c>
      <c r="I153">
        <v>11</v>
      </c>
      <c r="J153">
        <v>150</v>
      </c>
    </row>
    <row r="154" spans="1:10">
      <c r="A154" s="5">
        <v>596368843930</v>
      </c>
      <c r="B154">
        <v>326</v>
      </c>
      <c r="C154">
        <v>10</v>
      </c>
      <c r="D154">
        <v>23</v>
      </c>
      <c r="H154">
        <v>326</v>
      </c>
      <c r="I154">
        <v>10</v>
      </c>
      <c r="J154">
        <v>23</v>
      </c>
    </row>
    <row r="155" spans="1:10">
      <c r="A155" s="5">
        <v>596986065929</v>
      </c>
      <c r="B155">
        <v>1789.93</v>
      </c>
      <c r="C155">
        <v>59</v>
      </c>
      <c r="D155">
        <v>294</v>
      </c>
      <c r="E155">
        <v>1267.07</v>
      </c>
      <c r="F155">
        <v>36</v>
      </c>
      <c r="G155">
        <v>323</v>
      </c>
      <c r="H155">
        <v>3057</v>
      </c>
      <c r="I155">
        <v>95</v>
      </c>
      <c r="J155">
        <v>617</v>
      </c>
    </row>
    <row r="156" spans="1:10">
      <c r="A156" s="5">
        <v>598898432532</v>
      </c>
      <c r="B156">
        <v>30012.88</v>
      </c>
      <c r="C156">
        <v>534</v>
      </c>
      <c r="D156">
        <v>5827</v>
      </c>
      <c r="E156">
        <v>59441.41</v>
      </c>
      <c r="F156">
        <v>1406</v>
      </c>
      <c r="G156">
        <v>13971</v>
      </c>
      <c r="H156">
        <v>89454.29</v>
      </c>
      <c r="I156">
        <v>1940</v>
      </c>
      <c r="J156">
        <v>19798</v>
      </c>
    </row>
    <row r="157" spans="1:10">
      <c r="A157" s="5">
        <v>598908900450</v>
      </c>
      <c r="B157">
        <v>145.74</v>
      </c>
      <c r="C157">
        <v>22</v>
      </c>
      <c r="D157">
        <v>99</v>
      </c>
      <c r="E157">
        <v>229.44</v>
      </c>
      <c r="F157">
        <v>34</v>
      </c>
      <c r="G157">
        <v>114</v>
      </c>
      <c r="H157">
        <v>375.18</v>
      </c>
      <c r="I157">
        <v>56</v>
      </c>
      <c r="J157">
        <v>213</v>
      </c>
    </row>
    <row r="158" spans="1:10">
      <c r="A158" s="5">
        <v>598909152271</v>
      </c>
      <c r="B158">
        <v>496.7</v>
      </c>
      <c r="C158">
        <v>28</v>
      </c>
      <c r="D158">
        <v>128</v>
      </c>
      <c r="E158">
        <v>483.52</v>
      </c>
      <c r="F158">
        <v>27</v>
      </c>
      <c r="G158">
        <v>161</v>
      </c>
      <c r="H158">
        <v>980.22</v>
      </c>
      <c r="I158">
        <v>55</v>
      </c>
      <c r="J158">
        <v>289</v>
      </c>
    </row>
    <row r="159" spans="1:10">
      <c r="A159" s="5">
        <v>598909468408</v>
      </c>
      <c r="B159">
        <v>236.07</v>
      </c>
      <c r="C159">
        <v>23</v>
      </c>
      <c r="D159">
        <v>28</v>
      </c>
      <c r="E159">
        <v>105.02</v>
      </c>
      <c r="F159">
        <v>12</v>
      </c>
      <c r="G159">
        <v>47</v>
      </c>
      <c r="H159">
        <v>341.09</v>
      </c>
      <c r="I159">
        <v>35</v>
      </c>
      <c r="J159">
        <v>75</v>
      </c>
    </row>
    <row r="160" spans="1:10">
      <c r="A160" s="5">
        <v>598970252794</v>
      </c>
      <c r="B160">
        <v>1858.65</v>
      </c>
      <c r="C160">
        <v>189</v>
      </c>
      <c r="D160">
        <v>898</v>
      </c>
      <c r="E160">
        <v>1982.65</v>
      </c>
      <c r="F160">
        <v>206</v>
      </c>
      <c r="G160">
        <v>979</v>
      </c>
      <c r="H160">
        <v>3841.3</v>
      </c>
      <c r="I160">
        <v>395</v>
      </c>
      <c r="J160">
        <v>1877</v>
      </c>
    </row>
    <row r="161" spans="1:10">
      <c r="A161" s="5">
        <v>599138477865</v>
      </c>
      <c r="B161">
        <v>1028.15</v>
      </c>
      <c r="C161">
        <v>79</v>
      </c>
      <c r="D161">
        <v>139</v>
      </c>
      <c r="E161">
        <v>1613.65</v>
      </c>
      <c r="F161">
        <v>156</v>
      </c>
      <c r="G161">
        <v>196</v>
      </c>
      <c r="H161">
        <v>2641.8</v>
      </c>
      <c r="I161">
        <v>235</v>
      </c>
      <c r="J161">
        <v>335</v>
      </c>
    </row>
    <row r="162" spans="1:10">
      <c r="A162" s="5">
        <v>599139729217</v>
      </c>
      <c r="B162">
        <v>1152.69</v>
      </c>
      <c r="C162">
        <v>83</v>
      </c>
      <c r="D162">
        <v>350</v>
      </c>
      <c r="E162">
        <v>1034.59</v>
      </c>
      <c r="F162">
        <v>63</v>
      </c>
      <c r="G162">
        <v>392</v>
      </c>
      <c r="H162">
        <v>2187.28</v>
      </c>
      <c r="I162">
        <v>146</v>
      </c>
      <c r="J162">
        <v>742</v>
      </c>
    </row>
    <row r="163" spans="1:10">
      <c r="A163" s="5">
        <v>599141001175</v>
      </c>
      <c r="B163">
        <v>182.88</v>
      </c>
      <c r="C163">
        <v>7</v>
      </c>
      <c r="D163">
        <v>81</v>
      </c>
      <c r="E163">
        <v>354.3</v>
      </c>
      <c r="F163">
        <v>11</v>
      </c>
      <c r="G163">
        <v>79</v>
      </c>
      <c r="H163">
        <v>537.18</v>
      </c>
      <c r="I163">
        <v>18</v>
      </c>
      <c r="J163">
        <v>160</v>
      </c>
    </row>
    <row r="164" spans="1:10">
      <c r="A164" s="5">
        <v>599148365406</v>
      </c>
      <c r="B164">
        <v>4788.56</v>
      </c>
      <c r="C164">
        <v>111</v>
      </c>
      <c r="D164">
        <v>430</v>
      </c>
      <c r="E164">
        <v>5632.96</v>
      </c>
      <c r="F164">
        <v>129</v>
      </c>
      <c r="G164">
        <v>655</v>
      </c>
      <c r="H164">
        <v>10421.52</v>
      </c>
      <c r="I164">
        <v>240</v>
      </c>
      <c r="J164">
        <v>1085</v>
      </c>
    </row>
    <row r="165" spans="1:10">
      <c r="A165" s="5">
        <v>599279018544</v>
      </c>
      <c r="B165">
        <v>1354.82</v>
      </c>
      <c r="C165">
        <v>27</v>
      </c>
      <c r="D165">
        <v>225</v>
      </c>
      <c r="E165">
        <v>1200.64</v>
      </c>
      <c r="F165">
        <v>23</v>
      </c>
      <c r="G165">
        <v>240</v>
      </c>
      <c r="H165">
        <v>2555.46</v>
      </c>
      <c r="I165">
        <v>50</v>
      </c>
      <c r="J165">
        <v>465</v>
      </c>
    </row>
    <row r="166" spans="1:10">
      <c r="A166" s="5">
        <v>599334958011</v>
      </c>
      <c r="B166">
        <v>131.4</v>
      </c>
      <c r="C166">
        <v>5</v>
      </c>
      <c r="D166">
        <v>71</v>
      </c>
      <c r="H166">
        <v>131.4</v>
      </c>
      <c r="I166">
        <v>5</v>
      </c>
      <c r="J166">
        <v>71</v>
      </c>
    </row>
    <row r="167" spans="1:10">
      <c r="A167" s="5">
        <v>599335746549</v>
      </c>
      <c r="B167">
        <v>290.89</v>
      </c>
      <c r="C167">
        <v>54</v>
      </c>
      <c r="D167">
        <v>96</v>
      </c>
      <c r="E167">
        <v>432.67</v>
      </c>
      <c r="F167">
        <v>78</v>
      </c>
      <c r="G167">
        <v>112</v>
      </c>
      <c r="H167">
        <v>723.56</v>
      </c>
      <c r="I167">
        <v>132</v>
      </c>
      <c r="J167">
        <v>208</v>
      </c>
    </row>
    <row r="168" spans="1:10">
      <c r="A168" s="5">
        <v>599335926023</v>
      </c>
      <c r="B168">
        <v>200.69</v>
      </c>
      <c r="C168">
        <v>16</v>
      </c>
      <c r="D168">
        <v>86</v>
      </c>
      <c r="E168">
        <v>333.04</v>
      </c>
      <c r="F168">
        <v>30</v>
      </c>
      <c r="G168">
        <v>111</v>
      </c>
      <c r="H168">
        <v>533.73</v>
      </c>
      <c r="I168">
        <v>46</v>
      </c>
      <c r="J168">
        <v>197</v>
      </c>
    </row>
    <row r="169" spans="1:10">
      <c r="A169" s="5">
        <v>599458348066</v>
      </c>
      <c r="E169">
        <v>190.95</v>
      </c>
      <c r="F169">
        <v>50</v>
      </c>
      <c r="G169">
        <v>196</v>
      </c>
      <c r="H169">
        <v>190.95</v>
      </c>
      <c r="I169">
        <v>50</v>
      </c>
      <c r="J169">
        <v>196</v>
      </c>
    </row>
    <row r="170" spans="1:10">
      <c r="A170" s="5">
        <v>599521259641</v>
      </c>
      <c r="B170">
        <v>1805.3</v>
      </c>
      <c r="C170">
        <v>105</v>
      </c>
      <c r="D170">
        <v>61</v>
      </c>
      <c r="E170">
        <v>108</v>
      </c>
      <c r="F170">
        <v>4</v>
      </c>
      <c r="G170">
        <v>68</v>
      </c>
      <c r="H170">
        <v>1913.3</v>
      </c>
      <c r="I170">
        <v>109</v>
      </c>
      <c r="J170">
        <v>129</v>
      </c>
    </row>
    <row r="171" spans="1:10">
      <c r="A171" s="5">
        <v>599521991415</v>
      </c>
      <c r="B171">
        <v>1235.16</v>
      </c>
      <c r="C171">
        <v>81</v>
      </c>
      <c r="D171">
        <v>259</v>
      </c>
      <c r="E171">
        <v>1463.46</v>
      </c>
      <c r="F171">
        <v>91</v>
      </c>
      <c r="G171">
        <v>315</v>
      </c>
      <c r="H171">
        <v>2698.62</v>
      </c>
      <c r="I171">
        <v>172</v>
      </c>
      <c r="J171">
        <v>574</v>
      </c>
    </row>
    <row r="172" spans="1:10">
      <c r="A172" s="5">
        <v>599522087809</v>
      </c>
      <c r="B172">
        <v>603.34</v>
      </c>
      <c r="C172">
        <v>30</v>
      </c>
      <c r="D172">
        <v>143</v>
      </c>
      <c r="E172">
        <v>507.7</v>
      </c>
      <c r="F172">
        <v>26</v>
      </c>
      <c r="G172">
        <v>139</v>
      </c>
      <c r="H172">
        <v>1111.04</v>
      </c>
      <c r="I172">
        <v>56</v>
      </c>
      <c r="J172">
        <v>282</v>
      </c>
    </row>
    <row r="173" spans="1:10">
      <c r="A173" s="5">
        <v>599522639719</v>
      </c>
      <c r="B173">
        <v>137.25</v>
      </c>
      <c r="C173">
        <v>12</v>
      </c>
      <c r="D173">
        <v>88</v>
      </c>
      <c r="E173">
        <v>181.25</v>
      </c>
      <c r="F173">
        <v>17</v>
      </c>
      <c r="G173">
        <v>101</v>
      </c>
      <c r="H173">
        <v>318.5</v>
      </c>
      <c r="I173">
        <v>29</v>
      </c>
      <c r="J173">
        <v>189</v>
      </c>
    </row>
    <row r="174" spans="1:10">
      <c r="A174" s="5">
        <v>600561012230</v>
      </c>
      <c r="E174">
        <v>194.39</v>
      </c>
      <c r="F174">
        <v>19</v>
      </c>
      <c r="G174">
        <v>25</v>
      </c>
      <c r="H174">
        <v>194.39</v>
      </c>
      <c r="I174">
        <v>19</v>
      </c>
      <c r="J174">
        <v>25</v>
      </c>
    </row>
    <row r="175" spans="1:10">
      <c r="A175" s="5">
        <v>600795005584</v>
      </c>
      <c r="E175">
        <v>122.65</v>
      </c>
      <c r="F175">
        <v>11</v>
      </c>
      <c r="G175">
        <v>71</v>
      </c>
      <c r="H175">
        <v>122.65</v>
      </c>
      <c r="I175">
        <v>11</v>
      </c>
      <c r="J175">
        <v>71</v>
      </c>
    </row>
    <row r="176" spans="1:10">
      <c r="A176" s="5">
        <v>601186603927</v>
      </c>
      <c r="B176">
        <v>212.24</v>
      </c>
      <c r="C176">
        <v>11</v>
      </c>
      <c r="D176">
        <v>121</v>
      </c>
      <c r="E176">
        <v>127.71</v>
      </c>
      <c r="F176">
        <v>7</v>
      </c>
      <c r="G176">
        <v>145</v>
      </c>
      <c r="H176">
        <v>339.95</v>
      </c>
      <c r="I176">
        <v>18</v>
      </c>
      <c r="J176">
        <v>266</v>
      </c>
    </row>
    <row r="177" spans="1:10">
      <c r="A177" s="5">
        <v>601187015484</v>
      </c>
      <c r="B177">
        <v>91.6</v>
      </c>
      <c r="C177">
        <v>8</v>
      </c>
      <c r="D177">
        <v>200</v>
      </c>
      <c r="E177">
        <v>157.41</v>
      </c>
      <c r="F177">
        <v>14</v>
      </c>
      <c r="G177">
        <v>235</v>
      </c>
      <c r="H177">
        <v>249.01</v>
      </c>
      <c r="I177">
        <v>22</v>
      </c>
      <c r="J177">
        <v>435</v>
      </c>
    </row>
    <row r="178" spans="1:10">
      <c r="A178" s="5">
        <v>601187279679</v>
      </c>
      <c r="E178">
        <v>304.79</v>
      </c>
      <c r="F178">
        <v>26</v>
      </c>
      <c r="G178">
        <v>49</v>
      </c>
      <c r="H178">
        <v>304.79</v>
      </c>
      <c r="I178">
        <v>26</v>
      </c>
      <c r="J178">
        <v>49</v>
      </c>
    </row>
    <row r="179" spans="1:10">
      <c r="A179" s="5">
        <v>601843460575</v>
      </c>
      <c r="B179">
        <v>391.39</v>
      </c>
      <c r="C179">
        <v>20</v>
      </c>
      <c r="D179">
        <v>170</v>
      </c>
      <c r="E179">
        <v>525.56</v>
      </c>
      <c r="F179">
        <v>27</v>
      </c>
      <c r="G179">
        <v>227</v>
      </c>
      <c r="H179">
        <v>916.95</v>
      </c>
      <c r="I179">
        <v>47</v>
      </c>
      <c r="J179">
        <v>397</v>
      </c>
    </row>
    <row r="180" spans="1:10">
      <c r="A180" s="5">
        <v>601848376488</v>
      </c>
      <c r="E180">
        <v>90.7</v>
      </c>
      <c r="F180">
        <v>2</v>
      </c>
      <c r="G180">
        <v>64</v>
      </c>
      <c r="H180">
        <v>90.7</v>
      </c>
      <c r="I180">
        <v>2</v>
      </c>
      <c r="J180">
        <v>64</v>
      </c>
    </row>
    <row r="181" spans="1:10">
      <c r="A181" s="5">
        <v>601848536195</v>
      </c>
      <c r="B181">
        <v>96.91</v>
      </c>
      <c r="C181">
        <v>5</v>
      </c>
      <c r="D181">
        <v>41</v>
      </c>
      <c r="E181">
        <v>174.5</v>
      </c>
      <c r="F181">
        <v>12</v>
      </c>
      <c r="G181">
        <v>44</v>
      </c>
      <c r="H181">
        <v>271.41</v>
      </c>
      <c r="I181">
        <v>17</v>
      </c>
      <c r="J181">
        <v>85</v>
      </c>
    </row>
    <row r="182" spans="1:10">
      <c r="A182" s="5">
        <v>601890751194</v>
      </c>
      <c r="B182">
        <v>445.09</v>
      </c>
      <c r="C182">
        <v>14</v>
      </c>
      <c r="D182">
        <v>149</v>
      </c>
      <c r="E182">
        <v>339.35</v>
      </c>
      <c r="F182">
        <v>9</v>
      </c>
      <c r="G182">
        <v>67</v>
      </c>
      <c r="H182">
        <v>784.44</v>
      </c>
      <c r="I182">
        <v>23</v>
      </c>
      <c r="J182">
        <v>216</v>
      </c>
    </row>
    <row r="183" spans="1:10">
      <c r="A183" s="5">
        <v>602081449138</v>
      </c>
      <c r="B183">
        <v>164.16</v>
      </c>
      <c r="C183">
        <v>10</v>
      </c>
      <c r="D183">
        <v>34</v>
      </c>
      <c r="E183">
        <v>166.36</v>
      </c>
      <c r="F183">
        <v>8</v>
      </c>
      <c r="G183">
        <v>47</v>
      </c>
      <c r="H183">
        <v>330.52</v>
      </c>
      <c r="I183">
        <v>18</v>
      </c>
      <c r="J183">
        <v>81</v>
      </c>
    </row>
    <row r="184" spans="1:10">
      <c r="A184" s="5">
        <v>602881179663</v>
      </c>
      <c r="B184">
        <v>17848.99</v>
      </c>
      <c r="C184">
        <v>340</v>
      </c>
      <c r="D184">
        <v>1827</v>
      </c>
      <c r="E184">
        <v>23361.42</v>
      </c>
      <c r="F184">
        <v>460</v>
      </c>
      <c r="G184">
        <v>1927</v>
      </c>
      <c r="H184">
        <v>41210.41</v>
      </c>
      <c r="I184">
        <v>800</v>
      </c>
      <c r="J184">
        <v>3754</v>
      </c>
    </row>
    <row r="185" spans="1:10">
      <c r="A185" s="5">
        <v>603592215381</v>
      </c>
      <c r="B185">
        <v>284.49</v>
      </c>
      <c r="C185">
        <v>16</v>
      </c>
      <c r="D185">
        <v>71</v>
      </c>
      <c r="E185">
        <v>138.6</v>
      </c>
      <c r="F185">
        <v>8</v>
      </c>
      <c r="G185">
        <v>97</v>
      </c>
      <c r="H185">
        <v>423.09</v>
      </c>
      <c r="I185">
        <v>24</v>
      </c>
      <c r="J185">
        <v>168</v>
      </c>
    </row>
    <row r="186" spans="1:10">
      <c r="A186" s="5">
        <v>604021319220</v>
      </c>
      <c r="B186">
        <v>1359.09</v>
      </c>
      <c r="C186">
        <v>23</v>
      </c>
      <c r="D186">
        <v>221</v>
      </c>
      <c r="E186">
        <v>1486.47</v>
      </c>
      <c r="F186">
        <v>25</v>
      </c>
      <c r="G186">
        <v>209</v>
      </c>
      <c r="H186">
        <v>2845.56</v>
      </c>
      <c r="I186">
        <v>48</v>
      </c>
      <c r="J186">
        <v>430</v>
      </c>
    </row>
    <row r="187" spans="1:10">
      <c r="A187" s="5">
        <v>608292220953</v>
      </c>
      <c r="B187">
        <v>1452.2</v>
      </c>
      <c r="C187">
        <v>125</v>
      </c>
      <c r="D187">
        <v>171</v>
      </c>
      <c r="E187">
        <v>2649.42</v>
      </c>
      <c r="F187">
        <v>256</v>
      </c>
      <c r="G187">
        <v>216</v>
      </c>
      <c r="H187">
        <v>4101.62</v>
      </c>
      <c r="I187">
        <v>381</v>
      </c>
      <c r="J187">
        <v>387</v>
      </c>
    </row>
    <row r="188" spans="1:10">
      <c r="A188" s="5">
        <v>610575643922</v>
      </c>
      <c r="B188">
        <v>189.2</v>
      </c>
      <c r="C188">
        <v>5</v>
      </c>
      <c r="D188">
        <v>62</v>
      </c>
      <c r="E188">
        <v>143.15</v>
      </c>
      <c r="F188">
        <v>6</v>
      </c>
      <c r="G188">
        <v>68</v>
      </c>
      <c r="H188">
        <v>332.35</v>
      </c>
      <c r="I188">
        <v>11</v>
      </c>
      <c r="J188">
        <v>130</v>
      </c>
    </row>
    <row r="189" spans="1:10">
      <c r="A189" s="5">
        <v>611461391391</v>
      </c>
      <c r="B189">
        <v>124.8</v>
      </c>
      <c r="C189">
        <v>4</v>
      </c>
      <c r="D189">
        <v>82</v>
      </c>
      <c r="E189">
        <v>239.6</v>
      </c>
      <c r="F189">
        <v>8</v>
      </c>
      <c r="G189">
        <v>56</v>
      </c>
      <c r="H189">
        <v>364.4</v>
      </c>
      <c r="I189">
        <v>12</v>
      </c>
      <c r="J189">
        <v>138</v>
      </c>
    </row>
    <row r="190" spans="1:10">
      <c r="A190" s="5">
        <v>611950399653</v>
      </c>
      <c r="B190">
        <v>391.5</v>
      </c>
      <c r="C190">
        <v>9</v>
      </c>
      <c r="D190">
        <v>83</v>
      </c>
      <c r="H190">
        <v>391.5</v>
      </c>
      <c r="I190">
        <v>9</v>
      </c>
      <c r="J190">
        <v>83</v>
      </c>
    </row>
    <row r="191" spans="1:10">
      <c r="A191" s="5">
        <v>613141600380</v>
      </c>
      <c r="B191">
        <v>95.6</v>
      </c>
      <c r="C191">
        <v>4</v>
      </c>
      <c r="D191">
        <v>17</v>
      </c>
      <c r="H191">
        <v>95.6</v>
      </c>
      <c r="I191">
        <v>4</v>
      </c>
      <c r="J191">
        <v>17</v>
      </c>
    </row>
    <row r="192" spans="1:10">
      <c r="A192" s="5">
        <v>613513119392</v>
      </c>
      <c r="B192">
        <v>40723.97</v>
      </c>
      <c r="C192">
        <v>818</v>
      </c>
      <c r="D192">
        <v>2469</v>
      </c>
      <c r="E192">
        <v>12209.09</v>
      </c>
      <c r="F192">
        <v>242</v>
      </c>
      <c r="G192">
        <v>1260</v>
      </c>
      <c r="H192">
        <v>52933.06</v>
      </c>
      <c r="I192">
        <v>1060</v>
      </c>
      <c r="J192">
        <v>3729</v>
      </c>
    </row>
    <row r="193" spans="1:10">
      <c r="A193" s="5">
        <v>613903175099</v>
      </c>
      <c r="B193">
        <v>99.6</v>
      </c>
      <c r="C193">
        <v>4</v>
      </c>
      <c r="D193">
        <v>28</v>
      </c>
      <c r="H193">
        <v>99.6</v>
      </c>
      <c r="I193">
        <v>4</v>
      </c>
      <c r="J193">
        <v>28</v>
      </c>
    </row>
    <row r="194" spans="1:10">
      <c r="A194" s="5">
        <v>615652557727</v>
      </c>
      <c r="E194">
        <v>87.22</v>
      </c>
      <c r="F194">
        <v>9</v>
      </c>
      <c r="G194">
        <v>140</v>
      </c>
      <c r="H194">
        <v>87.22</v>
      </c>
      <c r="I194">
        <v>9</v>
      </c>
      <c r="J194">
        <v>140</v>
      </c>
    </row>
    <row r="195" spans="1:10">
      <c r="A195" s="5">
        <v>620399928751</v>
      </c>
      <c r="E195">
        <v>172.5</v>
      </c>
      <c r="F195">
        <v>5</v>
      </c>
      <c r="G195">
        <v>26</v>
      </c>
      <c r="H195">
        <v>172.5</v>
      </c>
      <c r="I195">
        <v>5</v>
      </c>
      <c r="J195">
        <v>26</v>
      </c>
    </row>
    <row r="196" spans="1:10">
      <c r="A196" s="5">
        <v>621127983607</v>
      </c>
      <c r="B196">
        <v>145.61</v>
      </c>
      <c r="C196">
        <v>4</v>
      </c>
      <c r="D196">
        <v>10</v>
      </c>
      <c r="H196">
        <v>145.61</v>
      </c>
      <c r="I196">
        <v>4</v>
      </c>
      <c r="J196">
        <v>10</v>
      </c>
    </row>
    <row r="197" spans="1:10">
      <c r="A197" s="5">
        <v>621584076904</v>
      </c>
      <c r="B197">
        <v>2286.34</v>
      </c>
      <c r="C197">
        <v>44</v>
      </c>
      <c r="D197">
        <v>1138</v>
      </c>
      <c r="E197">
        <v>1971.63</v>
      </c>
      <c r="F197">
        <v>38</v>
      </c>
      <c r="G197">
        <v>1052</v>
      </c>
      <c r="H197">
        <v>4257.97</v>
      </c>
      <c r="I197">
        <v>82</v>
      </c>
      <c r="J197">
        <v>2190</v>
      </c>
    </row>
    <row r="198" spans="1:10">
      <c r="A198" s="5">
        <v>621693389532</v>
      </c>
      <c r="E198">
        <v>876.34</v>
      </c>
      <c r="F198">
        <v>38</v>
      </c>
      <c r="G198">
        <v>72</v>
      </c>
      <c r="H198">
        <v>876.34</v>
      </c>
      <c r="I198">
        <v>38</v>
      </c>
      <c r="J198">
        <v>72</v>
      </c>
    </row>
    <row r="199" spans="1:10">
      <c r="A199" s="5">
        <v>622645559255</v>
      </c>
      <c r="B199">
        <v>930.11</v>
      </c>
      <c r="C199">
        <v>32</v>
      </c>
      <c r="D199">
        <v>232</v>
      </c>
      <c r="E199">
        <v>923.47</v>
      </c>
      <c r="F199">
        <v>32</v>
      </c>
      <c r="G199">
        <v>205</v>
      </c>
      <c r="H199">
        <v>1853.58</v>
      </c>
      <c r="I199">
        <v>64</v>
      </c>
      <c r="J199">
        <v>437</v>
      </c>
    </row>
    <row r="200" spans="1:10">
      <c r="A200" s="5">
        <v>624125029445</v>
      </c>
      <c r="B200">
        <v>179.7</v>
      </c>
      <c r="C200">
        <v>3</v>
      </c>
      <c r="D200">
        <v>46</v>
      </c>
      <c r="H200">
        <v>179.7</v>
      </c>
      <c r="I200">
        <v>3</v>
      </c>
      <c r="J200">
        <v>46</v>
      </c>
    </row>
    <row r="201" spans="1:10">
      <c r="A201" s="5">
        <v>624157848041</v>
      </c>
      <c r="B201">
        <v>3197.22</v>
      </c>
      <c r="C201">
        <v>57</v>
      </c>
      <c r="D201">
        <v>884</v>
      </c>
      <c r="E201">
        <v>4112.35</v>
      </c>
      <c r="F201">
        <v>78</v>
      </c>
      <c r="G201">
        <v>681</v>
      </c>
      <c r="H201">
        <v>7309.57</v>
      </c>
      <c r="I201">
        <v>135</v>
      </c>
      <c r="J201">
        <v>1565</v>
      </c>
    </row>
    <row r="202" spans="1:10">
      <c r="A202" s="5">
        <v>624636128578</v>
      </c>
      <c r="B202">
        <v>204.79</v>
      </c>
      <c r="C202">
        <v>4</v>
      </c>
      <c r="D202">
        <v>144</v>
      </c>
      <c r="E202">
        <v>404.2</v>
      </c>
      <c r="F202">
        <v>8</v>
      </c>
      <c r="G202">
        <v>128</v>
      </c>
      <c r="H202">
        <v>608.99</v>
      </c>
      <c r="I202">
        <v>12</v>
      </c>
      <c r="J202">
        <v>272</v>
      </c>
    </row>
    <row r="203" spans="1:10">
      <c r="A203" s="5">
        <v>624645448592</v>
      </c>
      <c r="B203">
        <v>111.44</v>
      </c>
      <c r="C203">
        <v>6</v>
      </c>
      <c r="D203">
        <v>30</v>
      </c>
      <c r="H203">
        <v>111.44</v>
      </c>
      <c r="I203">
        <v>6</v>
      </c>
      <c r="J203">
        <v>30</v>
      </c>
    </row>
    <row r="204" spans="1:10">
      <c r="A204" s="5">
        <v>627413079207</v>
      </c>
      <c r="B204">
        <v>179.4</v>
      </c>
      <c r="C204">
        <v>6</v>
      </c>
      <c r="D204">
        <v>57</v>
      </c>
      <c r="H204">
        <v>179.4</v>
      </c>
      <c r="I204">
        <v>6</v>
      </c>
      <c r="J204">
        <v>57</v>
      </c>
    </row>
    <row r="205" spans="1:10">
      <c r="A205" t="s">
        <v>472</v>
      </c>
      <c r="B205">
        <v>2026467.19</v>
      </c>
      <c r="C205">
        <v>101803</v>
      </c>
      <c r="D205">
        <v>350915</v>
      </c>
      <c r="E205">
        <v>2056937.58</v>
      </c>
      <c r="F205">
        <v>109607</v>
      </c>
      <c r="G205">
        <v>368738</v>
      </c>
      <c r="H205">
        <v>4083404.77</v>
      </c>
      <c r="I205">
        <v>211410</v>
      </c>
      <c r="J205">
        <v>719653</v>
      </c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M216"/>
  <sheetViews>
    <sheetView topLeftCell="G1" workbookViewId="0">
      <selection activeCell="X2" sqref="X2:Z28"/>
    </sheetView>
  </sheetViews>
  <sheetFormatPr defaultColWidth="8.88888888888889" defaultRowHeight="14.4"/>
  <cols>
    <col min="1" max="1" width="14.1111111111111"/>
    <col min="2" max="10" width="19.7777777777778"/>
    <col min="11" max="12" width="22"/>
    <col min="13" max="13" width="24.2222222222222"/>
  </cols>
  <sheetData>
    <row r="3" spans="2:3">
      <c r="B3" t="s">
        <v>108</v>
      </c>
      <c r="C3" t="s">
        <v>459</v>
      </c>
    </row>
    <row r="4" spans="2:13">
      <c r="B4">
        <v>20201122</v>
      </c>
      <c r="E4">
        <v>20201123</v>
      </c>
      <c r="H4">
        <v>20201124</v>
      </c>
      <c r="K4" t="s">
        <v>460</v>
      </c>
      <c r="L4" t="s">
        <v>461</v>
      </c>
      <c r="M4" t="s">
        <v>462</v>
      </c>
    </row>
    <row r="5" spans="1:10">
      <c r="A5" t="s">
        <v>109</v>
      </c>
      <c r="B5" t="s">
        <v>466</v>
      </c>
      <c r="C5" t="s">
        <v>467</v>
      </c>
      <c r="D5" t="s">
        <v>468</v>
      </c>
      <c r="E5" t="s">
        <v>466</v>
      </c>
      <c r="F5" t="s">
        <v>467</v>
      </c>
      <c r="G5" t="s">
        <v>468</v>
      </c>
      <c r="H5" t="s">
        <v>466</v>
      </c>
      <c r="I5" t="s">
        <v>467</v>
      </c>
      <c r="J5" t="s">
        <v>468</v>
      </c>
    </row>
    <row r="6" spans="1:13">
      <c r="A6" s="5">
        <v>14816670119</v>
      </c>
      <c r="B6">
        <v>1447.09</v>
      </c>
      <c r="C6">
        <v>170</v>
      </c>
      <c r="D6">
        <v>760</v>
      </c>
      <c r="E6">
        <v>1149.62</v>
      </c>
      <c r="F6">
        <v>134</v>
      </c>
      <c r="G6">
        <v>629</v>
      </c>
      <c r="H6">
        <v>804.96</v>
      </c>
      <c r="I6">
        <v>97</v>
      </c>
      <c r="J6">
        <v>447</v>
      </c>
      <c r="K6">
        <v>3401.67</v>
      </c>
      <c r="L6">
        <v>401</v>
      </c>
      <c r="M6">
        <v>1836</v>
      </c>
    </row>
    <row r="7" spans="1:13">
      <c r="A7" s="5">
        <v>15699771744</v>
      </c>
      <c r="B7">
        <v>29083.63</v>
      </c>
      <c r="C7">
        <v>1050</v>
      </c>
      <c r="D7">
        <v>3091</v>
      </c>
      <c r="E7">
        <v>30828.09</v>
      </c>
      <c r="F7">
        <v>1106</v>
      </c>
      <c r="G7">
        <v>3514</v>
      </c>
      <c r="H7">
        <v>31017.96</v>
      </c>
      <c r="I7">
        <v>1117</v>
      </c>
      <c r="J7">
        <v>3751</v>
      </c>
      <c r="K7">
        <v>90929.68</v>
      </c>
      <c r="L7">
        <v>3273</v>
      </c>
      <c r="M7">
        <v>10356</v>
      </c>
    </row>
    <row r="8" spans="1:13">
      <c r="A8" s="5">
        <v>15699803229</v>
      </c>
      <c r="B8">
        <v>21900.41</v>
      </c>
      <c r="C8">
        <v>1096</v>
      </c>
      <c r="D8">
        <v>2545</v>
      </c>
      <c r="E8">
        <v>21615.8</v>
      </c>
      <c r="F8">
        <v>1079</v>
      </c>
      <c r="G8">
        <v>2854</v>
      </c>
      <c r="H8">
        <v>20094.78</v>
      </c>
      <c r="I8">
        <v>1005</v>
      </c>
      <c r="J8">
        <v>2545</v>
      </c>
      <c r="K8">
        <v>63610.99</v>
      </c>
      <c r="L8">
        <v>3180</v>
      </c>
      <c r="M8">
        <v>7944</v>
      </c>
    </row>
    <row r="9" spans="1:13">
      <c r="A9" s="5">
        <v>16175250812</v>
      </c>
      <c r="B9">
        <v>1163.84</v>
      </c>
      <c r="C9">
        <v>48</v>
      </c>
      <c r="D9">
        <v>158</v>
      </c>
      <c r="E9">
        <v>2069.84</v>
      </c>
      <c r="F9">
        <v>86</v>
      </c>
      <c r="G9">
        <v>159</v>
      </c>
      <c r="H9">
        <v>1047.45</v>
      </c>
      <c r="I9">
        <v>43</v>
      </c>
      <c r="J9">
        <v>149</v>
      </c>
      <c r="K9">
        <v>4281.13</v>
      </c>
      <c r="L9">
        <v>177</v>
      </c>
      <c r="M9">
        <v>466</v>
      </c>
    </row>
    <row r="10" spans="1:13">
      <c r="A10" s="5">
        <v>17059283658</v>
      </c>
      <c r="B10">
        <v>325.56</v>
      </c>
      <c r="C10">
        <v>32</v>
      </c>
      <c r="D10">
        <v>215</v>
      </c>
      <c r="E10">
        <v>259.81</v>
      </c>
      <c r="F10">
        <v>25</v>
      </c>
      <c r="G10">
        <v>229</v>
      </c>
      <c r="H10">
        <v>462.41</v>
      </c>
      <c r="I10">
        <v>45</v>
      </c>
      <c r="J10">
        <v>190</v>
      </c>
      <c r="K10">
        <v>1047.78</v>
      </c>
      <c r="L10">
        <v>102</v>
      </c>
      <c r="M10">
        <v>634</v>
      </c>
    </row>
    <row r="11" spans="1:13">
      <c r="A11" s="5">
        <v>17609664652</v>
      </c>
      <c r="B11">
        <v>3895.97</v>
      </c>
      <c r="C11">
        <v>769</v>
      </c>
      <c r="D11">
        <v>1756</v>
      </c>
      <c r="E11">
        <v>3823.1</v>
      </c>
      <c r="F11">
        <v>760</v>
      </c>
      <c r="G11">
        <v>1742</v>
      </c>
      <c r="H11">
        <v>3411.3</v>
      </c>
      <c r="I11">
        <v>670</v>
      </c>
      <c r="J11">
        <v>1837</v>
      </c>
      <c r="K11">
        <v>11130.37</v>
      </c>
      <c r="L11">
        <v>2199</v>
      </c>
      <c r="M11">
        <v>5335</v>
      </c>
    </row>
    <row r="12" spans="1:13">
      <c r="A12" s="5">
        <v>17609716325</v>
      </c>
      <c r="B12">
        <v>1555.48</v>
      </c>
      <c r="C12">
        <v>95</v>
      </c>
      <c r="D12">
        <v>213</v>
      </c>
      <c r="E12">
        <v>3451.86</v>
      </c>
      <c r="F12">
        <v>212</v>
      </c>
      <c r="G12">
        <v>244</v>
      </c>
      <c r="H12">
        <v>1856.16</v>
      </c>
      <c r="I12">
        <v>114</v>
      </c>
      <c r="J12">
        <v>243</v>
      </c>
      <c r="K12">
        <v>6863.5</v>
      </c>
      <c r="L12">
        <v>421</v>
      </c>
      <c r="M12">
        <v>700</v>
      </c>
    </row>
    <row r="13" spans="1:13">
      <c r="A13" s="5">
        <v>17609756261</v>
      </c>
      <c r="B13">
        <v>1930.31</v>
      </c>
      <c r="C13">
        <v>190</v>
      </c>
      <c r="D13">
        <v>683</v>
      </c>
      <c r="E13">
        <v>2072.83</v>
      </c>
      <c r="F13">
        <v>205</v>
      </c>
      <c r="G13">
        <v>660</v>
      </c>
      <c r="H13">
        <v>1430.65</v>
      </c>
      <c r="I13">
        <v>140</v>
      </c>
      <c r="J13">
        <v>687</v>
      </c>
      <c r="K13">
        <v>5433.79</v>
      </c>
      <c r="L13">
        <v>535</v>
      </c>
      <c r="M13">
        <v>2030</v>
      </c>
    </row>
    <row r="14" spans="1:13">
      <c r="A14" s="5">
        <v>17609832853</v>
      </c>
      <c r="B14">
        <v>6651.52</v>
      </c>
      <c r="C14">
        <v>2389</v>
      </c>
      <c r="D14">
        <v>6400</v>
      </c>
      <c r="E14">
        <v>7296.19</v>
      </c>
      <c r="F14">
        <v>2611</v>
      </c>
      <c r="G14">
        <v>6896</v>
      </c>
      <c r="H14">
        <v>7824.96</v>
      </c>
      <c r="I14">
        <v>2794</v>
      </c>
      <c r="J14">
        <v>7219</v>
      </c>
      <c r="K14">
        <v>21772.67</v>
      </c>
      <c r="L14">
        <v>7794</v>
      </c>
      <c r="M14">
        <v>20515</v>
      </c>
    </row>
    <row r="15" spans="1:13">
      <c r="A15" s="5">
        <v>17609936348</v>
      </c>
      <c r="B15">
        <v>5375.21</v>
      </c>
      <c r="C15">
        <v>3680</v>
      </c>
      <c r="D15">
        <v>8598</v>
      </c>
      <c r="E15">
        <v>5106.98</v>
      </c>
      <c r="F15">
        <v>3543</v>
      </c>
      <c r="G15">
        <v>9061</v>
      </c>
      <c r="H15">
        <v>5215</v>
      </c>
      <c r="I15">
        <v>3716</v>
      </c>
      <c r="J15">
        <v>9416</v>
      </c>
      <c r="K15">
        <v>15697.19</v>
      </c>
      <c r="L15">
        <v>10939</v>
      </c>
      <c r="M15">
        <v>27075</v>
      </c>
    </row>
    <row r="16" spans="1:13">
      <c r="A16" s="5">
        <v>17609980146</v>
      </c>
      <c r="B16">
        <v>3613.16</v>
      </c>
      <c r="C16">
        <v>720</v>
      </c>
      <c r="D16">
        <v>1569</v>
      </c>
      <c r="E16">
        <v>3272.66</v>
      </c>
      <c r="F16">
        <v>634</v>
      </c>
      <c r="G16">
        <v>1621</v>
      </c>
      <c r="H16">
        <v>2581.57</v>
      </c>
      <c r="I16">
        <v>507</v>
      </c>
      <c r="J16">
        <v>1369</v>
      </c>
      <c r="K16">
        <v>9467.39</v>
      </c>
      <c r="L16">
        <v>1861</v>
      </c>
      <c r="M16">
        <v>4559</v>
      </c>
    </row>
    <row r="17" spans="1:13">
      <c r="A17" s="5">
        <v>17704561464</v>
      </c>
      <c r="B17">
        <v>57555.38</v>
      </c>
      <c r="C17">
        <v>4292</v>
      </c>
      <c r="D17">
        <v>10564</v>
      </c>
      <c r="E17">
        <v>59251.1</v>
      </c>
      <c r="F17">
        <v>4407</v>
      </c>
      <c r="G17">
        <v>10881</v>
      </c>
      <c r="H17">
        <v>56843.45</v>
      </c>
      <c r="I17">
        <v>4248</v>
      </c>
      <c r="J17">
        <v>11081</v>
      </c>
      <c r="K17">
        <v>173649.93</v>
      </c>
      <c r="L17">
        <v>12947</v>
      </c>
      <c r="M17">
        <v>32526</v>
      </c>
    </row>
    <row r="18" spans="1:13">
      <c r="A18" s="5">
        <v>18943200386</v>
      </c>
      <c r="B18">
        <v>5683.77</v>
      </c>
      <c r="C18">
        <v>1250</v>
      </c>
      <c r="D18">
        <v>3177</v>
      </c>
      <c r="E18">
        <v>6634.04</v>
      </c>
      <c r="F18">
        <v>1458</v>
      </c>
      <c r="G18">
        <v>3458</v>
      </c>
      <c r="H18">
        <v>6463.11</v>
      </c>
      <c r="I18">
        <v>1428</v>
      </c>
      <c r="J18">
        <v>3591</v>
      </c>
      <c r="K18">
        <v>18780.92</v>
      </c>
      <c r="L18">
        <v>4136</v>
      </c>
      <c r="M18">
        <v>10226</v>
      </c>
    </row>
    <row r="19" spans="1:13">
      <c r="A19" s="5">
        <v>19539059607</v>
      </c>
      <c r="B19">
        <v>7302.23</v>
      </c>
      <c r="C19">
        <v>353</v>
      </c>
      <c r="D19">
        <v>987</v>
      </c>
      <c r="E19">
        <v>12669.43</v>
      </c>
      <c r="F19">
        <v>598</v>
      </c>
      <c r="G19">
        <v>977</v>
      </c>
      <c r="H19">
        <v>6953.31</v>
      </c>
      <c r="I19">
        <v>337</v>
      </c>
      <c r="J19">
        <v>977</v>
      </c>
      <c r="K19">
        <v>26924.97</v>
      </c>
      <c r="L19">
        <v>1288</v>
      </c>
      <c r="M19">
        <v>2941</v>
      </c>
    </row>
    <row r="20" spans="1:13">
      <c r="A20" s="5">
        <v>37253526527</v>
      </c>
      <c r="B20">
        <v>22674.67</v>
      </c>
      <c r="C20">
        <v>2071</v>
      </c>
      <c r="D20">
        <v>3922</v>
      </c>
      <c r="E20">
        <v>21021.37</v>
      </c>
      <c r="F20">
        <v>1897</v>
      </c>
      <c r="G20">
        <v>3613</v>
      </c>
      <c r="H20">
        <v>20088.21</v>
      </c>
      <c r="I20">
        <v>1827</v>
      </c>
      <c r="J20">
        <v>3703</v>
      </c>
      <c r="K20">
        <v>63784.25</v>
      </c>
      <c r="L20">
        <v>5795</v>
      </c>
      <c r="M20">
        <v>11238</v>
      </c>
    </row>
    <row r="21" spans="1:13">
      <c r="A21" s="5">
        <v>37253770022</v>
      </c>
      <c r="B21">
        <v>2469.37</v>
      </c>
      <c r="C21">
        <v>282</v>
      </c>
      <c r="D21">
        <v>599</v>
      </c>
      <c r="E21">
        <v>2596.78</v>
      </c>
      <c r="F21">
        <v>304</v>
      </c>
      <c r="G21">
        <v>593</v>
      </c>
      <c r="H21">
        <v>5942.31</v>
      </c>
      <c r="I21">
        <v>704</v>
      </c>
      <c r="J21">
        <v>604</v>
      </c>
      <c r="K21">
        <v>11008.46</v>
      </c>
      <c r="L21">
        <v>1290</v>
      </c>
      <c r="M21">
        <v>1796</v>
      </c>
    </row>
    <row r="22" spans="1:13">
      <c r="A22" s="5">
        <v>37254243740</v>
      </c>
      <c r="B22">
        <v>10675.34</v>
      </c>
      <c r="C22">
        <v>711</v>
      </c>
      <c r="D22">
        <v>1265</v>
      </c>
      <c r="E22">
        <v>8816.28</v>
      </c>
      <c r="F22">
        <v>582</v>
      </c>
      <c r="G22">
        <v>1115</v>
      </c>
      <c r="H22">
        <v>9473.18</v>
      </c>
      <c r="I22">
        <v>638</v>
      </c>
      <c r="J22">
        <v>1080</v>
      </c>
      <c r="K22">
        <v>28964.8</v>
      </c>
      <c r="L22">
        <v>1931</v>
      </c>
      <c r="M22">
        <v>3460</v>
      </c>
    </row>
    <row r="23" spans="1:13">
      <c r="A23" s="5">
        <v>37318730769</v>
      </c>
      <c r="B23">
        <v>1391.98</v>
      </c>
      <c r="C23">
        <v>101</v>
      </c>
      <c r="D23">
        <v>557</v>
      </c>
      <c r="E23">
        <v>1575.09</v>
      </c>
      <c r="F23">
        <v>117</v>
      </c>
      <c r="G23">
        <v>553</v>
      </c>
      <c r="H23">
        <v>1080.98</v>
      </c>
      <c r="I23">
        <v>81</v>
      </c>
      <c r="J23">
        <v>442</v>
      </c>
      <c r="K23">
        <v>4048.05</v>
      </c>
      <c r="L23">
        <v>299</v>
      </c>
      <c r="M23">
        <v>1552</v>
      </c>
    </row>
    <row r="24" spans="1:13">
      <c r="A24" s="5">
        <v>39290708556</v>
      </c>
      <c r="B24">
        <v>100293.08</v>
      </c>
      <c r="C24">
        <v>1425</v>
      </c>
      <c r="D24">
        <v>7871</v>
      </c>
      <c r="E24">
        <v>101869.57</v>
      </c>
      <c r="F24">
        <v>1436</v>
      </c>
      <c r="G24">
        <v>8592</v>
      </c>
      <c r="H24">
        <v>104129.54</v>
      </c>
      <c r="I24">
        <v>1509</v>
      </c>
      <c r="J24">
        <v>7972</v>
      </c>
      <c r="K24">
        <v>306292.19</v>
      </c>
      <c r="L24">
        <v>4370</v>
      </c>
      <c r="M24">
        <v>24435</v>
      </c>
    </row>
    <row r="25" spans="1:13">
      <c r="A25" s="5">
        <v>39788807046</v>
      </c>
      <c r="B25">
        <v>30485.38</v>
      </c>
      <c r="C25">
        <v>2800</v>
      </c>
      <c r="D25">
        <v>6238</v>
      </c>
      <c r="E25">
        <v>59860.23</v>
      </c>
      <c r="F25">
        <v>5788</v>
      </c>
      <c r="G25">
        <v>13491</v>
      </c>
      <c r="H25">
        <v>33387.78</v>
      </c>
      <c r="I25">
        <v>3094</v>
      </c>
      <c r="J25">
        <v>6827</v>
      </c>
      <c r="K25">
        <v>123733.39</v>
      </c>
      <c r="L25">
        <v>11682</v>
      </c>
      <c r="M25">
        <v>26556</v>
      </c>
    </row>
    <row r="26" spans="1:13">
      <c r="A26" s="5">
        <v>39800042951</v>
      </c>
      <c r="B26">
        <v>11007.78</v>
      </c>
      <c r="C26">
        <v>528</v>
      </c>
      <c r="D26">
        <v>715</v>
      </c>
      <c r="E26">
        <v>10520.87</v>
      </c>
      <c r="F26">
        <v>478</v>
      </c>
      <c r="G26">
        <v>685</v>
      </c>
      <c r="H26">
        <v>9982.8</v>
      </c>
      <c r="I26">
        <v>472</v>
      </c>
      <c r="J26">
        <v>800</v>
      </c>
      <c r="K26">
        <v>31511.45</v>
      </c>
      <c r="L26">
        <v>1478</v>
      </c>
      <c r="M26">
        <v>2200</v>
      </c>
    </row>
    <row r="27" spans="1:13">
      <c r="A27" s="5">
        <v>39829692578</v>
      </c>
      <c r="B27">
        <v>12906.02</v>
      </c>
      <c r="C27">
        <v>1505</v>
      </c>
      <c r="D27">
        <v>2984</v>
      </c>
      <c r="E27">
        <v>12424.01</v>
      </c>
      <c r="F27">
        <v>1421</v>
      </c>
      <c r="G27">
        <v>3043</v>
      </c>
      <c r="H27">
        <v>11977.53</v>
      </c>
      <c r="I27">
        <v>1361</v>
      </c>
      <c r="J27">
        <v>2792</v>
      </c>
      <c r="K27">
        <v>37307.56</v>
      </c>
      <c r="L27">
        <v>4287</v>
      </c>
      <c r="M27">
        <v>8819</v>
      </c>
    </row>
    <row r="28" spans="1:13">
      <c r="A28" s="5">
        <v>40596755110</v>
      </c>
      <c r="B28">
        <v>3789.21</v>
      </c>
      <c r="C28">
        <v>189</v>
      </c>
      <c r="D28">
        <v>885</v>
      </c>
      <c r="E28">
        <v>8942.61</v>
      </c>
      <c r="F28">
        <v>451</v>
      </c>
      <c r="G28">
        <v>816</v>
      </c>
      <c r="H28">
        <v>3668.79</v>
      </c>
      <c r="I28">
        <v>185</v>
      </c>
      <c r="J28">
        <v>819</v>
      </c>
      <c r="K28">
        <v>16400.61</v>
      </c>
      <c r="L28">
        <v>825</v>
      </c>
      <c r="M28">
        <v>2520</v>
      </c>
    </row>
    <row r="29" spans="1:13">
      <c r="A29" s="5">
        <v>40611478319</v>
      </c>
      <c r="B29">
        <v>22355.7</v>
      </c>
      <c r="C29">
        <v>308</v>
      </c>
      <c r="D29">
        <v>1734</v>
      </c>
      <c r="E29">
        <v>24000.77</v>
      </c>
      <c r="F29">
        <v>334</v>
      </c>
      <c r="G29">
        <v>1767</v>
      </c>
      <c r="H29">
        <v>26715.82</v>
      </c>
      <c r="I29">
        <v>370</v>
      </c>
      <c r="J29">
        <v>1781</v>
      </c>
      <c r="K29">
        <v>73072.29</v>
      </c>
      <c r="L29">
        <v>1012</v>
      </c>
      <c r="M29">
        <v>5282</v>
      </c>
    </row>
    <row r="30" spans="1:13">
      <c r="A30" s="5">
        <v>41141176393</v>
      </c>
      <c r="B30">
        <v>172169.17</v>
      </c>
      <c r="C30">
        <v>3430</v>
      </c>
      <c r="D30">
        <v>14374</v>
      </c>
      <c r="E30">
        <v>191199.67</v>
      </c>
      <c r="F30">
        <v>3826</v>
      </c>
      <c r="G30">
        <v>15017</v>
      </c>
      <c r="H30">
        <v>172342.64</v>
      </c>
      <c r="I30">
        <v>3456</v>
      </c>
      <c r="J30">
        <v>14408</v>
      </c>
      <c r="K30">
        <v>535711.48</v>
      </c>
      <c r="L30">
        <v>10712</v>
      </c>
      <c r="M30">
        <v>43799</v>
      </c>
    </row>
    <row r="31" spans="1:13">
      <c r="A31" s="5">
        <v>42759737847</v>
      </c>
      <c r="B31">
        <v>5648.8</v>
      </c>
      <c r="C31">
        <v>88</v>
      </c>
      <c r="D31">
        <v>954</v>
      </c>
      <c r="E31">
        <v>7850.76</v>
      </c>
      <c r="F31">
        <v>124</v>
      </c>
      <c r="G31">
        <v>934</v>
      </c>
      <c r="H31">
        <v>7253.88</v>
      </c>
      <c r="I31">
        <v>116</v>
      </c>
      <c r="J31">
        <v>985</v>
      </c>
      <c r="K31">
        <v>20753.44</v>
      </c>
      <c r="L31">
        <v>328</v>
      </c>
      <c r="M31">
        <v>2873</v>
      </c>
    </row>
    <row r="32" spans="1:13">
      <c r="A32" s="5">
        <v>43893226461</v>
      </c>
      <c r="B32">
        <v>13374.14</v>
      </c>
      <c r="C32">
        <v>2010</v>
      </c>
      <c r="D32">
        <v>3676</v>
      </c>
      <c r="E32">
        <v>14365.66</v>
      </c>
      <c r="F32">
        <v>2126</v>
      </c>
      <c r="G32">
        <v>3755</v>
      </c>
      <c r="H32">
        <v>13723.54</v>
      </c>
      <c r="I32">
        <v>2022</v>
      </c>
      <c r="J32">
        <v>3859</v>
      </c>
      <c r="K32">
        <v>41463.34</v>
      </c>
      <c r="L32">
        <v>6158</v>
      </c>
      <c r="M32">
        <v>11290</v>
      </c>
    </row>
    <row r="33" spans="1:13">
      <c r="A33" s="5">
        <v>43988989706</v>
      </c>
      <c r="B33">
        <v>21287.81</v>
      </c>
      <c r="C33">
        <v>3742</v>
      </c>
      <c r="D33">
        <v>6528</v>
      </c>
      <c r="E33">
        <v>22896.43</v>
      </c>
      <c r="F33">
        <v>4023</v>
      </c>
      <c r="G33">
        <v>6248</v>
      </c>
      <c r="H33">
        <v>18511.46</v>
      </c>
      <c r="I33">
        <v>3069</v>
      </c>
      <c r="J33">
        <v>5917</v>
      </c>
      <c r="K33">
        <v>62695.7</v>
      </c>
      <c r="L33">
        <v>10834</v>
      </c>
      <c r="M33">
        <v>18693</v>
      </c>
    </row>
    <row r="34" spans="1:13">
      <c r="A34" s="5">
        <v>520538406051</v>
      </c>
      <c r="B34">
        <v>19967.37</v>
      </c>
      <c r="C34">
        <v>321</v>
      </c>
      <c r="D34">
        <v>1844</v>
      </c>
      <c r="E34">
        <v>22032.73</v>
      </c>
      <c r="F34">
        <v>356</v>
      </c>
      <c r="G34">
        <v>1882</v>
      </c>
      <c r="H34">
        <v>19701.83</v>
      </c>
      <c r="I34">
        <v>319</v>
      </c>
      <c r="J34">
        <v>1878</v>
      </c>
      <c r="K34">
        <v>61701.93</v>
      </c>
      <c r="L34">
        <v>996</v>
      </c>
      <c r="M34">
        <v>5604</v>
      </c>
    </row>
    <row r="35" spans="1:13">
      <c r="A35" s="5">
        <v>521804256985</v>
      </c>
      <c r="B35">
        <v>24471.27</v>
      </c>
      <c r="C35">
        <v>507</v>
      </c>
      <c r="D35">
        <v>2123</v>
      </c>
      <c r="E35">
        <v>32008.52</v>
      </c>
      <c r="F35">
        <v>703</v>
      </c>
      <c r="G35">
        <v>2197</v>
      </c>
      <c r="H35">
        <v>33309.32</v>
      </c>
      <c r="I35">
        <v>733</v>
      </c>
      <c r="J35">
        <v>2373</v>
      </c>
      <c r="K35">
        <v>89789.11</v>
      </c>
      <c r="L35">
        <v>1943</v>
      </c>
      <c r="M35">
        <v>6693</v>
      </c>
    </row>
    <row r="36" spans="1:13">
      <c r="A36" s="5">
        <v>521869636173</v>
      </c>
      <c r="B36">
        <v>6511.93</v>
      </c>
      <c r="C36">
        <v>237</v>
      </c>
      <c r="D36">
        <v>655</v>
      </c>
      <c r="E36">
        <v>5901.92</v>
      </c>
      <c r="F36">
        <v>211</v>
      </c>
      <c r="G36">
        <v>683</v>
      </c>
      <c r="H36">
        <v>4811.96</v>
      </c>
      <c r="I36">
        <v>175</v>
      </c>
      <c r="J36">
        <v>651</v>
      </c>
      <c r="K36">
        <v>17225.81</v>
      </c>
      <c r="L36">
        <v>623</v>
      </c>
      <c r="M36">
        <v>1989</v>
      </c>
    </row>
    <row r="37" spans="1:13">
      <c r="A37" s="5">
        <v>523138079161</v>
      </c>
      <c r="B37">
        <v>1578.12</v>
      </c>
      <c r="C37">
        <v>235</v>
      </c>
      <c r="D37">
        <v>688</v>
      </c>
      <c r="E37">
        <v>1857.13</v>
      </c>
      <c r="F37">
        <v>276</v>
      </c>
      <c r="G37">
        <v>696</v>
      </c>
      <c r="H37">
        <v>1424.8</v>
      </c>
      <c r="I37">
        <v>213</v>
      </c>
      <c r="J37">
        <v>634</v>
      </c>
      <c r="K37">
        <v>4860.05</v>
      </c>
      <c r="L37">
        <v>724</v>
      </c>
      <c r="M37">
        <v>2018</v>
      </c>
    </row>
    <row r="38" spans="1:13">
      <c r="A38" s="5">
        <v>524754970729</v>
      </c>
      <c r="B38">
        <v>1537.8</v>
      </c>
      <c r="C38">
        <v>42</v>
      </c>
      <c r="D38">
        <v>420</v>
      </c>
      <c r="E38">
        <v>1672.94</v>
      </c>
      <c r="F38">
        <v>48</v>
      </c>
      <c r="G38">
        <v>685</v>
      </c>
      <c r="H38">
        <v>1191.18</v>
      </c>
      <c r="I38">
        <v>32</v>
      </c>
      <c r="J38">
        <v>640</v>
      </c>
      <c r="K38">
        <v>4401.92</v>
      </c>
      <c r="L38">
        <v>122</v>
      </c>
      <c r="M38">
        <v>1745</v>
      </c>
    </row>
    <row r="39" spans="1:13">
      <c r="A39" s="5">
        <v>525000115434</v>
      </c>
      <c r="B39">
        <v>926.33</v>
      </c>
      <c r="C39">
        <v>60</v>
      </c>
      <c r="D39">
        <v>564</v>
      </c>
      <c r="E39">
        <v>296.1</v>
      </c>
      <c r="F39">
        <v>18</v>
      </c>
      <c r="G39">
        <v>496</v>
      </c>
      <c r="H39">
        <v>950.72</v>
      </c>
      <c r="I39">
        <v>59</v>
      </c>
      <c r="J39">
        <v>594</v>
      </c>
      <c r="K39">
        <v>2173.15</v>
      </c>
      <c r="L39">
        <v>137</v>
      </c>
      <c r="M39">
        <v>1654</v>
      </c>
    </row>
    <row r="40" spans="1:13">
      <c r="A40" s="5">
        <v>525048016525</v>
      </c>
      <c r="B40">
        <v>4719.59</v>
      </c>
      <c r="C40">
        <v>247</v>
      </c>
      <c r="D40">
        <v>697</v>
      </c>
      <c r="E40">
        <v>5259.06</v>
      </c>
      <c r="F40">
        <v>270</v>
      </c>
      <c r="G40">
        <v>736</v>
      </c>
      <c r="H40">
        <v>3837.34</v>
      </c>
      <c r="I40">
        <v>195</v>
      </c>
      <c r="J40">
        <v>783</v>
      </c>
      <c r="K40">
        <v>13815.99</v>
      </c>
      <c r="L40">
        <v>712</v>
      </c>
      <c r="M40">
        <v>2216</v>
      </c>
    </row>
    <row r="41" spans="1:13">
      <c r="A41" s="5">
        <v>526145930115</v>
      </c>
      <c r="B41">
        <v>1936.64</v>
      </c>
      <c r="C41">
        <v>28</v>
      </c>
      <c r="D41">
        <v>242</v>
      </c>
      <c r="E41">
        <v>1990.93</v>
      </c>
      <c r="F41">
        <v>29</v>
      </c>
      <c r="G41">
        <v>318</v>
      </c>
      <c r="H41">
        <v>1782.68</v>
      </c>
      <c r="I41">
        <v>26</v>
      </c>
      <c r="J41">
        <v>270</v>
      </c>
      <c r="K41">
        <v>5710.25</v>
      </c>
      <c r="L41">
        <v>83</v>
      </c>
      <c r="M41">
        <v>830</v>
      </c>
    </row>
    <row r="42" spans="1:13">
      <c r="A42" s="5">
        <v>527119411115</v>
      </c>
      <c r="B42">
        <v>865</v>
      </c>
      <c r="C42">
        <v>21</v>
      </c>
      <c r="D42">
        <v>138</v>
      </c>
      <c r="E42">
        <v>730.51</v>
      </c>
      <c r="F42">
        <v>18</v>
      </c>
      <c r="G42">
        <v>130</v>
      </c>
      <c r="H42">
        <v>812.7</v>
      </c>
      <c r="I42">
        <v>20</v>
      </c>
      <c r="J42">
        <v>111</v>
      </c>
      <c r="K42">
        <v>2408.21</v>
      </c>
      <c r="L42">
        <v>59</v>
      </c>
      <c r="M42">
        <v>379</v>
      </c>
    </row>
    <row r="43" spans="1:13">
      <c r="A43" s="5">
        <v>527183564590</v>
      </c>
      <c r="B43">
        <v>259.91</v>
      </c>
      <c r="C43">
        <v>4</v>
      </c>
      <c r="D43">
        <v>46</v>
      </c>
      <c r="E43">
        <v>405.4</v>
      </c>
      <c r="F43">
        <v>6</v>
      </c>
      <c r="G43">
        <v>51</v>
      </c>
      <c r="H43">
        <v>136.8</v>
      </c>
      <c r="I43">
        <v>2</v>
      </c>
      <c r="J43">
        <v>44</v>
      </c>
      <c r="K43">
        <v>802.11</v>
      </c>
      <c r="L43">
        <v>12</v>
      </c>
      <c r="M43">
        <v>141</v>
      </c>
    </row>
    <row r="44" spans="1:13">
      <c r="A44" s="5">
        <v>527678427514</v>
      </c>
      <c r="B44">
        <v>1154.71</v>
      </c>
      <c r="C44">
        <v>27</v>
      </c>
      <c r="D44">
        <v>225</v>
      </c>
      <c r="E44">
        <v>947.99</v>
      </c>
      <c r="F44">
        <v>22</v>
      </c>
      <c r="G44">
        <v>275</v>
      </c>
      <c r="H44">
        <v>1158.49</v>
      </c>
      <c r="I44">
        <v>27</v>
      </c>
      <c r="J44">
        <v>252</v>
      </c>
      <c r="K44">
        <v>3261.19</v>
      </c>
      <c r="L44">
        <v>76</v>
      </c>
      <c r="M44">
        <v>752</v>
      </c>
    </row>
    <row r="45" spans="1:13">
      <c r="A45" s="5">
        <v>527719726342</v>
      </c>
      <c r="B45">
        <v>855.26</v>
      </c>
      <c r="C45">
        <v>13</v>
      </c>
      <c r="D45">
        <v>56</v>
      </c>
      <c r="E45">
        <v>336.17</v>
      </c>
      <c r="F45">
        <v>5</v>
      </c>
      <c r="G45">
        <v>70</v>
      </c>
      <c r="H45">
        <v>719.61</v>
      </c>
      <c r="I45">
        <v>11</v>
      </c>
      <c r="J45">
        <v>67</v>
      </c>
      <c r="K45">
        <v>1911.04</v>
      </c>
      <c r="L45">
        <v>29</v>
      </c>
      <c r="M45">
        <v>193</v>
      </c>
    </row>
    <row r="46" spans="1:13">
      <c r="A46" s="5">
        <v>527733177957</v>
      </c>
      <c r="B46">
        <v>1197.7</v>
      </c>
      <c r="C46">
        <v>37</v>
      </c>
      <c r="D46">
        <v>198</v>
      </c>
      <c r="E46">
        <v>1382.17</v>
      </c>
      <c r="F46">
        <v>43</v>
      </c>
      <c r="G46">
        <v>227</v>
      </c>
      <c r="H46">
        <v>2038.87</v>
      </c>
      <c r="I46">
        <v>68</v>
      </c>
      <c r="J46">
        <v>273</v>
      </c>
      <c r="K46">
        <v>4618.74</v>
      </c>
      <c r="L46">
        <v>148</v>
      </c>
      <c r="M46">
        <v>698</v>
      </c>
    </row>
    <row r="47" spans="1:13">
      <c r="A47" s="5">
        <v>527733221669</v>
      </c>
      <c r="B47">
        <v>2844.04</v>
      </c>
      <c r="C47">
        <v>88</v>
      </c>
      <c r="D47">
        <v>121</v>
      </c>
      <c r="E47">
        <v>1140.72</v>
      </c>
      <c r="F47">
        <v>34</v>
      </c>
      <c r="G47">
        <v>114</v>
      </c>
      <c r="H47">
        <v>1346.49</v>
      </c>
      <c r="I47">
        <v>41</v>
      </c>
      <c r="J47">
        <v>90</v>
      </c>
      <c r="K47">
        <v>5331.25</v>
      </c>
      <c r="L47">
        <v>163</v>
      </c>
      <c r="M47">
        <v>325</v>
      </c>
    </row>
    <row r="48" spans="1:13">
      <c r="A48" s="5">
        <v>527733381602</v>
      </c>
      <c r="B48">
        <v>119.16</v>
      </c>
      <c r="C48">
        <v>5</v>
      </c>
      <c r="D48">
        <v>30</v>
      </c>
      <c r="K48">
        <v>119.16</v>
      </c>
      <c r="L48">
        <v>5</v>
      </c>
      <c r="M48">
        <v>30</v>
      </c>
    </row>
    <row r="49" spans="1:13">
      <c r="A49" s="5">
        <v>527733589105</v>
      </c>
      <c r="B49">
        <v>19545.29</v>
      </c>
      <c r="C49">
        <v>1676</v>
      </c>
      <c r="D49">
        <v>3180</v>
      </c>
      <c r="E49">
        <v>17659.81</v>
      </c>
      <c r="F49">
        <v>1503</v>
      </c>
      <c r="G49">
        <v>3133</v>
      </c>
      <c r="H49">
        <v>17668.48</v>
      </c>
      <c r="I49">
        <v>1506</v>
      </c>
      <c r="J49">
        <v>3092</v>
      </c>
      <c r="K49">
        <v>54873.58</v>
      </c>
      <c r="L49">
        <v>4685</v>
      </c>
      <c r="M49">
        <v>9405</v>
      </c>
    </row>
    <row r="50" spans="1:13">
      <c r="A50" s="5">
        <v>527733653043</v>
      </c>
      <c r="B50">
        <v>22123.73</v>
      </c>
      <c r="C50">
        <v>1317</v>
      </c>
      <c r="D50">
        <v>4392</v>
      </c>
      <c r="E50">
        <v>27187.82</v>
      </c>
      <c r="F50">
        <v>1609</v>
      </c>
      <c r="G50">
        <v>4624</v>
      </c>
      <c r="H50">
        <v>27968.12</v>
      </c>
      <c r="I50">
        <v>1667</v>
      </c>
      <c r="J50">
        <v>4847</v>
      </c>
      <c r="K50">
        <v>77279.67</v>
      </c>
      <c r="L50">
        <v>4593</v>
      </c>
      <c r="M50">
        <v>13863</v>
      </c>
    </row>
    <row r="51" spans="1:13">
      <c r="A51" s="5">
        <v>527990475963</v>
      </c>
      <c r="B51">
        <v>5754.4</v>
      </c>
      <c r="C51">
        <v>101</v>
      </c>
      <c r="D51">
        <v>493</v>
      </c>
      <c r="E51">
        <v>6855.37</v>
      </c>
      <c r="F51">
        <v>120</v>
      </c>
      <c r="G51">
        <v>531</v>
      </c>
      <c r="H51">
        <v>5223.75</v>
      </c>
      <c r="I51">
        <v>92</v>
      </c>
      <c r="J51">
        <v>473</v>
      </c>
      <c r="K51">
        <v>17833.52</v>
      </c>
      <c r="L51">
        <v>313</v>
      </c>
      <c r="M51">
        <v>1497</v>
      </c>
    </row>
    <row r="52" spans="1:13">
      <c r="A52" s="5">
        <v>527990607768</v>
      </c>
      <c r="B52">
        <v>239.25</v>
      </c>
      <c r="C52">
        <v>9</v>
      </c>
      <c r="D52">
        <v>35</v>
      </c>
      <c r="E52">
        <v>153.73</v>
      </c>
      <c r="F52">
        <v>6</v>
      </c>
      <c r="G52">
        <v>41</v>
      </c>
      <c r="H52">
        <v>234.93</v>
      </c>
      <c r="I52">
        <v>9</v>
      </c>
      <c r="J52">
        <v>28</v>
      </c>
      <c r="K52">
        <v>627.91</v>
      </c>
      <c r="L52">
        <v>24</v>
      </c>
      <c r="M52">
        <v>104</v>
      </c>
    </row>
    <row r="53" spans="1:13">
      <c r="A53" s="5">
        <v>527990679684</v>
      </c>
      <c r="B53">
        <v>8115.54</v>
      </c>
      <c r="C53">
        <v>304</v>
      </c>
      <c r="D53">
        <v>816</v>
      </c>
      <c r="E53">
        <v>8109.94</v>
      </c>
      <c r="F53">
        <v>305</v>
      </c>
      <c r="G53">
        <v>862</v>
      </c>
      <c r="H53">
        <v>9219.22</v>
      </c>
      <c r="I53">
        <v>345</v>
      </c>
      <c r="J53">
        <v>854</v>
      </c>
      <c r="K53">
        <v>25444.7</v>
      </c>
      <c r="L53">
        <v>954</v>
      </c>
      <c r="M53">
        <v>2532</v>
      </c>
    </row>
    <row r="54" spans="1:13">
      <c r="A54" s="5">
        <v>527990951359</v>
      </c>
      <c r="B54">
        <v>44151.8</v>
      </c>
      <c r="C54">
        <v>1023</v>
      </c>
      <c r="D54">
        <v>1021</v>
      </c>
      <c r="E54">
        <v>17674.86</v>
      </c>
      <c r="F54">
        <v>406</v>
      </c>
      <c r="G54">
        <v>608</v>
      </c>
      <c r="H54">
        <v>8318.47</v>
      </c>
      <c r="I54">
        <v>186</v>
      </c>
      <c r="J54">
        <v>393</v>
      </c>
      <c r="K54">
        <v>70145.13</v>
      </c>
      <c r="L54">
        <v>1615</v>
      </c>
      <c r="M54">
        <v>2022</v>
      </c>
    </row>
    <row r="55" spans="1:13">
      <c r="A55" s="5">
        <v>528032990563</v>
      </c>
      <c r="B55">
        <v>361.17</v>
      </c>
      <c r="C55">
        <v>20</v>
      </c>
      <c r="D55">
        <v>70</v>
      </c>
      <c r="E55">
        <v>392.25</v>
      </c>
      <c r="F55">
        <v>22</v>
      </c>
      <c r="G55">
        <v>89</v>
      </c>
      <c r="H55">
        <v>566.66</v>
      </c>
      <c r="I55">
        <v>32</v>
      </c>
      <c r="J55">
        <v>70</v>
      </c>
      <c r="K55">
        <v>1320.08</v>
      </c>
      <c r="L55">
        <v>74</v>
      </c>
      <c r="M55">
        <v>229</v>
      </c>
    </row>
    <row r="56" spans="1:13">
      <c r="A56" s="5">
        <v>528033010612</v>
      </c>
      <c r="B56">
        <v>12134.49</v>
      </c>
      <c r="C56">
        <v>141</v>
      </c>
      <c r="D56">
        <v>628</v>
      </c>
      <c r="E56">
        <v>16898.96</v>
      </c>
      <c r="F56">
        <v>196</v>
      </c>
      <c r="G56">
        <v>660</v>
      </c>
      <c r="H56">
        <v>16221.89</v>
      </c>
      <c r="I56">
        <v>187</v>
      </c>
      <c r="J56">
        <v>665</v>
      </c>
      <c r="K56">
        <v>45255.34</v>
      </c>
      <c r="L56">
        <v>524</v>
      </c>
      <c r="M56">
        <v>1953</v>
      </c>
    </row>
    <row r="57" spans="1:13">
      <c r="A57" s="5">
        <v>528033014551</v>
      </c>
      <c r="E57">
        <v>369.28</v>
      </c>
      <c r="F57">
        <v>12</v>
      </c>
      <c r="G57">
        <v>26</v>
      </c>
      <c r="H57">
        <v>225.42</v>
      </c>
      <c r="I57">
        <v>7</v>
      </c>
      <c r="J57">
        <v>24</v>
      </c>
      <c r="K57">
        <v>594.7</v>
      </c>
      <c r="L57">
        <v>19</v>
      </c>
      <c r="M57">
        <v>50</v>
      </c>
    </row>
    <row r="58" spans="1:13">
      <c r="A58" s="5">
        <v>528033190141</v>
      </c>
      <c r="B58">
        <v>1401.12</v>
      </c>
      <c r="C58">
        <v>30</v>
      </c>
      <c r="D58">
        <v>202</v>
      </c>
      <c r="E58">
        <v>4639.15</v>
      </c>
      <c r="F58">
        <v>111</v>
      </c>
      <c r="G58">
        <v>317</v>
      </c>
      <c r="H58">
        <v>5645.33</v>
      </c>
      <c r="I58">
        <v>132</v>
      </c>
      <c r="J58">
        <v>395</v>
      </c>
      <c r="K58">
        <v>11685.6</v>
      </c>
      <c r="L58">
        <v>273</v>
      </c>
      <c r="M58">
        <v>914</v>
      </c>
    </row>
    <row r="59" spans="1:13">
      <c r="A59" s="5">
        <v>528046969601</v>
      </c>
      <c r="B59">
        <v>437.6</v>
      </c>
      <c r="C59">
        <v>25</v>
      </c>
      <c r="D59">
        <v>90</v>
      </c>
      <c r="E59">
        <v>368.08</v>
      </c>
      <c r="F59">
        <v>22</v>
      </c>
      <c r="G59">
        <v>101</v>
      </c>
      <c r="H59">
        <v>713.99</v>
      </c>
      <c r="I59">
        <v>42</v>
      </c>
      <c r="J59">
        <v>132</v>
      </c>
      <c r="K59">
        <v>1519.67</v>
      </c>
      <c r="L59">
        <v>89</v>
      </c>
      <c r="M59">
        <v>323</v>
      </c>
    </row>
    <row r="60" spans="1:13">
      <c r="A60" s="5">
        <v>528047125345</v>
      </c>
      <c r="H60">
        <v>227.62</v>
      </c>
      <c r="I60">
        <v>4</v>
      </c>
      <c r="J60">
        <v>186</v>
      </c>
      <c r="K60">
        <v>227.62</v>
      </c>
      <c r="L60">
        <v>4</v>
      </c>
      <c r="M60">
        <v>186</v>
      </c>
    </row>
    <row r="61" spans="1:13">
      <c r="A61" s="5">
        <v>528047181291</v>
      </c>
      <c r="B61">
        <v>306.96</v>
      </c>
      <c r="C61">
        <v>7</v>
      </c>
      <c r="D61">
        <v>78</v>
      </c>
      <c r="E61">
        <v>739.78</v>
      </c>
      <c r="F61">
        <v>18</v>
      </c>
      <c r="G61">
        <v>158</v>
      </c>
      <c r="H61">
        <v>414.96</v>
      </c>
      <c r="I61">
        <v>10</v>
      </c>
      <c r="J61">
        <v>115</v>
      </c>
      <c r="K61">
        <v>1461.7</v>
      </c>
      <c r="L61">
        <v>35</v>
      </c>
      <c r="M61">
        <v>351</v>
      </c>
    </row>
    <row r="62" spans="1:13">
      <c r="A62" s="5">
        <v>528064232769</v>
      </c>
      <c r="B62">
        <v>1536.96</v>
      </c>
      <c r="C62">
        <v>39</v>
      </c>
      <c r="D62">
        <v>182</v>
      </c>
      <c r="E62">
        <v>1864.75</v>
      </c>
      <c r="F62">
        <v>47</v>
      </c>
      <c r="G62">
        <v>224</v>
      </c>
      <c r="H62">
        <v>2744.05</v>
      </c>
      <c r="I62">
        <v>70</v>
      </c>
      <c r="J62">
        <v>175</v>
      </c>
      <c r="K62">
        <v>6145.76</v>
      </c>
      <c r="L62">
        <v>156</v>
      </c>
      <c r="M62">
        <v>581</v>
      </c>
    </row>
    <row r="63" spans="1:13">
      <c r="A63" s="5">
        <v>528064336529</v>
      </c>
      <c r="B63">
        <v>1651.14</v>
      </c>
      <c r="C63">
        <v>57</v>
      </c>
      <c r="D63">
        <v>272</v>
      </c>
      <c r="E63">
        <v>1829.51</v>
      </c>
      <c r="F63">
        <v>64</v>
      </c>
      <c r="G63">
        <v>286</v>
      </c>
      <c r="H63">
        <v>1979.75</v>
      </c>
      <c r="I63">
        <v>68</v>
      </c>
      <c r="J63">
        <v>304</v>
      </c>
      <c r="K63">
        <v>5460.4</v>
      </c>
      <c r="L63">
        <v>189</v>
      </c>
      <c r="M63">
        <v>862</v>
      </c>
    </row>
    <row r="64" spans="1:13">
      <c r="A64" s="5">
        <v>528064556251</v>
      </c>
      <c r="E64">
        <v>139.5</v>
      </c>
      <c r="F64">
        <v>5</v>
      </c>
      <c r="G64">
        <v>74</v>
      </c>
      <c r="K64">
        <v>139.5</v>
      </c>
      <c r="L64">
        <v>5</v>
      </c>
      <c r="M64">
        <v>74</v>
      </c>
    </row>
    <row r="65" spans="1:13">
      <c r="A65" s="5">
        <v>528778018743</v>
      </c>
      <c r="B65">
        <v>13165.23</v>
      </c>
      <c r="C65">
        <v>268</v>
      </c>
      <c r="D65">
        <v>992</v>
      </c>
      <c r="E65">
        <v>15475.45</v>
      </c>
      <c r="F65">
        <v>316</v>
      </c>
      <c r="G65">
        <v>1116</v>
      </c>
      <c r="H65">
        <v>12457.43</v>
      </c>
      <c r="I65">
        <v>250</v>
      </c>
      <c r="J65">
        <v>1020</v>
      </c>
      <c r="K65">
        <v>41098.11</v>
      </c>
      <c r="L65">
        <v>834</v>
      </c>
      <c r="M65">
        <v>3128</v>
      </c>
    </row>
    <row r="66" spans="1:13">
      <c r="A66" s="5">
        <v>535688693680</v>
      </c>
      <c r="B66">
        <v>6585.39</v>
      </c>
      <c r="C66">
        <v>108</v>
      </c>
      <c r="D66">
        <v>890</v>
      </c>
      <c r="E66">
        <v>7157.65</v>
      </c>
      <c r="F66">
        <v>118</v>
      </c>
      <c r="G66">
        <v>1086</v>
      </c>
      <c r="H66">
        <v>7315.37</v>
      </c>
      <c r="I66">
        <v>122</v>
      </c>
      <c r="J66">
        <v>944</v>
      </c>
      <c r="K66">
        <v>21058.41</v>
      </c>
      <c r="L66">
        <v>348</v>
      </c>
      <c r="M66">
        <v>2920</v>
      </c>
    </row>
    <row r="67" spans="1:13">
      <c r="A67" s="5">
        <v>537537256568</v>
      </c>
      <c r="B67">
        <v>5261.79</v>
      </c>
      <c r="C67">
        <v>274</v>
      </c>
      <c r="D67">
        <v>1035</v>
      </c>
      <c r="E67">
        <v>5981.87</v>
      </c>
      <c r="F67">
        <v>314</v>
      </c>
      <c r="G67">
        <v>990</v>
      </c>
      <c r="H67">
        <v>5720.97</v>
      </c>
      <c r="I67">
        <v>322</v>
      </c>
      <c r="J67">
        <v>919</v>
      </c>
      <c r="K67">
        <v>16964.63</v>
      </c>
      <c r="L67">
        <v>910</v>
      </c>
      <c r="M67">
        <v>2944</v>
      </c>
    </row>
    <row r="68" spans="1:13">
      <c r="A68" s="5">
        <v>537752882633</v>
      </c>
      <c r="B68">
        <v>350032.39</v>
      </c>
      <c r="C68">
        <v>7227</v>
      </c>
      <c r="D68">
        <v>28960</v>
      </c>
      <c r="E68">
        <v>401066.23</v>
      </c>
      <c r="F68">
        <v>8294</v>
      </c>
      <c r="G68">
        <v>31370</v>
      </c>
      <c r="H68">
        <v>377948.06</v>
      </c>
      <c r="I68">
        <v>7869</v>
      </c>
      <c r="J68">
        <v>28847</v>
      </c>
      <c r="K68">
        <v>1129046.68</v>
      </c>
      <c r="L68">
        <v>23390</v>
      </c>
      <c r="M68">
        <v>89177</v>
      </c>
    </row>
    <row r="69" spans="1:13">
      <c r="A69" s="5">
        <v>537824984434</v>
      </c>
      <c r="B69">
        <v>77710.55</v>
      </c>
      <c r="C69">
        <v>11714</v>
      </c>
      <c r="D69">
        <v>27103</v>
      </c>
      <c r="E69">
        <v>76271.93</v>
      </c>
      <c r="F69">
        <v>11396</v>
      </c>
      <c r="G69">
        <v>27221</v>
      </c>
      <c r="H69">
        <v>75300.15</v>
      </c>
      <c r="I69">
        <v>11236</v>
      </c>
      <c r="J69">
        <v>27408</v>
      </c>
      <c r="K69">
        <v>229282.63</v>
      </c>
      <c r="L69">
        <v>34346</v>
      </c>
      <c r="M69">
        <v>81732</v>
      </c>
    </row>
    <row r="70" spans="1:13">
      <c r="A70" s="5">
        <v>537827368358</v>
      </c>
      <c r="B70">
        <v>6662.23</v>
      </c>
      <c r="C70">
        <v>401</v>
      </c>
      <c r="D70">
        <v>1141</v>
      </c>
      <c r="E70">
        <v>6658.4</v>
      </c>
      <c r="F70">
        <v>400</v>
      </c>
      <c r="G70">
        <v>1166</v>
      </c>
      <c r="H70">
        <v>6544.56</v>
      </c>
      <c r="I70">
        <v>395</v>
      </c>
      <c r="J70">
        <v>1234</v>
      </c>
      <c r="K70">
        <v>19865.19</v>
      </c>
      <c r="L70">
        <v>1196</v>
      </c>
      <c r="M70">
        <v>3541</v>
      </c>
    </row>
    <row r="71" spans="1:13">
      <c r="A71" s="5">
        <v>538192543595</v>
      </c>
      <c r="B71">
        <v>1160.48</v>
      </c>
      <c r="C71">
        <v>9</v>
      </c>
      <c r="D71">
        <v>145</v>
      </c>
      <c r="E71">
        <v>1403.9</v>
      </c>
      <c r="F71">
        <v>11</v>
      </c>
      <c r="G71">
        <v>161</v>
      </c>
      <c r="H71">
        <v>1298.62</v>
      </c>
      <c r="I71">
        <v>10</v>
      </c>
      <c r="J71">
        <v>153</v>
      </c>
      <c r="K71">
        <v>3863</v>
      </c>
      <c r="L71">
        <v>30</v>
      </c>
      <c r="M71">
        <v>459</v>
      </c>
    </row>
    <row r="72" spans="1:13">
      <c r="A72" s="5">
        <v>538263950177</v>
      </c>
      <c r="B72">
        <v>22364.36</v>
      </c>
      <c r="C72">
        <v>157</v>
      </c>
      <c r="D72">
        <v>1476</v>
      </c>
      <c r="E72">
        <v>27874.05</v>
      </c>
      <c r="F72">
        <v>196</v>
      </c>
      <c r="G72">
        <v>1495</v>
      </c>
      <c r="H72">
        <v>28832.02</v>
      </c>
      <c r="I72">
        <v>204</v>
      </c>
      <c r="J72">
        <v>1439</v>
      </c>
      <c r="K72">
        <v>79070.43</v>
      </c>
      <c r="L72">
        <v>557</v>
      </c>
      <c r="M72">
        <v>4410</v>
      </c>
    </row>
    <row r="73" spans="1:13">
      <c r="A73" s="5">
        <v>538267926200</v>
      </c>
      <c r="B73">
        <v>677.42</v>
      </c>
      <c r="C73">
        <v>9</v>
      </c>
      <c r="D73">
        <v>71</v>
      </c>
      <c r="E73">
        <v>1050.93</v>
      </c>
      <c r="F73">
        <v>14</v>
      </c>
      <c r="G73">
        <v>65</v>
      </c>
      <c r="H73">
        <v>151.8</v>
      </c>
      <c r="I73">
        <v>2</v>
      </c>
      <c r="J73">
        <v>63</v>
      </c>
      <c r="K73">
        <v>1880.15</v>
      </c>
      <c r="L73">
        <v>25</v>
      </c>
      <c r="M73">
        <v>199</v>
      </c>
    </row>
    <row r="74" spans="1:13">
      <c r="A74" s="5">
        <v>538305797734</v>
      </c>
      <c r="B74">
        <v>7878.02</v>
      </c>
      <c r="C74">
        <v>59</v>
      </c>
      <c r="D74">
        <v>331</v>
      </c>
      <c r="E74">
        <v>12171.63</v>
      </c>
      <c r="F74">
        <v>91</v>
      </c>
      <c r="G74">
        <v>450</v>
      </c>
      <c r="H74">
        <v>9311.94</v>
      </c>
      <c r="I74">
        <v>70</v>
      </c>
      <c r="J74">
        <v>503</v>
      </c>
      <c r="K74">
        <v>29361.59</v>
      </c>
      <c r="L74">
        <v>220</v>
      </c>
      <c r="M74">
        <v>1284</v>
      </c>
    </row>
    <row r="75" spans="1:13">
      <c r="A75" s="5">
        <v>538307169296</v>
      </c>
      <c r="B75">
        <v>6086.89</v>
      </c>
      <c r="C75">
        <v>72</v>
      </c>
      <c r="D75">
        <v>259</v>
      </c>
      <c r="E75">
        <v>6300.41</v>
      </c>
      <c r="F75">
        <v>76</v>
      </c>
      <c r="G75">
        <v>282</v>
      </c>
      <c r="H75">
        <v>6706.74</v>
      </c>
      <c r="I75">
        <v>79</v>
      </c>
      <c r="J75">
        <v>302</v>
      </c>
      <c r="K75">
        <v>19094.04</v>
      </c>
      <c r="L75">
        <v>227</v>
      </c>
      <c r="M75">
        <v>843</v>
      </c>
    </row>
    <row r="76" spans="1:13">
      <c r="A76" s="5">
        <v>538312709167</v>
      </c>
      <c r="B76">
        <v>11729.1</v>
      </c>
      <c r="C76">
        <v>107</v>
      </c>
      <c r="D76">
        <v>452</v>
      </c>
      <c r="E76">
        <v>11033.88</v>
      </c>
      <c r="F76">
        <v>101</v>
      </c>
      <c r="G76">
        <v>466</v>
      </c>
      <c r="H76">
        <v>12508.23</v>
      </c>
      <c r="I76">
        <v>115</v>
      </c>
      <c r="J76">
        <v>474</v>
      </c>
      <c r="K76">
        <v>35271.21</v>
      </c>
      <c r="L76">
        <v>323</v>
      </c>
      <c r="M76">
        <v>1392</v>
      </c>
    </row>
    <row r="77" spans="1:13">
      <c r="A77" s="5">
        <v>538314893621</v>
      </c>
      <c r="B77">
        <v>171</v>
      </c>
      <c r="C77">
        <v>2</v>
      </c>
      <c r="D77">
        <v>41</v>
      </c>
      <c r="E77">
        <v>334.72</v>
      </c>
      <c r="F77">
        <v>4</v>
      </c>
      <c r="G77">
        <v>51</v>
      </c>
      <c r="K77">
        <v>505.72</v>
      </c>
      <c r="L77">
        <v>6</v>
      </c>
      <c r="M77">
        <v>92</v>
      </c>
    </row>
    <row r="78" spans="1:13">
      <c r="A78" s="5">
        <v>538349196723</v>
      </c>
      <c r="B78">
        <v>6127.5</v>
      </c>
      <c r="C78">
        <v>42</v>
      </c>
      <c r="D78">
        <v>342</v>
      </c>
      <c r="E78">
        <v>5540.37</v>
      </c>
      <c r="F78">
        <v>38</v>
      </c>
      <c r="G78">
        <v>277</v>
      </c>
      <c r="H78">
        <v>6007.81</v>
      </c>
      <c r="I78">
        <v>41</v>
      </c>
      <c r="J78">
        <v>298</v>
      </c>
      <c r="K78">
        <v>17675.68</v>
      </c>
      <c r="L78">
        <v>121</v>
      </c>
      <c r="M78">
        <v>917</v>
      </c>
    </row>
    <row r="79" spans="1:13">
      <c r="A79" s="5">
        <v>538354076404</v>
      </c>
      <c r="B79">
        <v>8034.79</v>
      </c>
      <c r="C79">
        <v>92</v>
      </c>
      <c r="D79">
        <v>875</v>
      </c>
      <c r="E79">
        <v>8271.14</v>
      </c>
      <c r="F79">
        <v>96</v>
      </c>
      <c r="G79">
        <v>939</v>
      </c>
      <c r="H79">
        <v>7731.82</v>
      </c>
      <c r="I79">
        <v>90</v>
      </c>
      <c r="J79">
        <v>982</v>
      </c>
      <c r="K79">
        <v>24037.75</v>
      </c>
      <c r="L79">
        <v>278</v>
      </c>
      <c r="M79">
        <v>2796</v>
      </c>
    </row>
    <row r="80" spans="1:13">
      <c r="A80" s="5">
        <v>538927350752</v>
      </c>
      <c r="B80">
        <v>1955.41</v>
      </c>
      <c r="C80">
        <v>47</v>
      </c>
      <c r="D80">
        <v>306</v>
      </c>
      <c r="E80">
        <v>1155.73</v>
      </c>
      <c r="F80">
        <v>28</v>
      </c>
      <c r="G80">
        <v>274</v>
      </c>
      <c r="H80">
        <v>1281.96</v>
      </c>
      <c r="I80">
        <v>31</v>
      </c>
      <c r="J80">
        <v>220</v>
      </c>
      <c r="K80">
        <v>4393.1</v>
      </c>
      <c r="L80">
        <v>106</v>
      </c>
      <c r="M80">
        <v>800</v>
      </c>
    </row>
    <row r="81" spans="1:13">
      <c r="A81" s="5">
        <v>539325022308</v>
      </c>
      <c r="B81">
        <v>19991.83</v>
      </c>
      <c r="C81">
        <v>273</v>
      </c>
      <c r="D81">
        <v>1688</v>
      </c>
      <c r="E81">
        <v>22023.68</v>
      </c>
      <c r="F81">
        <v>301</v>
      </c>
      <c r="G81">
        <v>1775</v>
      </c>
      <c r="H81">
        <v>20934.21</v>
      </c>
      <c r="I81">
        <v>287</v>
      </c>
      <c r="J81">
        <v>1633</v>
      </c>
      <c r="K81">
        <v>62949.72</v>
      </c>
      <c r="L81">
        <v>861</v>
      </c>
      <c r="M81">
        <v>5096</v>
      </c>
    </row>
    <row r="82" spans="1:13">
      <c r="A82" s="5">
        <v>539854510916</v>
      </c>
      <c r="B82">
        <v>17653.92</v>
      </c>
      <c r="C82">
        <v>326</v>
      </c>
      <c r="D82">
        <v>1671</v>
      </c>
      <c r="E82">
        <v>18395.66</v>
      </c>
      <c r="F82">
        <v>342</v>
      </c>
      <c r="G82">
        <v>1694</v>
      </c>
      <c r="H82">
        <v>22032.03</v>
      </c>
      <c r="I82">
        <v>422</v>
      </c>
      <c r="J82">
        <v>1815</v>
      </c>
      <c r="K82">
        <v>58081.61</v>
      </c>
      <c r="L82">
        <v>1090</v>
      </c>
      <c r="M82">
        <v>5180</v>
      </c>
    </row>
    <row r="83" spans="1:13">
      <c r="A83" s="5">
        <v>541918489832</v>
      </c>
      <c r="B83">
        <v>2939.8</v>
      </c>
      <c r="C83">
        <v>72</v>
      </c>
      <c r="D83">
        <v>250</v>
      </c>
      <c r="E83">
        <v>1997.2</v>
      </c>
      <c r="F83">
        <v>49</v>
      </c>
      <c r="G83">
        <v>211</v>
      </c>
      <c r="H83">
        <v>2183.26</v>
      </c>
      <c r="I83">
        <v>56</v>
      </c>
      <c r="J83">
        <v>235</v>
      </c>
      <c r="K83">
        <v>7120.26</v>
      </c>
      <c r="L83">
        <v>177</v>
      </c>
      <c r="M83">
        <v>696</v>
      </c>
    </row>
    <row r="84" spans="1:13">
      <c r="A84" s="5">
        <v>544053639760</v>
      </c>
      <c r="B84">
        <v>1977.42</v>
      </c>
      <c r="C84">
        <v>73</v>
      </c>
      <c r="D84">
        <v>434</v>
      </c>
      <c r="E84">
        <v>2442.41</v>
      </c>
      <c r="F84">
        <v>90</v>
      </c>
      <c r="G84">
        <v>424</v>
      </c>
      <c r="H84">
        <v>1271.19</v>
      </c>
      <c r="I84">
        <v>46</v>
      </c>
      <c r="J84">
        <v>396</v>
      </c>
      <c r="K84">
        <v>5691.02</v>
      </c>
      <c r="L84">
        <v>209</v>
      </c>
      <c r="M84">
        <v>1254</v>
      </c>
    </row>
    <row r="85" spans="1:13">
      <c r="A85" s="5">
        <v>547190677216</v>
      </c>
      <c r="B85">
        <v>3070.21</v>
      </c>
      <c r="C85">
        <v>148</v>
      </c>
      <c r="D85">
        <v>500</v>
      </c>
      <c r="E85">
        <v>3585.39</v>
      </c>
      <c r="F85">
        <v>174</v>
      </c>
      <c r="G85">
        <v>476</v>
      </c>
      <c r="H85">
        <v>3346.58</v>
      </c>
      <c r="I85">
        <v>160</v>
      </c>
      <c r="J85">
        <v>489</v>
      </c>
      <c r="K85">
        <v>10002.18</v>
      </c>
      <c r="L85">
        <v>482</v>
      </c>
      <c r="M85">
        <v>1465</v>
      </c>
    </row>
    <row r="86" spans="1:13">
      <c r="A86" s="5">
        <v>548003777683</v>
      </c>
      <c r="B86">
        <v>1388.71</v>
      </c>
      <c r="C86">
        <v>58</v>
      </c>
      <c r="D86">
        <v>171</v>
      </c>
      <c r="E86">
        <v>1551.33</v>
      </c>
      <c r="F86">
        <v>66</v>
      </c>
      <c r="G86">
        <v>200</v>
      </c>
      <c r="H86">
        <v>989.39</v>
      </c>
      <c r="I86">
        <v>42</v>
      </c>
      <c r="J86">
        <v>206</v>
      </c>
      <c r="K86">
        <v>3929.43</v>
      </c>
      <c r="L86">
        <v>166</v>
      </c>
      <c r="M86">
        <v>577</v>
      </c>
    </row>
    <row r="87" spans="1:13">
      <c r="A87" s="5">
        <v>553066686610</v>
      </c>
      <c r="B87">
        <v>1385.27</v>
      </c>
      <c r="C87">
        <v>98</v>
      </c>
      <c r="D87">
        <v>369</v>
      </c>
      <c r="E87">
        <v>2984.39</v>
      </c>
      <c r="F87">
        <v>216</v>
      </c>
      <c r="G87">
        <v>436</v>
      </c>
      <c r="H87">
        <v>1746.48</v>
      </c>
      <c r="I87">
        <v>126</v>
      </c>
      <c r="J87">
        <v>418</v>
      </c>
      <c r="K87">
        <v>6116.14</v>
      </c>
      <c r="L87">
        <v>440</v>
      </c>
      <c r="M87">
        <v>1223</v>
      </c>
    </row>
    <row r="88" spans="1:13">
      <c r="A88" s="5">
        <v>554217085959</v>
      </c>
      <c r="B88">
        <v>487.73</v>
      </c>
      <c r="C88">
        <v>11</v>
      </c>
      <c r="D88">
        <v>79</v>
      </c>
      <c r="E88">
        <v>368.94</v>
      </c>
      <c r="F88">
        <v>9</v>
      </c>
      <c r="G88">
        <v>78</v>
      </c>
      <c r="H88">
        <v>483.64</v>
      </c>
      <c r="I88">
        <v>11</v>
      </c>
      <c r="J88">
        <v>73</v>
      </c>
      <c r="K88">
        <v>1340.31</v>
      </c>
      <c r="L88">
        <v>31</v>
      </c>
      <c r="M88">
        <v>230</v>
      </c>
    </row>
    <row r="89" spans="1:13">
      <c r="A89" s="5">
        <v>554765196730</v>
      </c>
      <c r="B89">
        <v>34729.43</v>
      </c>
      <c r="C89">
        <v>2279</v>
      </c>
      <c r="D89">
        <v>6289</v>
      </c>
      <c r="E89">
        <v>32257.94</v>
      </c>
      <c r="F89">
        <v>2072</v>
      </c>
      <c r="G89">
        <v>5519</v>
      </c>
      <c r="H89">
        <v>28826.04</v>
      </c>
      <c r="I89">
        <v>1846</v>
      </c>
      <c r="J89">
        <v>5269</v>
      </c>
      <c r="K89">
        <v>95813.41</v>
      </c>
      <c r="L89">
        <v>6197</v>
      </c>
      <c r="M89">
        <v>17077</v>
      </c>
    </row>
    <row r="90" spans="1:13">
      <c r="A90" s="5">
        <v>554877274741</v>
      </c>
      <c r="B90">
        <v>45481.43</v>
      </c>
      <c r="C90">
        <v>1027</v>
      </c>
      <c r="D90">
        <v>4625</v>
      </c>
      <c r="E90">
        <v>41265.31</v>
      </c>
      <c r="F90">
        <v>922</v>
      </c>
      <c r="G90">
        <v>4119</v>
      </c>
      <c r="H90">
        <v>34860.95</v>
      </c>
      <c r="I90">
        <v>721</v>
      </c>
      <c r="J90">
        <v>4248</v>
      </c>
      <c r="K90">
        <v>121607.69</v>
      </c>
      <c r="L90">
        <v>2670</v>
      </c>
      <c r="M90">
        <v>12992</v>
      </c>
    </row>
    <row r="91" spans="1:13">
      <c r="A91" s="5">
        <v>555055329886</v>
      </c>
      <c r="B91">
        <v>11771.5</v>
      </c>
      <c r="C91">
        <v>242</v>
      </c>
      <c r="D91">
        <v>1276</v>
      </c>
      <c r="E91">
        <v>12272.27</v>
      </c>
      <c r="F91">
        <v>252</v>
      </c>
      <c r="G91">
        <v>1656</v>
      </c>
      <c r="H91">
        <v>15223.27</v>
      </c>
      <c r="I91">
        <v>333</v>
      </c>
      <c r="J91">
        <v>1626</v>
      </c>
      <c r="K91">
        <v>39267.04</v>
      </c>
      <c r="L91">
        <v>827</v>
      </c>
      <c r="M91">
        <v>4558</v>
      </c>
    </row>
    <row r="92" spans="1:13">
      <c r="A92" s="5">
        <v>555332266949</v>
      </c>
      <c r="B92">
        <v>16472.6</v>
      </c>
      <c r="C92">
        <v>313</v>
      </c>
      <c r="D92">
        <v>1640</v>
      </c>
      <c r="E92">
        <v>21280.14</v>
      </c>
      <c r="F92">
        <v>404</v>
      </c>
      <c r="G92">
        <v>1700</v>
      </c>
      <c r="H92">
        <v>43307.99</v>
      </c>
      <c r="I92">
        <v>810</v>
      </c>
      <c r="J92">
        <v>3494</v>
      </c>
      <c r="K92">
        <v>81060.73</v>
      </c>
      <c r="L92">
        <v>1527</v>
      </c>
      <c r="M92">
        <v>6834</v>
      </c>
    </row>
    <row r="93" spans="1:13">
      <c r="A93" s="5">
        <v>555904462655</v>
      </c>
      <c r="B93">
        <v>3371.36</v>
      </c>
      <c r="C93">
        <v>240</v>
      </c>
      <c r="D93">
        <v>561</v>
      </c>
      <c r="E93">
        <v>2649.78</v>
      </c>
      <c r="F93">
        <v>192</v>
      </c>
      <c r="G93">
        <v>506</v>
      </c>
      <c r="H93">
        <v>3522.82</v>
      </c>
      <c r="I93">
        <v>256</v>
      </c>
      <c r="J93">
        <v>482</v>
      </c>
      <c r="K93">
        <v>9543.96</v>
      </c>
      <c r="L93">
        <v>688</v>
      </c>
      <c r="M93">
        <v>1549</v>
      </c>
    </row>
    <row r="94" spans="1:13">
      <c r="A94" s="5">
        <v>556322528534</v>
      </c>
      <c r="E94">
        <v>102</v>
      </c>
      <c r="F94">
        <v>8</v>
      </c>
      <c r="G94">
        <v>60</v>
      </c>
      <c r="K94">
        <v>102</v>
      </c>
      <c r="L94">
        <v>8</v>
      </c>
      <c r="M94">
        <v>60</v>
      </c>
    </row>
    <row r="95" spans="1:13">
      <c r="A95" s="5">
        <v>556389065398</v>
      </c>
      <c r="B95">
        <v>2742.51</v>
      </c>
      <c r="C95">
        <v>106</v>
      </c>
      <c r="D95">
        <v>338</v>
      </c>
      <c r="E95">
        <v>2375.91</v>
      </c>
      <c r="F95">
        <v>91</v>
      </c>
      <c r="G95">
        <v>350</v>
      </c>
      <c r="H95">
        <v>1947.14</v>
      </c>
      <c r="I95">
        <v>73</v>
      </c>
      <c r="J95">
        <v>348</v>
      </c>
      <c r="K95">
        <v>7065.56</v>
      </c>
      <c r="L95">
        <v>270</v>
      </c>
      <c r="M95">
        <v>1036</v>
      </c>
    </row>
    <row r="96" spans="1:13">
      <c r="A96" s="5">
        <v>559325430280</v>
      </c>
      <c r="B96">
        <v>8765.67</v>
      </c>
      <c r="C96">
        <v>283</v>
      </c>
      <c r="D96">
        <v>506</v>
      </c>
      <c r="E96">
        <v>7641.54</v>
      </c>
      <c r="F96">
        <v>245</v>
      </c>
      <c r="G96">
        <v>463</v>
      </c>
      <c r="H96">
        <v>6502.03</v>
      </c>
      <c r="I96">
        <v>207</v>
      </c>
      <c r="J96">
        <v>495</v>
      </c>
      <c r="K96">
        <v>22909.24</v>
      </c>
      <c r="L96">
        <v>735</v>
      </c>
      <c r="M96">
        <v>1464</v>
      </c>
    </row>
    <row r="97" spans="1:13">
      <c r="A97" s="5">
        <v>559686121121</v>
      </c>
      <c r="B97">
        <v>3654.12</v>
      </c>
      <c r="C97">
        <v>30</v>
      </c>
      <c r="D97">
        <v>166</v>
      </c>
      <c r="E97">
        <v>6344.04</v>
      </c>
      <c r="F97">
        <v>53</v>
      </c>
      <c r="G97">
        <v>268</v>
      </c>
      <c r="H97">
        <v>8181.11</v>
      </c>
      <c r="I97">
        <v>67</v>
      </c>
      <c r="J97">
        <v>289</v>
      </c>
      <c r="K97">
        <v>18179.27</v>
      </c>
      <c r="L97">
        <v>150</v>
      </c>
      <c r="M97">
        <v>723</v>
      </c>
    </row>
    <row r="98" spans="1:13">
      <c r="A98" s="5">
        <v>562374577568</v>
      </c>
      <c r="B98">
        <v>337.01</v>
      </c>
      <c r="C98">
        <v>7</v>
      </c>
      <c r="D98">
        <v>71</v>
      </c>
      <c r="E98">
        <v>212.6</v>
      </c>
      <c r="F98">
        <v>4</v>
      </c>
      <c r="G98">
        <v>91</v>
      </c>
      <c r="H98">
        <v>155.7</v>
      </c>
      <c r="I98">
        <v>3</v>
      </c>
      <c r="J98">
        <v>80</v>
      </c>
      <c r="K98">
        <v>705.31</v>
      </c>
      <c r="L98">
        <v>14</v>
      </c>
      <c r="M98">
        <v>242</v>
      </c>
    </row>
    <row r="99" spans="1:13">
      <c r="A99" s="5">
        <v>562674596108</v>
      </c>
      <c r="B99">
        <v>6225.34</v>
      </c>
      <c r="C99">
        <v>184</v>
      </c>
      <c r="D99">
        <v>414</v>
      </c>
      <c r="E99">
        <v>5337.48</v>
      </c>
      <c r="F99">
        <v>153</v>
      </c>
      <c r="G99">
        <v>481</v>
      </c>
      <c r="H99">
        <v>6068.96</v>
      </c>
      <c r="I99">
        <v>174</v>
      </c>
      <c r="J99">
        <v>474</v>
      </c>
      <c r="K99">
        <v>17631.78</v>
      </c>
      <c r="L99">
        <v>511</v>
      </c>
      <c r="M99">
        <v>1369</v>
      </c>
    </row>
    <row r="100" spans="1:13">
      <c r="A100" s="5">
        <v>563834177641</v>
      </c>
      <c r="B100">
        <v>9597.21</v>
      </c>
      <c r="C100">
        <v>63</v>
      </c>
      <c r="D100">
        <v>554</v>
      </c>
      <c r="E100">
        <v>20143.58</v>
      </c>
      <c r="F100">
        <v>130</v>
      </c>
      <c r="G100">
        <v>580</v>
      </c>
      <c r="H100">
        <v>14612.69</v>
      </c>
      <c r="I100">
        <v>95</v>
      </c>
      <c r="J100">
        <v>564</v>
      </c>
      <c r="K100">
        <v>44353.48</v>
      </c>
      <c r="L100">
        <v>288</v>
      </c>
      <c r="M100">
        <v>1698</v>
      </c>
    </row>
    <row r="101" spans="1:13">
      <c r="A101" s="5">
        <v>563835009431</v>
      </c>
      <c r="B101">
        <v>6291.51</v>
      </c>
      <c r="C101">
        <v>83</v>
      </c>
      <c r="D101">
        <v>548</v>
      </c>
      <c r="E101">
        <v>7065.67</v>
      </c>
      <c r="F101">
        <v>94</v>
      </c>
      <c r="G101">
        <v>541</v>
      </c>
      <c r="H101">
        <v>5549.81</v>
      </c>
      <c r="I101">
        <v>73</v>
      </c>
      <c r="J101">
        <v>539</v>
      </c>
      <c r="K101">
        <v>18906.99</v>
      </c>
      <c r="L101">
        <v>250</v>
      </c>
      <c r="M101">
        <v>1628</v>
      </c>
    </row>
    <row r="102" spans="1:13">
      <c r="A102" s="5">
        <v>564135111481</v>
      </c>
      <c r="B102">
        <v>2625.62</v>
      </c>
      <c r="C102">
        <v>22</v>
      </c>
      <c r="D102">
        <v>146</v>
      </c>
      <c r="E102">
        <v>7583.39</v>
      </c>
      <c r="F102">
        <v>62</v>
      </c>
      <c r="G102">
        <v>232</v>
      </c>
      <c r="H102">
        <v>9715.1</v>
      </c>
      <c r="I102">
        <v>80</v>
      </c>
      <c r="J102">
        <v>276</v>
      </c>
      <c r="K102">
        <v>19924.11</v>
      </c>
      <c r="L102">
        <v>164</v>
      </c>
      <c r="M102">
        <v>654</v>
      </c>
    </row>
    <row r="103" spans="1:13">
      <c r="A103" s="5">
        <v>564587383224</v>
      </c>
      <c r="B103">
        <v>75663.14</v>
      </c>
      <c r="C103">
        <v>1504</v>
      </c>
      <c r="D103">
        <v>6265</v>
      </c>
      <c r="E103">
        <v>99905.22</v>
      </c>
      <c r="F103">
        <v>1998</v>
      </c>
      <c r="G103">
        <v>7602</v>
      </c>
      <c r="H103">
        <v>103007.75</v>
      </c>
      <c r="I103">
        <v>2071</v>
      </c>
      <c r="J103">
        <v>7207</v>
      </c>
      <c r="K103">
        <v>278576.11</v>
      </c>
      <c r="L103">
        <v>5573</v>
      </c>
      <c r="M103">
        <v>21074</v>
      </c>
    </row>
    <row r="104" spans="1:13">
      <c r="A104" s="5">
        <v>566160365748</v>
      </c>
      <c r="B104">
        <v>1458.19</v>
      </c>
      <c r="C104">
        <v>49</v>
      </c>
      <c r="D104">
        <v>238</v>
      </c>
      <c r="E104">
        <v>1000.63</v>
      </c>
      <c r="F104">
        <v>33</v>
      </c>
      <c r="G104">
        <v>219</v>
      </c>
      <c r="H104">
        <v>872.32</v>
      </c>
      <c r="I104">
        <v>29</v>
      </c>
      <c r="J104">
        <v>218</v>
      </c>
      <c r="K104">
        <v>3331.14</v>
      </c>
      <c r="L104">
        <v>111</v>
      </c>
      <c r="M104">
        <v>675</v>
      </c>
    </row>
    <row r="105" spans="1:13">
      <c r="A105" s="5">
        <v>568629665883</v>
      </c>
      <c r="B105">
        <v>2746.5</v>
      </c>
      <c r="C105">
        <v>2489</v>
      </c>
      <c r="D105">
        <v>10985</v>
      </c>
      <c r="E105">
        <v>5564.28</v>
      </c>
      <c r="F105">
        <v>3665</v>
      </c>
      <c r="G105">
        <v>16677</v>
      </c>
      <c r="H105">
        <v>5752.79</v>
      </c>
      <c r="I105">
        <v>4195</v>
      </c>
      <c r="J105">
        <v>17461</v>
      </c>
      <c r="K105">
        <v>14063.57</v>
      </c>
      <c r="L105">
        <v>10349</v>
      </c>
      <c r="M105">
        <v>45123</v>
      </c>
    </row>
    <row r="106" spans="1:13">
      <c r="A106" s="5">
        <v>568765915390</v>
      </c>
      <c r="B106">
        <v>2296.49</v>
      </c>
      <c r="C106">
        <v>1645</v>
      </c>
      <c r="D106">
        <v>4617</v>
      </c>
      <c r="E106">
        <v>2348.67</v>
      </c>
      <c r="F106">
        <v>2152</v>
      </c>
      <c r="G106">
        <v>5807</v>
      </c>
      <c r="H106">
        <v>2479</v>
      </c>
      <c r="I106">
        <v>2190</v>
      </c>
      <c r="J106">
        <v>5599</v>
      </c>
      <c r="K106">
        <v>7124.16</v>
      </c>
      <c r="L106">
        <v>5987</v>
      </c>
      <c r="M106">
        <v>16023</v>
      </c>
    </row>
    <row r="107" spans="1:13">
      <c r="A107" s="5">
        <v>569386315777</v>
      </c>
      <c r="B107">
        <v>15613.88</v>
      </c>
      <c r="C107">
        <v>9621</v>
      </c>
      <c r="D107">
        <v>40501</v>
      </c>
      <c r="E107">
        <v>17975.79</v>
      </c>
      <c r="F107">
        <v>10142</v>
      </c>
      <c r="G107">
        <v>43325</v>
      </c>
      <c r="H107">
        <v>17135.99</v>
      </c>
      <c r="I107">
        <v>10750</v>
      </c>
      <c r="J107">
        <v>44933</v>
      </c>
      <c r="K107">
        <v>50725.66</v>
      </c>
      <c r="L107">
        <v>30513</v>
      </c>
      <c r="M107">
        <v>128759</v>
      </c>
    </row>
    <row r="108" spans="1:13">
      <c r="A108" s="5">
        <v>569438859623</v>
      </c>
      <c r="H108">
        <v>121.29</v>
      </c>
      <c r="I108">
        <v>13</v>
      </c>
      <c r="J108">
        <v>96</v>
      </c>
      <c r="K108">
        <v>121.29</v>
      </c>
      <c r="L108">
        <v>13</v>
      </c>
      <c r="M108">
        <v>96</v>
      </c>
    </row>
    <row r="109" spans="1:13">
      <c r="A109" s="5">
        <v>569781213653</v>
      </c>
      <c r="H109">
        <v>160.46</v>
      </c>
      <c r="I109">
        <v>36</v>
      </c>
      <c r="J109">
        <v>97</v>
      </c>
      <c r="K109">
        <v>160.46</v>
      </c>
      <c r="L109">
        <v>36</v>
      </c>
      <c r="M109">
        <v>97</v>
      </c>
    </row>
    <row r="110" spans="1:13">
      <c r="A110" s="5">
        <v>569909827792</v>
      </c>
      <c r="B110">
        <v>2710.85</v>
      </c>
      <c r="C110">
        <v>69</v>
      </c>
      <c r="D110">
        <v>449</v>
      </c>
      <c r="E110">
        <v>3114.45</v>
      </c>
      <c r="F110">
        <v>79</v>
      </c>
      <c r="G110">
        <v>600</v>
      </c>
      <c r="H110">
        <v>2415.59</v>
      </c>
      <c r="I110">
        <v>60</v>
      </c>
      <c r="J110">
        <v>585</v>
      </c>
      <c r="K110">
        <v>8240.89</v>
      </c>
      <c r="L110">
        <v>208</v>
      </c>
      <c r="M110">
        <v>1634</v>
      </c>
    </row>
    <row r="111" spans="1:13">
      <c r="A111" s="5">
        <v>570361375952</v>
      </c>
      <c r="B111">
        <v>1851.49</v>
      </c>
      <c r="C111">
        <v>45</v>
      </c>
      <c r="D111">
        <v>188</v>
      </c>
      <c r="E111">
        <v>1555.19</v>
      </c>
      <c r="F111">
        <v>37</v>
      </c>
      <c r="G111">
        <v>191</v>
      </c>
      <c r="H111">
        <v>1112.13</v>
      </c>
      <c r="I111">
        <v>27</v>
      </c>
      <c r="J111">
        <v>190</v>
      </c>
      <c r="K111">
        <v>4518.81</v>
      </c>
      <c r="L111">
        <v>109</v>
      </c>
      <c r="M111">
        <v>569</v>
      </c>
    </row>
    <row r="112" spans="1:13">
      <c r="A112" s="5">
        <v>571250855227</v>
      </c>
      <c r="H112">
        <v>182.37</v>
      </c>
      <c r="I112">
        <v>33</v>
      </c>
      <c r="J112">
        <v>233</v>
      </c>
      <c r="K112">
        <v>182.37</v>
      </c>
      <c r="L112">
        <v>33</v>
      </c>
      <c r="M112">
        <v>233</v>
      </c>
    </row>
    <row r="113" spans="1:13">
      <c r="A113" s="5">
        <v>572262680111</v>
      </c>
      <c r="B113">
        <v>3499.87</v>
      </c>
      <c r="C113">
        <v>147</v>
      </c>
      <c r="D113">
        <v>298</v>
      </c>
      <c r="E113">
        <v>3002.7</v>
      </c>
      <c r="F113">
        <v>127</v>
      </c>
      <c r="G113">
        <v>287</v>
      </c>
      <c r="H113">
        <v>4330.05</v>
      </c>
      <c r="I113">
        <v>197</v>
      </c>
      <c r="J113">
        <v>280</v>
      </c>
      <c r="K113">
        <v>10832.62</v>
      </c>
      <c r="L113">
        <v>471</v>
      </c>
      <c r="M113">
        <v>865</v>
      </c>
    </row>
    <row r="114" spans="1:13">
      <c r="A114" s="5">
        <v>573035985548</v>
      </c>
      <c r="B114">
        <v>20989.92</v>
      </c>
      <c r="C114">
        <v>564</v>
      </c>
      <c r="D114">
        <v>1387</v>
      </c>
      <c r="E114">
        <v>24445.89</v>
      </c>
      <c r="F114">
        <v>662</v>
      </c>
      <c r="G114">
        <v>1660</v>
      </c>
      <c r="H114">
        <v>22322.53</v>
      </c>
      <c r="I114">
        <v>608</v>
      </c>
      <c r="J114">
        <v>1458</v>
      </c>
      <c r="K114">
        <v>67758.34</v>
      </c>
      <c r="L114">
        <v>1834</v>
      </c>
      <c r="M114">
        <v>4505</v>
      </c>
    </row>
    <row r="115" spans="1:13">
      <c r="A115" s="5">
        <v>573160835361</v>
      </c>
      <c r="B115">
        <v>10855.39</v>
      </c>
      <c r="C115">
        <v>632</v>
      </c>
      <c r="D115">
        <v>3090</v>
      </c>
      <c r="E115">
        <v>11211.05</v>
      </c>
      <c r="F115">
        <v>707</v>
      </c>
      <c r="G115">
        <v>5937</v>
      </c>
      <c r="H115">
        <v>11792.95</v>
      </c>
      <c r="I115">
        <v>760</v>
      </c>
      <c r="J115">
        <v>5947</v>
      </c>
      <c r="K115">
        <v>33859.39</v>
      </c>
      <c r="L115">
        <v>2099</v>
      </c>
      <c r="M115">
        <v>14974</v>
      </c>
    </row>
    <row r="116" spans="1:13">
      <c r="A116" s="5">
        <v>574308070162</v>
      </c>
      <c r="B116">
        <v>44915.98</v>
      </c>
      <c r="C116">
        <v>1234</v>
      </c>
      <c r="D116">
        <v>5700</v>
      </c>
      <c r="E116">
        <v>56477.51</v>
      </c>
      <c r="F116">
        <v>1527</v>
      </c>
      <c r="G116">
        <v>6310</v>
      </c>
      <c r="H116">
        <v>58171.32</v>
      </c>
      <c r="I116">
        <v>1600</v>
      </c>
      <c r="J116">
        <v>6180</v>
      </c>
      <c r="K116">
        <v>159564.81</v>
      </c>
      <c r="L116">
        <v>4361</v>
      </c>
      <c r="M116">
        <v>18190</v>
      </c>
    </row>
    <row r="117" spans="1:13">
      <c r="A117" s="5">
        <v>574520036128</v>
      </c>
      <c r="B117">
        <v>6464.41</v>
      </c>
      <c r="C117">
        <v>164</v>
      </c>
      <c r="D117">
        <v>1030</v>
      </c>
      <c r="E117">
        <v>6496.58</v>
      </c>
      <c r="F117">
        <v>166</v>
      </c>
      <c r="G117">
        <v>1019</v>
      </c>
      <c r="H117">
        <v>6968.77</v>
      </c>
      <c r="I117">
        <v>177</v>
      </c>
      <c r="J117">
        <v>1034</v>
      </c>
      <c r="K117">
        <v>19929.76</v>
      </c>
      <c r="L117">
        <v>507</v>
      </c>
      <c r="M117">
        <v>3083</v>
      </c>
    </row>
    <row r="118" spans="1:13">
      <c r="A118" s="5">
        <v>574624025153</v>
      </c>
      <c r="B118">
        <v>35901.38</v>
      </c>
      <c r="C118">
        <v>1057</v>
      </c>
      <c r="D118">
        <v>4445</v>
      </c>
      <c r="E118">
        <v>46916.35</v>
      </c>
      <c r="F118">
        <v>1394</v>
      </c>
      <c r="G118">
        <v>4395</v>
      </c>
      <c r="H118">
        <v>55341.85</v>
      </c>
      <c r="I118">
        <v>1661</v>
      </c>
      <c r="J118">
        <v>4958</v>
      </c>
      <c r="K118">
        <v>138159.58</v>
      </c>
      <c r="L118">
        <v>4112</v>
      </c>
      <c r="M118">
        <v>13798</v>
      </c>
    </row>
    <row r="119" spans="1:13">
      <c r="A119" s="5">
        <v>574735494600</v>
      </c>
      <c r="B119">
        <v>168.7</v>
      </c>
      <c r="C119">
        <v>3</v>
      </c>
      <c r="D119">
        <v>30</v>
      </c>
      <c r="K119">
        <v>168.7</v>
      </c>
      <c r="L119">
        <v>3</v>
      </c>
      <c r="M119">
        <v>30</v>
      </c>
    </row>
    <row r="120" spans="1:13">
      <c r="A120" s="5">
        <v>574736366653</v>
      </c>
      <c r="B120">
        <v>5247.07</v>
      </c>
      <c r="C120">
        <v>232</v>
      </c>
      <c r="D120">
        <v>292</v>
      </c>
      <c r="E120">
        <v>3473.52</v>
      </c>
      <c r="F120">
        <v>151</v>
      </c>
      <c r="G120">
        <v>277</v>
      </c>
      <c r="H120">
        <v>2637.65</v>
      </c>
      <c r="I120">
        <v>112</v>
      </c>
      <c r="J120">
        <v>257</v>
      </c>
      <c r="K120">
        <v>11358.24</v>
      </c>
      <c r="L120">
        <v>495</v>
      </c>
      <c r="M120">
        <v>826</v>
      </c>
    </row>
    <row r="121" spans="1:13">
      <c r="A121" s="5">
        <v>574838039203</v>
      </c>
      <c r="B121">
        <v>485.08</v>
      </c>
      <c r="C121">
        <v>23</v>
      </c>
      <c r="D121">
        <v>64</v>
      </c>
      <c r="E121">
        <v>409.32</v>
      </c>
      <c r="F121">
        <v>19</v>
      </c>
      <c r="G121">
        <v>72</v>
      </c>
      <c r="H121">
        <v>507.19</v>
      </c>
      <c r="I121">
        <v>25</v>
      </c>
      <c r="J121">
        <v>55</v>
      </c>
      <c r="K121">
        <v>1401.59</v>
      </c>
      <c r="L121">
        <v>67</v>
      </c>
      <c r="M121">
        <v>191</v>
      </c>
    </row>
    <row r="122" spans="1:13">
      <c r="A122" s="5">
        <v>575961933882</v>
      </c>
      <c r="B122">
        <v>317.92</v>
      </c>
      <c r="C122">
        <v>12</v>
      </c>
      <c r="D122">
        <v>110</v>
      </c>
      <c r="E122">
        <v>297.89</v>
      </c>
      <c r="F122">
        <v>12</v>
      </c>
      <c r="G122">
        <v>100</v>
      </c>
      <c r="H122">
        <v>315.58</v>
      </c>
      <c r="I122">
        <v>13</v>
      </c>
      <c r="J122">
        <v>102</v>
      </c>
      <c r="K122">
        <v>931.39</v>
      </c>
      <c r="L122">
        <v>37</v>
      </c>
      <c r="M122">
        <v>312</v>
      </c>
    </row>
    <row r="123" spans="1:13">
      <c r="A123" s="5">
        <v>576123419275</v>
      </c>
      <c r="B123">
        <v>129.5</v>
      </c>
      <c r="C123">
        <v>8</v>
      </c>
      <c r="D123">
        <v>190</v>
      </c>
      <c r="E123">
        <v>230.03</v>
      </c>
      <c r="F123">
        <v>13</v>
      </c>
      <c r="G123">
        <v>192</v>
      </c>
      <c r="H123">
        <v>163.24</v>
      </c>
      <c r="I123">
        <v>11</v>
      </c>
      <c r="J123">
        <v>181</v>
      </c>
      <c r="K123">
        <v>522.77</v>
      </c>
      <c r="L123">
        <v>32</v>
      </c>
      <c r="M123">
        <v>563</v>
      </c>
    </row>
    <row r="124" spans="1:13">
      <c r="A124" s="5">
        <v>576130979060</v>
      </c>
      <c r="B124">
        <v>2631.98</v>
      </c>
      <c r="C124">
        <v>130</v>
      </c>
      <c r="D124">
        <v>857</v>
      </c>
      <c r="E124">
        <v>2017.45</v>
      </c>
      <c r="F124">
        <v>102</v>
      </c>
      <c r="G124">
        <v>869</v>
      </c>
      <c r="H124">
        <v>3098.13</v>
      </c>
      <c r="I124">
        <v>155</v>
      </c>
      <c r="J124">
        <v>907</v>
      </c>
      <c r="K124">
        <v>7747.56</v>
      </c>
      <c r="L124">
        <v>387</v>
      </c>
      <c r="M124">
        <v>2633</v>
      </c>
    </row>
    <row r="125" spans="1:13">
      <c r="A125" s="5">
        <v>577037788975</v>
      </c>
      <c r="B125">
        <v>14164.14</v>
      </c>
      <c r="C125">
        <v>849</v>
      </c>
      <c r="D125">
        <v>2544</v>
      </c>
      <c r="E125">
        <v>16451.7</v>
      </c>
      <c r="F125">
        <v>972</v>
      </c>
      <c r="G125">
        <v>2858</v>
      </c>
      <c r="H125">
        <v>15244.78</v>
      </c>
      <c r="I125">
        <v>912</v>
      </c>
      <c r="J125">
        <v>2671</v>
      </c>
      <c r="K125">
        <v>45860.62</v>
      </c>
      <c r="L125">
        <v>2733</v>
      </c>
      <c r="M125">
        <v>8073</v>
      </c>
    </row>
    <row r="126" spans="1:13">
      <c r="A126" s="5">
        <v>577184412748</v>
      </c>
      <c r="B126">
        <v>2992.13</v>
      </c>
      <c r="C126">
        <v>86</v>
      </c>
      <c r="D126">
        <v>654</v>
      </c>
      <c r="E126">
        <v>6631.01</v>
      </c>
      <c r="F126">
        <v>183</v>
      </c>
      <c r="G126">
        <v>854</v>
      </c>
      <c r="H126">
        <v>5351.11</v>
      </c>
      <c r="I126">
        <v>154</v>
      </c>
      <c r="J126">
        <v>937</v>
      </c>
      <c r="K126">
        <v>14974.25</v>
      </c>
      <c r="L126">
        <v>423</v>
      </c>
      <c r="M126">
        <v>2445</v>
      </c>
    </row>
    <row r="127" spans="1:13">
      <c r="A127" s="5">
        <v>578894356956</v>
      </c>
      <c r="B127">
        <v>288.05</v>
      </c>
      <c r="C127">
        <v>11</v>
      </c>
      <c r="D127">
        <v>96</v>
      </c>
      <c r="E127">
        <v>412.37</v>
      </c>
      <c r="F127">
        <v>16</v>
      </c>
      <c r="G127">
        <v>99</v>
      </c>
      <c r="H127">
        <v>151.35</v>
      </c>
      <c r="I127">
        <v>6</v>
      </c>
      <c r="J127">
        <v>105</v>
      </c>
      <c r="K127">
        <v>851.77</v>
      </c>
      <c r="L127">
        <v>33</v>
      </c>
      <c r="M127">
        <v>300</v>
      </c>
    </row>
    <row r="128" spans="1:13">
      <c r="A128" s="5">
        <v>579975467115</v>
      </c>
      <c r="B128">
        <v>13393.99</v>
      </c>
      <c r="C128">
        <v>716</v>
      </c>
      <c r="D128">
        <v>2056</v>
      </c>
      <c r="E128">
        <v>12636.92</v>
      </c>
      <c r="F128">
        <v>674</v>
      </c>
      <c r="G128">
        <v>1984</v>
      </c>
      <c r="H128">
        <v>12850.14</v>
      </c>
      <c r="I128">
        <v>674</v>
      </c>
      <c r="J128">
        <v>1981</v>
      </c>
      <c r="K128">
        <v>38881.05</v>
      </c>
      <c r="L128">
        <v>2064</v>
      </c>
      <c r="M128">
        <v>6021</v>
      </c>
    </row>
    <row r="129" spans="1:13">
      <c r="A129" s="5">
        <v>581521081842</v>
      </c>
      <c r="B129">
        <v>5950.51</v>
      </c>
      <c r="C129">
        <v>239</v>
      </c>
      <c r="D129">
        <v>762</v>
      </c>
      <c r="E129">
        <v>6820.19</v>
      </c>
      <c r="F129">
        <v>275</v>
      </c>
      <c r="G129">
        <v>788</v>
      </c>
      <c r="H129">
        <v>6185.93</v>
      </c>
      <c r="I129">
        <v>248</v>
      </c>
      <c r="J129">
        <v>782</v>
      </c>
      <c r="K129">
        <v>18956.63</v>
      </c>
      <c r="L129">
        <v>762</v>
      </c>
      <c r="M129">
        <v>2332</v>
      </c>
    </row>
    <row r="130" spans="1:13">
      <c r="A130" s="5">
        <v>583643847514</v>
      </c>
      <c r="B130">
        <v>4205.37</v>
      </c>
      <c r="C130">
        <v>92</v>
      </c>
      <c r="D130">
        <v>452</v>
      </c>
      <c r="E130">
        <v>6092.79</v>
      </c>
      <c r="F130">
        <v>135</v>
      </c>
      <c r="G130">
        <v>521</v>
      </c>
      <c r="H130">
        <v>4859.44</v>
      </c>
      <c r="I130">
        <v>107</v>
      </c>
      <c r="J130">
        <v>545</v>
      </c>
      <c r="K130">
        <v>15157.6</v>
      </c>
      <c r="L130">
        <v>334</v>
      </c>
      <c r="M130">
        <v>1518</v>
      </c>
    </row>
    <row r="131" spans="1:13">
      <c r="A131" s="5">
        <v>584257403229</v>
      </c>
      <c r="B131">
        <v>2786.42</v>
      </c>
      <c r="C131">
        <v>200</v>
      </c>
      <c r="D131">
        <v>662</v>
      </c>
      <c r="E131">
        <v>2570.48</v>
      </c>
      <c r="F131">
        <v>188</v>
      </c>
      <c r="G131">
        <v>653</v>
      </c>
      <c r="H131">
        <v>3138.38</v>
      </c>
      <c r="I131">
        <v>235</v>
      </c>
      <c r="J131">
        <v>695</v>
      </c>
      <c r="K131">
        <v>8495.28</v>
      </c>
      <c r="L131">
        <v>623</v>
      </c>
      <c r="M131">
        <v>2010</v>
      </c>
    </row>
    <row r="132" spans="1:13">
      <c r="A132" s="5">
        <v>584436823460</v>
      </c>
      <c r="B132">
        <v>32234.11</v>
      </c>
      <c r="C132">
        <v>1840</v>
      </c>
      <c r="D132">
        <v>5517</v>
      </c>
      <c r="E132">
        <v>31729.53</v>
      </c>
      <c r="F132">
        <v>1818</v>
      </c>
      <c r="G132">
        <v>5377</v>
      </c>
      <c r="H132">
        <v>30347.71</v>
      </c>
      <c r="I132">
        <v>1736</v>
      </c>
      <c r="J132">
        <v>5726</v>
      </c>
      <c r="K132">
        <v>94311.35</v>
      </c>
      <c r="L132">
        <v>5394</v>
      </c>
      <c r="M132">
        <v>16620</v>
      </c>
    </row>
    <row r="133" spans="1:13">
      <c r="A133" s="5">
        <v>585050518231</v>
      </c>
      <c r="B133">
        <v>764.53</v>
      </c>
      <c r="C133">
        <v>94</v>
      </c>
      <c r="D133">
        <v>189</v>
      </c>
      <c r="E133">
        <v>774.97</v>
      </c>
      <c r="F133">
        <v>93</v>
      </c>
      <c r="G133">
        <v>206</v>
      </c>
      <c r="H133">
        <v>631.8</v>
      </c>
      <c r="I133">
        <v>71</v>
      </c>
      <c r="J133">
        <v>216</v>
      </c>
      <c r="K133">
        <v>2171.3</v>
      </c>
      <c r="L133">
        <v>258</v>
      </c>
      <c r="M133">
        <v>611</v>
      </c>
    </row>
    <row r="134" spans="1:13">
      <c r="A134" s="5">
        <v>586951697361</v>
      </c>
      <c r="B134">
        <v>446.68</v>
      </c>
      <c r="C134">
        <v>9</v>
      </c>
      <c r="D134">
        <v>249</v>
      </c>
      <c r="E134">
        <v>548.9</v>
      </c>
      <c r="F134">
        <v>11</v>
      </c>
      <c r="G134">
        <v>246</v>
      </c>
      <c r="H134">
        <v>548.9</v>
      </c>
      <c r="I134">
        <v>11</v>
      </c>
      <c r="J134">
        <v>254</v>
      </c>
      <c r="K134">
        <v>1544.48</v>
      </c>
      <c r="L134">
        <v>31</v>
      </c>
      <c r="M134">
        <v>749</v>
      </c>
    </row>
    <row r="135" spans="1:13">
      <c r="A135" s="5">
        <v>587015100676</v>
      </c>
      <c r="B135">
        <v>53568.36</v>
      </c>
      <c r="C135">
        <v>1448</v>
      </c>
      <c r="D135">
        <v>4532</v>
      </c>
      <c r="E135">
        <v>51075.22</v>
      </c>
      <c r="F135">
        <v>1420</v>
      </c>
      <c r="G135">
        <v>4559</v>
      </c>
      <c r="H135">
        <v>42371.64</v>
      </c>
      <c r="I135">
        <v>1158</v>
      </c>
      <c r="J135">
        <v>4066</v>
      </c>
      <c r="K135">
        <v>147015.22</v>
      </c>
      <c r="L135">
        <v>4026</v>
      </c>
      <c r="M135">
        <v>13157</v>
      </c>
    </row>
    <row r="136" spans="1:13">
      <c r="A136" s="5">
        <v>587234267079</v>
      </c>
      <c r="B136">
        <v>91183.61</v>
      </c>
      <c r="C136">
        <v>9299</v>
      </c>
      <c r="D136">
        <v>26211</v>
      </c>
      <c r="E136">
        <v>89721.51</v>
      </c>
      <c r="F136">
        <v>9134</v>
      </c>
      <c r="G136">
        <v>24941</v>
      </c>
      <c r="H136">
        <v>85656.07</v>
      </c>
      <c r="I136">
        <v>8762</v>
      </c>
      <c r="J136">
        <v>23896</v>
      </c>
      <c r="K136">
        <v>266561.19</v>
      </c>
      <c r="L136">
        <v>27195</v>
      </c>
      <c r="M136">
        <v>75048</v>
      </c>
    </row>
    <row r="137" spans="1:13">
      <c r="A137" s="5">
        <v>587241915065</v>
      </c>
      <c r="B137">
        <v>1625.74</v>
      </c>
      <c r="C137">
        <v>58</v>
      </c>
      <c r="D137">
        <v>181</v>
      </c>
      <c r="E137">
        <v>1312.64</v>
      </c>
      <c r="F137">
        <v>47</v>
      </c>
      <c r="G137">
        <v>182</v>
      </c>
      <c r="H137">
        <v>2281.65</v>
      </c>
      <c r="I137">
        <v>83</v>
      </c>
      <c r="J137">
        <v>221</v>
      </c>
      <c r="K137">
        <v>5220.03</v>
      </c>
      <c r="L137">
        <v>188</v>
      </c>
      <c r="M137">
        <v>584</v>
      </c>
    </row>
    <row r="138" spans="1:13">
      <c r="A138" s="5">
        <v>587405880719</v>
      </c>
      <c r="B138">
        <v>2783.13</v>
      </c>
      <c r="C138">
        <v>24</v>
      </c>
      <c r="D138">
        <v>507</v>
      </c>
      <c r="E138">
        <v>3722.23</v>
      </c>
      <c r="F138">
        <v>32</v>
      </c>
      <c r="G138">
        <v>764</v>
      </c>
      <c r="H138">
        <v>4418.23</v>
      </c>
      <c r="I138">
        <v>38</v>
      </c>
      <c r="J138">
        <v>910</v>
      </c>
      <c r="K138">
        <v>10923.59</v>
      </c>
      <c r="L138">
        <v>94</v>
      </c>
      <c r="M138">
        <v>2181</v>
      </c>
    </row>
    <row r="139" spans="1:13">
      <c r="A139" s="5">
        <v>587409020085</v>
      </c>
      <c r="B139">
        <v>3312.72</v>
      </c>
      <c r="C139">
        <v>31</v>
      </c>
      <c r="D139">
        <v>672</v>
      </c>
      <c r="E139">
        <v>3276.34</v>
      </c>
      <c r="F139">
        <v>30</v>
      </c>
      <c r="G139">
        <v>645</v>
      </c>
      <c r="H139">
        <v>4014.19</v>
      </c>
      <c r="I139">
        <v>37</v>
      </c>
      <c r="J139">
        <v>558</v>
      </c>
      <c r="K139">
        <v>10603.25</v>
      </c>
      <c r="L139">
        <v>98</v>
      </c>
      <c r="M139">
        <v>1875</v>
      </c>
    </row>
    <row r="140" spans="1:13">
      <c r="A140" s="5">
        <v>587516703876</v>
      </c>
      <c r="B140">
        <v>93648.02</v>
      </c>
      <c r="C140">
        <v>2379</v>
      </c>
      <c r="D140">
        <v>9532</v>
      </c>
      <c r="E140">
        <v>104146.42</v>
      </c>
      <c r="F140">
        <v>2643</v>
      </c>
      <c r="G140">
        <v>10174</v>
      </c>
      <c r="H140">
        <v>99437.9</v>
      </c>
      <c r="I140">
        <v>2536</v>
      </c>
      <c r="J140">
        <v>9622</v>
      </c>
      <c r="K140">
        <v>297232.34</v>
      </c>
      <c r="L140">
        <v>7558</v>
      </c>
      <c r="M140">
        <v>29328</v>
      </c>
    </row>
    <row r="141" spans="1:13">
      <c r="A141" s="5">
        <v>588993275843</v>
      </c>
      <c r="B141">
        <v>952.44</v>
      </c>
      <c r="C141">
        <v>27</v>
      </c>
      <c r="D141">
        <v>378</v>
      </c>
      <c r="E141">
        <v>1328.25</v>
      </c>
      <c r="F141">
        <v>37</v>
      </c>
      <c r="G141">
        <v>323</v>
      </c>
      <c r="H141">
        <v>1619.41</v>
      </c>
      <c r="I141">
        <v>50</v>
      </c>
      <c r="J141">
        <v>374</v>
      </c>
      <c r="K141">
        <v>3900.1</v>
      </c>
      <c r="L141">
        <v>114</v>
      </c>
      <c r="M141">
        <v>1075</v>
      </c>
    </row>
    <row r="142" spans="1:13">
      <c r="A142" s="5">
        <v>589329976605</v>
      </c>
      <c r="B142">
        <v>615.3</v>
      </c>
      <c r="C142">
        <v>75</v>
      </c>
      <c r="D142">
        <v>172</v>
      </c>
      <c r="E142">
        <v>369.16</v>
      </c>
      <c r="F142">
        <v>45</v>
      </c>
      <c r="G142">
        <v>151</v>
      </c>
      <c r="H142">
        <v>579.33</v>
      </c>
      <c r="I142">
        <v>68</v>
      </c>
      <c r="J142">
        <v>184</v>
      </c>
      <c r="K142">
        <v>1563.79</v>
      </c>
      <c r="L142">
        <v>188</v>
      </c>
      <c r="M142">
        <v>507</v>
      </c>
    </row>
    <row r="143" spans="1:13">
      <c r="A143" s="5">
        <v>589377945837</v>
      </c>
      <c r="B143">
        <v>13159.95</v>
      </c>
      <c r="C143">
        <v>395</v>
      </c>
      <c r="D143">
        <v>2788</v>
      </c>
      <c r="E143">
        <v>14949.38</v>
      </c>
      <c r="F143">
        <v>449</v>
      </c>
      <c r="G143">
        <v>2674</v>
      </c>
      <c r="H143">
        <v>12535.14</v>
      </c>
      <c r="I143">
        <v>376</v>
      </c>
      <c r="J143">
        <v>2784</v>
      </c>
      <c r="K143">
        <v>40644.47</v>
      </c>
      <c r="L143">
        <v>1220</v>
      </c>
      <c r="M143">
        <v>8246</v>
      </c>
    </row>
    <row r="144" spans="1:13">
      <c r="A144" s="5">
        <v>589590595246</v>
      </c>
      <c r="B144">
        <v>76736.16</v>
      </c>
      <c r="C144">
        <v>6757</v>
      </c>
      <c r="D144">
        <v>17496</v>
      </c>
      <c r="E144">
        <v>80002.44</v>
      </c>
      <c r="F144">
        <v>7003</v>
      </c>
      <c r="G144">
        <v>17031</v>
      </c>
      <c r="H144">
        <v>80630.9</v>
      </c>
      <c r="I144">
        <v>7072</v>
      </c>
      <c r="J144">
        <v>16903</v>
      </c>
      <c r="K144">
        <v>237369.5</v>
      </c>
      <c r="L144">
        <v>20832</v>
      </c>
      <c r="M144">
        <v>51430</v>
      </c>
    </row>
    <row r="145" spans="1:13">
      <c r="A145" s="5">
        <v>589851591771</v>
      </c>
      <c r="B145">
        <v>9497.98</v>
      </c>
      <c r="C145">
        <v>272</v>
      </c>
      <c r="D145">
        <v>1087</v>
      </c>
      <c r="E145">
        <v>9093.22</v>
      </c>
      <c r="F145">
        <v>256</v>
      </c>
      <c r="G145">
        <v>1144</v>
      </c>
      <c r="H145">
        <v>10996.84</v>
      </c>
      <c r="I145">
        <v>321</v>
      </c>
      <c r="J145">
        <v>1227</v>
      </c>
      <c r="K145">
        <v>29588.04</v>
      </c>
      <c r="L145">
        <v>849</v>
      </c>
      <c r="M145">
        <v>3458</v>
      </c>
    </row>
    <row r="146" spans="1:13">
      <c r="A146" s="5">
        <v>591439605080</v>
      </c>
      <c r="B146">
        <v>900.63</v>
      </c>
      <c r="C146">
        <v>115</v>
      </c>
      <c r="D146">
        <v>514</v>
      </c>
      <c r="E146">
        <v>869.93</v>
      </c>
      <c r="F146">
        <v>109</v>
      </c>
      <c r="G146">
        <v>541</v>
      </c>
      <c r="H146">
        <v>659.07</v>
      </c>
      <c r="I146">
        <v>87</v>
      </c>
      <c r="J146">
        <v>554</v>
      </c>
      <c r="K146">
        <v>2429.63</v>
      </c>
      <c r="L146">
        <v>311</v>
      </c>
      <c r="M146">
        <v>1609</v>
      </c>
    </row>
    <row r="147" spans="1:13">
      <c r="A147" s="5">
        <v>592049049728</v>
      </c>
      <c r="B147">
        <v>3995.62</v>
      </c>
      <c r="C147">
        <v>84</v>
      </c>
      <c r="D147">
        <v>347</v>
      </c>
      <c r="E147">
        <v>2980.74</v>
      </c>
      <c r="F147">
        <v>61</v>
      </c>
      <c r="G147">
        <v>346</v>
      </c>
      <c r="H147">
        <v>3202.3</v>
      </c>
      <c r="I147">
        <v>68</v>
      </c>
      <c r="J147">
        <v>307</v>
      </c>
      <c r="K147">
        <v>10178.66</v>
      </c>
      <c r="L147">
        <v>213</v>
      </c>
      <c r="M147">
        <v>1000</v>
      </c>
    </row>
    <row r="148" spans="1:13">
      <c r="A148" s="5">
        <v>592501952315</v>
      </c>
      <c r="B148">
        <v>4279.04</v>
      </c>
      <c r="C148">
        <v>442</v>
      </c>
      <c r="D148">
        <v>991</v>
      </c>
      <c r="E148">
        <v>4549.74</v>
      </c>
      <c r="F148">
        <v>464</v>
      </c>
      <c r="G148">
        <v>978</v>
      </c>
      <c r="H148">
        <v>3876.82</v>
      </c>
      <c r="I148">
        <v>395</v>
      </c>
      <c r="J148">
        <v>930</v>
      </c>
      <c r="K148">
        <v>12705.6</v>
      </c>
      <c r="L148">
        <v>1301</v>
      </c>
      <c r="M148">
        <v>2899</v>
      </c>
    </row>
    <row r="149" spans="1:13">
      <c r="A149" s="5">
        <v>592505020153</v>
      </c>
      <c r="B149">
        <v>7275.48</v>
      </c>
      <c r="C149">
        <v>888</v>
      </c>
      <c r="D149">
        <v>1652</v>
      </c>
      <c r="E149">
        <v>6579.44</v>
      </c>
      <c r="F149">
        <v>813</v>
      </c>
      <c r="G149">
        <v>1605</v>
      </c>
      <c r="H149">
        <v>5843.69</v>
      </c>
      <c r="I149">
        <v>725</v>
      </c>
      <c r="J149">
        <v>1432</v>
      </c>
      <c r="K149">
        <v>19698.61</v>
      </c>
      <c r="L149">
        <v>2426</v>
      </c>
      <c r="M149">
        <v>4689</v>
      </c>
    </row>
    <row r="150" spans="1:13">
      <c r="A150" s="5">
        <v>592722485900</v>
      </c>
      <c r="B150">
        <v>2121.77</v>
      </c>
      <c r="C150">
        <v>211</v>
      </c>
      <c r="D150">
        <v>595</v>
      </c>
      <c r="E150">
        <v>2348.66</v>
      </c>
      <c r="F150">
        <v>234</v>
      </c>
      <c r="G150">
        <v>601</v>
      </c>
      <c r="H150">
        <v>1665.68</v>
      </c>
      <c r="I150">
        <v>163</v>
      </c>
      <c r="J150">
        <v>529</v>
      </c>
      <c r="K150">
        <v>6136.11</v>
      </c>
      <c r="L150">
        <v>608</v>
      </c>
      <c r="M150">
        <v>1725</v>
      </c>
    </row>
    <row r="151" spans="1:13">
      <c r="A151" s="5">
        <v>592878213305</v>
      </c>
      <c r="B151">
        <v>627.91</v>
      </c>
      <c r="C151">
        <v>157</v>
      </c>
      <c r="D151">
        <v>635</v>
      </c>
      <c r="E151">
        <v>534.27</v>
      </c>
      <c r="F151">
        <v>141</v>
      </c>
      <c r="G151">
        <v>538</v>
      </c>
      <c r="H151">
        <v>553.15</v>
      </c>
      <c r="I151">
        <v>141</v>
      </c>
      <c r="J151">
        <v>581</v>
      </c>
      <c r="K151">
        <v>1715.33</v>
      </c>
      <c r="L151">
        <v>439</v>
      </c>
      <c r="M151">
        <v>1754</v>
      </c>
    </row>
    <row r="152" spans="1:13">
      <c r="A152" s="5">
        <v>592889713507</v>
      </c>
      <c r="B152">
        <v>1032.91</v>
      </c>
      <c r="C152">
        <v>27</v>
      </c>
      <c r="D152">
        <v>145</v>
      </c>
      <c r="E152">
        <v>1152.99</v>
      </c>
      <c r="F152">
        <v>32</v>
      </c>
      <c r="G152">
        <v>141</v>
      </c>
      <c r="H152">
        <v>1075.58</v>
      </c>
      <c r="I152">
        <v>28</v>
      </c>
      <c r="J152">
        <v>150</v>
      </c>
      <c r="K152">
        <v>3261.48</v>
      </c>
      <c r="L152">
        <v>87</v>
      </c>
      <c r="M152">
        <v>436</v>
      </c>
    </row>
    <row r="153" spans="1:13">
      <c r="A153" s="5">
        <v>593225443577</v>
      </c>
      <c r="B153">
        <v>11265.31</v>
      </c>
      <c r="C153">
        <v>198</v>
      </c>
      <c r="D153">
        <v>1614</v>
      </c>
      <c r="E153">
        <v>15751.02</v>
      </c>
      <c r="F153">
        <v>276</v>
      </c>
      <c r="G153">
        <v>2480</v>
      </c>
      <c r="H153">
        <v>29517.93</v>
      </c>
      <c r="I153">
        <v>517</v>
      </c>
      <c r="J153">
        <v>2621</v>
      </c>
      <c r="K153">
        <v>56534.26</v>
      </c>
      <c r="L153">
        <v>991</v>
      </c>
      <c r="M153">
        <v>6715</v>
      </c>
    </row>
    <row r="154" spans="1:13">
      <c r="A154" s="5">
        <v>593744734497</v>
      </c>
      <c r="B154">
        <v>2701.72</v>
      </c>
      <c r="C154">
        <v>98</v>
      </c>
      <c r="D154">
        <v>586</v>
      </c>
      <c r="E154">
        <v>3444.82</v>
      </c>
      <c r="F154">
        <v>124</v>
      </c>
      <c r="G154">
        <v>714</v>
      </c>
      <c r="H154">
        <v>2779.3</v>
      </c>
      <c r="I154">
        <v>98</v>
      </c>
      <c r="J154">
        <v>639</v>
      </c>
      <c r="K154">
        <v>8925.84</v>
      </c>
      <c r="L154">
        <v>320</v>
      </c>
      <c r="M154">
        <v>1939</v>
      </c>
    </row>
    <row r="155" spans="1:13">
      <c r="A155" s="5">
        <v>593748866098</v>
      </c>
      <c r="B155">
        <v>1296.95</v>
      </c>
      <c r="C155">
        <v>58</v>
      </c>
      <c r="D155">
        <v>143</v>
      </c>
      <c r="E155">
        <v>544.93</v>
      </c>
      <c r="F155">
        <v>24</v>
      </c>
      <c r="G155">
        <v>186</v>
      </c>
      <c r="H155">
        <v>904.5</v>
      </c>
      <c r="I155">
        <v>41</v>
      </c>
      <c r="J155">
        <v>198</v>
      </c>
      <c r="K155">
        <v>2746.38</v>
      </c>
      <c r="L155">
        <v>123</v>
      </c>
      <c r="M155">
        <v>527</v>
      </c>
    </row>
    <row r="156" spans="1:13">
      <c r="A156" s="5">
        <v>593809413272</v>
      </c>
      <c r="B156">
        <v>495.95</v>
      </c>
      <c r="C156">
        <v>8</v>
      </c>
      <c r="D156">
        <v>95</v>
      </c>
      <c r="E156">
        <v>139.8</v>
      </c>
      <c r="F156">
        <v>2</v>
      </c>
      <c r="G156">
        <v>95</v>
      </c>
      <c r="H156">
        <v>697.23</v>
      </c>
      <c r="I156">
        <v>11</v>
      </c>
      <c r="J156">
        <v>88</v>
      </c>
      <c r="K156">
        <v>1332.98</v>
      </c>
      <c r="L156">
        <v>21</v>
      </c>
      <c r="M156">
        <v>278</v>
      </c>
    </row>
    <row r="157" spans="1:13">
      <c r="A157" s="5">
        <v>596368843930</v>
      </c>
      <c r="H157">
        <v>468.73</v>
      </c>
      <c r="I157">
        <v>23</v>
      </c>
      <c r="J157">
        <v>85</v>
      </c>
      <c r="K157">
        <v>468.73</v>
      </c>
      <c r="L157">
        <v>23</v>
      </c>
      <c r="M157">
        <v>85</v>
      </c>
    </row>
    <row r="158" spans="1:13">
      <c r="A158" s="5">
        <v>596986065929</v>
      </c>
      <c r="B158">
        <v>1966.88</v>
      </c>
      <c r="C158">
        <v>56</v>
      </c>
      <c r="D158">
        <v>305</v>
      </c>
      <c r="E158">
        <v>2301.03</v>
      </c>
      <c r="F158">
        <v>67</v>
      </c>
      <c r="G158">
        <v>330</v>
      </c>
      <c r="H158">
        <v>1637.91</v>
      </c>
      <c r="I158">
        <v>46</v>
      </c>
      <c r="J158">
        <v>308</v>
      </c>
      <c r="K158">
        <v>5905.82</v>
      </c>
      <c r="L158">
        <v>169</v>
      </c>
      <c r="M158">
        <v>943</v>
      </c>
    </row>
    <row r="159" spans="1:13">
      <c r="A159" s="5">
        <v>598898432532</v>
      </c>
      <c r="B159">
        <v>36784.27</v>
      </c>
      <c r="C159">
        <v>768</v>
      </c>
      <c r="D159">
        <v>7130</v>
      </c>
      <c r="E159">
        <v>36044.19</v>
      </c>
      <c r="F159">
        <v>750</v>
      </c>
      <c r="G159">
        <v>6562</v>
      </c>
      <c r="H159">
        <v>42883.72</v>
      </c>
      <c r="I159">
        <v>928</v>
      </c>
      <c r="J159">
        <v>5893</v>
      </c>
      <c r="K159">
        <v>115712.18</v>
      </c>
      <c r="L159">
        <v>2446</v>
      </c>
      <c r="M159">
        <v>19585</v>
      </c>
    </row>
    <row r="160" spans="1:13">
      <c r="A160" s="5">
        <v>598908900450</v>
      </c>
      <c r="B160">
        <v>250.91</v>
      </c>
      <c r="C160">
        <v>38</v>
      </c>
      <c r="D160">
        <v>131</v>
      </c>
      <c r="E160">
        <v>136.21</v>
      </c>
      <c r="F160">
        <v>19</v>
      </c>
      <c r="G160">
        <v>112</v>
      </c>
      <c r="H160">
        <v>204.85</v>
      </c>
      <c r="I160">
        <v>35</v>
      </c>
      <c r="J160">
        <v>117</v>
      </c>
      <c r="K160">
        <v>591.97</v>
      </c>
      <c r="L160">
        <v>92</v>
      </c>
      <c r="M160">
        <v>360</v>
      </c>
    </row>
    <row r="161" spans="1:13">
      <c r="A161" s="5">
        <v>598909152271</v>
      </c>
      <c r="B161">
        <v>214.01</v>
      </c>
      <c r="C161">
        <v>12</v>
      </c>
      <c r="D161">
        <v>142</v>
      </c>
      <c r="E161">
        <v>374</v>
      </c>
      <c r="F161">
        <v>20</v>
      </c>
      <c r="G161">
        <v>120</v>
      </c>
      <c r="H161">
        <v>505.43</v>
      </c>
      <c r="I161">
        <v>30</v>
      </c>
      <c r="J161">
        <v>159</v>
      </c>
      <c r="K161">
        <v>1093.44</v>
      </c>
      <c r="L161">
        <v>62</v>
      </c>
      <c r="M161">
        <v>421</v>
      </c>
    </row>
    <row r="162" spans="1:13">
      <c r="A162" s="5">
        <v>598909468408</v>
      </c>
      <c r="E162">
        <v>126.5</v>
      </c>
      <c r="F162">
        <v>15</v>
      </c>
      <c r="G162">
        <v>29</v>
      </c>
      <c r="K162">
        <v>126.5</v>
      </c>
      <c r="L162">
        <v>15</v>
      </c>
      <c r="M162">
        <v>29</v>
      </c>
    </row>
    <row r="163" spans="1:13">
      <c r="A163" s="5">
        <v>598970252794</v>
      </c>
      <c r="B163">
        <v>2139.21</v>
      </c>
      <c r="C163">
        <v>216</v>
      </c>
      <c r="D163">
        <v>1042</v>
      </c>
      <c r="E163">
        <v>2242.27</v>
      </c>
      <c r="F163">
        <v>227</v>
      </c>
      <c r="G163">
        <v>1099</v>
      </c>
      <c r="H163">
        <v>1982.25</v>
      </c>
      <c r="I163">
        <v>208</v>
      </c>
      <c r="J163">
        <v>1120</v>
      </c>
      <c r="K163">
        <v>6363.73</v>
      </c>
      <c r="L163">
        <v>651</v>
      </c>
      <c r="M163">
        <v>3261</v>
      </c>
    </row>
    <row r="164" spans="1:13">
      <c r="A164" s="5">
        <v>599138477865</v>
      </c>
      <c r="B164">
        <v>1081.96</v>
      </c>
      <c r="C164">
        <v>74</v>
      </c>
      <c r="D164">
        <v>169</v>
      </c>
      <c r="E164">
        <v>409.85</v>
      </c>
      <c r="F164">
        <v>25</v>
      </c>
      <c r="G164">
        <v>130</v>
      </c>
      <c r="H164">
        <v>495.38</v>
      </c>
      <c r="I164">
        <v>29</v>
      </c>
      <c r="J164">
        <v>128</v>
      </c>
      <c r="K164">
        <v>1987.19</v>
      </c>
      <c r="L164">
        <v>128</v>
      </c>
      <c r="M164">
        <v>427</v>
      </c>
    </row>
    <row r="165" spans="1:13">
      <c r="A165" s="5">
        <v>599139729217</v>
      </c>
      <c r="B165">
        <v>1481.78</v>
      </c>
      <c r="C165">
        <v>105</v>
      </c>
      <c r="D165">
        <v>433</v>
      </c>
      <c r="E165">
        <v>1243.06</v>
      </c>
      <c r="F165">
        <v>76</v>
      </c>
      <c r="G165">
        <v>373</v>
      </c>
      <c r="H165">
        <v>1080.2</v>
      </c>
      <c r="I165">
        <v>68</v>
      </c>
      <c r="J165">
        <v>425</v>
      </c>
      <c r="K165">
        <v>3805.04</v>
      </c>
      <c r="L165">
        <v>249</v>
      </c>
      <c r="M165">
        <v>1231</v>
      </c>
    </row>
    <row r="166" spans="1:13">
      <c r="A166" s="5">
        <v>599141001175</v>
      </c>
      <c r="B166">
        <v>206.69</v>
      </c>
      <c r="C166">
        <v>7</v>
      </c>
      <c r="D166">
        <v>63</v>
      </c>
      <c r="E166">
        <v>534.61</v>
      </c>
      <c r="F166">
        <v>19</v>
      </c>
      <c r="G166">
        <v>102</v>
      </c>
      <c r="H166">
        <v>336.2</v>
      </c>
      <c r="I166">
        <v>12</v>
      </c>
      <c r="J166">
        <v>107</v>
      </c>
      <c r="K166">
        <v>1077.5</v>
      </c>
      <c r="L166">
        <v>38</v>
      </c>
      <c r="M166">
        <v>272</v>
      </c>
    </row>
    <row r="167" spans="1:13">
      <c r="A167" s="5">
        <v>599148365406</v>
      </c>
      <c r="B167">
        <v>7130.25</v>
      </c>
      <c r="C167">
        <v>161</v>
      </c>
      <c r="D167">
        <v>523</v>
      </c>
      <c r="E167">
        <v>6410.39</v>
      </c>
      <c r="F167">
        <v>146</v>
      </c>
      <c r="G167">
        <v>577</v>
      </c>
      <c r="H167">
        <v>5725.47</v>
      </c>
      <c r="I167">
        <v>132</v>
      </c>
      <c r="J167">
        <v>507</v>
      </c>
      <c r="K167">
        <v>19266.11</v>
      </c>
      <c r="L167">
        <v>439</v>
      </c>
      <c r="M167">
        <v>1607</v>
      </c>
    </row>
    <row r="168" spans="1:13">
      <c r="A168" s="5">
        <v>599279018544</v>
      </c>
      <c r="B168">
        <v>1533.45</v>
      </c>
      <c r="C168">
        <v>30</v>
      </c>
      <c r="D168">
        <v>304</v>
      </c>
      <c r="E168">
        <v>1836.16</v>
      </c>
      <c r="F168">
        <v>36</v>
      </c>
      <c r="G168">
        <v>332</v>
      </c>
      <c r="H168">
        <v>2034.29</v>
      </c>
      <c r="I168">
        <v>40</v>
      </c>
      <c r="J168">
        <v>306</v>
      </c>
      <c r="K168">
        <v>5403.9</v>
      </c>
      <c r="L168">
        <v>106</v>
      </c>
      <c r="M168">
        <v>942</v>
      </c>
    </row>
    <row r="169" spans="1:13">
      <c r="A169" s="5">
        <v>599334886977</v>
      </c>
      <c r="B169">
        <v>148.96</v>
      </c>
      <c r="C169">
        <v>51</v>
      </c>
      <c r="D169">
        <v>35</v>
      </c>
      <c r="K169">
        <v>148.96</v>
      </c>
      <c r="L169">
        <v>51</v>
      </c>
      <c r="M169">
        <v>35</v>
      </c>
    </row>
    <row r="170" spans="1:13">
      <c r="A170" s="5">
        <v>599334958011</v>
      </c>
      <c r="B170">
        <v>127.5</v>
      </c>
      <c r="C170">
        <v>5</v>
      </c>
      <c r="D170">
        <v>77</v>
      </c>
      <c r="E170">
        <v>102.6</v>
      </c>
      <c r="F170">
        <v>4</v>
      </c>
      <c r="G170">
        <v>83</v>
      </c>
      <c r="K170">
        <v>230.1</v>
      </c>
      <c r="L170">
        <v>9</v>
      </c>
      <c r="M170">
        <v>160</v>
      </c>
    </row>
    <row r="171" spans="1:13">
      <c r="A171" s="5">
        <v>599335746549</v>
      </c>
      <c r="B171">
        <v>380.26</v>
      </c>
      <c r="C171">
        <v>58</v>
      </c>
      <c r="D171">
        <v>128</v>
      </c>
      <c r="E171">
        <v>673.64</v>
      </c>
      <c r="F171">
        <v>113</v>
      </c>
      <c r="G171">
        <v>110</v>
      </c>
      <c r="H171">
        <v>669.23</v>
      </c>
      <c r="I171">
        <v>109</v>
      </c>
      <c r="J171">
        <v>102</v>
      </c>
      <c r="K171">
        <v>1723.13</v>
      </c>
      <c r="L171">
        <v>280</v>
      </c>
      <c r="M171">
        <v>340</v>
      </c>
    </row>
    <row r="172" spans="1:13">
      <c r="A172" s="5">
        <v>599335926023</v>
      </c>
      <c r="B172">
        <v>423.88</v>
      </c>
      <c r="C172">
        <v>29</v>
      </c>
      <c r="D172">
        <v>109</v>
      </c>
      <c r="E172">
        <v>204.88</v>
      </c>
      <c r="F172">
        <v>18</v>
      </c>
      <c r="G172">
        <v>98</v>
      </c>
      <c r="H172">
        <v>329.38</v>
      </c>
      <c r="I172">
        <v>25</v>
      </c>
      <c r="J172">
        <v>108</v>
      </c>
      <c r="K172">
        <v>958.14</v>
      </c>
      <c r="L172">
        <v>72</v>
      </c>
      <c r="M172">
        <v>315</v>
      </c>
    </row>
    <row r="173" spans="1:13">
      <c r="A173" s="5">
        <v>599458348066</v>
      </c>
      <c r="B173">
        <v>203.16</v>
      </c>
      <c r="C173">
        <v>53</v>
      </c>
      <c r="D173">
        <v>194</v>
      </c>
      <c r="E173">
        <v>107.4</v>
      </c>
      <c r="F173">
        <v>25</v>
      </c>
      <c r="G173">
        <v>178</v>
      </c>
      <c r="H173">
        <v>129.02</v>
      </c>
      <c r="I173">
        <v>35</v>
      </c>
      <c r="J173">
        <v>187</v>
      </c>
      <c r="K173">
        <v>439.58</v>
      </c>
      <c r="L173">
        <v>113</v>
      </c>
      <c r="M173">
        <v>559</v>
      </c>
    </row>
    <row r="174" spans="1:13">
      <c r="A174" s="5">
        <v>599521259641</v>
      </c>
      <c r="E174">
        <v>137.47</v>
      </c>
      <c r="F174">
        <v>8</v>
      </c>
      <c r="G174">
        <v>83</v>
      </c>
      <c r="K174">
        <v>137.47</v>
      </c>
      <c r="L174">
        <v>8</v>
      </c>
      <c r="M174">
        <v>83</v>
      </c>
    </row>
    <row r="175" spans="1:13">
      <c r="A175" s="5">
        <v>599521991415</v>
      </c>
      <c r="B175">
        <v>1288.91</v>
      </c>
      <c r="C175">
        <v>76</v>
      </c>
      <c r="D175">
        <v>230</v>
      </c>
      <c r="E175">
        <v>928.11</v>
      </c>
      <c r="F175">
        <v>49</v>
      </c>
      <c r="G175">
        <v>211</v>
      </c>
      <c r="H175">
        <v>578.53</v>
      </c>
      <c r="I175">
        <v>33</v>
      </c>
      <c r="J175">
        <v>196</v>
      </c>
      <c r="K175">
        <v>2795.55</v>
      </c>
      <c r="L175">
        <v>158</v>
      </c>
      <c r="M175">
        <v>637</v>
      </c>
    </row>
    <row r="176" spans="1:13">
      <c r="A176" s="5">
        <v>599522087809</v>
      </c>
      <c r="B176">
        <v>450.72</v>
      </c>
      <c r="C176">
        <v>25</v>
      </c>
      <c r="D176">
        <v>154</v>
      </c>
      <c r="E176">
        <v>1071.48</v>
      </c>
      <c r="F176">
        <v>55</v>
      </c>
      <c r="G176">
        <v>131</v>
      </c>
      <c r="H176">
        <v>672.4</v>
      </c>
      <c r="I176">
        <v>39</v>
      </c>
      <c r="J176">
        <v>184</v>
      </c>
      <c r="K176">
        <v>2194.6</v>
      </c>
      <c r="L176">
        <v>119</v>
      </c>
      <c r="M176">
        <v>469</v>
      </c>
    </row>
    <row r="177" spans="1:13">
      <c r="A177" s="5">
        <v>599522639719</v>
      </c>
      <c r="B177">
        <v>150.42</v>
      </c>
      <c r="C177">
        <v>12</v>
      </c>
      <c r="D177">
        <v>104</v>
      </c>
      <c r="E177">
        <v>264.12</v>
      </c>
      <c r="F177">
        <v>20</v>
      </c>
      <c r="G177">
        <v>104</v>
      </c>
      <c r="H177">
        <v>258.58</v>
      </c>
      <c r="I177">
        <v>24</v>
      </c>
      <c r="J177">
        <v>129</v>
      </c>
      <c r="K177">
        <v>673.12</v>
      </c>
      <c r="L177">
        <v>56</v>
      </c>
      <c r="M177">
        <v>337</v>
      </c>
    </row>
    <row r="178" spans="1:13">
      <c r="A178" s="5">
        <v>600560740965</v>
      </c>
      <c r="H178">
        <v>167.22</v>
      </c>
      <c r="I178">
        <v>7</v>
      </c>
      <c r="J178">
        <v>28</v>
      </c>
      <c r="K178">
        <v>167.22</v>
      </c>
      <c r="L178">
        <v>7</v>
      </c>
      <c r="M178">
        <v>28</v>
      </c>
    </row>
    <row r="179" spans="1:13">
      <c r="A179" s="5">
        <v>600570993493</v>
      </c>
      <c r="B179">
        <v>118.5</v>
      </c>
      <c r="C179">
        <v>2</v>
      </c>
      <c r="D179">
        <v>36</v>
      </c>
      <c r="K179">
        <v>118.5</v>
      </c>
      <c r="L179">
        <v>2</v>
      </c>
      <c r="M179">
        <v>36</v>
      </c>
    </row>
    <row r="180" spans="1:13">
      <c r="A180" s="5">
        <v>601093025574</v>
      </c>
      <c r="E180">
        <v>344.2</v>
      </c>
      <c r="F180">
        <v>17</v>
      </c>
      <c r="G180">
        <v>27</v>
      </c>
      <c r="H180">
        <v>309.8</v>
      </c>
      <c r="I180">
        <v>14</v>
      </c>
      <c r="J180">
        <v>20</v>
      </c>
      <c r="K180">
        <v>654</v>
      </c>
      <c r="L180">
        <v>31</v>
      </c>
      <c r="M180">
        <v>47</v>
      </c>
    </row>
    <row r="181" spans="1:13">
      <c r="A181" s="5">
        <v>601093977199</v>
      </c>
      <c r="H181">
        <v>191.72</v>
      </c>
      <c r="I181">
        <v>8</v>
      </c>
      <c r="J181">
        <v>51</v>
      </c>
      <c r="K181">
        <v>191.72</v>
      </c>
      <c r="L181">
        <v>8</v>
      </c>
      <c r="M181">
        <v>51</v>
      </c>
    </row>
    <row r="182" spans="1:13">
      <c r="A182" s="5">
        <v>601186603927</v>
      </c>
      <c r="B182">
        <v>379.84</v>
      </c>
      <c r="C182">
        <v>19</v>
      </c>
      <c r="D182">
        <v>151</v>
      </c>
      <c r="E182">
        <v>322.35</v>
      </c>
      <c r="F182">
        <v>17</v>
      </c>
      <c r="G182">
        <v>117</v>
      </c>
      <c r="H182">
        <v>653.13</v>
      </c>
      <c r="I182">
        <v>41</v>
      </c>
      <c r="J182">
        <v>161</v>
      </c>
      <c r="K182">
        <v>1355.32</v>
      </c>
      <c r="L182">
        <v>77</v>
      </c>
      <c r="M182">
        <v>429</v>
      </c>
    </row>
    <row r="183" spans="1:13">
      <c r="A183" s="5">
        <v>601187015484</v>
      </c>
      <c r="B183">
        <v>188.14</v>
      </c>
      <c r="C183">
        <v>16</v>
      </c>
      <c r="D183">
        <v>236</v>
      </c>
      <c r="E183">
        <v>225.4</v>
      </c>
      <c r="F183">
        <v>19</v>
      </c>
      <c r="G183">
        <v>222</v>
      </c>
      <c r="H183">
        <v>147.19</v>
      </c>
      <c r="I183">
        <v>13</v>
      </c>
      <c r="J183">
        <v>221</v>
      </c>
      <c r="K183">
        <v>560.73</v>
      </c>
      <c r="L183">
        <v>48</v>
      </c>
      <c r="M183">
        <v>679</v>
      </c>
    </row>
    <row r="184" spans="1:13">
      <c r="A184" s="5">
        <v>601187279679</v>
      </c>
      <c r="B184">
        <v>126.73</v>
      </c>
      <c r="C184">
        <v>13</v>
      </c>
      <c r="D184">
        <v>51</v>
      </c>
      <c r="E184">
        <v>131.9</v>
      </c>
      <c r="F184">
        <v>12</v>
      </c>
      <c r="G184">
        <v>50</v>
      </c>
      <c r="H184">
        <v>214.62</v>
      </c>
      <c r="I184">
        <v>17</v>
      </c>
      <c r="J184">
        <v>51</v>
      </c>
      <c r="K184">
        <v>473.25</v>
      </c>
      <c r="L184">
        <v>42</v>
      </c>
      <c r="M184">
        <v>152</v>
      </c>
    </row>
    <row r="185" spans="1:13">
      <c r="A185" s="5">
        <v>601293794901</v>
      </c>
      <c r="H185">
        <v>113.4</v>
      </c>
      <c r="I185">
        <v>3</v>
      </c>
      <c r="J185">
        <v>7</v>
      </c>
      <c r="K185">
        <v>113.4</v>
      </c>
      <c r="L185">
        <v>3</v>
      </c>
      <c r="M185">
        <v>7</v>
      </c>
    </row>
    <row r="186" spans="1:13">
      <c r="A186" s="5">
        <v>601843460575</v>
      </c>
      <c r="B186">
        <v>641.21</v>
      </c>
      <c r="C186">
        <v>33</v>
      </c>
      <c r="D186">
        <v>210</v>
      </c>
      <c r="E186">
        <v>585.42</v>
      </c>
      <c r="F186">
        <v>33</v>
      </c>
      <c r="G186">
        <v>228</v>
      </c>
      <c r="H186">
        <v>374.19</v>
      </c>
      <c r="I186">
        <v>18</v>
      </c>
      <c r="J186">
        <v>174</v>
      </c>
      <c r="K186">
        <v>1600.82</v>
      </c>
      <c r="L186">
        <v>84</v>
      </c>
      <c r="M186">
        <v>612</v>
      </c>
    </row>
    <row r="187" spans="1:13">
      <c r="A187" s="5">
        <v>601845064676</v>
      </c>
      <c r="B187">
        <v>156</v>
      </c>
      <c r="C187">
        <v>2</v>
      </c>
      <c r="D187">
        <v>19</v>
      </c>
      <c r="K187">
        <v>156</v>
      </c>
      <c r="L187">
        <v>2</v>
      </c>
      <c r="M187">
        <v>19</v>
      </c>
    </row>
    <row r="188" spans="1:13">
      <c r="A188" s="5">
        <v>601848536195</v>
      </c>
      <c r="B188">
        <v>120.7</v>
      </c>
      <c r="C188">
        <v>8</v>
      </c>
      <c r="D188">
        <v>46</v>
      </c>
      <c r="K188">
        <v>120.7</v>
      </c>
      <c r="L188">
        <v>8</v>
      </c>
      <c r="M188">
        <v>46</v>
      </c>
    </row>
    <row r="189" spans="1:13">
      <c r="A189" s="5">
        <v>601890751194</v>
      </c>
      <c r="B189">
        <v>409.37</v>
      </c>
      <c r="C189">
        <v>12</v>
      </c>
      <c r="D189">
        <v>76</v>
      </c>
      <c r="E189">
        <v>354.25</v>
      </c>
      <c r="F189">
        <v>11</v>
      </c>
      <c r="G189">
        <v>310</v>
      </c>
      <c r="H189">
        <v>667.93</v>
      </c>
      <c r="I189">
        <v>20</v>
      </c>
      <c r="J189">
        <v>325</v>
      </c>
      <c r="K189">
        <v>1431.55</v>
      </c>
      <c r="L189">
        <v>43</v>
      </c>
      <c r="M189">
        <v>711</v>
      </c>
    </row>
    <row r="190" spans="1:13">
      <c r="A190" s="5">
        <v>602081449138</v>
      </c>
      <c r="B190">
        <v>124.29</v>
      </c>
      <c r="C190">
        <v>7</v>
      </c>
      <c r="D190">
        <v>53</v>
      </c>
      <c r="H190">
        <v>121.68</v>
      </c>
      <c r="I190">
        <v>9</v>
      </c>
      <c r="J190">
        <v>34</v>
      </c>
      <c r="K190">
        <v>245.97</v>
      </c>
      <c r="L190">
        <v>16</v>
      </c>
      <c r="M190">
        <v>87</v>
      </c>
    </row>
    <row r="191" spans="1:13">
      <c r="A191" s="5">
        <v>602881179663</v>
      </c>
      <c r="B191">
        <v>9075.07</v>
      </c>
      <c r="C191">
        <v>170</v>
      </c>
      <c r="D191">
        <v>1411</v>
      </c>
      <c r="E191">
        <v>16530.16</v>
      </c>
      <c r="F191">
        <v>317</v>
      </c>
      <c r="G191">
        <v>1887</v>
      </c>
      <c r="H191">
        <v>12333.13</v>
      </c>
      <c r="I191">
        <v>226</v>
      </c>
      <c r="J191">
        <v>2037</v>
      </c>
      <c r="K191">
        <v>37938.36</v>
      </c>
      <c r="L191">
        <v>713</v>
      </c>
      <c r="M191">
        <v>5335</v>
      </c>
    </row>
    <row r="192" spans="1:13">
      <c r="A192" s="5">
        <v>603592215381</v>
      </c>
      <c r="B192">
        <v>169.03</v>
      </c>
      <c r="C192">
        <v>10</v>
      </c>
      <c r="D192">
        <v>82</v>
      </c>
      <c r="E192">
        <v>139.08</v>
      </c>
      <c r="F192">
        <v>8</v>
      </c>
      <c r="G192">
        <v>89</v>
      </c>
      <c r="H192">
        <v>167.69</v>
      </c>
      <c r="I192">
        <v>10</v>
      </c>
      <c r="J192">
        <v>73</v>
      </c>
      <c r="K192">
        <v>475.8</v>
      </c>
      <c r="L192">
        <v>28</v>
      </c>
      <c r="M192">
        <v>244</v>
      </c>
    </row>
    <row r="193" spans="1:13">
      <c r="A193" s="5">
        <v>604021319220</v>
      </c>
      <c r="B193">
        <v>1549.07</v>
      </c>
      <c r="C193">
        <v>26</v>
      </c>
      <c r="D193">
        <v>196</v>
      </c>
      <c r="E193">
        <v>1643.06</v>
      </c>
      <c r="F193">
        <v>27</v>
      </c>
      <c r="G193">
        <v>188</v>
      </c>
      <c r="H193">
        <v>847.72</v>
      </c>
      <c r="I193">
        <v>13</v>
      </c>
      <c r="J193">
        <v>173</v>
      </c>
      <c r="K193">
        <v>4039.85</v>
      </c>
      <c r="L193">
        <v>66</v>
      </c>
      <c r="M193">
        <v>557</v>
      </c>
    </row>
    <row r="194" spans="1:13">
      <c r="A194" s="5">
        <v>607031592886</v>
      </c>
      <c r="E194">
        <v>109.15</v>
      </c>
      <c r="F194">
        <v>4</v>
      </c>
      <c r="G194">
        <v>49</v>
      </c>
      <c r="K194">
        <v>109.15</v>
      </c>
      <c r="L194">
        <v>4</v>
      </c>
      <c r="M194">
        <v>49</v>
      </c>
    </row>
    <row r="195" spans="1:13">
      <c r="A195" s="5">
        <v>608292220953</v>
      </c>
      <c r="B195">
        <v>1596.69</v>
      </c>
      <c r="C195">
        <v>155</v>
      </c>
      <c r="D195">
        <v>152</v>
      </c>
      <c r="E195">
        <v>736.3</v>
      </c>
      <c r="F195">
        <v>71</v>
      </c>
      <c r="G195">
        <v>60</v>
      </c>
      <c r="K195">
        <v>2332.99</v>
      </c>
      <c r="L195">
        <v>226</v>
      </c>
      <c r="M195">
        <v>212</v>
      </c>
    </row>
    <row r="196" spans="1:13">
      <c r="A196" s="5">
        <v>610575643922</v>
      </c>
      <c r="B196">
        <v>279.71</v>
      </c>
      <c r="C196">
        <v>8</v>
      </c>
      <c r="D196">
        <v>55</v>
      </c>
      <c r="E196">
        <v>121.59</v>
      </c>
      <c r="F196">
        <v>3</v>
      </c>
      <c r="G196">
        <v>51</v>
      </c>
      <c r="K196">
        <v>401.3</v>
      </c>
      <c r="L196">
        <v>11</v>
      </c>
      <c r="M196">
        <v>106</v>
      </c>
    </row>
    <row r="197" spans="1:13">
      <c r="A197" s="5">
        <v>611461391391</v>
      </c>
      <c r="B197">
        <v>229.6</v>
      </c>
      <c r="C197">
        <v>8</v>
      </c>
      <c r="D197">
        <v>54</v>
      </c>
      <c r="E197">
        <v>439.25</v>
      </c>
      <c r="F197">
        <v>15</v>
      </c>
      <c r="G197">
        <v>342</v>
      </c>
      <c r="H197">
        <v>433.36</v>
      </c>
      <c r="I197">
        <v>14</v>
      </c>
      <c r="J197">
        <v>292</v>
      </c>
      <c r="K197">
        <v>1102.21</v>
      </c>
      <c r="L197">
        <v>37</v>
      </c>
      <c r="M197">
        <v>688</v>
      </c>
    </row>
    <row r="198" spans="1:13">
      <c r="A198" s="5">
        <v>611950399653</v>
      </c>
      <c r="B198">
        <v>427.74</v>
      </c>
      <c r="C198">
        <v>10</v>
      </c>
      <c r="D198">
        <v>93</v>
      </c>
      <c r="E198">
        <v>478.5</v>
      </c>
      <c r="F198">
        <v>11</v>
      </c>
      <c r="G198">
        <v>94</v>
      </c>
      <c r="H198">
        <v>214.13</v>
      </c>
      <c r="I198">
        <v>5</v>
      </c>
      <c r="J198">
        <v>85</v>
      </c>
      <c r="K198">
        <v>1120.37</v>
      </c>
      <c r="L198">
        <v>26</v>
      </c>
      <c r="M198">
        <v>272</v>
      </c>
    </row>
    <row r="199" spans="1:13">
      <c r="A199" s="5">
        <v>613513119392</v>
      </c>
      <c r="B199">
        <v>7273.82</v>
      </c>
      <c r="C199">
        <v>142</v>
      </c>
      <c r="D199">
        <v>1166</v>
      </c>
      <c r="E199">
        <v>96724.05</v>
      </c>
      <c r="F199">
        <v>1887</v>
      </c>
      <c r="G199">
        <v>6181</v>
      </c>
      <c r="H199">
        <v>48477.86</v>
      </c>
      <c r="I199">
        <v>928</v>
      </c>
      <c r="J199">
        <v>3967</v>
      </c>
      <c r="K199">
        <v>152475.73</v>
      </c>
      <c r="L199">
        <v>2957</v>
      </c>
      <c r="M199">
        <v>11314</v>
      </c>
    </row>
    <row r="200" spans="1:13">
      <c r="A200" s="5">
        <v>613902243729</v>
      </c>
      <c r="B200">
        <v>5117</v>
      </c>
      <c r="C200">
        <v>430</v>
      </c>
      <c r="D200">
        <v>14</v>
      </c>
      <c r="E200">
        <v>4624.36</v>
      </c>
      <c r="F200">
        <v>409</v>
      </c>
      <c r="G200">
        <v>67</v>
      </c>
      <c r="H200">
        <v>3756.89</v>
      </c>
      <c r="I200">
        <v>325</v>
      </c>
      <c r="J200">
        <v>114</v>
      </c>
      <c r="K200">
        <v>13498.25</v>
      </c>
      <c r="L200">
        <v>1164</v>
      </c>
      <c r="M200">
        <v>195</v>
      </c>
    </row>
    <row r="201" spans="1:13">
      <c r="A201" s="5">
        <v>613903175099</v>
      </c>
      <c r="E201">
        <v>121.54</v>
      </c>
      <c r="F201">
        <v>4</v>
      </c>
      <c r="G201">
        <v>29</v>
      </c>
      <c r="K201">
        <v>121.54</v>
      </c>
      <c r="L201">
        <v>4</v>
      </c>
      <c r="M201">
        <v>29</v>
      </c>
    </row>
    <row r="202" spans="1:13">
      <c r="A202" s="5">
        <v>615652557727</v>
      </c>
      <c r="H202">
        <v>141.12</v>
      </c>
      <c r="I202">
        <v>15</v>
      </c>
      <c r="J202">
        <v>160</v>
      </c>
      <c r="K202">
        <v>141.12</v>
      </c>
      <c r="L202">
        <v>15</v>
      </c>
      <c r="M202">
        <v>160</v>
      </c>
    </row>
    <row r="203" spans="1:13">
      <c r="A203" s="5">
        <v>618254773398</v>
      </c>
      <c r="H203">
        <v>449.5</v>
      </c>
      <c r="I203">
        <v>5</v>
      </c>
      <c r="J203">
        <v>48</v>
      </c>
      <c r="K203">
        <v>449.5</v>
      </c>
      <c r="L203">
        <v>5</v>
      </c>
      <c r="M203">
        <v>48</v>
      </c>
    </row>
    <row r="204" spans="1:13">
      <c r="A204" s="5">
        <v>620399928751</v>
      </c>
      <c r="E204">
        <v>158.7</v>
      </c>
      <c r="F204">
        <v>3</v>
      </c>
      <c r="G204">
        <v>32</v>
      </c>
      <c r="K204">
        <v>158.7</v>
      </c>
      <c r="L204">
        <v>3</v>
      </c>
      <c r="M204">
        <v>32</v>
      </c>
    </row>
    <row r="205" spans="1:13">
      <c r="A205" s="5">
        <v>620626542639</v>
      </c>
      <c r="H205">
        <v>312</v>
      </c>
      <c r="I205">
        <v>8</v>
      </c>
      <c r="J205">
        <v>16</v>
      </c>
      <c r="K205">
        <v>312</v>
      </c>
      <c r="L205">
        <v>8</v>
      </c>
      <c r="M205">
        <v>16</v>
      </c>
    </row>
    <row r="206" spans="1:13">
      <c r="A206" s="5">
        <v>621127983607</v>
      </c>
      <c r="E206">
        <v>156</v>
      </c>
      <c r="F206">
        <v>4</v>
      </c>
      <c r="G206">
        <v>8</v>
      </c>
      <c r="K206">
        <v>156</v>
      </c>
      <c r="L206">
        <v>4</v>
      </c>
      <c r="M206">
        <v>8</v>
      </c>
    </row>
    <row r="207" spans="1:13">
      <c r="A207" s="5">
        <v>621584076904</v>
      </c>
      <c r="B207">
        <v>2743.81</v>
      </c>
      <c r="C207">
        <v>51</v>
      </c>
      <c r="D207">
        <v>1158</v>
      </c>
      <c r="E207">
        <v>2813.26</v>
      </c>
      <c r="F207">
        <v>54</v>
      </c>
      <c r="G207">
        <v>1177</v>
      </c>
      <c r="H207">
        <v>2065.16</v>
      </c>
      <c r="I207">
        <v>40</v>
      </c>
      <c r="J207">
        <v>984</v>
      </c>
      <c r="K207">
        <v>7622.23</v>
      </c>
      <c r="L207">
        <v>145</v>
      </c>
      <c r="M207">
        <v>3319</v>
      </c>
    </row>
    <row r="208" spans="1:13">
      <c r="A208" s="5">
        <v>621693389532</v>
      </c>
      <c r="B208">
        <v>436.58</v>
      </c>
      <c r="C208">
        <v>17</v>
      </c>
      <c r="D208">
        <v>54</v>
      </c>
      <c r="E208">
        <v>139.8</v>
      </c>
      <c r="F208">
        <v>6</v>
      </c>
      <c r="G208">
        <v>53</v>
      </c>
      <c r="H208">
        <v>120.39</v>
      </c>
      <c r="I208">
        <v>5</v>
      </c>
      <c r="J208">
        <v>37</v>
      </c>
      <c r="K208">
        <v>696.77</v>
      </c>
      <c r="L208">
        <v>28</v>
      </c>
      <c r="M208">
        <v>144</v>
      </c>
    </row>
    <row r="209" spans="1:13">
      <c r="A209" s="5">
        <v>622645559255</v>
      </c>
      <c r="B209">
        <v>1522.79</v>
      </c>
      <c r="C209">
        <v>54</v>
      </c>
      <c r="D209">
        <v>242</v>
      </c>
      <c r="E209">
        <v>987.45</v>
      </c>
      <c r="F209">
        <v>34</v>
      </c>
      <c r="G209">
        <v>246</v>
      </c>
      <c r="H209">
        <v>1933.48</v>
      </c>
      <c r="I209">
        <v>66</v>
      </c>
      <c r="J209">
        <v>250</v>
      </c>
      <c r="K209">
        <v>4443.72</v>
      </c>
      <c r="L209">
        <v>154</v>
      </c>
      <c r="M209">
        <v>738</v>
      </c>
    </row>
    <row r="210" spans="1:13">
      <c r="A210" s="5">
        <v>624125029445</v>
      </c>
      <c r="H210">
        <v>119.8</v>
      </c>
      <c r="I210">
        <v>2</v>
      </c>
      <c r="J210">
        <v>54</v>
      </c>
      <c r="K210">
        <v>119.8</v>
      </c>
      <c r="L210">
        <v>2</v>
      </c>
      <c r="M210">
        <v>54</v>
      </c>
    </row>
    <row r="211" spans="1:13">
      <c r="A211" s="5">
        <v>624157848041</v>
      </c>
      <c r="B211">
        <v>2767.97</v>
      </c>
      <c r="C211">
        <v>53</v>
      </c>
      <c r="D211">
        <v>652</v>
      </c>
      <c r="E211">
        <v>3097.02</v>
      </c>
      <c r="F211">
        <v>59</v>
      </c>
      <c r="G211">
        <v>667</v>
      </c>
      <c r="H211">
        <v>2263.04</v>
      </c>
      <c r="I211">
        <v>42</v>
      </c>
      <c r="J211">
        <v>633</v>
      </c>
      <c r="K211">
        <v>8128.03</v>
      </c>
      <c r="L211">
        <v>154</v>
      </c>
      <c r="M211">
        <v>1952</v>
      </c>
    </row>
    <row r="212" spans="1:13">
      <c r="A212" s="5">
        <v>624636128578</v>
      </c>
      <c r="B212">
        <v>336.9</v>
      </c>
      <c r="C212">
        <v>6</v>
      </c>
      <c r="D212">
        <v>144</v>
      </c>
      <c r="E212">
        <v>179.7</v>
      </c>
      <c r="F212">
        <v>3</v>
      </c>
      <c r="G212">
        <v>173</v>
      </c>
      <c r="K212">
        <v>516.6</v>
      </c>
      <c r="L212">
        <v>9</v>
      </c>
      <c r="M212">
        <v>317</v>
      </c>
    </row>
    <row r="213" spans="1:13">
      <c r="A213" s="5">
        <v>627410507881</v>
      </c>
      <c r="H213">
        <v>125.2</v>
      </c>
      <c r="I213">
        <v>10</v>
      </c>
      <c r="J213">
        <v>37</v>
      </c>
      <c r="K213">
        <v>125.2</v>
      </c>
      <c r="L213">
        <v>10</v>
      </c>
      <c r="M213">
        <v>37</v>
      </c>
    </row>
    <row r="214" spans="1:13">
      <c r="A214" s="5">
        <v>627413079207</v>
      </c>
      <c r="B214">
        <v>946.2</v>
      </c>
      <c r="C214">
        <v>32</v>
      </c>
      <c r="D214">
        <v>104</v>
      </c>
      <c r="E214">
        <v>870.35</v>
      </c>
      <c r="F214">
        <v>29</v>
      </c>
      <c r="G214">
        <v>100</v>
      </c>
      <c r="H214">
        <v>2456.8</v>
      </c>
      <c r="I214">
        <v>82</v>
      </c>
      <c r="J214">
        <v>77</v>
      </c>
      <c r="K214">
        <v>4273.35</v>
      </c>
      <c r="L214">
        <v>143</v>
      </c>
      <c r="M214">
        <v>281</v>
      </c>
    </row>
    <row r="215" spans="1:13">
      <c r="A215" s="5">
        <v>628767299363</v>
      </c>
      <c r="B215">
        <v>145.98</v>
      </c>
      <c r="C215">
        <v>3</v>
      </c>
      <c r="D215">
        <v>32</v>
      </c>
      <c r="H215">
        <v>146.29</v>
      </c>
      <c r="I215">
        <v>3</v>
      </c>
      <c r="J215">
        <v>24</v>
      </c>
      <c r="K215">
        <v>292.27</v>
      </c>
      <c r="L215">
        <v>6</v>
      </c>
      <c r="M215">
        <v>56</v>
      </c>
    </row>
    <row r="216" spans="1:13">
      <c r="A216" t="s">
        <v>472</v>
      </c>
      <c r="B216">
        <v>2278375.37</v>
      </c>
      <c r="C216">
        <v>118349</v>
      </c>
      <c r="D216">
        <v>381789</v>
      </c>
      <c r="E216">
        <v>2592100.81</v>
      </c>
      <c r="F216">
        <v>129148</v>
      </c>
      <c r="G216">
        <v>415859</v>
      </c>
      <c r="H216">
        <v>2458289.88</v>
      </c>
      <c r="I216">
        <v>123584</v>
      </c>
      <c r="J216">
        <v>405017</v>
      </c>
      <c r="K216">
        <v>7328766.06</v>
      </c>
      <c r="L216">
        <v>371081</v>
      </c>
      <c r="M216">
        <v>1202665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207"/>
  <sheetViews>
    <sheetView topLeftCell="D1" workbookViewId="0">
      <selection activeCell="X2" sqref="X2:Z28"/>
    </sheetView>
  </sheetViews>
  <sheetFormatPr defaultColWidth="8.88888888888889" defaultRowHeight="14.4"/>
  <cols>
    <col min="1" max="1" width="14.1111111111111"/>
    <col min="2" max="7" width="19.7777777777778"/>
    <col min="8" max="9" width="22"/>
    <col min="10" max="10" width="24.2222222222222"/>
  </cols>
  <sheetData>
    <row r="3" spans="2:3">
      <c r="B3" t="s">
        <v>108</v>
      </c>
      <c r="C3" t="s">
        <v>459</v>
      </c>
    </row>
    <row r="4" spans="2:10">
      <c r="B4">
        <v>20201125</v>
      </c>
      <c r="E4">
        <v>20201126</v>
      </c>
      <c r="H4" t="s">
        <v>460</v>
      </c>
      <c r="I4" t="s">
        <v>461</v>
      </c>
      <c r="J4" t="s">
        <v>462</v>
      </c>
    </row>
    <row r="5" spans="1:7">
      <c r="A5" t="s">
        <v>109</v>
      </c>
      <c r="B5" t="s">
        <v>466</v>
      </c>
      <c r="C5" t="s">
        <v>467</v>
      </c>
      <c r="D5" t="s">
        <v>468</v>
      </c>
      <c r="E5" t="s">
        <v>466</v>
      </c>
      <c r="F5" t="s">
        <v>467</v>
      </c>
      <c r="G5" t="s">
        <v>468</v>
      </c>
    </row>
    <row r="6" spans="1:10">
      <c r="A6" s="5">
        <v>14816670119</v>
      </c>
      <c r="B6">
        <v>1707.64</v>
      </c>
      <c r="C6">
        <v>193</v>
      </c>
      <c r="D6">
        <v>488</v>
      </c>
      <c r="E6">
        <v>1613.31</v>
      </c>
      <c r="F6">
        <v>193</v>
      </c>
      <c r="G6">
        <v>442</v>
      </c>
      <c r="H6">
        <v>3320.95</v>
      </c>
      <c r="I6">
        <v>386</v>
      </c>
      <c r="J6">
        <v>930</v>
      </c>
    </row>
    <row r="7" spans="1:10">
      <c r="A7" s="5">
        <v>15699771744</v>
      </c>
      <c r="B7">
        <v>26439.02</v>
      </c>
      <c r="C7">
        <v>949</v>
      </c>
      <c r="D7">
        <v>3849</v>
      </c>
      <c r="E7">
        <v>29040.74</v>
      </c>
      <c r="F7">
        <v>1054</v>
      </c>
      <c r="G7">
        <v>3742</v>
      </c>
      <c r="H7">
        <v>55479.76</v>
      </c>
      <c r="I7">
        <v>2003</v>
      </c>
      <c r="J7">
        <v>7591</v>
      </c>
    </row>
    <row r="8" spans="1:10">
      <c r="A8" s="5">
        <v>15699803229</v>
      </c>
      <c r="B8">
        <v>18273.23</v>
      </c>
      <c r="C8">
        <v>917</v>
      </c>
      <c r="D8">
        <v>2375</v>
      </c>
      <c r="E8">
        <v>21632.85</v>
      </c>
      <c r="F8">
        <v>1110</v>
      </c>
      <c r="G8">
        <v>2314</v>
      </c>
      <c r="H8">
        <v>39906.08</v>
      </c>
      <c r="I8">
        <v>2027</v>
      </c>
      <c r="J8">
        <v>4689</v>
      </c>
    </row>
    <row r="9" spans="1:10">
      <c r="A9" s="5">
        <v>16175250812</v>
      </c>
      <c r="B9">
        <v>3714.92</v>
      </c>
      <c r="C9">
        <v>173</v>
      </c>
      <c r="D9">
        <v>203</v>
      </c>
      <c r="E9">
        <v>4016.61</v>
      </c>
      <c r="F9">
        <v>193</v>
      </c>
      <c r="G9">
        <v>242</v>
      </c>
      <c r="H9">
        <v>7731.53</v>
      </c>
      <c r="I9">
        <v>366</v>
      </c>
      <c r="J9">
        <v>445</v>
      </c>
    </row>
    <row r="10" spans="1:10">
      <c r="A10" s="5">
        <v>17059283658</v>
      </c>
      <c r="B10">
        <v>479.31</v>
      </c>
      <c r="C10">
        <v>47</v>
      </c>
      <c r="D10">
        <v>255</v>
      </c>
      <c r="E10">
        <v>1139.21</v>
      </c>
      <c r="F10">
        <v>114</v>
      </c>
      <c r="G10">
        <v>281</v>
      </c>
      <c r="H10">
        <v>1618.52</v>
      </c>
      <c r="I10">
        <v>161</v>
      </c>
      <c r="J10">
        <v>536</v>
      </c>
    </row>
    <row r="11" spans="1:10">
      <c r="A11" s="5">
        <v>17609664652</v>
      </c>
      <c r="B11">
        <v>3908.11</v>
      </c>
      <c r="C11">
        <v>779</v>
      </c>
      <c r="D11">
        <v>1754</v>
      </c>
      <c r="E11">
        <v>3476.17</v>
      </c>
      <c r="F11">
        <v>704</v>
      </c>
      <c r="G11">
        <v>1804</v>
      </c>
      <c r="H11">
        <v>7384.28</v>
      </c>
      <c r="I11">
        <v>1483</v>
      </c>
      <c r="J11">
        <v>3558</v>
      </c>
    </row>
    <row r="12" spans="1:10">
      <c r="A12" s="5">
        <v>17609716325</v>
      </c>
      <c r="B12">
        <v>3701.75</v>
      </c>
      <c r="C12">
        <v>228</v>
      </c>
      <c r="D12">
        <v>247</v>
      </c>
      <c r="E12">
        <v>2526.46</v>
      </c>
      <c r="F12">
        <v>155</v>
      </c>
      <c r="G12">
        <v>245</v>
      </c>
      <c r="H12">
        <v>6228.21</v>
      </c>
      <c r="I12">
        <v>383</v>
      </c>
      <c r="J12">
        <v>492</v>
      </c>
    </row>
    <row r="13" spans="1:10">
      <c r="A13" s="5">
        <v>17609756261</v>
      </c>
      <c r="B13">
        <v>2154.52</v>
      </c>
      <c r="C13">
        <v>217</v>
      </c>
      <c r="D13">
        <v>674</v>
      </c>
      <c r="E13">
        <v>1711.87</v>
      </c>
      <c r="F13">
        <v>170</v>
      </c>
      <c r="G13">
        <v>572</v>
      </c>
      <c r="H13">
        <v>3866.39</v>
      </c>
      <c r="I13">
        <v>387</v>
      </c>
      <c r="J13">
        <v>1246</v>
      </c>
    </row>
    <row r="14" spans="1:10">
      <c r="A14" s="5">
        <v>17609832853</v>
      </c>
      <c r="B14">
        <v>7378.73</v>
      </c>
      <c r="C14">
        <v>2653</v>
      </c>
      <c r="D14">
        <v>6732</v>
      </c>
      <c r="E14">
        <v>6454.64</v>
      </c>
      <c r="F14">
        <v>2255</v>
      </c>
      <c r="G14">
        <v>5939</v>
      </c>
      <c r="H14">
        <v>13833.37</v>
      </c>
      <c r="I14">
        <v>4908</v>
      </c>
      <c r="J14">
        <v>12671</v>
      </c>
    </row>
    <row r="15" spans="1:10">
      <c r="A15" s="5">
        <v>17609936348</v>
      </c>
      <c r="B15">
        <v>5776.03</v>
      </c>
      <c r="C15">
        <v>4039</v>
      </c>
      <c r="D15">
        <v>9583</v>
      </c>
      <c r="E15">
        <v>5838.89</v>
      </c>
      <c r="F15">
        <v>4057</v>
      </c>
      <c r="G15">
        <v>9964</v>
      </c>
      <c r="H15">
        <v>11614.92</v>
      </c>
      <c r="I15">
        <v>8096</v>
      </c>
      <c r="J15">
        <v>19547</v>
      </c>
    </row>
    <row r="16" spans="1:10">
      <c r="A16" s="5">
        <v>17609980146</v>
      </c>
      <c r="B16">
        <v>2828.51</v>
      </c>
      <c r="C16">
        <v>555</v>
      </c>
      <c r="D16">
        <v>1836</v>
      </c>
      <c r="E16">
        <v>2583.55</v>
      </c>
      <c r="F16">
        <v>503</v>
      </c>
      <c r="G16">
        <v>1624</v>
      </c>
      <c r="H16">
        <v>5412.06</v>
      </c>
      <c r="I16">
        <v>1058</v>
      </c>
      <c r="J16">
        <v>3460</v>
      </c>
    </row>
    <row r="17" spans="1:10">
      <c r="A17" s="5">
        <v>17704561464</v>
      </c>
      <c r="B17">
        <v>55304.85</v>
      </c>
      <c r="C17">
        <v>4127</v>
      </c>
      <c r="D17">
        <v>9892</v>
      </c>
      <c r="E17">
        <v>47550.02</v>
      </c>
      <c r="F17">
        <v>3552</v>
      </c>
      <c r="G17">
        <v>9734</v>
      </c>
      <c r="H17">
        <v>102854.87</v>
      </c>
      <c r="I17">
        <v>7679</v>
      </c>
      <c r="J17">
        <v>19626</v>
      </c>
    </row>
    <row r="18" spans="1:10">
      <c r="A18" s="5">
        <v>18943200386</v>
      </c>
      <c r="B18">
        <v>6503.03</v>
      </c>
      <c r="C18">
        <v>1429</v>
      </c>
      <c r="D18">
        <v>3232</v>
      </c>
      <c r="E18">
        <v>6148.96</v>
      </c>
      <c r="F18">
        <v>1370</v>
      </c>
      <c r="G18">
        <v>3013</v>
      </c>
      <c r="H18">
        <v>12651.99</v>
      </c>
      <c r="I18">
        <v>2799</v>
      </c>
      <c r="J18">
        <v>6245</v>
      </c>
    </row>
    <row r="19" spans="1:10">
      <c r="A19" s="5">
        <v>19539059607</v>
      </c>
      <c r="B19">
        <v>7908.98</v>
      </c>
      <c r="C19">
        <v>385</v>
      </c>
      <c r="D19">
        <v>1030</v>
      </c>
      <c r="E19">
        <v>7181.77</v>
      </c>
      <c r="F19">
        <v>352</v>
      </c>
      <c r="G19">
        <v>1020</v>
      </c>
      <c r="H19">
        <v>15090.75</v>
      </c>
      <c r="I19">
        <v>737</v>
      </c>
      <c r="J19">
        <v>2050</v>
      </c>
    </row>
    <row r="20" spans="1:10">
      <c r="A20" s="5">
        <v>37253526527</v>
      </c>
      <c r="B20">
        <v>22012.55</v>
      </c>
      <c r="C20">
        <v>2040</v>
      </c>
      <c r="D20">
        <v>3861</v>
      </c>
      <c r="E20">
        <v>18397.95</v>
      </c>
      <c r="F20">
        <v>1687</v>
      </c>
      <c r="G20">
        <v>3247</v>
      </c>
      <c r="H20">
        <v>40410.5</v>
      </c>
      <c r="I20">
        <v>3727</v>
      </c>
      <c r="J20">
        <v>7108</v>
      </c>
    </row>
    <row r="21" spans="1:10">
      <c r="A21" s="5">
        <v>37253770022</v>
      </c>
      <c r="B21">
        <v>2168.8</v>
      </c>
      <c r="C21">
        <v>254</v>
      </c>
      <c r="D21">
        <v>593</v>
      </c>
      <c r="E21">
        <v>2322.69</v>
      </c>
      <c r="F21">
        <v>269</v>
      </c>
      <c r="G21">
        <v>578</v>
      </c>
      <c r="H21">
        <v>4491.49</v>
      </c>
      <c r="I21">
        <v>523</v>
      </c>
      <c r="J21">
        <v>1171</v>
      </c>
    </row>
    <row r="22" spans="1:10">
      <c r="A22" s="5">
        <v>37254243740</v>
      </c>
      <c r="B22">
        <v>9985.44</v>
      </c>
      <c r="C22">
        <v>668</v>
      </c>
      <c r="D22">
        <v>1111</v>
      </c>
      <c r="E22">
        <v>9547.22</v>
      </c>
      <c r="F22">
        <v>642</v>
      </c>
      <c r="G22">
        <v>1002</v>
      </c>
      <c r="H22">
        <v>19532.66</v>
      </c>
      <c r="I22">
        <v>1310</v>
      </c>
      <c r="J22">
        <v>2113</v>
      </c>
    </row>
    <row r="23" spans="1:10">
      <c r="A23" s="5">
        <v>37318730769</v>
      </c>
      <c r="B23">
        <v>1137.54</v>
      </c>
      <c r="C23">
        <v>86</v>
      </c>
      <c r="D23">
        <v>366</v>
      </c>
      <c r="E23">
        <v>828.29</v>
      </c>
      <c r="F23">
        <v>61</v>
      </c>
      <c r="G23">
        <v>328</v>
      </c>
      <c r="H23">
        <v>1965.83</v>
      </c>
      <c r="I23">
        <v>147</v>
      </c>
      <c r="J23">
        <v>694</v>
      </c>
    </row>
    <row r="24" spans="1:10">
      <c r="A24" s="5">
        <v>39290708556</v>
      </c>
      <c r="B24">
        <v>98021.81</v>
      </c>
      <c r="C24">
        <v>1390</v>
      </c>
      <c r="D24">
        <v>8127</v>
      </c>
      <c r="E24">
        <v>86368.33</v>
      </c>
      <c r="F24">
        <v>1229</v>
      </c>
      <c r="G24">
        <v>7213</v>
      </c>
      <c r="H24">
        <v>184390.14</v>
      </c>
      <c r="I24">
        <v>2619</v>
      </c>
      <c r="J24">
        <v>15340</v>
      </c>
    </row>
    <row r="25" spans="1:10">
      <c r="A25" s="5">
        <v>39788807046</v>
      </c>
      <c r="B25">
        <v>33312.85</v>
      </c>
      <c r="C25">
        <v>3127</v>
      </c>
      <c r="D25">
        <v>7057</v>
      </c>
      <c r="E25">
        <v>29757.16</v>
      </c>
      <c r="F25">
        <v>2769</v>
      </c>
      <c r="G25">
        <v>6102</v>
      </c>
      <c r="H25">
        <v>63070.01</v>
      </c>
      <c r="I25">
        <v>5896</v>
      </c>
      <c r="J25">
        <v>13159</v>
      </c>
    </row>
    <row r="26" spans="1:10">
      <c r="A26" s="5">
        <v>39800042951</v>
      </c>
      <c r="B26">
        <v>9448.64</v>
      </c>
      <c r="C26">
        <v>426</v>
      </c>
      <c r="D26">
        <v>937</v>
      </c>
      <c r="E26">
        <v>6987.01</v>
      </c>
      <c r="F26">
        <v>309</v>
      </c>
      <c r="G26">
        <v>875</v>
      </c>
      <c r="H26">
        <v>16435.65</v>
      </c>
      <c r="I26">
        <v>735</v>
      </c>
      <c r="J26">
        <v>1812</v>
      </c>
    </row>
    <row r="27" spans="1:10">
      <c r="A27" s="5">
        <v>39829692578</v>
      </c>
      <c r="B27">
        <v>12024.34</v>
      </c>
      <c r="C27">
        <v>1410</v>
      </c>
      <c r="D27">
        <v>2785</v>
      </c>
      <c r="E27">
        <v>14093.04</v>
      </c>
      <c r="F27">
        <v>1638</v>
      </c>
      <c r="G27">
        <v>2724</v>
      </c>
      <c r="H27">
        <v>26117.38</v>
      </c>
      <c r="I27">
        <v>3048</v>
      </c>
      <c r="J27">
        <v>5509</v>
      </c>
    </row>
    <row r="28" spans="1:10">
      <c r="A28" s="5">
        <v>40596755110</v>
      </c>
      <c r="B28">
        <v>5843.33</v>
      </c>
      <c r="C28">
        <v>297</v>
      </c>
      <c r="D28">
        <v>797</v>
      </c>
      <c r="E28">
        <v>2415.81</v>
      </c>
      <c r="F28">
        <v>127</v>
      </c>
      <c r="G28">
        <v>605</v>
      </c>
      <c r="H28">
        <v>8259.14</v>
      </c>
      <c r="I28">
        <v>424</v>
      </c>
      <c r="J28">
        <v>1402</v>
      </c>
    </row>
    <row r="29" spans="1:10">
      <c r="A29" s="5">
        <v>40611478319</v>
      </c>
      <c r="B29">
        <v>24918.47</v>
      </c>
      <c r="C29">
        <v>349</v>
      </c>
      <c r="D29">
        <v>1723</v>
      </c>
      <c r="E29">
        <v>22225.69</v>
      </c>
      <c r="F29">
        <v>308</v>
      </c>
      <c r="G29">
        <v>1567</v>
      </c>
      <c r="H29">
        <v>47144.16</v>
      </c>
      <c r="I29">
        <v>657</v>
      </c>
      <c r="J29">
        <v>3290</v>
      </c>
    </row>
    <row r="30" spans="1:10">
      <c r="A30" s="5">
        <v>41141176393</v>
      </c>
      <c r="B30">
        <v>154626.2</v>
      </c>
      <c r="C30">
        <v>3069</v>
      </c>
      <c r="D30">
        <v>13494</v>
      </c>
      <c r="E30">
        <v>153785.96</v>
      </c>
      <c r="F30">
        <v>3065</v>
      </c>
      <c r="G30">
        <v>12845</v>
      </c>
      <c r="H30">
        <v>308412.16</v>
      </c>
      <c r="I30">
        <v>6134</v>
      </c>
      <c r="J30">
        <v>26339</v>
      </c>
    </row>
    <row r="31" spans="1:10">
      <c r="A31" s="5">
        <v>42759737847</v>
      </c>
      <c r="B31">
        <v>7617.47</v>
      </c>
      <c r="C31">
        <v>123</v>
      </c>
      <c r="D31">
        <v>965</v>
      </c>
      <c r="E31">
        <v>9881.39</v>
      </c>
      <c r="F31">
        <v>158</v>
      </c>
      <c r="G31">
        <v>985</v>
      </c>
      <c r="H31">
        <v>17498.86</v>
      </c>
      <c r="I31">
        <v>281</v>
      </c>
      <c r="J31">
        <v>1950</v>
      </c>
    </row>
    <row r="32" spans="1:10">
      <c r="A32" s="5">
        <v>43893226461</v>
      </c>
      <c r="B32">
        <v>15322.82</v>
      </c>
      <c r="C32">
        <v>2246</v>
      </c>
      <c r="D32">
        <v>3861</v>
      </c>
      <c r="E32">
        <v>11925.98</v>
      </c>
      <c r="F32">
        <v>1727</v>
      </c>
      <c r="G32">
        <v>3297</v>
      </c>
      <c r="H32">
        <v>27248.8</v>
      </c>
      <c r="I32">
        <v>3973</v>
      </c>
      <c r="J32">
        <v>7158</v>
      </c>
    </row>
    <row r="33" spans="1:10">
      <c r="A33" s="5">
        <v>43988989706</v>
      </c>
      <c r="B33">
        <v>19431.74</v>
      </c>
      <c r="C33">
        <v>3190</v>
      </c>
      <c r="D33">
        <v>6271</v>
      </c>
      <c r="E33">
        <v>17617.17</v>
      </c>
      <c r="F33">
        <v>2894</v>
      </c>
      <c r="G33">
        <v>5635</v>
      </c>
      <c r="H33">
        <v>37048.91</v>
      </c>
      <c r="I33">
        <v>6084</v>
      </c>
      <c r="J33">
        <v>11906</v>
      </c>
    </row>
    <row r="34" spans="1:10">
      <c r="A34" s="5">
        <v>520538406051</v>
      </c>
      <c r="B34">
        <v>22511.11</v>
      </c>
      <c r="C34">
        <v>368</v>
      </c>
      <c r="D34">
        <v>1944</v>
      </c>
      <c r="E34">
        <v>20754.04</v>
      </c>
      <c r="F34">
        <v>336</v>
      </c>
      <c r="G34">
        <v>1850</v>
      </c>
      <c r="H34">
        <v>43265.15</v>
      </c>
      <c r="I34">
        <v>704</v>
      </c>
      <c r="J34">
        <v>3794</v>
      </c>
    </row>
    <row r="35" spans="1:10">
      <c r="A35" s="5">
        <v>521804256985</v>
      </c>
      <c r="B35">
        <v>26822.76</v>
      </c>
      <c r="C35">
        <v>556</v>
      </c>
      <c r="D35">
        <v>2351</v>
      </c>
      <c r="E35">
        <v>31242.16</v>
      </c>
      <c r="F35">
        <v>665</v>
      </c>
      <c r="G35">
        <v>2508</v>
      </c>
      <c r="H35">
        <v>58064.92</v>
      </c>
      <c r="I35">
        <v>1221</v>
      </c>
      <c r="J35">
        <v>4859</v>
      </c>
    </row>
    <row r="36" spans="1:10">
      <c r="A36" s="5">
        <v>521869636173</v>
      </c>
      <c r="B36">
        <v>5071.74</v>
      </c>
      <c r="C36">
        <v>186</v>
      </c>
      <c r="D36">
        <v>666</v>
      </c>
      <c r="E36">
        <v>5509.4</v>
      </c>
      <c r="F36">
        <v>204</v>
      </c>
      <c r="G36">
        <v>632</v>
      </c>
      <c r="H36">
        <v>10581.14</v>
      </c>
      <c r="I36">
        <v>390</v>
      </c>
      <c r="J36">
        <v>1298</v>
      </c>
    </row>
    <row r="37" spans="1:10">
      <c r="A37" s="5">
        <v>523138079161</v>
      </c>
      <c r="B37">
        <v>1615.87</v>
      </c>
      <c r="C37">
        <v>245</v>
      </c>
      <c r="D37">
        <v>616</v>
      </c>
      <c r="E37">
        <v>1218.85</v>
      </c>
      <c r="F37">
        <v>187</v>
      </c>
      <c r="G37">
        <v>570</v>
      </c>
      <c r="H37">
        <v>2834.72</v>
      </c>
      <c r="I37">
        <v>432</v>
      </c>
      <c r="J37">
        <v>1186</v>
      </c>
    </row>
    <row r="38" spans="1:10">
      <c r="A38" s="5">
        <v>524754970729</v>
      </c>
      <c r="B38">
        <v>1688.07</v>
      </c>
      <c r="C38">
        <v>49</v>
      </c>
      <c r="D38">
        <v>765</v>
      </c>
      <c r="E38">
        <v>1743.52</v>
      </c>
      <c r="F38">
        <v>52</v>
      </c>
      <c r="G38">
        <v>751</v>
      </c>
      <c r="H38">
        <v>3431.59</v>
      </c>
      <c r="I38">
        <v>101</v>
      </c>
      <c r="J38">
        <v>1516</v>
      </c>
    </row>
    <row r="39" spans="1:10">
      <c r="A39" s="5">
        <v>525000115434</v>
      </c>
      <c r="B39">
        <v>1205.24</v>
      </c>
      <c r="C39">
        <v>85</v>
      </c>
      <c r="D39">
        <v>670</v>
      </c>
      <c r="E39">
        <v>1485.67</v>
      </c>
      <c r="F39">
        <v>105</v>
      </c>
      <c r="G39">
        <v>775</v>
      </c>
      <c r="H39">
        <v>2690.91</v>
      </c>
      <c r="I39">
        <v>190</v>
      </c>
      <c r="J39">
        <v>1445</v>
      </c>
    </row>
    <row r="40" spans="1:10">
      <c r="A40" s="5">
        <v>525048016525</v>
      </c>
      <c r="B40">
        <v>4387.52</v>
      </c>
      <c r="C40">
        <v>220</v>
      </c>
      <c r="D40">
        <v>1019</v>
      </c>
      <c r="E40">
        <v>4335.69</v>
      </c>
      <c r="F40">
        <v>219</v>
      </c>
      <c r="G40">
        <v>653</v>
      </c>
      <c r="H40">
        <v>8723.21</v>
      </c>
      <c r="I40">
        <v>439</v>
      </c>
      <c r="J40">
        <v>1672</v>
      </c>
    </row>
    <row r="41" spans="1:10">
      <c r="A41" s="5">
        <v>526145930115</v>
      </c>
      <c r="B41">
        <v>1059.51</v>
      </c>
      <c r="C41">
        <v>15</v>
      </c>
      <c r="D41">
        <v>216</v>
      </c>
      <c r="E41">
        <v>2328.78</v>
      </c>
      <c r="F41">
        <v>34</v>
      </c>
      <c r="G41">
        <v>256</v>
      </c>
      <c r="H41">
        <v>3388.29</v>
      </c>
      <c r="I41">
        <v>49</v>
      </c>
      <c r="J41">
        <v>472</v>
      </c>
    </row>
    <row r="42" spans="1:10">
      <c r="A42" s="5">
        <v>527119411115</v>
      </c>
      <c r="B42">
        <v>669.56</v>
      </c>
      <c r="C42">
        <v>16</v>
      </c>
      <c r="D42">
        <v>97</v>
      </c>
      <c r="E42">
        <v>577.78</v>
      </c>
      <c r="F42">
        <v>15</v>
      </c>
      <c r="G42">
        <v>91</v>
      </c>
      <c r="H42">
        <v>1247.34</v>
      </c>
      <c r="I42">
        <v>31</v>
      </c>
      <c r="J42">
        <v>188</v>
      </c>
    </row>
    <row r="43" spans="1:10">
      <c r="A43" s="5">
        <v>527183564590</v>
      </c>
      <c r="B43">
        <v>269.81</v>
      </c>
      <c r="C43">
        <v>4</v>
      </c>
      <c r="D43">
        <v>40</v>
      </c>
      <c r="H43">
        <v>269.81</v>
      </c>
      <c r="I43">
        <v>4</v>
      </c>
      <c r="J43">
        <v>40</v>
      </c>
    </row>
    <row r="44" spans="1:10">
      <c r="A44" s="5">
        <v>527678427514</v>
      </c>
      <c r="B44">
        <v>1762.32</v>
      </c>
      <c r="C44">
        <v>46</v>
      </c>
      <c r="D44">
        <v>201</v>
      </c>
      <c r="E44">
        <v>1498.8</v>
      </c>
      <c r="F44">
        <v>42</v>
      </c>
      <c r="G44">
        <v>173</v>
      </c>
      <c r="H44">
        <v>3261.12</v>
      </c>
      <c r="I44">
        <v>88</v>
      </c>
      <c r="J44">
        <v>374</v>
      </c>
    </row>
    <row r="45" spans="1:10">
      <c r="A45" s="5">
        <v>527719726342</v>
      </c>
      <c r="B45">
        <v>389.14</v>
      </c>
      <c r="C45">
        <v>6</v>
      </c>
      <c r="D45">
        <v>49</v>
      </c>
      <c r="E45">
        <v>761.91</v>
      </c>
      <c r="F45">
        <v>12</v>
      </c>
      <c r="G45">
        <v>49</v>
      </c>
      <c r="H45">
        <v>1151.05</v>
      </c>
      <c r="I45">
        <v>18</v>
      </c>
      <c r="J45">
        <v>98</v>
      </c>
    </row>
    <row r="46" spans="1:10">
      <c r="A46" s="5">
        <v>527733177957</v>
      </c>
      <c r="B46">
        <v>2545.8</v>
      </c>
      <c r="C46">
        <v>85</v>
      </c>
      <c r="D46">
        <v>287</v>
      </c>
      <c r="E46">
        <v>3026.03</v>
      </c>
      <c r="F46">
        <v>102</v>
      </c>
      <c r="G46">
        <v>313</v>
      </c>
      <c r="H46">
        <v>5571.83</v>
      </c>
      <c r="I46">
        <v>187</v>
      </c>
      <c r="J46">
        <v>600</v>
      </c>
    </row>
    <row r="47" spans="1:10">
      <c r="A47" s="5">
        <v>527733221669</v>
      </c>
      <c r="B47">
        <v>549.29</v>
      </c>
      <c r="C47">
        <v>16</v>
      </c>
      <c r="D47">
        <v>100</v>
      </c>
      <c r="E47">
        <v>1167.93</v>
      </c>
      <c r="F47">
        <v>36</v>
      </c>
      <c r="G47">
        <v>88</v>
      </c>
      <c r="H47">
        <v>1717.22</v>
      </c>
      <c r="I47">
        <v>52</v>
      </c>
      <c r="J47">
        <v>188</v>
      </c>
    </row>
    <row r="48" spans="1:10">
      <c r="A48" s="5">
        <v>527733381602</v>
      </c>
      <c r="E48">
        <v>104.65</v>
      </c>
      <c r="F48">
        <v>4</v>
      </c>
      <c r="G48">
        <v>13</v>
      </c>
      <c r="H48">
        <v>104.65</v>
      </c>
      <c r="I48">
        <v>4</v>
      </c>
      <c r="J48">
        <v>13</v>
      </c>
    </row>
    <row r="49" spans="1:10">
      <c r="A49" s="5">
        <v>527733589105</v>
      </c>
      <c r="B49">
        <v>19279.11</v>
      </c>
      <c r="C49">
        <v>1664</v>
      </c>
      <c r="D49">
        <v>2942</v>
      </c>
      <c r="E49">
        <v>16804.24</v>
      </c>
      <c r="F49">
        <v>1494</v>
      </c>
      <c r="G49">
        <v>2596</v>
      </c>
      <c r="H49">
        <v>36083.35</v>
      </c>
      <c r="I49">
        <v>3158</v>
      </c>
      <c r="J49">
        <v>5538</v>
      </c>
    </row>
    <row r="50" spans="1:10">
      <c r="A50" s="5">
        <v>527733653043</v>
      </c>
      <c r="B50">
        <v>26032.38</v>
      </c>
      <c r="C50">
        <v>1628</v>
      </c>
      <c r="D50">
        <v>4676</v>
      </c>
      <c r="E50">
        <v>26625.86</v>
      </c>
      <c r="F50">
        <v>1790</v>
      </c>
      <c r="G50">
        <v>4332</v>
      </c>
      <c r="H50">
        <v>52658.24</v>
      </c>
      <c r="I50">
        <v>3418</v>
      </c>
      <c r="J50">
        <v>9008</v>
      </c>
    </row>
    <row r="51" spans="1:10">
      <c r="A51" s="5">
        <v>527990475963</v>
      </c>
      <c r="B51">
        <v>3249.47</v>
      </c>
      <c r="C51">
        <v>60</v>
      </c>
      <c r="D51">
        <v>406</v>
      </c>
      <c r="E51">
        <v>6010.74</v>
      </c>
      <c r="F51">
        <v>121</v>
      </c>
      <c r="G51">
        <v>411</v>
      </c>
      <c r="H51">
        <v>9260.21</v>
      </c>
      <c r="I51">
        <v>181</v>
      </c>
      <c r="J51">
        <v>817</v>
      </c>
    </row>
    <row r="52" spans="1:10">
      <c r="A52" s="5">
        <v>527990607768</v>
      </c>
      <c r="B52">
        <v>133.64</v>
      </c>
      <c r="C52">
        <v>5</v>
      </c>
      <c r="D52">
        <v>24</v>
      </c>
      <c r="E52">
        <v>204.21</v>
      </c>
      <c r="F52">
        <v>8</v>
      </c>
      <c r="G52">
        <v>23</v>
      </c>
      <c r="H52">
        <v>337.85</v>
      </c>
      <c r="I52">
        <v>13</v>
      </c>
      <c r="J52">
        <v>47</v>
      </c>
    </row>
    <row r="53" spans="1:10">
      <c r="A53" s="5">
        <v>527990679684</v>
      </c>
      <c r="B53">
        <v>6127.57</v>
      </c>
      <c r="C53">
        <v>226</v>
      </c>
      <c r="D53">
        <v>737</v>
      </c>
      <c r="E53">
        <v>3883.03</v>
      </c>
      <c r="F53">
        <v>141</v>
      </c>
      <c r="G53">
        <v>564</v>
      </c>
      <c r="H53">
        <v>10010.6</v>
      </c>
      <c r="I53">
        <v>367</v>
      </c>
      <c r="J53">
        <v>1301</v>
      </c>
    </row>
    <row r="54" spans="1:10">
      <c r="A54" s="5">
        <v>527990951359</v>
      </c>
      <c r="B54">
        <v>8689.62</v>
      </c>
      <c r="C54">
        <v>189</v>
      </c>
      <c r="D54">
        <v>297</v>
      </c>
      <c r="E54">
        <v>10572.25</v>
      </c>
      <c r="F54">
        <v>240</v>
      </c>
      <c r="G54">
        <v>301</v>
      </c>
      <c r="H54">
        <v>19261.87</v>
      </c>
      <c r="I54">
        <v>429</v>
      </c>
      <c r="J54">
        <v>598</v>
      </c>
    </row>
    <row r="55" spans="1:10">
      <c r="A55" s="5">
        <v>528032990563</v>
      </c>
      <c r="B55">
        <v>274.19</v>
      </c>
      <c r="C55">
        <v>15</v>
      </c>
      <c r="D55">
        <v>55</v>
      </c>
      <c r="E55">
        <v>369.18</v>
      </c>
      <c r="F55">
        <v>21</v>
      </c>
      <c r="G55">
        <v>63</v>
      </c>
      <c r="H55">
        <v>643.37</v>
      </c>
      <c r="I55">
        <v>36</v>
      </c>
      <c r="J55">
        <v>118</v>
      </c>
    </row>
    <row r="56" spans="1:10">
      <c r="A56" s="5">
        <v>528033010612</v>
      </c>
      <c r="B56">
        <v>13357.6</v>
      </c>
      <c r="C56">
        <v>152</v>
      </c>
      <c r="D56">
        <v>547</v>
      </c>
      <c r="E56">
        <v>12086.03</v>
      </c>
      <c r="F56">
        <v>138</v>
      </c>
      <c r="G56">
        <v>573</v>
      </c>
      <c r="H56">
        <v>25443.63</v>
      </c>
      <c r="I56">
        <v>290</v>
      </c>
      <c r="J56">
        <v>1120</v>
      </c>
    </row>
    <row r="57" spans="1:10">
      <c r="A57" s="5">
        <v>528033014551</v>
      </c>
      <c r="E57">
        <v>7087.51</v>
      </c>
      <c r="F57">
        <v>233</v>
      </c>
      <c r="G57">
        <v>28</v>
      </c>
      <c r="H57">
        <v>7087.51</v>
      </c>
      <c r="I57">
        <v>233</v>
      </c>
      <c r="J57">
        <v>28</v>
      </c>
    </row>
    <row r="58" spans="1:10">
      <c r="A58" s="5">
        <v>528033190141</v>
      </c>
      <c r="B58">
        <v>6138.69</v>
      </c>
      <c r="C58">
        <v>144</v>
      </c>
      <c r="D58">
        <v>363</v>
      </c>
      <c r="E58">
        <v>4541.92</v>
      </c>
      <c r="F58">
        <v>100</v>
      </c>
      <c r="G58">
        <v>339</v>
      </c>
      <c r="H58">
        <v>10680.61</v>
      </c>
      <c r="I58">
        <v>244</v>
      </c>
      <c r="J58">
        <v>702</v>
      </c>
    </row>
    <row r="59" spans="1:10">
      <c r="A59" s="5">
        <v>528046969601</v>
      </c>
      <c r="B59">
        <v>502.69</v>
      </c>
      <c r="C59">
        <v>29</v>
      </c>
      <c r="D59">
        <v>128</v>
      </c>
      <c r="E59">
        <v>1772.07</v>
      </c>
      <c r="F59">
        <v>103</v>
      </c>
      <c r="G59">
        <v>124</v>
      </c>
      <c r="H59">
        <v>2274.76</v>
      </c>
      <c r="I59">
        <v>132</v>
      </c>
      <c r="J59">
        <v>252</v>
      </c>
    </row>
    <row r="60" spans="1:10">
      <c r="A60" s="5">
        <v>528047125345</v>
      </c>
      <c r="B60">
        <v>152.72</v>
      </c>
      <c r="C60">
        <v>3</v>
      </c>
      <c r="D60">
        <v>127</v>
      </c>
      <c r="E60">
        <v>287.52</v>
      </c>
      <c r="F60">
        <v>6</v>
      </c>
      <c r="G60">
        <v>114</v>
      </c>
      <c r="H60">
        <v>440.24</v>
      </c>
      <c r="I60">
        <v>9</v>
      </c>
      <c r="J60">
        <v>241</v>
      </c>
    </row>
    <row r="61" spans="1:10">
      <c r="A61" s="5">
        <v>528047181291</v>
      </c>
      <c r="B61">
        <v>540.48</v>
      </c>
      <c r="C61">
        <v>13</v>
      </c>
      <c r="D61">
        <v>151</v>
      </c>
      <c r="E61">
        <v>528.5</v>
      </c>
      <c r="F61">
        <v>12</v>
      </c>
      <c r="G61">
        <v>131</v>
      </c>
      <c r="H61">
        <v>1068.98</v>
      </c>
      <c r="I61">
        <v>25</v>
      </c>
      <c r="J61">
        <v>282</v>
      </c>
    </row>
    <row r="62" spans="1:10">
      <c r="A62" s="5">
        <v>528064196860</v>
      </c>
      <c r="B62">
        <v>5589.55</v>
      </c>
      <c r="C62">
        <v>100</v>
      </c>
      <c r="D62">
        <v>41</v>
      </c>
      <c r="E62">
        <v>347.6</v>
      </c>
      <c r="F62">
        <v>6</v>
      </c>
      <c r="G62">
        <v>45</v>
      </c>
      <c r="H62">
        <v>5937.15</v>
      </c>
      <c r="I62">
        <v>106</v>
      </c>
      <c r="J62">
        <v>86</v>
      </c>
    </row>
    <row r="63" spans="1:10">
      <c r="A63" s="5">
        <v>528064232769</v>
      </c>
      <c r="B63">
        <v>2165.13</v>
      </c>
      <c r="C63">
        <v>55</v>
      </c>
      <c r="D63">
        <v>197</v>
      </c>
      <c r="E63">
        <v>2109.09</v>
      </c>
      <c r="F63">
        <v>53</v>
      </c>
      <c r="G63">
        <v>147</v>
      </c>
      <c r="H63">
        <v>4274.22</v>
      </c>
      <c r="I63">
        <v>108</v>
      </c>
      <c r="J63">
        <v>344</v>
      </c>
    </row>
    <row r="64" spans="1:10">
      <c r="A64" s="5">
        <v>528064336529</v>
      </c>
      <c r="B64">
        <v>1630.25</v>
      </c>
      <c r="C64">
        <v>60</v>
      </c>
      <c r="D64">
        <v>358</v>
      </c>
      <c r="E64">
        <v>2730.4</v>
      </c>
      <c r="F64">
        <v>108</v>
      </c>
      <c r="G64">
        <v>295</v>
      </c>
      <c r="H64">
        <v>4360.65</v>
      </c>
      <c r="I64">
        <v>168</v>
      </c>
      <c r="J64">
        <v>653</v>
      </c>
    </row>
    <row r="65" spans="1:10">
      <c r="A65" s="5">
        <v>528064556251</v>
      </c>
      <c r="E65">
        <v>192.81</v>
      </c>
      <c r="F65">
        <v>7</v>
      </c>
      <c r="G65">
        <v>53</v>
      </c>
      <c r="H65">
        <v>192.81</v>
      </c>
      <c r="I65">
        <v>7</v>
      </c>
      <c r="J65">
        <v>53</v>
      </c>
    </row>
    <row r="66" spans="1:10">
      <c r="A66" s="5">
        <v>528778018743</v>
      </c>
      <c r="B66">
        <v>12167.01</v>
      </c>
      <c r="C66">
        <v>249</v>
      </c>
      <c r="D66">
        <v>950</v>
      </c>
      <c r="E66">
        <v>14087.52</v>
      </c>
      <c r="F66">
        <v>283</v>
      </c>
      <c r="G66">
        <v>1077</v>
      </c>
      <c r="H66">
        <v>26254.53</v>
      </c>
      <c r="I66">
        <v>532</v>
      </c>
      <c r="J66">
        <v>2027</v>
      </c>
    </row>
    <row r="67" spans="1:10">
      <c r="A67" s="5">
        <v>535688693680</v>
      </c>
      <c r="B67">
        <v>9902.21</v>
      </c>
      <c r="C67">
        <v>165</v>
      </c>
      <c r="D67">
        <v>929</v>
      </c>
      <c r="E67">
        <v>9042.81</v>
      </c>
      <c r="F67">
        <v>149</v>
      </c>
      <c r="G67">
        <v>781</v>
      </c>
      <c r="H67">
        <v>18945.02</v>
      </c>
      <c r="I67">
        <v>314</v>
      </c>
      <c r="J67">
        <v>1710</v>
      </c>
    </row>
    <row r="68" spans="1:10">
      <c r="A68" s="5">
        <v>537537256568</v>
      </c>
      <c r="B68">
        <v>5648.38</v>
      </c>
      <c r="C68">
        <v>296</v>
      </c>
      <c r="D68">
        <v>979</v>
      </c>
      <c r="E68">
        <v>3391.71</v>
      </c>
      <c r="F68">
        <v>182</v>
      </c>
      <c r="G68">
        <v>794</v>
      </c>
      <c r="H68">
        <v>9040.09</v>
      </c>
      <c r="I68">
        <v>478</v>
      </c>
      <c r="J68">
        <v>1773</v>
      </c>
    </row>
    <row r="69" spans="1:10">
      <c r="A69" s="5">
        <v>537752882633</v>
      </c>
      <c r="B69">
        <v>355942.1</v>
      </c>
      <c r="C69">
        <v>7310</v>
      </c>
      <c r="D69">
        <v>31278</v>
      </c>
      <c r="E69">
        <v>328036.05</v>
      </c>
      <c r="F69">
        <v>6737</v>
      </c>
      <c r="G69">
        <v>26891</v>
      </c>
      <c r="H69">
        <v>683978.15</v>
      </c>
      <c r="I69">
        <v>14047</v>
      </c>
      <c r="J69">
        <v>58169</v>
      </c>
    </row>
    <row r="70" spans="1:10">
      <c r="A70" s="5">
        <v>537824984434</v>
      </c>
      <c r="B70">
        <v>82828.27</v>
      </c>
      <c r="C70">
        <v>13038</v>
      </c>
      <c r="D70">
        <v>29490</v>
      </c>
      <c r="E70">
        <v>74153.8</v>
      </c>
      <c r="F70">
        <v>11285</v>
      </c>
      <c r="G70">
        <v>29500</v>
      </c>
      <c r="H70">
        <v>156982.07</v>
      </c>
      <c r="I70">
        <v>24323</v>
      </c>
      <c r="J70">
        <v>58990</v>
      </c>
    </row>
    <row r="71" spans="1:10">
      <c r="A71" s="5">
        <v>537827368358</v>
      </c>
      <c r="B71">
        <v>6018.66</v>
      </c>
      <c r="C71">
        <v>364</v>
      </c>
      <c r="D71">
        <v>1107</v>
      </c>
      <c r="E71">
        <v>7062.62</v>
      </c>
      <c r="F71">
        <v>427</v>
      </c>
      <c r="G71">
        <v>952</v>
      </c>
      <c r="H71">
        <v>13081.28</v>
      </c>
      <c r="I71">
        <v>791</v>
      </c>
      <c r="J71">
        <v>2059</v>
      </c>
    </row>
    <row r="72" spans="1:10">
      <c r="A72" s="5">
        <v>538192543595</v>
      </c>
      <c r="B72">
        <v>2104.2</v>
      </c>
      <c r="C72">
        <v>16</v>
      </c>
      <c r="D72">
        <v>106</v>
      </c>
      <c r="E72">
        <v>1333.7</v>
      </c>
      <c r="F72">
        <v>10</v>
      </c>
      <c r="G72">
        <v>173</v>
      </c>
      <c r="H72">
        <v>3437.9</v>
      </c>
      <c r="I72">
        <v>26</v>
      </c>
      <c r="J72">
        <v>279</v>
      </c>
    </row>
    <row r="73" spans="1:10">
      <c r="A73" s="5">
        <v>538263950177</v>
      </c>
      <c r="B73">
        <v>22980.09</v>
      </c>
      <c r="C73">
        <v>161</v>
      </c>
      <c r="D73">
        <v>1203</v>
      </c>
      <c r="E73">
        <v>22271.9</v>
      </c>
      <c r="F73">
        <v>155</v>
      </c>
      <c r="G73">
        <v>1151</v>
      </c>
      <c r="H73">
        <v>45251.99</v>
      </c>
      <c r="I73">
        <v>316</v>
      </c>
      <c r="J73">
        <v>2354</v>
      </c>
    </row>
    <row r="74" spans="1:10">
      <c r="A74" s="5">
        <v>538267926200</v>
      </c>
      <c r="B74">
        <v>151.82</v>
      </c>
      <c r="C74">
        <v>2</v>
      </c>
      <c r="D74">
        <v>54</v>
      </c>
      <c r="E74">
        <v>417.45</v>
      </c>
      <c r="F74">
        <v>6</v>
      </c>
      <c r="G74">
        <v>63</v>
      </c>
      <c r="H74">
        <v>569.27</v>
      </c>
      <c r="I74">
        <v>8</v>
      </c>
      <c r="J74">
        <v>117</v>
      </c>
    </row>
    <row r="75" spans="1:10">
      <c r="A75" s="5">
        <v>538305797734</v>
      </c>
      <c r="B75">
        <v>9762.6</v>
      </c>
      <c r="C75">
        <v>73</v>
      </c>
      <c r="D75">
        <v>470</v>
      </c>
      <c r="E75">
        <v>8266.29</v>
      </c>
      <c r="F75">
        <v>62</v>
      </c>
      <c r="G75">
        <v>480</v>
      </c>
      <c r="H75">
        <v>18028.89</v>
      </c>
      <c r="I75">
        <v>135</v>
      </c>
      <c r="J75">
        <v>950</v>
      </c>
    </row>
    <row r="76" spans="1:10">
      <c r="A76" s="5">
        <v>538307169296</v>
      </c>
      <c r="B76">
        <v>5702.49</v>
      </c>
      <c r="C76">
        <v>68</v>
      </c>
      <c r="D76">
        <v>295</v>
      </c>
      <c r="E76">
        <v>5295.34</v>
      </c>
      <c r="F76">
        <v>62</v>
      </c>
      <c r="G76">
        <v>271</v>
      </c>
      <c r="H76">
        <v>10997.83</v>
      </c>
      <c r="I76">
        <v>130</v>
      </c>
      <c r="J76">
        <v>566</v>
      </c>
    </row>
    <row r="77" spans="1:10">
      <c r="A77" s="5">
        <v>538312709167</v>
      </c>
      <c r="B77">
        <v>11665.47</v>
      </c>
      <c r="C77">
        <v>107</v>
      </c>
      <c r="D77">
        <v>498</v>
      </c>
      <c r="E77">
        <v>11395.56</v>
      </c>
      <c r="F77">
        <v>104</v>
      </c>
      <c r="G77">
        <v>535</v>
      </c>
      <c r="H77">
        <v>23061.03</v>
      </c>
      <c r="I77">
        <v>211</v>
      </c>
      <c r="J77">
        <v>1033</v>
      </c>
    </row>
    <row r="78" spans="1:10">
      <c r="A78" s="5">
        <v>538314893621</v>
      </c>
      <c r="B78">
        <v>162.88</v>
      </c>
      <c r="C78">
        <v>2</v>
      </c>
      <c r="D78">
        <v>31</v>
      </c>
      <c r="E78">
        <v>342</v>
      </c>
      <c r="F78">
        <v>4</v>
      </c>
      <c r="G78">
        <v>40</v>
      </c>
      <c r="H78">
        <v>504.88</v>
      </c>
      <c r="I78">
        <v>6</v>
      </c>
      <c r="J78">
        <v>71</v>
      </c>
    </row>
    <row r="79" spans="1:10">
      <c r="A79" s="5">
        <v>538349196723</v>
      </c>
      <c r="B79">
        <v>5985.65</v>
      </c>
      <c r="C79">
        <v>41</v>
      </c>
      <c r="D79">
        <v>241</v>
      </c>
      <c r="E79">
        <v>3469.97</v>
      </c>
      <c r="F79">
        <v>24</v>
      </c>
      <c r="G79">
        <v>230</v>
      </c>
      <c r="H79">
        <v>9455.62</v>
      </c>
      <c r="I79">
        <v>65</v>
      </c>
      <c r="J79">
        <v>471</v>
      </c>
    </row>
    <row r="80" spans="1:10">
      <c r="A80" s="5">
        <v>538354076404</v>
      </c>
      <c r="B80">
        <v>7773.2</v>
      </c>
      <c r="C80">
        <v>90</v>
      </c>
      <c r="D80">
        <v>831</v>
      </c>
      <c r="E80">
        <v>6767.05</v>
      </c>
      <c r="F80">
        <v>79</v>
      </c>
      <c r="G80">
        <v>768</v>
      </c>
      <c r="H80">
        <v>14540.25</v>
      </c>
      <c r="I80">
        <v>169</v>
      </c>
      <c r="J80">
        <v>1599</v>
      </c>
    </row>
    <row r="81" spans="1:10">
      <c r="A81" s="5">
        <v>538927350752</v>
      </c>
      <c r="B81">
        <v>830.35</v>
      </c>
      <c r="C81">
        <v>20</v>
      </c>
      <c r="D81">
        <v>249</v>
      </c>
      <c r="E81">
        <v>912.82</v>
      </c>
      <c r="F81">
        <v>22</v>
      </c>
      <c r="G81">
        <v>210</v>
      </c>
      <c r="H81">
        <v>1743.17</v>
      </c>
      <c r="I81">
        <v>42</v>
      </c>
      <c r="J81">
        <v>459</v>
      </c>
    </row>
    <row r="82" spans="1:10">
      <c r="A82" s="5">
        <v>539325022308</v>
      </c>
      <c r="B82">
        <v>15597.89</v>
      </c>
      <c r="C82">
        <v>211</v>
      </c>
      <c r="D82">
        <v>1556</v>
      </c>
      <c r="E82">
        <v>14861.69</v>
      </c>
      <c r="F82">
        <v>201</v>
      </c>
      <c r="G82">
        <v>1415</v>
      </c>
      <c r="H82">
        <v>30459.58</v>
      </c>
      <c r="I82">
        <v>412</v>
      </c>
      <c r="J82">
        <v>2971</v>
      </c>
    </row>
    <row r="83" spans="1:10">
      <c r="A83" s="5">
        <v>539854510916</v>
      </c>
      <c r="B83">
        <v>22548.39</v>
      </c>
      <c r="C83">
        <v>458</v>
      </c>
      <c r="D83">
        <v>1761</v>
      </c>
      <c r="E83">
        <v>17124.51</v>
      </c>
      <c r="F83">
        <v>342</v>
      </c>
      <c r="G83">
        <v>1556</v>
      </c>
      <c r="H83">
        <v>39672.9</v>
      </c>
      <c r="I83">
        <v>800</v>
      </c>
      <c r="J83">
        <v>3317</v>
      </c>
    </row>
    <row r="84" spans="1:10">
      <c r="A84" s="5">
        <v>541918489832</v>
      </c>
      <c r="B84">
        <v>1784.28</v>
      </c>
      <c r="C84">
        <v>46</v>
      </c>
      <c r="D84">
        <v>225</v>
      </c>
      <c r="E84">
        <v>2722.21</v>
      </c>
      <c r="F84">
        <v>78</v>
      </c>
      <c r="G84">
        <v>217</v>
      </c>
      <c r="H84">
        <v>4506.49</v>
      </c>
      <c r="I84">
        <v>124</v>
      </c>
      <c r="J84">
        <v>442</v>
      </c>
    </row>
    <row r="85" spans="1:10">
      <c r="A85" s="5">
        <v>544053639760</v>
      </c>
      <c r="B85">
        <v>2641.3</v>
      </c>
      <c r="C85">
        <v>99</v>
      </c>
      <c r="D85">
        <v>543</v>
      </c>
      <c r="E85">
        <v>2610.39</v>
      </c>
      <c r="F85">
        <v>102</v>
      </c>
      <c r="G85">
        <v>677</v>
      </c>
      <c r="H85">
        <v>5251.69</v>
      </c>
      <c r="I85">
        <v>201</v>
      </c>
      <c r="J85">
        <v>1220</v>
      </c>
    </row>
    <row r="86" spans="1:10">
      <c r="A86" s="5">
        <v>547190677216</v>
      </c>
      <c r="B86">
        <v>2669.68</v>
      </c>
      <c r="C86">
        <v>128</v>
      </c>
      <c r="D86">
        <v>458</v>
      </c>
      <c r="E86">
        <v>2599.94</v>
      </c>
      <c r="F86">
        <v>125</v>
      </c>
      <c r="G86">
        <v>453</v>
      </c>
      <c r="H86">
        <v>5269.62</v>
      </c>
      <c r="I86">
        <v>253</v>
      </c>
      <c r="J86">
        <v>911</v>
      </c>
    </row>
    <row r="87" spans="1:10">
      <c r="A87" s="5">
        <v>548003777683</v>
      </c>
      <c r="B87">
        <v>1425.58</v>
      </c>
      <c r="C87">
        <v>59</v>
      </c>
      <c r="D87">
        <v>191</v>
      </c>
      <c r="E87">
        <v>1284.01</v>
      </c>
      <c r="F87">
        <v>54</v>
      </c>
      <c r="G87">
        <v>162</v>
      </c>
      <c r="H87">
        <v>2709.59</v>
      </c>
      <c r="I87">
        <v>113</v>
      </c>
      <c r="J87">
        <v>353</v>
      </c>
    </row>
    <row r="88" spans="1:10">
      <c r="A88" s="5">
        <v>553066686610</v>
      </c>
      <c r="B88">
        <v>1395.08</v>
      </c>
      <c r="C88">
        <v>98</v>
      </c>
      <c r="D88">
        <v>371</v>
      </c>
      <c r="E88">
        <v>1449</v>
      </c>
      <c r="F88">
        <v>103</v>
      </c>
      <c r="G88">
        <v>343</v>
      </c>
      <c r="H88">
        <v>2844.08</v>
      </c>
      <c r="I88">
        <v>201</v>
      </c>
      <c r="J88">
        <v>714</v>
      </c>
    </row>
    <row r="89" spans="1:10">
      <c r="A89" s="5">
        <v>554217085959</v>
      </c>
      <c r="B89">
        <v>300.14</v>
      </c>
      <c r="C89">
        <v>7</v>
      </c>
      <c r="D89">
        <v>58</v>
      </c>
      <c r="E89">
        <v>168.16</v>
      </c>
      <c r="F89">
        <v>4</v>
      </c>
      <c r="G89">
        <v>45</v>
      </c>
      <c r="H89">
        <v>468.3</v>
      </c>
      <c r="I89">
        <v>11</v>
      </c>
      <c r="J89">
        <v>103</v>
      </c>
    </row>
    <row r="90" spans="1:10">
      <c r="A90" s="5">
        <v>554765196730</v>
      </c>
      <c r="B90">
        <v>27892.75</v>
      </c>
      <c r="C90">
        <v>1804</v>
      </c>
      <c r="D90">
        <v>5371</v>
      </c>
      <c r="E90">
        <v>24943.54</v>
      </c>
      <c r="F90">
        <v>1606</v>
      </c>
      <c r="G90">
        <v>4517</v>
      </c>
      <c r="H90">
        <v>52836.29</v>
      </c>
      <c r="I90">
        <v>3410</v>
      </c>
      <c r="J90">
        <v>9888</v>
      </c>
    </row>
    <row r="91" spans="1:10">
      <c r="A91" s="5">
        <v>554877274741</v>
      </c>
      <c r="B91">
        <v>46131.01</v>
      </c>
      <c r="C91">
        <v>1033</v>
      </c>
      <c r="D91">
        <v>4486</v>
      </c>
      <c r="E91">
        <v>42444.87</v>
      </c>
      <c r="F91">
        <v>945</v>
      </c>
      <c r="G91">
        <v>4183</v>
      </c>
      <c r="H91">
        <v>88575.88</v>
      </c>
      <c r="I91">
        <v>1978</v>
      </c>
      <c r="J91">
        <v>8669</v>
      </c>
    </row>
    <row r="92" spans="1:10">
      <c r="A92" s="5">
        <v>555055329886</v>
      </c>
      <c r="B92">
        <v>11198.43</v>
      </c>
      <c r="C92">
        <v>235</v>
      </c>
      <c r="D92">
        <v>1867</v>
      </c>
      <c r="E92">
        <v>14867.44</v>
      </c>
      <c r="F92">
        <v>328</v>
      </c>
      <c r="G92">
        <v>1922</v>
      </c>
      <c r="H92">
        <v>26065.87</v>
      </c>
      <c r="I92">
        <v>563</v>
      </c>
      <c r="J92">
        <v>3789</v>
      </c>
    </row>
    <row r="93" spans="1:10">
      <c r="A93" s="5">
        <v>555332266949</v>
      </c>
      <c r="B93">
        <v>49796.46</v>
      </c>
      <c r="C93">
        <v>942</v>
      </c>
      <c r="D93">
        <v>3380</v>
      </c>
      <c r="E93">
        <v>27204.26</v>
      </c>
      <c r="F93">
        <v>508</v>
      </c>
      <c r="G93">
        <v>2471</v>
      </c>
      <c r="H93">
        <v>77000.72</v>
      </c>
      <c r="I93">
        <v>1450</v>
      </c>
      <c r="J93">
        <v>5851</v>
      </c>
    </row>
    <row r="94" spans="1:10">
      <c r="A94" s="5">
        <v>555904462655</v>
      </c>
      <c r="B94">
        <v>3191.47</v>
      </c>
      <c r="C94">
        <v>230</v>
      </c>
      <c r="D94">
        <v>490</v>
      </c>
      <c r="E94">
        <v>2493.93</v>
      </c>
      <c r="F94">
        <v>189</v>
      </c>
      <c r="G94">
        <v>463</v>
      </c>
      <c r="H94">
        <v>5685.4</v>
      </c>
      <c r="I94">
        <v>419</v>
      </c>
      <c r="J94">
        <v>953</v>
      </c>
    </row>
    <row r="95" spans="1:10">
      <c r="A95" s="5">
        <v>556322528534</v>
      </c>
      <c r="B95">
        <v>159.17</v>
      </c>
      <c r="C95">
        <v>16</v>
      </c>
      <c r="D95">
        <v>90</v>
      </c>
      <c r="H95">
        <v>159.17</v>
      </c>
      <c r="I95">
        <v>16</v>
      </c>
      <c r="J95">
        <v>90</v>
      </c>
    </row>
    <row r="96" spans="1:10">
      <c r="A96" s="5">
        <v>556389065398</v>
      </c>
      <c r="B96">
        <v>2696.33</v>
      </c>
      <c r="C96">
        <v>103</v>
      </c>
      <c r="D96">
        <v>351</v>
      </c>
      <c r="E96">
        <v>2546.33</v>
      </c>
      <c r="F96">
        <v>99</v>
      </c>
      <c r="G96">
        <v>322</v>
      </c>
      <c r="H96">
        <v>5242.66</v>
      </c>
      <c r="I96">
        <v>202</v>
      </c>
      <c r="J96">
        <v>673</v>
      </c>
    </row>
    <row r="97" spans="1:10">
      <c r="A97" s="5">
        <v>559325430280</v>
      </c>
      <c r="B97">
        <v>9929.07</v>
      </c>
      <c r="C97">
        <v>334</v>
      </c>
      <c r="D97">
        <v>574</v>
      </c>
      <c r="E97">
        <v>6754.01</v>
      </c>
      <c r="F97">
        <v>234</v>
      </c>
      <c r="G97">
        <v>515</v>
      </c>
      <c r="H97">
        <v>16683.08</v>
      </c>
      <c r="I97">
        <v>568</v>
      </c>
      <c r="J97">
        <v>1089</v>
      </c>
    </row>
    <row r="98" spans="1:10">
      <c r="A98" s="5">
        <v>559686121121</v>
      </c>
      <c r="B98">
        <v>7767.75</v>
      </c>
      <c r="C98">
        <v>64</v>
      </c>
      <c r="D98">
        <v>252</v>
      </c>
      <c r="E98">
        <v>5708.63</v>
      </c>
      <c r="F98">
        <v>47</v>
      </c>
      <c r="G98">
        <v>251</v>
      </c>
      <c r="H98">
        <v>13476.38</v>
      </c>
      <c r="I98">
        <v>111</v>
      </c>
      <c r="J98">
        <v>503</v>
      </c>
    </row>
    <row r="99" spans="1:10">
      <c r="A99" s="5">
        <v>562374577568</v>
      </c>
      <c r="B99">
        <v>363.93</v>
      </c>
      <c r="C99">
        <v>7</v>
      </c>
      <c r="D99">
        <v>67</v>
      </c>
      <c r="E99">
        <v>541.28</v>
      </c>
      <c r="F99">
        <v>11</v>
      </c>
      <c r="G99">
        <v>76</v>
      </c>
      <c r="H99">
        <v>905.21</v>
      </c>
      <c r="I99">
        <v>18</v>
      </c>
      <c r="J99">
        <v>143</v>
      </c>
    </row>
    <row r="100" spans="1:10">
      <c r="A100" s="5">
        <v>562674596108</v>
      </c>
      <c r="B100">
        <v>6623.05</v>
      </c>
      <c r="C100">
        <v>203</v>
      </c>
      <c r="D100">
        <v>386</v>
      </c>
      <c r="E100">
        <v>7278.31</v>
      </c>
      <c r="F100">
        <v>245</v>
      </c>
      <c r="G100">
        <v>379</v>
      </c>
      <c r="H100">
        <v>13901.36</v>
      </c>
      <c r="I100">
        <v>448</v>
      </c>
      <c r="J100">
        <v>765</v>
      </c>
    </row>
    <row r="101" spans="1:10">
      <c r="A101" s="5">
        <v>563834177641</v>
      </c>
      <c r="B101">
        <v>16479.78</v>
      </c>
      <c r="C101">
        <v>106</v>
      </c>
      <c r="D101">
        <v>568</v>
      </c>
      <c r="E101">
        <v>17332.21</v>
      </c>
      <c r="F101">
        <v>112</v>
      </c>
      <c r="G101">
        <v>560</v>
      </c>
      <c r="H101">
        <v>33811.99</v>
      </c>
      <c r="I101">
        <v>218</v>
      </c>
      <c r="J101">
        <v>1128</v>
      </c>
    </row>
    <row r="102" spans="1:10">
      <c r="A102" s="5">
        <v>563835009431</v>
      </c>
      <c r="B102">
        <v>5745.12</v>
      </c>
      <c r="C102">
        <v>78</v>
      </c>
      <c r="D102">
        <v>574</v>
      </c>
      <c r="E102">
        <v>4793.97</v>
      </c>
      <c r="F102">
        <v>64</v>
      </c>
      <c r="G102">
        <v>478</v>
      </c>
      <c r="H102">
        <v>10539.09</v>
      </c>
      <c r="I102">
        <v>142</v>
      </c>
      <c r="J102">
        <v>1052</v>
      </c>
    </row>
    <row r="103" spans="1:10">
      <c r="A103" s="5">
        <v>564135111481</v>
      </c>
      <c r="B103">
        <v>8431.69</v>
      </c>
      <c r="C103">
        <v>70</v>
      </c>
      <c r="D103">
        <v>252</v>
      </c>
      <c r="E103">
        <v>9375.05</v>
      </c>
      <c r="F103">
        <v>76</v>
      </c>
      <c r="G103">
        <v>235</v>
      </c>
      <c r="H103">
        <v>17806.74</v>
      </c>
      <c r="I103">
        <v>146</v>
      </c>
      <c r="J103">
        <v>487</v>
      </c>
    </row>
    <row r="104" spans="1:10">
      <c r="A104" s="5">
        <v>564587383224</v>
      </c>
      <c r="B104">
        <v>81577.51</v>
      </c>
      <c r="C104">
        <v>1621</v>
      </c>
      <c r="D104">
        <v>6628</v>
      </c>
      <c r="E104">
        <v>90625.28</v>
      </c>
      <c r="F104">
        <v>1800</v>
      </c>
      <c r="G104">
        <v>6398</v>
      </c>
      <c r="H104">
        <v>172202.79</v>
      </c>
      <c r="I104">
        <v>3421</v>
      </c>
      <c r="J104">
        <v>13026</v>
      </c>
    </row>
    <row r="105" spans="1:10">
      <c r="A105" s="5">
        <v>566160365748</v>
      </c>
      <c r="B105">
        <v>1065.94</v>
      </c>
      <c r="C105">
        <v>36</v>
      </c>
      <c r="D105">
        <v>194</v>
      </c>
      <c r="E105">
        <v>817.6</v>
      </c>
      <c r="F105">
        <v>27</v>
      </c>
      <c r="G105">
        <v>228</v>
      </c>
      <c r="H105">
        <v>1883.54</v>
      </c>
      <c r="I105">
        <v>63</v>
      </c>
      <c r="J105">
        <v>422</v>
      </c>
    </row>
    <row r="106" spans="1:10">
      <c r="A106" s="5">
        <v>568629665883</v>
      </c>
      <c r="B106">
        <v>5394.38</v>
      </c>
      <c r="C106">
        <v>5816</v>
      </c>
      <c r="D106">
        <v>17886</v>
      </c>
      <c r="E106">
        <v>4722.63</v>
      </c>
      <c r="F106">
        <v>4946</v>
      </c>
      <c r="G106">
        <v>17450</v>
      </c>
      <c r="H106">
        <v>10117.01</v>
      </c>
      <c r="I106">
        <v>10762</v>
      </c>
      <c r="J106">
        <v>35336</v>
      </c>
    </row>
    <row r="107" spans="1:10">
      <c r="A107" s="5">
        <v>568765915390</v>
      </c>
      <c r="B107">
        <v>2591.34</v>
      </c>
      <c r="C107">
        <v>2050</v>
      </c>
      <c r="D107">
        <v>5281</v>
      </c>
      <c r="E107">
        <v>2532.95</v>
      </c>
      <c r="F107">
        <v>1875</v>
      </c>
      <c r="G107">
        <v>5130</v>
      </c>
      <c r="H107">
        <v>5124.29</v>
      </c>
      <c r="I107">
        <v>3925</v>
      </c>
      <c r="J107">
        <v>10411</v>
      </c>
    </row>
    <row r="108" spans="1:10">
      <c r="A108" s="5">
        <v>569386315777</v>
      </c>
      <c r="B108">
        <v>16523.25</v>
      </c>
      <c r="C108">
        <v>14367</v>
      </c>
      <c r="D108">
        <v>48173</v>
      </c>
      <c r="E108">
        <v>14952.05</v>
      </c>
      <c r="F108">
        <v>12266</v>
      </c>
      <c r="G108">
        <v>49603</v>
      </c>
      <c r="H108">
        <v>31475.3</v>
      </c>
      <c r="I108">
        <v>26633</v>
      </c>
      <c r="J108">
        <v>97776</v>
      </c>
    </row>
    <row r="109" spans="1:10">
      <c r="A109" s="5">
        <v>569438859623</v>
      </c>
      <c r="B109">
        <v>170.9</v>
      </c>
      <c r="C109">
        <v>19</v>
      </c>
      <c r="D109">
        <v>82</v>
      </c>
      <c r="E109">
        <v>165.36</v>
      </c>
      <c r="F109">
        <v>18</v>
      </c>
      <c r="G109">
        <v>89</v>
      </c>
      <c r="H109">
        <v>336.26</v>
      </c>
      <c r="I109">
        <v>37</v>
      </c>
      <c r="J109">
        <v>171</v>
      </c>
    </row>
    <row r="110" spans="1:10">
      <c r="A110" s="5">
        <v>569781213653</v>
      </c>
      <c r="B110">
        <v>188.86</v>
      </c>
      <c r="C110">
        <v>43</v>
      </c>
      <c r="D110">
        <v>118</v>
      </c>
      <c r="H110">
        <v>188.86</v>
      </c>
      <c r="I110">
        <v>43</v>
      </c>
      <c r="J110">
        <v>118</v>
      </c>
    </row>
    <row r="111" spans="1:10">
      <c r="A111" s="5">
        <v>569909827792</v>
      </c>
      <c r="B111">
        <v>2397.12</v>
      </c>
      <c r="C111">
        <v>57</v>
      </c>
      <c r="D111">
        <v>613</v>
      </c>
      <c r="E111">
        <v>2833.22</v>
      </c>
      <c r="F111">
        <v>71</v>
      </c>
      <c r="G111">
        <v>507</v>
      </c>
      <c r="H111">
        <v>5230.34</v>
      </c>
      <c r="I111">
        <v>128</v>
      </c>
      <c r="J111">
        <v>1120</v>
      </c>
    </row>
    <row r="112" spans="1:10">
      <c r="A112" s="5">
        <v>570361375952</v>
      </c>
      <c r="B112">
        <v>898.61</v>
      </c>
      <c r="C112">
        <v>22</v>
      </c>
      <c r="D112">
        <v>167</v>
      </c>
      <c r="E112">
        <v>697.72</v>
      </c>
      <c r="F112">
        <v>17</v>
      </c>
      <c r="G112">
        <v>149</v>
      </c>
      <c r="H112">
        <v>1596.33</v>
      </c>
      <c r="I112">
        <v>39</v>
      </c>
      <c r="J112">
        <v>316</v>
      </c>
    </row>
    <row r="113" spans="1:10">
      <c r="A113" s="5">
        <v>571250855227</v>
      </c>
      <c r="B113">
        <v>260.93</v>
      </c>
      <c r="C113">
        <v>57</v>
      </c>
      <c r="D113">
        <v>278</v>
      </c>
      <c r="E113">
        <v>598.87</v>
      </c>
      <c r="F113">
        <v>135</v>
      </c>
      <c r="G113">
        <v>279</v>
      </c>
      <c r="H113">
        <v>859.8</v>
      </c>
      <c r="I113">
        <v>192</v>
      </c>
      <c r="J113">
        <v>557</v>
      </c>
    </row>
    <row r="114" spans="1:10">
      <c r="A114" s="5">
        <v>572262680111</v>
      </c>
      <c r="B114">
        <v>2532.99</v>
      </c>
      <c r="C114">
        <v>110</v>
      </c>
      <c r="D114">
        <v>322</v>
      </c>
      <c r="E114">
        <v>3014.63</v>
      </c>
      <c r="F114">
        <v>136</v>
      </c>
      <c r="G114">
        <v>297</v>
      </c>
      <c r="H114">
        <v>5547.62</v>
      </c>
      <c r="I114">
        <v>246</v>
      </c>
      <c r="J114">
        <v>619</v>
      </c>
    </row>
    <row r="115" spans="1:10">
      <c r="A115" s="5">
        <v>573035985548</v>
      </c>
      <c r="B115">
        <v>18983.24</v>
      </c>
      <c r="C115">
        <v>507</v>
      </c>
      <c r="D115">
        <v>1277</v>
      </c>
      <c r="E115">
        <v>19052.15</v>
      </c>
      <c r="F115">
        <v>512</v>
      </c>
      <c r="G115">
        <v>1221</v>
      </c>
      <c r="H115">
        <v>38035.39</v>
      </c>
      <c r="I115">
        <v>1019</v>
      </c>
      <c r="J115">
        <v>2498</v>
      </c>
    </row>
    <row r="116" spans="1:10">
      <c r="A116" s="5">
        <v>573160835361</v>
      </c>
      <c r="B116">
        <v>8616.15</v>
      </c>
      <c r="C116">
        <v>421</v>
      </c>
      <c r="D116">
        <v>2715</v>
      </c>
      <c r="E116">
        <v>7700.62</v>
      </c>
      <c r="F116">
        <v>363</v>
      </c>
      <c r="G116">
        <v>2215</v>
      </c>
      <c r="H116">
        <v>16316.77</v>
      </c>
      <c r="I116">
        <v>784</v>
      </c>
      <c r="J116">
        <v>4930</v>
      </c>
    </row>
    <row r="117" spans="1:10">
      <c r="A117" s="5">
        <v>574118879871</v>
      </c>
      <c r="E117">
        <v>99.86</v>
      </c>
      <c r="F117">
        <v>24</v>
      </c>
      <c r="G117">
        <v>77</v>
      </c>
      <c r="H117">
        <v>99.86</v>
      </c>
      <c r="I117">
        <v>24</v>
      </c>
      <c r="J117">
        <v>77</v>
      </c>
    </row>
    <row r="118" spans="1:10">
      <c r="A118" s="5">
        <v>574308070162</v>
      </c>
      <c r="B118">
        <v>53714.42</v>
      </c>
      <c r="C118">
        <v>1494</v>
      </c>
      <c r="D118">
        <v>5492</v>
      </c>
      <c r="E118">
        <v>43504.51</v>
      </c>
      <c r="F118">
        <v>1204</v>
      </c>
      <c r="G118">
        <v>4916</v>
      </c>
      <c r="H118">
        <v>97218.93</v>
      </c>
      <c r="I118">
        <v>2698</v>
      </c>
      <c r="J118">
        <v>10408</v>
      </c>
    </row>
    <row r="119" spans="1:10">
      <c r="A119" s="5">
        <v>574520036128</v>
      </c>
      <c r="B119">
        <v>5536.73</v>
      </c>
      <c r="C119">
        <v>142</v>
      </c>
      <c r="D119">
        <v>962</v>
      </c>
      <c r="E119">
        <v>4618.11</v>
      </c>
      <c r="F119">
        <v>120</v>
      </c>
      <c r="G119">
        <v>724</v>
      </c>
      <c r="H119">
        <v>10154.84</v>
      </c>
      <c r="I119">
        <v>262</v>
      </c>
      <c r="J119">
        <v>1686</v>
      </c>
    </row>
    <row r="120" spans="1:10">
      <c r="A120" s="5">
        <v>574624025153</v>
      </c>
      <c r="B120">
        <v>41212.18</v>
      </c>
      <c r="C120">
        <v>1227</v>
      </c>
      <c r="D120">
        <v>4238</v>
      </c>
      <c r="E120">
        <v>50690.19</v>
      </c>
      <c r="F120">
        <v>1523</v>
      </c>
      <c r="G120">
        <v>3934</v>
      </c>
      <c r="H120">
        <v>91902.37</v>
      </c>
      <c r="I120">
        <v>2750</v>
      </c>
      <c r="J120">
        <v>8172</v>
      </c>
    </row>
    <row r="121" spans="1:10">
      <c r="A121" s="5">
        <v>574735494600</v>
      </c>
      <c r="B121">
        <v>364.84</v>
      </c>
      <c r="C121">
        <v>7</v>
      </c>
      <c r="D121">
        <v>39</v>
      </c>
      <c r="E121">
        <v>208.46</v>
      </c>
      <c r="F121">
        <v>4</v>
      </c>
      <c r="G121">
        <v>28</v>
      </c>
      <c r="H121">
        <v>573.3</v>
      </c>
      <c r="I121">
        <v>11</v>
      </c>
      <c r="J121">
        <v>67</v>
      </c>
    </row>
    <row r="122" spans="1:10">
      <c r="A122" s="5">
        <v>574736366653</v>
      </c>
      <c r="B122">
        <v>3422.3</v>
      </c>
      <c r="C122">
        <v>149</v>
      </c>
      <c r="D122">
        <v>257</v>
      </c>
      <c r="E122">
        <v>2984.53</v>
      </c>
      <c r="F122">
        <v>128</v>
      </c>
      <c r="G122">
        <v>201</v>
      </c>
      <c r="H122">
        <v>6406.83</v>
      </c>
      <c r="I122">
        <v>277</v>
      </c>
      <c r="J122">
        <v>458</v>
      </c>
    </row>
    <row r="123" spans="1:10">
      <c r="A123" s="5">
        <v>574838039203</v>
      </c>
      <c r="B123">
        <v>690.36</v>
      </c>
      <c r="C123">
        <v>34</v>
      </c>
      <c r="D123">
        <v>61</v>
      </c>
      <c r="E123">
        <v>418.46</v>
      </c>
      <c r="F123">
        <v>20</v>
      </c>
      <c r="G123">
        <v>61</v>
      </c>
      <c r="H123">
        <v>1108.82</v>
      </c>
      <c r="I123">
        <v>54</v>
      </c>
      <c r="J123">
        <v>122</v>
      </c>
    </row>
    <row r="124" spans="1:10">
      <c r="A124" s="5">
        <v>575961933882</v>
      </c>
      <c r="B124">
        <v>581.2</v>
      </c>
      <c r="C124">
        <v>24</v>
      </c>
      <c r="D124">
        <v>108</v>
      </c>
      <c r="E124">
        <v>277.44</v>
      </c>
      <c r="F124">
        <v>11</v>
      </c>
      <c r="G124">
        <v>87</v>
      </c>
      <c r="H124">
        <v>858.64</v>
      </c>
      <c r="I124">
        <v>35</v>
      </c>
      <c r="J124">
        <v>195</v>
      </c>
    </row>
    <row r="125" spans="1:10">
      <c r="A125" s="5">
        <v>576123419275</v>
      </c>
      <c r="B125">
        <v>211.49</v>
      </c>
      <c r="C125">
        <v>27</v>
      </c>
      <c r="D125">
        <v>252</v>
      </c>
      <c r="E125">
        <v>98.55</v>
      </c>
      <c r="F125">
        <v>8</v>
      </c>
      <c r="G125">
        <v>213</v>
      </c>
      <c r="H125">
        <v>310.04</v>
      </c>
      <c r="I125">
        <v>35</v>
      </c>
      <c r="J125">
        <v>465</v>
      </c>
    </row>
    <row r="126" spans="1:10">
      <c r="A126" s="5">
        <v>576130979060</v>
      </c>
      <c r="B126">
        <v>3316.9</v>
      </c>
      <c r="C126">
        <v>170</v>
      </c>
      <c r="D126">
        <v>1255</v>
      </c>
      <c r="E126">
        <v>2427.19</v>
      </c>
      <c r="F126">
        <v>125</v>
      </c>
      <c r="G126">
        <v>1102</v>
      </c>
      <c r="H126">
        <v>5744.09</v>
      </c>
      <c r="I126">
        <v>295</v>
      </c>
      <c r="J126">
        <v>2357</v>
      </c>
    </row>
    <row r="127" spans="1:10">
      <c r="A127" s="5">
        <v>577037788975</v>
      </c>
      <c r="B127">
        <v>13697.13</v>
      </c>
      <c r="C127">
        <v>807</v>
      </c>
      <c r="D127">
        <v>2660</v>
      </c>
      <c r="E127">
        <v>12769.9</v>
      </c>
      <c r="F127">
        <v>751</v>
      </c>
      <c r="G127">
        <v>2527</v>
      </c>
      <c r="H127">
        <v>26467.03</v>
      </c>
      <c r="I127">
        <v>1558</v>
      </c>
      <c r="J127">
        <v>5187</v>
      </c>
    </row>
    <row r="128" spans="1:10">
      <c r="A128" s="5">
        <v>577184412748</v>
      </c>
      <c r="B128">
        <v>6625.72</v>
      </c>
      <c r="C128">
        <v>194</v>
      </c>
      <c r="D128">
        <v>1285</v>
      </c>
      <c r="E128">
        <v>5615.75</v>
      </c>
      <c r="F128">
        <v>164</v>
      </c>
      <c r="G128">
        <v>1008</v>
      </c>
      <c r="H128">
        <v>12241.47</v>
      </c>
      <c r="I128">
        <v>358</v>
      </c>
      <c r="J128">
        <v>2293</v>
      </c>
    </row>
    <row r="129" spans="1:10">
      <c r="A129" s="5">
        <v>578894356956</v>
      </c>
      <c r="E129">
        <v>234.28</v>
      </c>
      <c r="F129">
        <v>9</v>
      </c>
      <c r="G129">
        <v>86</v>
      </c>
      <c r="H129">
        <v>234.28</v>
      </c>
      <c r="I129">
        <v>9</v>
      </c>
      <c r="J129">
        <v>86</v>
      </c>
    </row>
    <row r="130" spans="1:10">
      <c r="A130" s="5">
        <v>579975467115</v>
      </c>
      <c r="B130">
        <v>14698</v>
      </c>
      <c r="C130">
        <v>778</v>
      </c>
      <c r="D130">
        <v>1888</v>
      </c>
      <c r="E130">
        <v>21562.49</v>
      </c>
      <c r="F130">
        <v>1221</v>
      </c>
      <c r="G130">
        <v>1753</v>
      </c>
      <c r="H130">
        <v>36260.49</v>
      </c>
      <c r="I130">
        <v>1999</v>
      </c>
      <c r="J130">
        <v>3641</v>
      </c>
    </row>
    <row r="131" spans="1:10">
      <c r="A131" s="5">
        <v>581521081842</v>
      </c>
      <c r="B131">
        <v>6199</v>
      </c>
      <c r="C131">
        <v>253</v>
      </c>
      <c r="D131">
        <v>714</v>
      </c>
      <c r="E131">
        <v>5924.1</v>
      </c>
      <c r="F131">
        <v>238</v>
      </c>
      <c r="G131">
        <v>612</v>
      </c>
      <c r="H131">
        <v>12123.1</v>
      </c>
      <c r="I131">
        <v>491</v>
      </c>
      <c r="J131">
        <v>1326</v>
      </c>
    </row>
    <row r="132" spans="1:10">
      <c r="A132" s="5">
        <v>583643847514</v>
      </c>
      <c r="B132">
        <v>6078.96</v>
      </c>
      <c r="C132">
        <v>132</v>
      </c>
      <c r="D132">
        <v>455</v>
      </c>
      <c r="E132">
        <v>4927.43</v>
      </c>
      <c r="F132">
        <v>109</v>
      </c>
      <c r="G132">
        <v>450</v>
      </c>
      <c r="H132">
        <v>11006.39</v>
      </c>
      <c r="I132">
        <v>241</v>
      </c>
      <c r="J132">
        <v>905</v>
      </c>
    </row>
    <row r="133" spans="1:10">
      <c r="A133" s="5">
        <v>584257403229</v>
      </c>
      <c r="B133">
        <v>3985.49</v>
      </c>
      <c r="C133">
        <v>298</v>
      </c>
      <c r="D133">
        <v>678</v>
      </c>
      <c r="E133">
        <v>2778.34</v>
      </c>
      <c r="F133">
        <v>204</v>
      </c>
      <c r="G133">
        <v>606</v>
      </c>
      <c r="H133">
        <v>6763.83</v>
      </c>
      <c r="I133">
        <v>502</v>
      </c>
      <c r="J133">
        <v>1284</v>
      </c>
    </row>
    <row r="134" spans="1:10">
      <c r="A134" s="5">
        <v>584436823460</v>
      </c>
      <c r="B134">
        <v>30408.29</v>
      </c>
      <c r="C134">
        <v>1745</v>
      </c>
      <c r="D134">
        <v>5371</v>
      </c>
      <c r="E134">
        <v>24780.17</v>
      </c>
      <c r="F134">
        <v>1415</v>
      </c>
      <c r="G134">
        <v>4810</v>
      </c>
      <c r="H134">
        <v>55188.46</v>
      </c>
      <c r="I134">
        <v>3160</v>
      </c>
      <c r="J134">
        <v>10181</v>
      </c>
    </row>
    <row r="135" spans="1:10">
      <c r="A135" s="5">
        <v>585050518231</v>
      </c>
      <c r="B135">
        <v>902.83</v>
      </c>
      <c r="C135">
        <v>116</v>
      </c>
      <c r="D135">
        <v>214</v>
      </c>
      <c r="E135">
        <v>1142.09</v>
      </c>
      <c r="F135">
        <v>154</v>
      </c>
      <c r="G135">
        <v>214</v>
      </c>
      <c r="H135">
        <v>2044.92</v>
      </c>
      <c r="I135">
        <v>270</v>
      </c>
      <c r="J135">
        <v>428</v>
      </c>
    </row>
    <row r="136" spans="1:10">
      <c r="A136" s="5">
        <v>586951697361</v>
      </c>
      <c r="B136">
        <v>826.71</v>
      </c>
      <c r="C136">
        <v>17</v>
      </c>
      <c r="D136">
        <v>244</v>
      </c>
      <c r="E136">
        <v>804.4</v>
      </c>
      <c r="F136">
        <v>16</v>
      </c>
      <c r="G136">
        <v>252</v>
      </c>
      <c r="H136">
        <v>1631.11</v>
      </c>
      <c r="I136">
        <v>33</v>
      </c>
      <c r="J136">
        <v>496</v>
      </c>
    </row>
    <row r="137" spans="1:10">
      <c r="A137" s="5">
        <v>587015100676</v>
      </c>
      <c r="B137">
        <v>39932.32</v>
      </c>
      <c r="C137">
        <v>1040</v>
      </c>
      <c r="D137">
        <v>4046</v>
      </c>
      <c r="E137">
        <v>32415.14</v>
      </c>
      <c r="F137">
        <v>851</v>
      </c>
      <c r="G137">
        <v>3747</v>
      </c>
      <c r="H137">
        <v>72347.46</v>
      </c>
      <c r="I137">
        <v>1891</v>
      </c>
      <c r="J137">
        <v>7793</v>
      </c>
    </row>
    <row r="138" spans="1:10">
      <c r="A138" s="5">
        <v>587234267079</v>
      </c>
      <c r="B138">
        <v>87419.13</v>
      </c>
      <c r="C138">
        <v>9061</v>
      </c>
      <c r="D138">
        <v>24046</v>
      </c>
      <c r="E138">
        <v>82791.55</v>
      </c>
      <c r="F138">
        <v>8591</v>
      </c>
      <c r="G138">
        <v>22807</v>
      </c>
      <c r="H138">
        <v>170210.68</v>
      </c>
      <c r="I138">
        <v>17652</v>
      </c>
      <c r="J138">
        <v>46853</v>
      </c>
    </row>
    <row r="139" spans="1:10">
      <c r="A139" s="5">
        <v>587241915065</v>
      </c>
      <c r="B139">
        <v>1825.82</v>
      </c>
      <c r="C139">
        <v>66</v>
      </c>
      <c r="D139">
        <v>190</v>
      </c>
      <c r="E139">
        <v>1506.54</v>
      </c>
      <c r="F139">
        <v>52</v>
      </c>
      <c r="G139">
        <v>186</v>
      </c>
      <c r="H139">
        <v>3332.36</v>
      </c>
      <c r="I139">
        <v>118</v>
      </c>
      <c r="J139">
        <v>376</v>
      </c>
    </row>
    <row r="140" spans="1:10">
      <c r="A140" s="5">
        <v>587405880719</v>
      </c>
      <c r="B140">
        <v>3496.17</v>
      </c>
      <c r="C140">
        <v>30</v>
      </c>
      <c r="D140">
        <v>710</v>
      </c>
      <c r="E140">
        <v>5000.95</v>
      </c>
      <c r="F140">
        <v>43</v>
      </c>
      <c r="G140">
        <v>648</v>
      </c>
      <c r="H140">
        <v>8497.12</v>
      </c>
      <c r="I140">
        <v>73</v>
      </c>
      <c r="J140">
        <v>1358</v>
      </c>
    </row>
    <row r="141" spans="1:10">
      <c r="A141" s="5">
        <v>587409020085</v>
      </c>
      <c r="B141">
        <v>4893.39</v>
      </c>
      <c r="C141">
        <v>45</v>
      </c>
      <c r="D141">
        <v>448</v>
      </c>
      <c r="E141">
        <v>3659</v>
      </c>
      <c r="F141">
        <v>34</v>
      </c>
      <c r="G141">
        <v>499</v>
      </c>
      <c r="H141">
        <v>8552.39</v>
      </c>
      <c r="I141">
        <v>79</v>
      </c>
      <c r="J141">
        <v>947</v>
      </c>
    </row>
    <row r="142" spans="1:10">
      <c r="A142" s="5">
        <v>587516703876</v>
      </c>
      <c r="B142">
        <v>85726.63</v>
      </c>
      <c r="C142">
        <v>2156</v>
      </c>
      <c r="D142">
        <v>10609</v>
      </c>
      <c r="E142">
        <v>107404</v>
      </c>
      <c r="F142">
        <v>2906</v>
      </c>
      <c r="G142">
        <v>10760</v>
      </c>
      <c r="H142">
        <v>193130.63</v>
      </c>
      <c r="I142">
        <v>5062</v>
      </c>
      <c r="J142">
        <v>21369</v>
      </c>
    </row>
    <row r="143" spans="1:10">
      <c r="A143" s="5">
        <v>588993275843</v>
      </c>
      <c r="B143">
        <v>2634.24</v>
      </c>
      <c r="C143">
        <v>85</v>
      </c>
      <c r="D143">
        <v>426</v>
      </c>
      <c r="E143">
        <v>2460.67</v>
      </c>
      <c r="F143">
        <v>84</v>
      </c>
      <c r="G143">
        <v>346</v>
      </c>
      <c r="H143">
        <v>5094.91</v>
      </c>
      <c r="I143">
        <v>169</v>
      </c>
      <c r="J143">
        <v>772</v>
      </c>
    </row>
    <row r="144" spans="1:10">
      <c r="A144" s="5">
        <v>589329976605</v>
      </c>
      <c r="B144">
        <v>594.8</v>
      </c>
      <c r="C144">
        <v>70</v>
      </c>
      <c r="D144">
        <v>182</v>
      </c>
      <c r="E144">
        <v>464.84</v>
      </c>
      <c r="F144">
        <v>55</v>
      </c>
      <c r="G144">
        <v>152</v>
      </c>
      <c r="H144">
        <v>1059.64</v>
      </c>
      <c r="I144">
        <v>125</v>
      </c>
      <c r="J144">
        <v>334</v>
      </c>
    </row>
    <row r="145" spans="1:10">
      <c r="A145" s="5">
        <v>589377945837</v>
      </c>
      <c r="B145">
        <v>15752.19</v>
      </c>
      <c r="C145">
        <v>489</v>
      </c>
      <c r="D145">
        <v>3098</v>
      </c>
      <c r="E145">
        <v>13194.2</v>
      </c>
      <c r="F145">
        <v>420</v>
      </c>
      <c r="G145">
        <v>2968</v>
      </c>
      <c r="H145">
        <v>28946.39</v>
      </c>
      <c r="I145">
        <v>909</v>
      </c>
      <c r="J145">
        <v>6066</v>
      </c>
    </row>
    <row r="146" spans="1:10">
      <c r="A146" s="5">
        <v>589590595246</v>
      </c>
      <c r="B146">
        <v>81483.46</v>
      </c>
      <c r="C146">
        <v>7165</v>
      </c>
      <c r="D146">
        <v>16480</v>
      </c>
      <c r="E146">
        <v>69948.88</v>
      </c>
      <c r="F146">
        <v>6110</v>
      </c>
      <c r="G146">
        <v>14156</v>
      </c>
      <c r="H146">
        <v>151432.34</v>
      </c>
      <c r="I146">
        <v>13275</v>
      </c>
      <c r="J146">
        <v>30636</v>
      </c>
    </row>
    <row r="147" spans="1:10">
      <c r="A147" s="5">
        <v>589851591771</v>
      </c>
      <c r="B147">
        <v>8830.38</v>
      </c>
      <c r="C147">
        <v>253</v>
      </c>
      <c r="D147">
        <v>1078</v>
      </c>
      <c r="E147">
        <v>7358.06</v>
      </c>
      <c r="F147">
        <v>207</v>
      </c>
      <c r="G147">
        <v>1003</v>
      </c>
      <c r="H147">
        <v>16188.44</v>
      </c>
      <c r="I147">
        <v>460</v>
      </c>
      <c r="J147">
        <v>2081</v>
      </c>
    </row>
    <row r="148" spans="1:10">
      <c r="A148" s="5">
        <v>591439605080</v>
      </c>
      <c r="B148">
        <v>724.77</v>
      </c>
      <c r="C148">
        <v>95</v>
      </c>
      <c r="D148">
        <v>504</v>
      </c>
      <c r="E148">
        <v>809.16</v>
      </c>
      <c r="F148">
        <v>101</v>
      </c>
      <c r="G148">
        <v>516</v>
      </c>
      <c r="H148">
        <v>1533.93</v>
      </c>
      <c r="I148">
        <v>196</v>
      </c>
      <c r="J148">
        <v>1020</v>
      </c>
    </row>
    <row r="149" spans="1:10">
      <c r="A149" s="5">
        <v>592049049728</v>
      </c>
      <c r="B149">
        <v>4061.19</v>
      </c>
      <c r="C149">
        <v>86</v>
      </c>
      <c r="D149">
        <v>289</v>
      </c>
      <c r="E149">
        <v>2764.54</v>
      </c>
      <c r="F149">
        <v>60</v>
      </c>
      <c r="G149">
        <v>272</v>
      </c>
      <c r="H149">
        <v>6825.73</v>
      </c>
      <c r="I149">
        <v>146</v>
      </c>
      <c r="J149">
        <v>561</v>
      </c>
    </row>
    <row r="150" spans="1:10">
      <c r="A150" s="5">
        <v>592501952315</v>
      </c>
      <c r="B150">
        <v>3163.33</v>
      </c>
      <c r="C150">
        <v>315</v>
      </c>
      <c r="D150">
        <v>870</v>
      </c>
      <c r="E150">
        <v>2785.84</v>
      </c>
      <c r="F150">
        <v>277</v>
      </c>
      <c r="G150">
        <v>756</v>
      </c>
      <c r="H150">
        <v>5949.17</v>
      </c>
      <c r="I150">
        <v>592</v>
      </c>
      <c r="J150">
        <v>1626</v>
      </c>
    </row>
    <row r="151" spans="1:10">
      <c r="A151" s="5">
        <v>592505020153</v>
      </c>
      <c r="B151">
        <v>6148.49</v>
      </c>
      <c r="C151">
        <v>789</v>
      </c>
      <c r="D151">
        <v>1427</v>
      </c>
      <c r="E151">
        <v>5702.41</v>
      </c>
      <c r="F151">
        <v>759</v>
      </c>
      <c r="G151">
        <v>1540</v>
      </c>
      <c r="H151">
        <v>11850.9</v>
      </c>
      <c r="I151">
        <v>1548</v>
      </c>
      <c r="J151">
        <v>2967</v>
      </c>
    </row>
    <row r="152" spans="1:10">
      <c r="A152" s="5">
        <v>592722485900</v>
      </c>
      <c r="B152">
        <v>3297.62</v>
      </c>
      <c r="C152">
        <v>351</v>
      </c>
      <c r="D152">
        <v>574</v>
      </c>
      <c r="E152">
        <v>2291.45</v>
      </c>
      <c r="F152">
        <v>275</v>
      </c>
      <c r="G152">
        <v>576</v>
      </c>
      <c r="H152">
        <v>5589.07</v>
      </c>
      <c r="I152">
        <v>626</v>
      </c>
      <c r="J152">
        <v>1150</v>
      </c>
    </row>
    <row r="153" spans="1:10">
      <c r="A153" s="5">
        <v>592878213305</v>
      </c>
      <c r="B153">
        <v>435.21</v>
      </c>
      <c r="C153">
        <v>117</v>
      </c>
      <c r="D153">
        <v>531</v>
      </c>
      <c r="E153">
        <v>496.45</v>
      </c>
      <c r="F153">
        <v>140</v>
      </c>
      <c r="G153">
        <v>557</v>
      </c>
      <c r="H153">
        <v>931.66</v>
      </c>
      <c r="I153">
        <v>257</v>
      </c>
      <c r="J153">
        <v>1088</v>
      </c>
    </row>
    <row r="154" spans="1:10">
      <c r="A154" s="5">
        <v>592889713507</v>
      </c>
      <c r="B154">
        <v>1495.28</v>
      </c>
      <c r="C154">
        <v>36</v>
      </c>
      <c r="D154">
        <v>182</v>
      </c>
      <c r="E154">
        <v>888.47</v>
      </c>
      <c r="F154">
        <v>21</v>
      </c>
      <c r="G154">
        <v>142</v>
      </c>
      <c r="H154">
        <v>2383.75</v>
      </c>
      <c r="I154">
        <v>57</v>
      </c>
      <c r="J154">
        <v>324</v>
      </c>
    </row>
    <row r="155" spans="1:10">
      <c r="A155" s="5">
        <v>593225443577</v>
      </c>
      <c r="B155">
        <v>48093.22</v>
      </c>
      <c r="C155">
        <v>860</v>
      </c>
      <c r="D155">
        <v>2781</v>
      </c>
      <c r="E155">
        <v>28966.2</v>
      </c>
      <c r="F155">
        <v>507</v>
      </c>
      <c r="G155">
        <v>2812</v>
      </c>
      <c r="H155">
        <v>77059.42</v>
      </c>
      <c r="I155">
        <v>1367</v>
      </c>
      <c r="J155">
        <v>5593</v>
      </c>
    </row>
    <row r="156" spans="1:10">
      <c r="A156" s="5">
        <v>593584016163</v>
      </c>
      <c r="B156">
        <v>209.7</v>
      </c>
      <c r="C156">
        <v>3</v>
      </c>
      <c r="D156">
        <v>27</v>
      </c>
      <c r="H156">
        <v>209.7</v>
      </c>
      <c r="I156">
        <v>3</v>
      </c>
      <c r="J156">
        <v>27</v>
      </c>
    </row>
    <row r="157" spans="1:10">
      <c r="A157" s="5">
        <v>593744734497</v>
      </c>
      <c r="B157">
        <v>2582.82</v>
      </c>
      <c r="C157">
        <v>88</v>
      </c>
      <c r="D157">
        <v>654</v>
      </c>
      <c r="E157">
        <v>2264.8</v>
      </c>
      <c r="F157">
        <v>77</v>
      </c>
      <c r="G157">
        <v>589</v>
      </c>
      <c r="H157">
        <v>4847.62</v>
      </c>
      <c r="I157">
        <v>165</v>
      </c>
      <c r="J157">
        <v>1243</v>
      </c>
    </row>
    <row r="158" spans="1:10">
      <c r="A158" s="5">
        <v>593748866098</v>
      </c>
      <c r="B158">
        <v>606.32</v>
      </c>
      <c r="C158">
        <v>27</v>
      </c>
      <c r="D158">
        <v>181</v>
      </c>
      <c r="E158">
        <v>541.94</v>
      </c>
      <c r="F158">
        <v>24</v>
      </c>
      <c r="G158">
        <v>140</v>
      </c>
      <c r="H158">
        <v>1148.26</v>
      </c>
      <c r="I158">
        <v>51</v>
      </c>
      <c r="J158">
        <v>321</v>
      </c>
    </row>
    <row r="159" spans="1:10">
      <c r="A159" s="5">
        <v>596368843930</v>
      </c>
      <c r="E159">
        <v>135.6</v>
      </c>
      <c r="F159">
        <v>4</v>
      </c>
      <c r="G159">
        <v>37</v>
      </c>
      <c r="H159">
        <v>135.6</v>
      </c>
      <c r="I159">
        <v>4</v>
      </c>
      <c r="J159">
        <v>37</v>
      </c>
    </row>
    <row r="160" spans="1:10">
      <c r="A160" s="5">
        <v>596986065929</v>
      </c>
      <c r="B160">
        <v>1750.11</v>
      </c>
      <c r="C160">
        <v>53</v>
      </c>
      <c r="D160">
        <v>335</v>
      </c>
      <c r="E160">
        <v>3595.07</v>
      </c>
      <c r="F160">
        <v>127</v>
      </c>
      <c r="G160">
        <v>482</v>
      </c>
      <c r="H160">
        <v>5345.18</v>
      </c>
      <c r="I160">
        <v>180</v>
      </c>
      <c r="J160">
        <v>817</v>
      </c>
    </row>
    <row r="161" spans="1:10">
      <c r="A161" s="5">
        <v>598898432532</v>
      </c>
      <c r="B161">
        <v>25780.61</v>
      </c>
      <c r="C161">
        <v>497</v>
      </c>
      <c r="D161">
        <v>5739</v>
      </c>
      <c r="E161">
        <v>28922.89</v>
      </c>
      <c r="F161">
        <v>568</v>
      </c>
      <c r="G161">
        <v>4791</v>
      </c>
      <c r="H161">
        <v>54703.5</v>
      </c>
      <c r="I161">
        <v>1065</v>
      </c>
      <c r="J161">
        <v>10530</v>
      </c>
    </row>
    <row r="162" spans="1:10">
      <c r="A162" s="5">
        <v>598908900450</v>
      </c>
      <c r="B162">
        <v>267.34</v>
      </c>
      <c r="C162">
        <v>50</v>
      </c>
      <c r="D162">
        <v>216</v>
      </c>
      <c r="E162">
        <v>262.24</v>
      </c>
      <c r="F162">
        <v>48</v>
      </c>
      <c r="G162">
        <v>128</v>
      </c>
      <c r="H162">
        <v>529.58</v>
      </c>
      <c r="I162">
        <v>98</v>
      </c>
      <c r="J162">
        <v>344</v>
      </c>
    </row>
    <row r="163" spans="1:10">
      <c r="A163" s="5">
        <v>598909152271</v>
      </c>
      <c r="B163">
        <v>342.96</v>
      </c>
      <c r="C163">
        <v>21</v>
      </c>
      <c r="D163">
        <v>119</v>
      </c>
      <c r="E163">
        <v>320.45</v>
      </c>
      <c r="F163">
        <v>18</v>
      </c>
      <c r="G163">
        <v>114</v>
      </c>
      <c r="H163">
        <v>663.41</v>
      </c>
      <c r="I163">
        <v>39</v>
      </c>
      <c r="J163">
        <v>233</v>
      </c>
    </row>
    <row r="164" spans="1:10">
      <c r="A164" s="5">
        <v>598909468408</v>
      </c>
      <c r="B164">
        <v>170.82</v>
      </c>
      <c r="C164">
        <v>17</v>
      </c>
      <c r="D164">
        <v>53</v>
      </c>
      <c r="H164">
        <v>170.82</v>
      </c>
      <c r="I164">
        <v>17</v>
      </c>
      <c r="J164">
        <v>53</v>
      </c>
    </row>
    <row r="165" spans="1:10">
      <c r="A165" s="5">
        <v>598970252794</v>
      </c>
      <c r="B165">
        <v>2574.95</v>
      </c>
      <c r="C165">
        <v>336</v>
      </c>
      <c r="D165">
        <v>1359</v>
      </c>
      <c r="E165">
        <v>3188.58</v>
      </c>
      <c r="F165">
        <v>409</v>
      </c>
      <c r="G165">
        <v>1136</v>
      </c>
      <c r="H165">
        <v>5763.53</v>
      </c>
      <c r="I165">
        <v>745</v>
      </c>
      <c r="J165">
        <v>2495</v>
      </c>
    </row>
    <row r="166" spans="1:10">
      <c r="A166" s="5">
        <v>599138477865</v>
      </c>
      <c r="B166">
        <v>737.06</v>
      </c>
      <c r="C166">
        <v>35</v>
      </c>
      <c r="D166">
        <v>189</v>
      </c>
      <c r="E166">
        <v>209.97</v>
      </c>
      <c r="F166">
        <v>9</v>
      </c>
      <c r="G166">
        <v>94</v>
      </c>
      <c r="H166">
        <v>947.03</v>
      </c>
      <c r="I166">
        <v>44</v>
      </c>
      <c r="J166">
        <v>283</v>
      </c>
    </row>
    <row r="167" spans="1:10">
      <c r="A167" s="5">
        <v>599139729217</v>
      </c>
      <c r="B167">
        <v>1627.43</v>
      </c>
      <c r="C167">
        <v>99</v>
      </c>
      <c r="D167">
        <v>501</v>
      </c>
      <c r="E167">
        <v>1478.55</v>
      </c>
      <c r="F167">
        <v>90</v>
      </c>
      <c r="G167">
        <v>377</v>
      </c>
      <c r="H167">
        <v>3105.98</v>
      </c>
      <c r="I167">
        <v>189</v>
      </c>
      <c r="J167">
        <v>878</v>
      </c>
    </row>
    <row r="168" spans="1:10">
      <c r="A168" s="5">
        <v>599141001175</v>
      </c>
      <c r="B168">
        <v>199.77</v>
      </c>
      <c r="C168">
        <v>6</v>
      </c>
      <c r="D168">
        <v>92</v>
      </c>
      <c r="E168">
        <v>231.49</v>
      </c>
      <c r="F168">
        <v>7</v>
      </c>
      <c r="G168">
        <v>75</v>
      </c>
      <c r="H168">
        <v>431.26</v>
      </c>
      <c r="I168">
        <v>13</v>
      </c>
      <c r="J168">
        <v>167</v>
      </c>
    </row>
    <row r="169" spans="1:10">
      <c r="A169" s="5">
        <v>599148365406</v>
      </c>
      <c r="B169">
        <v>4623.47</v>
      </c>
      <c r="C169">
        <v>103</v>
      </c>
      <c r="D169">
        <v>430</v>
      </c>
      <c r="E169">
        <v>4038.15</v>
      </c>
      <c r="F169">
        <v>89</v>
      </c>
      <c r="G169">
        <v>416</v>
      </c>
      <c r="H169">
        <v>8661.62</v>
      </c>
      <c r="I169">
        <v>192</v>
      </c>
      <c r="J169">
        <v>846</v>
      </c>
    </row>
    <row r="170" spans="1:10">
      <c r="A170" s="5">
        <v>599279018544</v>
      </c>
      <c r="B170">
        <v>1291.56</v>
      </c>
      <c r="C170">
        <v>25</v>
      </c>
      <c r="D170">
        <v>213</v>
      </c>
      <c r="E170">
        <v>1729.56</v>
      </c>
      <c r="F170">
        <v>40</v>
      </c>
      <c r="G170">
        <v>266</v>
      </c>
      <c r="H170">
        <v>3021.12</v>
      </c>
      <c r="I170">
        <v>65</v>
      </c>
      <c r="J170">
        <v>479</v>
      </c>
    </row>
    <row r="171" spans="1:10">
      <c r="A171" s="5">
        <v>599335746549</v>
      </c>
      <c r="B171">
        <v>332.13</v>
      </c>
      <c r="C171">
        <v>42</v>
      </c>
      <c r="D171">
        <v>129</v>
      </c>
      <c r="E171">
        <v>351.6</v>
      </c>
      <c r="F171">
        <v>42</v>
      </c>
      <c r="G171">
        <v>114</v>
      </c>
      <c r="H171">
        <v>683.73</v>
      </c>
      <c r="I171">
        <v>84</v>
      </c>
      <c r="J171">
        <v>243</v>
      </c>
    </row>
    <row r="172" spans="1:10">
      <c r="A172" s="5">
        <v>599335926023</v>
      </c>
      <c r="B172">
        <v>528.18</v>
      </c>
      <c r="C172">
        <v>48</v>
      </c>
      <c r="D172">
        <v>173</v>
      </c>
      <c r="E172">
        <v>587.53</v>
      </c>
      <c r="F172">
        <v>41</v>
      </c>
      <c r="G172">
        <v>160</v>
      </c>
      <c r="H172">
        <v>1115.71</v>
      </c>
      <c r="I172">
        <v>89</v>
      </c>
      <c r="J172">
        <v>333</v>
      </c>
    </row>
    <row r="173" spans="1:10">
      <c r="A173" s="5">
        <v>599458348066</v>
      </c>
      <c r="E173">
        <v>127.75</v>
      </c>
      <c r="F173">
        <v>25</v>
      </c>
      <c r="G173">
        <v>150</v>
      </c>
      <c r="H173">
        <v>127.75</v>
      </c>
      <c r="I173">
        <v>25</v>
      </c>
      <c r="J173">
        <v>150</v>
      </c>
    </row>
    <row r="174" spans="1:10">
      <c r="A174" s="5">
        <v>599521259641</v>
      </c>
      <c r="B174">
        <v>188.48</v>
      </c>
      <c r="C174">
        <v>12</v>
      </c>
      <c r="D174">
        <v>176</v>
      </c>
      <c r="H174">
        <v>188.48</v>
      </c>
      <c r="I174">
        <v>12</v>
      </c>
      <c r="J174">
        <v>176</v>
      </c>
    </row>
    <row r="175" spans="1:10">
      <c r="A175" s="5">
        <v>599521991415</v>
      </c>
      <c r="B175">
        <v>968.99</v>
      </c>
      <c r="C175">
        <v>50</v>
      </c>
      <c r="D175">
        <v>207</v>
      </c>
      <c r="E175">
        <v>693.62</v>
      </c>
      <c r="F175">
        <v>35</v>
      </c>
      <c r="G175">
        <v>148</v>
      </c>
      <c r="H175">
        <v>1662.61</v>
      </c>
      <c r="I175">
        <v>85</v>
      </c>
      <c r="J175">
        <v>355</v>
      </c>
    </row>
    <row r="176" spans="1:10">
      <c r="A176" s="5">
        <v>599522087809</v>
      </c>
      <c r="B176">
        <v>2335.42</v>
      </c>
      <c r="C176">
        <v>130</v>
      </c>
      <c r="D176">
        <v>294</v>
      </c>
      <c r="E176">
        <v>988.31</v>
      </c>
      <c r="F176">
        <v>55</v>
      </c>
      <c r="G176">
        <v>261</v>
      </c>
      <c r="H176">
        <v>3323.73</v>
      </c>
      <c r="I176">
        <v>185</v>
      </c>
      <c r="J176">
        <v>555</v>
      </c>
    </row>
    <row r="177" spans="1:10">
      <c r="A177" s="5">
        <v>599522639719</v>
      </c>
      <c r="B177">
        <v>528.8</v>
      </c>
      <c r="C177">
        <v>62</v>
      </c>
      <c r="D177">
        <v>258</v>
      </c>
      <c r="E177">
        <v>403.16</v>
      </c>
      <c r="F177">
        <v>46</v>
      </c>
      <c r="G177">
        <v>226</v>
      </c>
      <c r="H177">
        <v>931.96</v>
      </c>
      <c r="I177">
        <v>108</v>
      </c>
      <c r="J177">
        <v>484</v>
      </c>
    </row>
    <row r="178" spans="1:10">
      <c r="A178" s="5">
        <v>600570993493</v>
      </c>
      <c r="B178">
        <v>186.12</v>
      </c>
      <c r="C178">
        <v>7</v>
      </c>
      <c r="D178">
        <v>58</v>
      </c>
      <c r="E178">
        <v>361.69</v>
      </c>
      <c r="F178">
        <v>12</v>
      </c>
      <c r="G178">
        <v>57</v>
      </c>
      <c r="H178">
        <v>547.81</v>
      </c>
      <c r="I178">
        <v>19</v>
      </c>
      <c r="J178">
        <v>115</v>
      </c>
    </row>
    <row r="179" spans="1:10">
      <c r="A179" s="5">
        <v>600795005584</v>
      </c>
      <c r="B179">
        <v>151.29</v>
      </c>
      <c r="C179">
        <v>15</v>
      </c>
      <c r="D179">
        <v>173</v>
      </c>
      <c r="H179">
        <v>151.29</v>
      </c>
      <c r="I179">
        <v>15</v>
      </c>
      <c r="J179">
        <v>173</v>
      </c>
    </row>
    <row r="180" spans="1:10">
      <c r="A180" s="5">
        <v>601093977199</v>
      </c>
      <c r="E180">
        <v>142.93</v>
      </c>
      <c r="F180">
        <v>7</v>
      </c>
      <c r="G180">
        <v>53</v>
      </c>
      <c r="H180">
        <v>142.93</v>
      </c>
      <c r="I180">
        <v>7</v>
      </c>
      <c r="J180">
        <v>53</v>
      </c>
    </row>
    <row r="181" spans="1:10">
      <c r="A181" s="5">
        <v>601186603927</v>
      </c>
      <c r="B181">
        <v>373.54</v>
      </c>
      <c r="C181">
        <v>19</v>
      </c>
      <c r="D181">
        <v>206</v>
      </c>
      <c r="E181">
        <v>325.39</v>
      </c>
      <c r="F181">
        <v>16</v>
      </c>
      <c r="G181">
        <v>146</v>
      </c>
      <c r="H181">
        <v>698.93</v>
      </c>
      <c r="I181">
        <v>35</v>
      </c>
      <c r="J181">
        <v>352</v>
      </c>
    </row>
    <row r="182" spans="1:10">
      <c r="A182" s="5">
        <v>601187015484</v>
      </c>
      <c r="B182">
        <v>188.39</v>
      </c>
      <c r="C182">
        <v>18</v>
      </c>
      <c r="D182">
        <v>253</v>
      </c>
      <c r="H182">
        <v>188.39</v>
      </c>
      <c r="I182">
        <v>18</v>
      </c>
      <c r="J182">
        <v>253</v>
      </c>
    </row>
    <row r="183" spans="1:10">
      <c r="A183" s="5">
        <v>601843460575</v>
      </c>
      <c r="E183">
        <v>145.78</v>
      </c>
      <c r="F183">
        <v>6</v>
      </c>
      <c r="G183">
        <v>74</v>
      </c>
      <c r="H183">
        <v>145.78</v>
      </c>
      <c r="I183">
        <v>6</v>
      </c>
      <c r="J183">
        <v>74</v>
      </c>
    </row>
    <row r="184" spans="1:10">
      <c r="A184" s="5">
        <v>601848376488</v>
      </c>
      <c r="B184">
        <v>2766.41</v>
      </c>
      <c r="C184">
        <v>152</v>
      </c>
      <c r="D184">
        <v>787</v>
      </c>
      <c r="E184">
        <v>1951.72</v>
      </c>
      <c r="F184">
        <v>98</v>
      </c>
      <c r="G184">
        <v>369</v>
      </c>
      <c r="H184">
        <v>4718.13</v>
      </c>
      <c r="I184">
        <v>250</v>
      </c>
      <c r="J184">
        <v>1156</v>
      </c>
    </row>
    <row r="185" spans="1:10">
      <c r="A185" s="5">
        <v>601890751194</v>
      </c>
      <c r="B185">
        <v>207.21</v>
      </c>
      <c r="C185">
        <v>7</v>
      </c>
      <c r="D185">
        <v>355</v>
      </c>
      <c r="E185">
        <v>99.8</v>
      </c>
      <c r="F185">
        <v>2</v>
      </c>
      <c r="G185">
        <v>427</v>
      </c>
      <c r="H185">
        <v>307.01</v>
      </c>
      <c r="I185">
        <v>9</v>
      </c>
      <c r="J185">
        <v>782</v>
      </c>
    </row>
    <row r="186" spans="1:10">
      <c r="A186" s="5">
        <v>602081449138</v>
      </c>
      <c r="B186">
        <v>698.17</v>
      </c>
      <c r="C186">
        <v>39</v>
      </c>
      <c r="D186">
        <v>104</v>
      </c>
      <c r="E186">
        <v>333.54</v>
      </c>
      <c r="F186">
        <v>17</v>
      </c>
      <c r="G186">
        <v>72</v>
      </c>
      <c r="H186">
        <v>1031.71</v>
      </c>
      <c r="I186">
        <v>56</v>
      </c>
      <c r="J186">
        <v>176</v>
      </c>
    </row>
    <row r="187" spans="1:10">
      <c r="A187" s="5">
        <v>602881179663</v>
      </c>
      <c r="B187">
        <v>10367.75</v>
      </c>
      <c r="C187">
        <v>197</v>
      </c>
      <c r="D187">
        <v>1510</v>
      </c>
      <c r="E187">
        <v>6266.73</v>
      </c>
      <c r="F187">
        <v>117</v>
      </c>
      <c r="G187">
        <v>1434</v>
      </c>
      <c r="H187">
        <v>16634.48</v>
      </c>
      <c r="I187">
        <v>314</v>
      </c>
      <c r="J187">
        <v>2944</v>
      </c>
    </row>
    <row r="188" spans="1:10">
      <c r="A188" s="5">
        <v>604021319220</v>
      </c>
      <c r="B188">
        <v>1829.37</v>
      </c>
      <c r="C188">
        <v>29</v>
      </c>
      <c r="D188">
        <v>223</v>
      </c>
      <c r="E188">
        <v>1279</v>
      </c>
      <c r="F188">
        <v>21</v>
      </c>
      <c r="G188">
        <v>239</v>
      </c>
      <c r="H188">
        <v>3108.37</v>
      </c>
      <c r="I188">
        <v>50</v>
      </c>
      <c r="J188">
        <v>462</v>
      </c>
    </row>
    <row r="189" spans="1:10">
      <c r="A189" s="5">
        <v>607031592886</v>
      </c>
      <c r="B189">
        <v>144.42</v>
      </c>
      <c r="C189">
        <v>6</v>
      </c>
      <c r="D189">
        <v>61</v>
      </c>
      <c r="H189">
        <v>144.42</v>
      </c>
      <c r="I189">
        <v>6</v>
      </c>
      <c r="J189">
        <v>61</v>
      </c>
    </row>
    <row r="190" spans="1:10">
      <c r="A190" s="5">
        <v>610575643922</v>
      </c>
      <c r="B190">
        <v>224.13</v>
      </c>
      <c r="C190">
        <v>5</v>
      </c>
      <c r="D190">
        <v>62</v>
      </c>
      <c r="H190">
        <v>224.13</v>
      </c>
      <c r="I190">
        <v>5</v>
      </c>
      <c r="J190">
        <v>62</v>
      </c>
    </row>
    <row r="191" spans="1:10">
      <c r="A191" s="5">
        <v>611461391391</v>
      </c>
      <c r="B191">
        <v>239.6</v>
      </c>
      <c r="C191">
        <v>8</v>
      </c>
      <c r="D191">
        <v>137</v>
      </c>
      <c r="E191">
        <v>244.6</v>
      </c>
      <c r="F191">
        <v>7</v>
      </c>
      <c r="G191">
        <v>76</v>
      </c>
      <c r="H191">
        <v>484.2</v>
      </c>
      <c r="I191">
        <v>15</v>
      </c>
      <c r="J191">
        <v>213</v>
      </c>
    </row>
    <row r="192" spans="1:10">
      <c r="A192" s="5">
        <v>611950399653</v>
      </c>
      <c r="B192">
        <v>691.95</v>
      </c>
      <c r="C192">
        <v>16</v>
      </c>
      <c r="D192">
        <v>78</v>
      </c>
      <c r="E192">
        <v>261</v>
      </c>
      <c r="F192">
        <v>6</v>
      </c>
      <c r="G192">
        <v>84</v>
      </c>
      <c r="H192">
        <v>952.95</v>
      </c>
      <c r="I192">
        <v>22</v>
      </c>
      <c r="J192">
        <v>162</v>
      </c>
    </row>
    <row r="193" spans="1:10">
      <c r="A193" s="5">
        <v>613513119392</v>
      </c>
      <c r="B193">
        <v>26403.68</v>
      </c>
      <c r="C193">
        <v>513</v>
      </c>
      <c r="D193">
        <v>2657</v>
      </c>
      <c r="E193">
        <v>19753.09</v>
      </c>
      <c r="F193">
        <v>377</v>
      </c>
      <c r="G193">
        <v>2166</v>
      </c>
      <c r="H193">
        <v>46156.77</v>
      </c>
      <c r="I193">
        <v>890</v>
      </c>
      <c r="J193">
        <v>4823</v>
      </c>
    </row>
    <row r="194" spans="1:10">
      <c r="A194" s="5">
        <v>615936403695</v>
      </c>
      <c r="B194">
        <v>198</v>
      </c>
      <c r="C194">
        <v>2</v>
      </c>
      <c r="D194">
        <v>88</v>
      </c>
      <c r="H194">
        <v>198</v>
      </c>
      <c r="I194">
        <v>2</v>
      </c>
      <c r="J194">
        <v>88</v>
      </c>
    </row>
    <row r="195" spans="1:10">
      <c r="A195" s="5">
        <v>621127983607</v>
      </c>
      <c r="E195">
        <v>112</v>
      </c>
      <c r="F195">
        <v>3</v>
      </c>
      <c r="G195">
        <v>4</v>
      </c>
      <c r="H195">
        <v>112</v>
      </c>
      <c r="I195">
        <v>3</v>
      </c>
      <c r="J195">
        <v>4</v>
      </c>
    </row>
    <row r="196" spans="1:10">
      <c r="A196" s="5">
        <v>621584076904</v>
      </c>
      <c r="B196">
        <v>2019.34</v>
      </c>
      <c r="C196">
        <v>40</v>
      </c>
      <c r="D196">
        <v>1050</v>
      </c>
      <c r="E196">
        <v>2134.93</v>
      </c>
      <c r="F196">
        <v>41</v>
      </c>
      <c r="G196">
        <v>1017</v>
      </c>
      <c r="H196">
        <v>4154.27</v>
      </c>
      <c r="I196">
        <v>81</v>
      </c>
      <c r="J196">
        <v>2067</v>
      </c>
    </row>
    <row r="197" spans="1:10">
      <c r="A197" s="5">
        <v>622645559255</v>
      </c>
      <c r="B197">
        <v>783.8</v>
      </c>
      <c r="C197">
        <v>27</v>
      </c>
      <c r="D197">
        <v>250</v>
      </c>
      <c r="E197">
        <v>1298.9</v>
      </c>
      <c r="F197">
        <v>46</v>
      </c>
      <c r="G197">
        <v>432</v>
      </c>
      <c r="H197">
        <v>2082.7</v>
      </c>
      <c r="I197">
        <v>73</v>
      </c>
      <c r="J197">
        <v>682</v>
      </c>
    </row>
    <row r="198" spans="1:10">
      <c r="A198" s="5">
        <v>623767599160</v>
      </c>
      <c r="E198">
        <v>99</v>
      </c>
      <c r="F198">
        <v>1</v>
      </c>
      <c r="G198">
        <v>385</v>
      </c>
      <c r="H198">
        <v>99</v>
      </c>
      <c r="I198">
        <v>1</v>
      </c>
      <c r="J198">
        <v>385</v>
      </c>
    </row>
    <row r="199" spans="1:10">
      <c r="A199" s="5">
        <v>624125029445</v>
      </c>
      <c r="B199">
        <v>179.7</v>
      </c>
      <c r="C199">
        <v>3</v>
      </c>
      <c r="D199">
        <v>33</v>
      </c>
      <c r="E199">
        <v>179.7</v>
      </c>
      <c r="F199">
        <v>3</v>
      </c>
      <c r="G199">
        <v>36</v>
      </c>
      <c r="H199">
        <v>359.4</v>
      </c>
      <c r="I199">
        <v>6</v>
      </c>
      <c r="J199">
        <v>69</v>
      </c>
    </row>
    <row r="200" spans="1:10">
      <c r="A200" s="5">
        <v>624157848041</v>
      </c>
      <c r="B200">
        <v>2299.5</v>
      </c>
      <c r="C200">
        <v>43</v>
      </c>
      <c r="D200">
        <v>503</v>
      </c>
      <c r="E200">
        <v>2148.99</v>
      </c>
      <c r="F200">
        <v>41</v>
      </c>
      <c r="G200">
        <v>466</v>
      </c>
      <c r="H200">
        <v>4448.49</v>
      </c>
      <c r="I200">
        <v>84</v>
      </c>
      <c r="J200">
        <v>969</v>
      </c>
    </row>
    <row r="201" spans="1:10">
      <c r="A201" s="5">
        <v>624636128578</v>
      </c>
      <c r="B201">
        <v>280.91</v>
      </c>
      <c r="C201">
        <v>5</v>
      </c>
      <c r="D201">
        <v>68</v>
      </c>
      <c r="H201">
        <v>280.91</v>
      </c>
      <c r="I201">
        <v>5</v>
      </c>
      <c r="J201">
        <v>68</v>
      </c>
    </row>
    <row r="202" spans="1:10">
      <c r="A202" s="5">
        <v>624645448592</v>
      </c>
      <c r="E202">
        <v>354.01</v>
      </c>
      <c r="F202">
        <v>29</v>
      </c>
      <c r="G202">
        <v>38</v>
      </c>
      <c r="H202">
        <v>354.01</v>
      </c>
      <c r="I202">
        <v>29</v>
      </c>
      <c r="J202">
        <v>38</v>
      </c>
    </row>
    <row r="203" spans="1:10">
      <c r="A203" s="5">
        <v>627410507881</v>
      </c>
      <c r="B203">
        <v>179.78</v>
      </c>
      <c r="C203">
        <v>15</v>
      </c>
      <c r="D203">
        <v>45</v>
      </c>
      <c r="E203">
        <v>124.01</v>
      </c>
      <c r="F203">
        <v>10</v>
      </c>
      <c r="G203">
        <v>43</v>
      </c>
      <c r="H203">
        <v>303.79</v>
      </c>
      <c r="I203">
        <v>25</v>
      </c>
      <c r="J203">
        <v>88</v>
      </c>
    </row>
    <row r="204" spans="1:10">
      <c r="A204" s="5">
        <v>627413079207</v>
      </c>
      <c r="B204">
        <v>447.39</v>
      </c>
      <c r="C204">
        <v>15</v>
      </c>
      <c r="D204">
        <v>89</v>
      </c>
      <c r="E204">
        <v>683.98</v>
      </c>
      <c r="F204">
        <v>23</v>
      </c>
      <c r="G204">
        <v>55</v>
      </c>
      <c r="H204">
        <v>1131.37</v>
      </c>
      <c r="I204">
        <v>38</v>
      </c>
      <c r="J204">
        <v>144</v>
      </c>
    </row>
    <row r="205" spans="1:10">
      <c r="A205" s="5">
        <v>631567282296</v>
      </c>
      <c r="E205">
        <v>123.24</v>
      </c>
      <c r="F205">
        <v>11</v>
      </c>
      <c r="G205">
        <v>89</v>
      </c>
      <c r="H205">
        <v>123.24</v>
      </c>
      <c r="I205">
        <v>11</v>
      </c>
      <c r="J205">
        <v>89</v>
      </c>
    </row>
    <row r="206" spans="1:10">
      <c r="A206" s="5">
        <v>631613927568</v>
      </c>
      <c r="B206">
        <v>375.94</v>
      </c>
      <c r="C206">
        <v>32</v>
      </c>
      <c r="D206">
        <v>142</v>
      </c>
      <c r="E206">
        <v>346.3</v>
      </c>
      <c r="F206">
        <v>27</v>
      </c>
      <c r="G206">
        <v>138</v>
      </c>
      <c r="H206">
        <v>722.24</v>
      </c>
      <c r="I206">
        <v>59</v>
      </c>
      <c r="J206">
        <v>280</v>
      </c>
    </row>
    <row r="207" spans="1:10">
      <c r="A207" t="s">
        <v>472</v>
      </c>
      <c r="B207">
        <v>2343319.91</v>
      </c>
      <c r="C207">
        <v>128705</v>
      </c>
      <c r="D207">
        <v>405405</v>
      </c>
      <c r="E207">
        <v>2197656.51</v>
      </c>
      <c r="F207">
        <v>118105</v>
      </c>
      <c r="G207">
        <v>381230</v>
      </c>
      <c r="H207">
        <v>4540976.42</v>
      </c>
      <c r="I207">
        <v>246810</v>
      </c>
      <c r="J207">
        <v>786635</v>
      </c>
    </row>
  </sheetData>
  <pageMargins left="0.75" right="0.75" top="1" bottom="1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6"/>
  <sheetViews>
    <sheetView workbookViewId="0">
      <pane xSplit="2" ySplit="2" topLeftCell="S3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5.2222222222222" customWidth="1"/>
    <col min="2" max="2" width="10.4444444444444" customWidth="1"/>
    <col min="3" max="3" width="11.7777777777778"/>
    <col min="4" max="4" width="6.88888888888889" customWidth="1"/>
    <col min="5" max="5" width="7.66666666666667" customWidth="1"/>
    <col min="6" max="6" width="8.33333333333333" customWidth="1"/>
    <col min="7" max="7" width="7.88888888888889" customWidth="1"/>
    <col min="8" max="8" width="12" customWidth="1"/>
    <col min="9" max="9" width="14.1111111111111"/>
    <col min="11" max="11" width="11.7777777777778"/>
    <col min="14" max="16" width="12.8888888888889"/>
    <col min="17" max="18" width="14.1111111111111"/>
    <col min="19" max="19" width="15.4444444444444" customWidth="1"/>
    <col min="21" max="21" width="12.8888888888889"/>
    <col min="22" max="23" width="14.3333333333333"/>
    <col min="24" max="24" width="12.8888888888889"/>
    <col min="26" max="26" width="14.1111111111111"/>
    <col min="27" max="27" width="10.7777777777778" customWidth="1"/>
    <col min="28" max="28" width="12.8888888888889"/>
    <col min="31" max="33" width="12.8888888888889"/>
  </cols>
  <sheetData>
    <row r="1" spans="3:3">
      <c r="C1" t="s">
        <v>514</v>
      </c>
    </row>
    <row r="2" spans="1:9">
      <c r="A2" t="s">
        <v>515</v>
      </c>
      <c r="C2" s="9" t="s">
        <v>1</v>
      </c>
      <c r="D2" s="9" t="s">
        <v>2</v>
      </c>
      <c r="E2" s="9" t="s">
        <v>3</v>
      </c>
      <c r="F2" s="9" t="s">
        <v>516</v>
      </c>
      <c r="G2" s="9" t="s">
        <v>517</v>
      </c>
      <c r="I2" t="s">
        <v>518</v>
      </c>
    </row>
    <row r="3" spans="1:9">
      <c r="A3" s="5">
        <v>537752882633</v>
      </c>
      <c r="B3" s="148" t="s">
        <v>34</v>
      </c>
      <c r="C3">
        <v>5507373.86</v>
      </c>
      <c r="D3">
        <v>144347</v>
      </c>
      <c r="E3">
        <v>212461</v>
      </c>
      <c r="F3" s="11">
        <v>0.2328</v>
      </c>
      <c r="G3">
        <v>111.36</v>
      </c>
      <c r="I3">
        <f>ROUNDDOWN(C3/G3,0)</f>
        <v>49455</v>
      </c>
    </row>
    <row r="4" spans="1:9">
      <c r="A4" s="5">
        <v>574308070162</v>
      </c>
      <c r="B4" s="148" t="s">
        <v>38</v>
      </c>
      <c r="C4">
        <v>2303133.45</v>
      </c>
      <c r="D4">
        <v>61575</v>
      </c>
      <c r="E4">
        <v>68705</v>
      </c>
      <c r="F4" s="11">
        <v>0.25</v>
      </c>
      <c r="G4">
        <v>134.07</v>
      </c>
      <c r="I4">
        <f>ROUNDDOWN(C4/G4,0)</f>
        <v>17178</v>
      </c>
    </row>
    <row r="5" spans="1:9">
      <c r="A5" s="5">
        <v>598898432532</v>
      </c>
      <c r="B5" s="148" t="s">
        <v>41</v>
      </c>
      <c r="C5">
        <v>4373943.89</v>
      </c>
      <c r="D5">
        <v>89384</v>
      </c>
      <c r="E5">
        <v>100970</v>
      </c>
      <c r="F5" s="11">
        <v>0.2259</v>
      </c>
      <c r="G5">
        <v>191.79</v>
      </c>
      <c r="I5">
        <f>ROUNDDOWN(C5/G5,0)</f>
        <v>22805</v>
      </c>
    </row>
    <row r="6" spans="3:9">
      <c r="C6">
        <f>SUM(C3:C5)</f>
        <v>12184451.2</v>
      </c>
      <c r="D6">
        <f>SUM(D3:D5)</f>
        <v>295306</v>
      </c>
      <c r="E6">
        <f>SUM(E3:E5)</f>
        <v>382136</v>
      </c>
      <c r="F6" s="11">
        <f>AVERAGE(F3:F5)</f>
        <v>0.236233333333333</v>
      </c>
      <c r="G6" s="70">
        <f>AVERAGE(G3:G5)</f>
        <v>145.74</v>
      </c>
      <c r="I6">
        <f>ROUNDDOWN(C6/G6,0)</f>
        <v>83604</v>
      </c>
    </row>
    <row r="14" spans="11:28">
      <c r="K14" s="158" t="s">
        <v>519</v>
      </c>
      <c r="S14" s="158" t="s">
        <v>520</v>
      </c>
      <c r="AB14" s="8" t="s">
        <v>514</v>
      </c>
    </row>
    <row r="15" spans="1:33">
      <c r="A15" s="9" t="s">
        <v>23</v>
      </c>
      <c r="C15" s="9" t="s">
        <v>1</v>
      </c>
      <c r="D15" s="9" t="s">
        <v>2</v>
      </c>
      <c r="E15" s="9" t="s">
        <v>3</v>
      </c>
      <c r="F15" s="9" t="s">
        <v>516</v>
      </c>
      <c r="G15" s="9" t="s">
        <v>517</v>
      </c>
      <c r="H15" t="s">
        <v>518</v>
      </c>
      <c r="I15" s="9" t="s">
        <v>30</v>
      </c>
      <c r="K15" s="9" t="s">
        <v>1</v>
      </c>
      <c r="L15" s="9" t="s">
        <v>2</v>
      </c>
      <c r="M15" s="9" t="s">
        <v>3</v>
      </c>
      <c r="N15" s="9" t="s">
        <v>516</v>
      </c>
      <c r="O15" s="9" t="s">
        <v>517</v>
      </c>
      <c r="P15" s="9" t="s">
        <v>518</v>
      </c>
      <c r="Q15" s="9" t="s">
        <v>521</v>
      </c>
      <c r="S15" s="9" t="s">
        <v>1</v>
      </c>
      <c r="T15" s="9" t="s">
        <v>2</v>
      </c>
      <c r="U15" s="9" t="s">
        <v>3</v>
      </c>
      <c r="V15" s="9" t="s">
        <v>516</v>
      </c>
      <c r="W15" s="9" t="s">
        <v>517</v>
      </c>
      <c r="X15" t="s">
        <v>518</v>
      </c>
      <c r="Z15" s="9" t="s">
        <v>522</v>
      </c>
      <c r="AB15" s="9" t="s">
        <v>1</v>
      </c>
      <c r="AC15" s="9" t="s">
        <v>2</v>
      </c>
      <c r="AD15" s="9" t="s">
        <v>3</v>
      </c>
      <c r="AE15" s="9" t="s">
        <v>516</v>
      </c>
      <c r="AF15" s="9" t="s">
        <v>517</v>
      </c>
      <c r="AG15" t="s">
        <v>518</v>
      </c>
    </row>
    <row r="16" ht="15" spans="1:33">
      <c r="A16" s="154">
        <v>577184412748</v>
      </c>
      <c r="B16" s="155" t="s">
        <v>25</v>
      </c>
      <c r="C16">
        <v>4008.22</v>
      </c>
      <c r="D16">
        <v>115</v>
      </c>
      <c r="E16">
        <v>650</v>
      </c>
      <c r="F16" s="11">
        <v>0.1169</v>
      </c>
      <c r="G16">
        <v>52.74</v>
      </c>
      <c r="H16">
        <f>ROUNDDOWN(C16/G16,0)</f>
        <v>75</v>
      </c>
      <c r="I16" s="149">
        <v>564587383224</v>
      </c>
      <c r="J16" s="148" t="s">
        <v>33</v>
      </c>
      <c r="K16" s="148">
        <v>80175.67</v>
      </c>
      <c r="L16" s="148">
        <v>1547</v>
      </c>
      <c r="M16" s="148">
        <v>7123</v>
      </c>
      <c r="N16" s="150">
        <v>0.1314</v>
      </c>
      <c r="O16" s="148">
        <v>85.66</v>
      </c>
      <c r="P16" s="148">
        <f>IFERROR(ROUNDDOWN(K16/O16,0),0)</f>
        <v>935</v>
      </c>
      <c r="Q16" s="149">
        <v>564587383224</v>
      </c>
      <c r="R16" s="148" t="s">
        <v>33</v>
      </c>
      <c r="S16">
        <f>IFERROR(VLOOKUP(Q16,'[2]12.6-12.7透视图'!$A:$B,2,FALSE),0)</f>
        <v>184234.44</v>
      </c>
      <c r="T16">
        <f>VLOOKUP(Q16,'[2]12.6-12.7透视图'!$A:$C,3,FALSE)</f>
        <v>3573</v>
      </c>
      <c r="U16">
        <f>VLOOKUP(Q16,'[2]12.6-12.7透视图'!$A:$D,4,FALSE)</f>
        <v>19147</v>
      </c>
      <c r="V16" s="11">
        <f>VLOOKUP(Q16,'[2]12.6-12.7透视图'!$A:$E,5,FALSE)</f>
        <v>0.2334</v>
      </c>
      <c r="W16">
        <f>VLOOKUP(Q16,'[2]12.6-12.7透视图'!$A:$F,6,FALSE)</f>
        <v>83.83</v>
      </c>
      <c r="X16">
        <f>ROUNDDOWN(S16/W16,0)</f>
        <v>2197</v>
      </c>
      <c r="Z16" s="5">
        <v>564587383224</v>
      </c>
      <c r="AA16" t="s">
        <v>33</v>
      </c>
      <c r="AB16">
        <v>970966.56</v>
      </c>
      <c r="AC16">
        <v>23899</v>
      </c>
      <c r="AD16">
        <v>41105</v>
      </c>
      <c r="AE16" s="11">
        <v>0.2107</v>
      </c>
      <c r="AF16">
        <v>112.08</v>
      </c>
      <c r="AG16">
        <f>IFERROR(ROUNDDOWN(AB16/AF16,0),0)</f>
        <v>8663</v>
      </c>
    </row>
    <row r="17" ht="15" spans="1:33">
      <c r="A17" s="154">
        <v>520538406051</v>
      </c>
      <c r="B17" s="155" t="s">
        <v>11</v>
      </c>
      <c r="C17" s="61">
        <v>37504.14</v>
      </c>
      <c r="D17" s="61">
        <v>643</v>
      </c>
      <c r="E17" s="61">
        <v>2982</v>
      </c>
      <c r="F17" s="156">
        <v>0.1053</v>
      </c>
      <c r="G17" s="61">
        <v>119.44</v>
      </c>
      <c r="H17">
        <f t="shared" ref="H17:H27" si="0">ROUNDDOWN(C17/G17,0)</f>
        <v>313</v>
      </c>
      <c r="I17" s="149">
        <v>537752882633</v>
      </c>
      <c r="J17" s="148" t="s">
        <v>34</v>
      </c>
      <c r="K17" s="148">
        <v>374093.15</v>
      </c>
      <c r="L17" s="148">
        <v>7820</v>
      </c>
      <c r="M17" s="148">
        <v>30251</v>
      </c>
      <c r="N17" s="150">
        <v>0.1471</v>
      </c>
      <c r="O17" s="148">
        <v>84.05</v>
      </c>
      <c r="P17" s="148">
        <f t="shared" ref="P17:P48" si="1">IFERROR(ROUNDDOWN(K17/O17,0),0)</f>
        <v>4450</v>
      </c>
      <c r="Q17" s="149">
        <v>41141176393</v>
      </c>
      <c r="R17" s="148" t="s">
        <v>35</v>
      </c>
      <c r="S17">
        <f>IFERROR(VLOOKUP(Q17,'[2]12.6-12.7透视图'!$A:$B,2,FALSE),0)</f>
        <v>322411.51</v>
      </c>
      <c r="T17">
        <f>VLOOKUP(Q17,'[2]12.6-12.7透视图'!$A:$C,3,FALSE)</f>
        <v>6570</v>
      </c>
      <c r="U17">
        <f>VLOOKUP(Q17,'[2]12.6-12.7透视图'!$A:$D,4,FALSE)</f>
        <v>34403</v>
      </c>
      <c r="V17" s="11">
        <f>VLOOKUP(Q17,'[2]12.6-12.7透视图'!$A:$E,5,FALSE)</f>
        <v>0.2413</v>
      </c>
      <c r="W17">
        <f>VLOOKUP(Q17,'[2]12.6-12.7透视图'!$A:$F,6,FALSE)</f>
        <v>81.465</v>
      </c>
      <c r="X17">
        <f t="shared" ref="X17:X48" si="2">ROUNDDOWN(S17/W17,0)</f>
        <v>3957</v>
      </c>
      <c r="Z17" s="5">
        <v>41141176393</v>
      </c>
      <c r="AA17" t="s">
        <v>35</v>
      </c>
      <c r="AB17">
        <v>2388277.16</v>
      </c>
      <c r="AC17">
        <v>64716</v>
      </c>
      <c r="AD17">
        <v>90770</v>
      </c>
      <c r="AE17" s="11">
        <v>0.2748</v>
      </c>
      <c r="AF17">
        <v>95.73</v>
      </c>
      <c r="AG17">
        <f t="shared" ref="AG17:AG48" si="3">IFERROR(ROUNDDOWN(AB17/AF17,0),0)</f>
        <v>24948</v>
      </c>
    </row>
    <row r="18" ht="15" spans="1:33">
      <c r="A18" s="154">
        <v>604021319220</v>
      </c>
      <c r="B18" s="155" t="s">
        <v>13</v>
      </c>
      <c r="C18" s="61">
        <v>1308.07</v>
      </c>
      <c r="D18" s="61">
        <v>22</v>
      </c>
      <c r="E18" s="61">
        <v>123</v>
      </c>
      <c r="F18" s="156">
        <v>0.1057</v>
      </c>
      <c r="G18" s="61">
        <v>100.62</v>
      </c>
      <c r="H18">
        <f t="shared" si="0"/>
        <v>13</v>
      </c>
      <c r="I18" s="149">
        <v>41141176393</v>
      </c>
      <c r="J18" s="148" t="s">
        <v>35</v>
      </c>
      <c r="K18" s="148">
        <v>165649.35</v>
      </c>
      <c r="L18" s="148">
        <v>3397</v>
      </c>
      <c r="M18" s="148">
        <v>12940</v>
      </c>
      <c r="N18" s="150">
        <v>0.1569</v>
      </c>
      <c r="O18" s="148">
        <v>81.6</v>
      </c>
      <c r="P18" s="148">
        <f t="shared" si="1"/>
        <v>2030</v>
      </c>
      <c r="Q18" s="149">
        <v>39290708556</v>
      </c>
      <c r="R18" s="148" t="s">
        <v>37</v>
      </c>
      <c r="S18">
        <f>IFERROR(VLOOKUP(Q18,'[2]12.6-12.7透视图'!$A:$B,2,FALSE),0)</f>
        <v>220230.93</v>
      </c>
      <c r="T18">
        <f>VLOOKUP(Q18,'[2]12.6-12.7透视图'!$A:$C,3,FALSE)</f>
        <v>3233</v>
      </c>
      <c r="U18">
        <f>VLOOKUP(Q18,'[2]12.6-12.7透视图'!$A:$D,4,FALSE)</f>
        <v>20605</v>
      </c>
      <c r="V18" s="11">
        <f>VLOOKUP(Q18,'[2]12.6-12.7透视图'!$A:$E,5,FALSE)</f>
        <v>0.1955</v>
      </c>
      <c r="W18">
        <f>VLOOKUP(Q18,'[2]12.6-12.7透视图'!$A:$F,6,FALSE)</f>
        <v>110.495</v>
      </c>
      <c r="X18">
        <f t="shared" si="2"/>
        <v>1993</v>
      </c>
      <c r="Z18" s="5">
        <v>39290708556</v>
      </c>
      <c r="AA18" t="s">
        <v>37</v>
      </c>
      <c r="AB18">
        <v>1551835.02</v>
      </c>
      <c r="AC18">
        <v>29559</v>
      </c>
      <c r="AD18">
        <v>45058</v>
      </c>
      <c r="AE18" s="11">
        <v>0.2592</v>
      </c>
      <c r="AF18">
        <v>132.89</v>
      </c>
      <c r="AG18">
        <f t="shared" si="3"/>
        <v>11677</v>
      </c>
    </row>
    <row r="19" ht="15" spans="1:33">
      <c r="A19" s="157">
        <v>589377945837</v>
      </c>
      <c r="B19" s="155" t="s">
        <v>15</v>
      </c>
      <c r="C19" s="61">
        <v>9431.69</v>
      </c>
      <c r="D19" s="61">
        <v>291</v>
      </c>
      <c r="E19" s="61">
        <v>1676</v>
      </c>
      <c r="F19" s="156">
        <v>0.099</v>
      </c>
      <c r="G19" s="61">
        <v>56.82</v>
      </c>
      <c r="H19">
        <f t="shared" si="0"/>
        <v>165</v>
      </c>
      <c r="I19" s="149">
        <v>39290708556</v>
      </c>
      <c r="J19" s="148" t="s">
        <v>37</v>
      </c>
      <c r="K19" s="148">
        <v>97707.77</v>
      </c>
      <c r="L19" s="148">
        <v>1427</v>
      </c>
      <c r="M19" s="148">
        <v>7973</v>
      </c>
      <c r="N19" s="150">
        <v>0.1094</v>
      </c>
      <c r="O19" s="148">
        <v>112.05</v>
      </c>
      <c r="P19" s="148">
        <f t="shared" si="1"/>
        <v>872</v>
      </c>
      <c r="Q19" s="149">
        <v>554877274741</v>
      </c>
      <c r="R19" s="148" t="s">
        <v>6</v>
      </c>
      <c r="S19">
        <f>IFERROR(VLOOKUP(Q19,'[2]12.6-12.7透视图'!$A:$B,2,FALSE),0)</f>
        <v>46306.79</v>
      </c>
      <c r="T19">
        <f>VLOOKUP(Q19,'[2]12.6-12.7透视图'!$A:$C,3,FALSE)</f>
        <v>966</v>
      </c>
      <c r="U19">
        <f>VLOOKUP(Q19,'[2]12.6-12.7透视图'!$A:$D,4,FALSE)</f>
        <v>6875</v>
      </c>
      <c r="V19" s="11">
        <f>VLOOKUP(Q19,'[2]12.6-12.7透视图'!$A:$E,5,FALSE)</f>
        <v>0.1428</v>
      </c>
      <c r="W19">
        <f>VLOOKUP(Q19,'[2]12.6-12.7透视图'!$A:$F,6,FALSE)</f>
        <v>94.505</v>
      </c>
      <c r="X19">
        <f t="shared" si="2"/>
        <v>489</v>
      </c>
      <c r="Z19" s="5">
        <v>554877274741</v>
      </c>
      <c r="AA19" t="s">
        <v>6</v>
      </c>
      <c r="AB19">
        <v>203122.45</v>
      </c>
      <c r="AC19">
        <v>5044</v>
      </c>
      <c r="AD19">
        <v>13265</v>
      </c>
      <c r="AE19" s="11">
        <v>0.1346</v>
      </c>
      <c r="AF19">
        <v>113.79</v>
      </c>
      <c r="AG19">
        <f t="shared" si="3"/>
        <v>1785</v>
      </c>
    </row>
    <row r="20" ht="15" spans="1:33">
      <c r="A20" s="154">
        <v>562674596108</v>
      </c>
      <c r="B20" s="155" t="s">
        <v>17</v>
      </c>
      <c r="C20" s="61">
        <v>4349.73</v>
      </c>
      <c r="D20" s="61">
        <v>146</v>
      </c>
      <c r="E20" s="61">
        <v>258</v>
      </c>
      <c r="F20" s="156">
        <v>0.2287</v>
      </c>
      <c r="G20" s="61">
        <v>73.72</v>
      </c>
      <c r="H20">
        <f t="shared" si="0"/>
        <v>59</v>
      </c>
      <c r="I20" s="149">
        <v>554877274741</v>
      </c>
      <c r="J20" s="148" t="s">
        <v>6</v>
      </c>
      <c r="K20" s="148">
        <v>31606.01</v>
      </c>
      <c r="L20" s="148">
        <v>657</v>
      </c>
      <c r="M20" s="148">
        <v>3468</v>
      </c>
      <c r="N20" s="150">
        <v>0.0949</v>
      </c>
      <c r="O20" s="148">
        <v>96.07</v>
      </c>
      <c r="P20" s="148">
        <f t="shared" si="1"/>
        <v>328</v>
      </c>
      <c r="Q20" s="149">
        <v>520538406051</v>
      </c>
      <c r="R20" s="148" t="s">
        <v>25</v>
      </c>
      <c r="S20">
        <f>IFERROR(VLOOKUP(Q20,'[2]12.6-12.7透视图'!$A:$B,2,FALSE),0)</f>
        <v>89912.86</v>
      </c>
      <c r="T20">
        <f>VLOOKUP(Q20,'[2]12.6-12.7透视图'!$A:$C,3,FALSE)</f>
        <v>1560</v>
      </c>
      <c r="U20">
        <f>VLOOKUP(Q20,'[2]12.6-12.7透视图'!$A:$D,4,FALSE)</f>
        <v>7050</v>
      </c>
      <c r="V20" s="11">
        <f>VLOOKUP(Q20,'[2]12.6-12.7透视图'!$A:$E,5,FALSE)</f>
        <v>0.2372</v>
      </c>
      <c r="W20">
        <f>VLOOKUP(Q20,'[2]12.6-12.7透视图'!$A:$F,6,FALSE)</f>
        <v>107.67</v>
      </c>
      <c r="X20">
        <f t="shared" si="2"/>
        <v>835</v>
      </c>
      <c r="Z20" s="5">
        <v>520538406051</v>
      </c>
      <c r="AA20" t="s">
        <v>25</v>
      </c>
      <c r="AB20">
        <v>455662.47</v>
      </c>
      <c r="AC20">
        <v>10111</v>
      </c>
      <c r="AD20">
        <v>16243</v>
      </c>
      <c r="AE20" s="11">
        <v>0.2396</v>
      </c>
      <c r="AF20">
        <v>117.11</v>
      </c>
      <c r="AG20">
        <f t="shared" si="3"/>
        <v>3890</v>
      </c>
    </row>
    <row r="21" ht="15" spans="1:33">
      <c r="A21" s="154">
        <v>596986065929</v>
      </c>
      <c r="B21" s="155" t="s">
        <v>19</v>
      </c>
      <c r="C21" s="61">
        <v>1927.19</v>
      </c>
      <c r="D21" s="61">
        <v>64</v>
      </c>
      <c r="E21" s="61">
        <v>268</v>
      </c>
      <c r="F21" s="156">
        <v>0.1119</v>
      </c>
      <c r="G21" s="61">
        <v>64.24</v>
      </c>
      <c r="H21">
        <f t="shared" si="0"/>
        <v>29</v>
      </c>
      <c r="I21" s="149">
        <v>574308070162</v>
      </c>
      <c r="J21" s="148" t="s">
        <v>38</v>
      </c>
      <c r="K21" s="148">
        <v>95711.88</v>
      </c>
      <c r="L21" s="148">
        <v>2663</v>
      </c>
      <c r="M21" s="148">
        <v>7901</v>
      </c>
      <c r="N21" s="150">
        <v>0.1548</v>
      </c>
      <c r="O21" s="148">
        <v>78.26</v>
      </c>
      <c r="P21" s="148">
        <f t="shared" si="1"/>
        <v>1222</v>
      </c>
      <c r="Q21" s="149">
        <v>587015100676</v>
      </c>
      <c r="R21" s="148" t="s">
        <v>4</v>
      </c>
      <c r="S21">
        <f>IFERROR(VLOOKUP(Q21,'[2]12.6-12.7透视图'!$A:$B,2,FALSE),0)</f>
        <v>79204.92</v>
      </c>
      <c r="T21">
        <f>VLOOKUP(Q21,'[2]12.6-12.7透视图'!$A:$C,3,FALSE)</f>
        <v>2152</v>
      </c>
      <c r="U21">
        <f>VLOOKUP(Q21,'[2]12.6-12.7透视图'!$A:$D,4,FALSE)</f>
        <v>7727</v>
      </c>
      <c r="V21" s="11">
        <f>VLOOKUP(Q21,'[2]12.6-12.7透视图'!$A:$E,5,FALSE)</f>
        <v>0.2651</v>
      </c>
      <c r="W21">
        <f>VLOOKUP(Q21,'[2]12.6-12.7透视图'!$A:$F,6,FALSE)</f>
        <v>77.975</v>
      </c>
      <c r="X21">
        <f t="shared" si="2"/>
        <v>1015</v>
      </c>
      <c r="Z21" s="5">
        <v>587015100676</v>
      </c>
      <c r="AA21" t="s">
        <v>4</v>
      </c>
      <c r="AB21">
        <v>252761.42</v>
      </c>
      <c r="AC21">
        <v>7642</v>
      </c>
      <c r="AD21">
        <v>12834</v>
      </c>
      <c r="AE21" s="11">
        <v>0.2278</v>
      </c>
      <c r="AF21">
        <v>86.47</v>
      </c>
      <c r="AG21">
        <f t="shared" si="3"/>
        <v>2923</v>
      </c>
    </row>
    <row r="22" ht="15" spans="1:33">
      <c r="A22" s="157">
        <v>544053639760</v>
      </c>
      <c r="B22" s="155" t="s">
        <v>20</v>
      </c>
      <c r="C22" s="61">
        <v>852.76</v>
      </c>
      <c r="D22" s="61">
        <v>26</v>
      </c>
      <c r="E22" s="61">
        <v>302</v>
      </c>
      <c r="F22" s="156">
        <v>0.0364</v>
      </c>
      <c r="G22" s="61">
        <v>77.52</v>
      </c>
      <c r="H22">
        <f t="shared" si="0"/>
        <v>11</v>
      </c>
      <c r="I22" s="149">
        <v>587015100676</v>
      </c>
      <c r="J22" s="148" t="s">
        <v>4</v>
      </c>
      <c r="K22" s="148">
        <v>29489.16</v>
      </c>
      <c r="L22" s="148">
        <v>784</v>
      </c>
      <c r="M22" s="148">
        <v>2997</v>
      </c>
      <c r="N22" s="150">
        <v>0.1325</v>
      </c>
      <c r="O22" s="148">
        <v>74.28</v>
      </c>
      <c r="P22" s="148">
        <f t="shared" si="1"/>
        <v>397</v>
      </c>
      <c r="Q22" s="149">
        <v>42759737847</v>
      </c>
      <c r="R22" s="148" t="s">
        <v>39</v>
      </c>
      <c r="S22">
        <f>IFERROR(VLOOKUP(Q22,'[2]12.6-12.7透视图'!$A:$B,2,FALSE),0)</f>
        <v>52625.67</v>
      </c>
      <c r="T22">
        <f>VLOOKUP(Q22,'[2]12.6-12.7透视图'!$A:$C,3,FALSE)</f>
        <v>832</v>
      </c>
      <c r="U22">
        <f>VLOOKUP(Q22,'[2]12.6-12.7透视图'!$A:$D,4,FALSE)</f>
        <v>3710</v>
      </c>
      <c r="V22" s="11">
        <f>VLOOKUP(Q22,'[2]12.6-12.7透视图'!$A:$E,5,FALSE)</f>
        <v>0.2455</v>
      </c>
      <c r="W22">
        <f>VLOOKUP(Q22,'[2]12.6-12.7透视图'!$A:$F,6,FALSE)</f>
        <v>115.86</v>
      </c>
      <c r="X22">
        <f t="shared" si="2"/>
        <v>454</v>
      </c>
      <c r="Z22" s="5">
        <v>42759737847</v>
      </c>
      <c r="AA22" t="s">
        <v>39</v>
      </c>
      <c r="AB22">
        <v>135387.05</v>
      </c>
      <c r="AC22">
        <v>2809</v>
      </c>
      <c r="AD22">
        <v>5970</v>
      </c>
      <c r="AE22" s="11">
        <v>0.1982</v>
      </c>
      <c r="AF22">
        <v>114.44</v>
      </c>
      <c r="AG22">
        <f t="shared" si="3"/>
        <v>1183</v>
      </c>
    </row>
    <row r="23" ht="15" spans="1:33">
      <c r="A23" s="157">
        <v>622645559255</v>
      </c>
      <c r="B23" s="155" t="s">
        <v>28</v>
      </c>
      <c r="C23" s="61">
        <v>623.72</v>
      </c>
      <c r="D23" s="61">
        <v>21</v>
      </c>
      <c r="E23" s="61">
        <v>324</v>
      </c>
      <c r="F23" s="156">
        <v>0.0586</v>
      </c>
      <c r="G23" s="61">
        <v>32.83</v>
      </c>
      <c r="H23">
        <f t="shared" si="0"/>
        <v>18</v>
      </c>
      <c r="I23" s="149">
        <v>42759737847</v>
      </c>
      <c r="J23" s="148" t="s">
        <v>39</v>
      </c>
      <c r="K23" s="148">
        <v>22405.02</v>
      </c>
      <c r="L23" s="148">
        <v>344</v>
      </c>
      <c r="M23" s="148">
        <v>1443</v>
      </c>
      <c r="N23" s="150">
        <v>0.1338</v>
      </c>
      <c r="O23" s="148">
        <v>116.09</v>
      </c>
      <c r="P23" s="148">
        <f t="shared" si="1"/>
        <v>192</v>
      </c>
      <c r="Q23" s="149">
        <v>587516703876</v>
      </c>
      <c r="R23" s="148" t="s">
        <v>40</v>
      </c>
      <c r="S23">
        <f>IFERROR(VLOOKUP(Q23,'[2]12.6-12.7透视图'!$A:$B,2,FALSE),0)</f>
        <v>256885.68</v>
      </c>
      <c r="T23">
        <f>VLOOKUP(Q23,'[2]12.6-12.7透视图'!$A:$C,3,FALSE)</f>
        <v>7077</v>
      </c>
      <c r="U23">
        <f>VLOOKUP(Q23,'[2]12.6-12.7透视图'!$A:$D,4,FALSE)</f>
        <v>26507</v>
      </c>
      <c r="V23" s="11">
        <f>VLOOKUP(Q23,'[2]12.6-12.7透视图'!$A:$E,5,FALSE)</f>
        <v>0.2321</v>
      </c>
      <c r="W23">
        <f>VLOOKUP(Q23,'[2]12.6-12.7透视图'!$A:$F,6,FALSE)</f>
        <v>84.44</v>
      </c>
      <c r="X23">
        <f t="shared" si="2"/>
        <v>3042</v>
      </c>
      <c r="Z23" s="5">
        <v>587516703876</v>
      </c>
      <c r="AA23" t="s">
        <v>40</v>
      </c>
      <c r="AB23">
        <v>1306560.34</v>
      </c>
      <c r="AC23">
        <v>40207</v>
      </c>
      <c r="AD23">
        <v>70116</v>
      </c>
      <c r="AE23" s="11">
        <v>0.1899</v>
      </c>
      <c r="AF23">
        <v>98.1</v>
      </c>
      <c r="AG23">
        <f t="shared" si="3"/>
        <v>13318</v>
      </c>
    </row>
    <row r="24" ht="15" spans="1:33">
      <c r="A24" s="154">
        <v>527733377421</v>
      </c>
      <c r="B24" s="155" t="s">
        <v>7</v>
      </c>
      <c r="C24">
        <v>0</v>
      </c>
      <c r="D24">
        <v>0</v>
      </c>
      <c r="E24">
        <v>0</v>
      </c>
      <c r="F24">
        <v>0</v>
      </c>
      <c r="G24">
        <v>0</v>
      </c>
      <c r="H24" t="e">
        <f t="shared" si="0"/>
        <v>#DIV/0!</v>
      </c>
      <c r="I24" s="149">
        <v>539325022308</v>
      </c>
      <c r="J24" s="148" t="s">
        <v>40</v>
      </c>
      <c r="K24" s="148">
        <v>15137.25</v>
      </c>
      <c r="L24" s="148">
        <v>206</v>
      </c>
      <c r="M24" s="148">
        <v>1240</v>
      </c>
      <c r="N24" s="150">
        <v>0.1161</v>
      </c>
      <c r="O24" s="148">
        <v>105.12</v>
      </c>
      <c r="P24" s="148">
        <f t="shared" si="1"/>
        <v>143</v>
      </c>
      <c r="Q24" s="149">
        <v>555055329886</v>
      </c>
      <c r="R24" s="148" t="s">
        <v>42</v>
      </c>
      <c r="S24">
        <f>IFERROR(VLOOKUP(Q24,'[2]12.6-12.7透视图'!$A:$B,2,FALSE),0)</f>
        <v>32449.08</v>
      </c>
      <c r="T24">
        <f>VLOOKUP(Q24,'[2]12.6-12.7透视图'!$A:$C,3,FALSE)</f>
        <v>727</v>
      </c>
      <c r="U24">
        <f>VLOOKUP(Q24,'[2]12.6-12.7透视图'!$A:$D,4,FALSE)</f>
        <v>3008</v>
      </c>
      <c r="V24" s="11">
        <f>VLOOKUP(Q24,'[2]12.6-12.7透视图'!$A:$E,5,FALSE)</f>
        <v>0.2445</v>
      </c>
      <c r="W24">
        <f>VLOOKUP(Q24,'[2]12.6-12.7透视图'!$A:$F,6,FALSE)</f>
        <v>88.455</v>
      </c>
      <c r="X24">
        <f t="shared" si="2"/>
        <v>366</v>
      </c>
      <c r="Z24" s="5">
        <v>40611478319</v>
      </c>
      <c r="AA24" t="s">
        <v>45</v>
      </c>
      <c r="AB24">
        <v>293569.32</v>
      </c>
      <c r="AC24">
        <v>5445</v>
      </c>
      <c r="AD24">
        <v>16972</v>
      </c>
      <c r="AE24" s="11">
        <v>0.1295</v>
      </c>
      <c r="AF24">
        <v>133.62</v>
      </c>
      <c r="AG24">
        <f t="shared" si="3"/>
        <v>2197</v>
      </c>
    </row>
    <row r="25" ht="15" spans="1:33">
      <c r="A25" s="154">
        <v>593584016163</v>
      </c>
      <c r="B25" s="155" t="s">
        <v>9</v>
      </c>
      <c r="C25">
        <v>0</v>
      </c>
      <c r="D25">
        <v>0</v>
      </c>
      <c r="E25">
        <v>0</v>
      </c>
      <c r="F25">
        <v>0</v>
      </c>
      <c r="G25">
        <v>0</v>
      </c>
      <c r="H25" t="e">
        <f t="shared" si="0"/>
        <v>#DIV/0!</v>
      </c>
      <c r="I25" s="149">
        <v>569909827792</v>
      </c>
      <c r="J25" s="148" t="s">
        <v>41</v>
      </c>
      <c r="K25" s="148">
        <v>8668.11</v>
      </c>
      <c r="L25" s="148">
        <v>297</v>
      </c>
      <c r="M25" s="148">
        <v>716</v>
      </c>
      <c r="N25" s="150">
        <v>0.1788</v>
      </c>
      <c r="O25" s="148">
        <v>67.72</v>
      </c>
      <c r="P25" s="148">
        <f t="shared" si="1"/>
        <v>127</v>
      </c>
      <c r="Q25" s="149">
        <v>521804256985</v>
      </c>
      <c r="R25" s="148" t="s">
        <v>43</v>
      </c>
      <c r="S25">
        <f>IFERROR(VLOOKUP(Q25,'[2]12.6-12.7透视图'!$A:$B,2,FALSE),0)</f>
        <v>40630.16</v>
      </c>
      <c r="T25">
        <f>VLOOKUP(Q25,'[2]12.6-12.7透视图'!$A:$C,3,FALSE)</f>
        <v>850</v>
      </c>
      <c r="U25">
        <f>VLOOKUP(Q25,'[2]12.6-12.7透视图'!$A:$D,4,FALSE)</f>
        <v>3604</v>
      </c>
      <c r="V25" s="11">
        <f>VLOOKUP(Q25,'[2]12.6-12.7透视图'!$A:$E,5,FALSE)</f>
        <v>0.236</v>
      </c>
      <c r="W25">
        <f>VLOOKUP(Q25,'[2]12.6-12.7透视图'!$A:$F,6,FALSE)</f>
        <v>95.715</v>
      </c>
      <c r="X25">
        <f t="shared" si="2"/>
        <v>424</v>
      </c>
      <c r="Z25" s="5">
        <v>555055329886</v>
      </c>
      <c r="AA25" t="s">
        <v>42</v>
      </c>
      <c r="AB25">
        <v>134729.02</v>
      </c>
      <c r="AC25">
        <v>3372</v>
      </c>
      <c r="AD25">
        <v>6784</v>
      </c>
      <c r="AE25" s="11">
        <v>0.1934</v>
      </c>
      <c r="AF25">
        <v>102.69</v>
      </c>
      <c r="AG25">
        <f t="shared" si="3"/>
        <v>1311</v>
      </c>
    </row>
    <row r="26" ht="15" spans="1:33">
      <c r="A26" s="154">
        <v>624157848041</v>
      </c>
      <c r="B26" s="155" t="s">
        <v>22</v>
      </c>
      <c r="C26" s="61">
        <v>825.05</v>
      </c>
      <c r="D26" s="61">
        <v>15</v>
      </c>
      <c r="E26" s="61">
        <v>252</v>
      </c>
      <c r="F26" s="156">
        <v>0.0476</v>
      </c>
      <c r="G26" s="61">
        <v>68.75</v>
      </c>
      <c r="H26">
        <f t="shared" si="0"/>
        <v>12</v>
      </c>
      <c r="I26" s="149">
        <v>587516703876</v>
      </c>
      <c r="J26" s="148" t="s">
        <v>42</v>
      </c>
      <c r="K26" s="148">
        <v>120195.56</v>
      </c>
      <c r="L26" s="148">
        <v>3317</v>
      </c>
      <c r="M26" s="148">
        <v>11340</v>
      </c>
      <c r="N26" s="150">
        <v>0.126</v>
      </c>
      <c r="O26" s="148">
        <v>84.11</v>
      </c>
      <c r="P26" s="148">
        <f t="shared" si="1"/>
        <v>1429</v>
      </c>
      <c r="Q26" s="149">
        <v>539854510916</v>
      </c>
      <c r="R26" s="148" t="s">
        <v>44</v>
      </c>
      <c r="S26">
        <f>IFERROR(VLOOKUP(Q26,'[2]12.6-12.7透视图'!$A:$B,2,FALSE),0)</f>
        <v>40712.21</v>
      </c>
      <c r="T26">
        <f>VLOOKUP(Q26,'[2]12.6-12.7透视图'!$A:$C,3,FALSE)</f>
        <v>825</v>
      </c>
      <c r="U26">
        <f>VLOOKUP(Q26,'[2]12.6-12.7透视图'!$A:$D,4,FALSE)</f>
        <v>4071</v>
      </c>
      <c r="V26" s="11">
        <f>VLOOKUP(Q26,'[2]12.6-12.7透视图'!$A:$E,5,FALSE)</f>
        <v>0.2278</v>
      </c>
      <c r="W26">
        <f>VLOOKUP(Q26,'[2]12.6-12.7透视图'!$A:$F,6,FALSE)</f>
        <v>88.75</v>
      </c>
      <c r="X26">
        <f t="shared" si="2"/>
        <v>458</v>
      </c>
      <c r="Z26" s="5">
        <v>521804256985</v>
      </c>
      <c r="AA26" t="s">
        <v>43</v>
      </c>
      <c r="AB26">
        <v>95977.39</v>
      </c>
      <c r="AC26">
        <v>2290</v>
      </c>
      <c r="AD26">
        <v>7368</v>
      </c>
      <c r="AE26" s="11">
        <v>0.1234</v>
      </c>
      <c r="AF26">
        <v>105.59</v>
      </c>
      <c r="AG26">
        <f t="shared" si="3"/>
        <v>908</v>
      </c>
    </row>
    <row r="27" spans="3:33">
      <c r="C27">
        <f>SUM(C16:C26)</f>
        <v>60830.57</v>
      </c>
      <c r="D27">
        <f>SUM(D16:D26)</f>
        <v>1343</v>
      </c>
      <c r="E27">
        <f>SUM(E16:E26)</f>
        <v>6835</v>
      </c>
      <c r="F27" s="11">
        <f>AVERAGE(F16:F26)</f>
        <v>0.0827363636363636</v>
      </c>
      <c r="G27" s="12">
        <f>AVERAGE(G16:G26)</f>
        <v>58.7890909090909</v>
      </c>
      <c r="H27">
        <f t="shared" si="0"/>
        <v>1034</v>
      </c>
      <c r="I27" s="149">
        <v>598898432532</v>
      </c>
      <c r="J27" s="148" t="s">
        <v>43</v>
      </c>
      <c r="K27" s="148">
        <v>33743.68</v>
      </c>
      <c r="L27" s="148">
        <v>689</v>
      </c>
      <c r="M27" s="148">
        <v>5051</v>
      </c>
      <c r="N27" s="150">
        <v>0.0665</v>
      </c>
      <c r="O27" s="148">
        <v>100.43</v>
      </c>
      <c r="P27" s="148">
        <f t="shared" si="1"/>
        <v>335</v>
      </c>
      <c r="Q27" s="149">
        <v>40611478319</v>
      </c>
      <c r="R27" s="148" t="s">
        <v>45</v>
      </c>
      <c r="S27">
        <f>IFERROR(VLOOKUP(Q27,'[2]12.6-12.7透视图'!$A:$B,2,FALSE),0)</f>
        <v>121687.69</v>
      </c>
      <c r="T27">
        <f>VLOOKUP(Q27,'[2]12.6-12.7透视图'!$A:$C,3,FALSE)</f>
        <v>1625</v>
      </c>
      <c r="U27">
        <f>VLOOKUP(Q27,'[2]12.6-12.7透视图'!$A:$D,4,FALSE)</f>
        <v>8802</v>
      </c>
      <c r="V27" s="11">
        <f>VLOOKUP(Q27,'[2]12.6-12.7透视图'!$A:$E,5,FALSE)</f>
        <v>0.1811</v>
      </c>
      <c r="W27">
        <f>VLOOKUP(Q27,'[2]12.6-12.7透视图'!$A:$F,6,FALSE)</f>
        <v>150.37</v>
      </c>
      <c r="X27">
        <f t="shared" si="2"/>
        <v>809</v>
      </c>
      <c r="Z27" s="5">
        <v>539854510916</v>
      </c>
      <c r="AA27" t="s">
        <v>44</v>
      </c>
      <c r="AB27">
        <v>232695.44</v>
      </c>
      <c r="AC27">
        <v>5793</v>
      </c>
      <c r="AD27">
        <v>9483</v>
      </c>
      <c r="AE27" s="11">
        <v>0.2299</v>
      </c>
      <c r="AF27">
        <v>106.74</v>
      </c>
      <c r="AG27">
        <f t="shared" si="3"/>
        <v>2180</v>
      </c>
    </row>
    <row r="28" spans="9:33">
      <c r="I28" s="149">
        <v>555055329886</v>
      </c>
      <c r="J28" s="148" t="s">
        <v>44</v>
      </c>
      <c r="K28" s="148">
        <v>14727.42</v>
      </c>
      <c r="L28" s="148">
        <v>310</v>
      </c>
      <c r="M28" s="148">
        <v>1352</v>
      </c>
      <c r="N28" s="150">
        <v>0.1287</v>
      </c>
      <c r="O28" s="148">
        <v>84.64</v>
      </c>
      <c r="P28" s="148">
        <f t="shared" si="1"/>
        <v>174</v>
      </c>
      <c r="Q28" s="149">
        <v>569909827792</v>
      </c>
      <c r="R28" s="148" t="s">
        <v>62</v>
      </c>
      <c r="S28">
        <f>IFERROR(VLOOKUP(Q28,'[2]12.6-12.7透视图'!$A:$B,2,FALSE),0)</f>
        <v>16706.67</v>
      </c>
      <c r="T28">
        <f>VLOOKUP(Q28,'[2]12.6-12.7透视图'!$A:$C,3,FALSE)</f>
        <v>574</v>
      </c>
      <c r="U28">
        <f>VLOOKUP(Q28,'[2]12.6-12.7透视图'!$A:$D,4,FALSE)</f>
        <v>1539</v>
      </c>
      <c r="V28" s="11">
        <f>VLOOKUP(Q28,'[2]12.6-12.7透视图'!$A:$E,5,FALSE)</f>
        <v>0.3177</v>
      </c>
      <c r="W28">
        <f>VLOOKUP(Q28,'[2]12.6-12.7透视图'!$A:$F,6,FALSE)</f>
        <v>68.585</v>
      </c>
      <c r="X28">
        <f t="shared" si="2"/>
        <v>243</v>
      </c>
      <c r="Z28" s="5">
        <v>569909827792</v>
      </c>
      <c r="AA28" t="s">
        <v>62</v>
      </c>
      <c r="AB28">
        <v>50619.72</v>
      </c>
      <c r="AC28">
        <v>2316</v>
      </c>
      <c r="AD28">
        <v>2237</v>
      </c>
      <c r="AE28" s="11">
        <v>0.291</v>
      </c>
      <c r="AF28">
        <v>77.76</v>
      </c>
      <c r="AG28">
        <f t="shared" si="3"/>
        <v>650</v>
      </c>
    </row>
    <row r="29" spans="9:33">
      <c r="I29" s="149">
        <v>555332266949</v>
      </c>
      <c r="J29" s="148" t="s">
        <v>45</v>
      </c>
      <c r="K29" s="148">
        <v>19155.8</v>
      </c>
      <c r="L29" s="148">
        <v>424</v>
      </c>
      <c r="M29" s="148">
        <v>2056</v>
      </c>
      <c r="N29" s="150">
        <v>0.1046</v>
      </c>
      <c r="O29" s="148">
        <v>89.1</v>
      </c>
      <c r="P29" s="148">
        <f t="shared" si="1"/>
        <v>214</v>
      </c>
      <c r="Q29" s="149">
        <v>563834177641</v>
      </c>
      <c r="R29" s="148" t="s">
        <v>56</v>
      </c>
      <c r="S29">
        <f>IFERROR(VLOOKUP(Q29,'[2]12.6-12.7透视图'!$A:$B,2,FALSE),0)</f>
        <v>30714.48</v>
      </c>
      <c r="T29">
        <f>VLOOKUP(Q29,'[2]12.6-12.7透视图'!$A:$C,3,FALSE)</f>
        <v>199</v>
      </c>
      <c r="U29">
        <f>VLOOKUP(Q29,'[2]12.6-12.7透视图'!$A:$D,4,FALSE)</f>
        <v>1237</v>
      </c>
      <c r="V29" s="11">
        <f>VLOOKUP(Q29,'[2]12.6-12.7透视图'!$A:$E,5,FALSE)</f>
        <v>0.2189</v>
      </c>
      <c r="W29">
        <f>VLOOKUP(Q29,'[2]12.6-12.7透视图'!$A:$F,6,FALSE)</f>
        <v>209.985</v>
      </c>
      <c r="X29">
        <f t="shared" si="2"/>
        <v>146</v>
      </c>
      <c r="Z29" s="5">
        <v>563834177641</v>
      </c>
      <c r="AA29" t="s">
        <v>56</v>
      </c>
      <c r="AB29">
        <v>71607.5</v>
      </c>
      <c r="AC29">
        <v>512</v>
      </c>
      <c r="AD29">
        <v>1467</v>
      </c>
      <c r="AE29" s="11">
        <v>0.225</v>
      </c>
      <c r="AF29">
        <v>216.99</v>
      </c>
      <c r="AG29">
        <f t="shared" si="3"/>
        <v>330</v>
      </c>
    </row>
    <row r="30" spans="9:33">
      <c r="I30" s="149">
        <v>593225443577</v>
      </c>
      <c r="J30" s="148" t="s">
        <v>46</v>
      </c>
      <c r="K30" s="148">
        <v>8757.79</v>
      </c>
      <c r="L30" s="148">
        <v>198</v>
      </c>
      <c r="M30" s="148">
        <v>1293</v>
      </c>
      <c r="N30" s="150">
        <v>0.0588</v>
      </c>
      <c r="O30" s="148">
        <v>115.23</v>
      </c>
      <c r="P30" s="148">
        <f t="shared" si="1"/>
        <v>76</v>
      </c>
      <c r="Q30" s="149">
        <v>564135111481</v>
      </c>
      <c r="R30" s="148" t="s">
        <v>58</v>
      </c>
      <c r="S30">
        <f>IFERROR(VLOOKUP(Q30,'[2]12.6-12.7透视图'!$A:$B,2,FALSE),0)</f>
        <v>14065.53</v>
      </c>
      <c r="T30">
        <f>VLOOKUP(Q30,'[2]12.6-12.7透视图'!$A:$C,3,FALSE)</f>
        <v>117</v>
      </c>
      <c r="U30">
        <f>VLOOKUP(Q30,'[2]12.6-12.7透视图'!$A:$D,4,FALSE)</f>
        <v>396</v>
      </c>
      <c r="V30" s="11">
        <f>VLOOKUP(Q30,'[2]12.6-12.7透视图'!$A:$E,5,FALSE)</f>
        <v>0.3561</v>
      </c>
      <c r="W30">
        <f>VLOOKUP(Q30,'[2]12.6-12.7透视图'!$A:$F,6,FALSE)</f>
        <v>183.69</v>
      </c>
      <c r="X30">
        <f t="shared" si="2"/>
        <v>76</v>
      </c>
      <c r="Z30" s="5">
        <v>564135111481</v>
      </c>
      <c r="AA30" t="s">
        <v>58</v>
      </c>
      <c r="AB30">
        <v>33757.64</v>
      </c>
      <c r="AC30">
        <v>304</v>
      </c>
      <c r="AD30">
        <v>612</v>
      </c>
      <c r="AE30" s="11">
        <v>0.2533</v>
      </c>
      <c r="AF30">
        <v>217.79</v>
      </c>
      <c r="AG30">
        <f t="shared" si="3"/>
        <v>155</v>
      </c>
    </row>
    <row r="31" spans="9:33">
      <c r="I31" s="149">
        <v>528778018743</v>
      </c>
      <c r="J31" s="148" t="s">
        <v>47</v>
      </c>
      <c r="K31" s="148">
        <v>63680.81</v>
      </c>
      <c r="L31" s="148">
        <v>1368</v>
      </c>
      <c r="M31" s="148">
        <v>6274</v>
      </c>
      <c r="N31" s="150">
        <v>0.1304</v>
      </c>
      <c r="O31" s="148">
        <v>77.85</v>
      </c>
      <c r="P31" s="148">
        <f t="shared" si="1"/>
        <v>817</v>
      </c>
      <c r="Q31" s="149">
        <v>559686121121</v>
      </c>
      <c r="R31" s="148" t="s">
        <v>76</v>
      </c>
      <c r="S31">
        <f>IFERROR(VLOOKUP(Q31,'[2]12.6-12.7透视图'!$A:$B,2,FALSE),0)</f>
        <v>9985.94</v>
      </c>
      <c r="T31">
        <f>VLOOKUP(Q31,'[2]12.6-12.7透视图'!$A:$C,3,FALSE)</f>
        <v>83</v>
      </c>
      <c r="U31">
        <f>VLOOKUP(Q31,'[2]12.6-12.7透视图'!$A:$D,4,FALSE)</f>
        <v>420</v>
      </c>
      <c r="V31" s="11">
        <f>VLOOKUP(Q31,'[2]12.6-12.7透视图'!$A:$E,5,FALSE)</f>
        <v>0.2619</v>
      </c>
      <c r="W31">
        <f>VLOOKUP(Q31,'[2]12.6-12.7透视图'!$A:$F,6,FALSE)</f>
        <v>160.795</v>
      </c>
      <c r="X31">
        <f t="shared" si="2"/>
        <v>62</v>
      </c>
      <c r="Z31" s="5">
        <v>559686121121</v>
      </c>
      <c r="AA31" t="s">
        <v>76</v>
      </c>
      <c r="AB31">
        <v>23779.69</v>
      </c>
      <c r="AC31">
        <v>213</v>
      </c>
      <c r="AD31">
        <v>558</v>
      </c>
      <c r="AE31" s="11">
        <v>0.2043</v>
      </c>
      <c r="AF31">
        <v>208.59</v>
      </c>
      <c r="AG31">
        <f t="shared" si="3"/>
        <v>114</v>
      </c>
    </row>
    <row r="32" spans="9:33">
      <c r="I32" s="149">
        <v>526145930115</v>
      </c>
      <c r="J32" s="148" t="s">
        <v>48</v>
      </c>
      <c r="K32" s="148">
        <v>2018.15</v>
      </c>
      <c r="L32" s="148">
        <v>29</v>
      </c>
      <c r="M32" s="148">
        <v>387</v>
      </c>
      <c r="N32" s="150">
        <v>0.0517</v>
      </c>
      <c r="O32" s="148">
        <v>100.91</v>
      </c>
      <c r="P32" s="148">
        <f t="shared" si="1"/>
        <v>19</v>
      </c>
      <c r="Q32" s="149">
        <v>577184412748</v>
      </c>
      <c r="R32" s="148" t="s">
        <v>11</v>
      </c>
      <c r="S32">
        <f>IFERROR(VLOOKUP(Q32,'[2]12.6-12.7透视图'!$A:$B,2,FALSE),0)</f>
        <v>9612.06</v>
      </c>
      <c r="T32">
        <f>VLOOKUP(Q32,'[2]12.6-12.7透视图'!$A:$C,3,FALSE)</f>
        <v>279</v>
      </c>
      <c r="U32">
        <f>VLOOKUP(Q32,'[2]12.6-12.7透视图'!$A:$D,4,FALSE)</f>
        <v>1658</v>
      </c>
      <c r="V32" s="11">
        <f>VLOOKUP(Q32,'[2]12.6-12.7透视图'!$A:$E,5,FALSE)</f>
        <v>0.2213</v>
      </c>
      <c r="W32">
        <f>VLOOKUP(Q32,'[2]12.6-12.7透视图'!$A:$F,6,FALSE)</f>
        <v>53.27</v>
      </c>
      <c r="X32">
        <f t="shared" si="2"/>
        <v>180</v>
      </c>
      <c r="Z32" s="5">
        <v>622645559255</v>
      </c>
      <c r="AA32" t="s">
        <v>28</v>
      </c>
      <c r="AB32">
        <v>14679.62</v>
      </c>
      <c r="AC32">
        <v>600</v>
      </c>
      <c r="AD32">
        <v>2188</v>
      </c>
      <c r="AE32" s="11">
        <v>0.1303</v>
      </c>
      <c r="AF32">
        <v>51.51</v>
      </c>
      <c r="AG32">
        <f t="shared" si="3"/>
        <v>284</v>
      </c>
    </row>
    <row r="33" spans="9:33">
      <c r="I33" s="149">
        <v>535688693680</v>
      </c>
      <c r="J33" s="148" t="s">
        <v>49</v>
      </c>
      <c r="K33" s="148">
        <v>26286.94</v>
      </c>
      <c r="L33" s="148">
        <v>352</v>
      </c>
      <c r="M33" s="148">
        <v>2005</v>
      </c>
      <c r="N33" s="150">
        <v>0.0958</v>
      </c>
      <c r="O33" s="148">
        <v>136.91</v>
      </c>
      <c r="P33" s="148">
        <f t="shared" si="1"/>
        <v>192</v>
      </c>
      <c r="Q33" s="149">
        <v>604021319220</v>
      </c>
      <c r="R33" s="148" t="s">
        <v>13</v>
      </c>
      <c r="S33">
        <f>IFERROR(VLOOKUP(Q33,'[2]12.6-12.7透视图'!$A:$B,2,FALSE),0)</f>
        <v>3325.98</v>
      </c>
      <c r="T33">
        <f>VLOOKUP(Q33,'[2]12.6-12.7透视图'!$A:$C,3,FALSE)</f>
        <v>54</v>
      </c>
      <c r="U33">
        <f>VLOOKUP(Q33,'[2]12.6-12.7透视图'!$A:$D,4,FALSE)</f>
        <v>340</v>
      </c>
      <c r="V33" s="11">
        <f>VLOOKUP(Q33,'[2]12.6-12.7透视图'!$A:$E,5,FALSE)</f>
        <v>0.2038</v>
      </c>
      <c r="W33">
        <f>VLOOKUP(Q33,'[2]12.6-12.7透视图'!$A:$F,6,FALSE)</f>
        <v>94.285</v>
      </c>
      <c r="X33">
        <f t="shared" si="2"/>
        <v>35</v>
      </c>
      <c r="Z33" s="5">
        <v>555332266949</v>
      </c>
      <c r="AA33" t="s">
        <v>47</v>
      </c>
      <c r="AB33">
        <v>158980.84</v>
      </c>
      <c r="AC33">
        <v>4020</v>
      </c>
      <c r="AD33">
        <v>9222</v>
      </c>
      <c r="AE33" s="11">
        <v>0.1709</v>
      </c>
      <c r="AF33">
        <v>100.88</v>
      </c>
      <c r="AG33">
        <f t="shared" si="3"/>
        <v>1575</v>
      </c>
    </row>
    <row r="34" spans="9:33">
      <c r="I34" s="149">
        <v>563835009431</v>
      </c>
      <c r="J34" s="148" t="s">
        <v>51</v>
      </c>
      <c r="K34" s="148">
        <v>3932.57</v>
      </c>
      <c r="L34" s="148">
        <v>53</v>
      </c>
      <c r="M34" s="148">
        <v>308</v>
      </c>
      <c r="N34" s="150">
        <v>0.1136</v>
      </c>
      <c r="O34" s="148">
        <v>112.36</v>
      </c>
      <c r="P34" s="148">
        <f t="shared" si="1"/>
        <v>34</v>
      </c>
      <c r="Q34" s="149">
        <v>539325022308</v>
      </c>
      <c r="R34" s="148" t="s">
        <v>46</v>
      </c>
      <c r="S34">
        <f>IFERROR(VLOOKUP(Q34,'[2]12.6-12.7透视图'!$A:$B,2,FALSE),0)</f>
        <v>35726.46</v>
      </c>
      <c r="T34">
        <f>VLOOKUP(Q34,'[2]12.6-12.7透视图'!$A:$C,3,FALSE)</f>
        <v>489</v>
      </c>
      <c r="U34">
        <f>VLOOKUP(Q34,'[2]12.6-12.7透视图'!$A:$D,4,FALSE)</f>
        <v>3143</v>
      </c>
      <c r="V34" s="11">
        <f>VLOOKUP(Q34,'[2]12.6-12.7透视图'!$A:$E,5,FALSE)</f>
        <v>0.2254</v>
      </c>
      <c r="W34">
        <f>VLOOKUP(Q34,'[2]12.6-12.7透视图'!$A:$F,6,FALSE)</f>
        <v>101.435</v>
      </c>
      <c r="X34">
        <f t="shared" si="2"/>
        <v>352</v>
      </c>
      <c r="Z34" s="5">
        <v>593225443577</v>
      </c>
      <c r="AA34" t="s">
        <v>48</v>
      </c>
      <c r="AB34">
        <v>289972.05</v>
      </c>
      <c r="AC34">
        <v>5633</v>
      </c>
      <c r="AD34">
        <v>12663</v>
      </c>
      <c r="AE34" s="11">
        <v>0.0996</v>
      </c>
      <c r="AF34">
        <v>229.95</v>
      </c>
      <c r="AG34">
        <f t="shared" si="3"/>
        <v>1261</v>
      </c>
    </row>
    <row r="35" spans="9:33">
      <c r="I35" s="149">
        <v>592049049728</v>
      </c>
      <c r="J35" s="148" t="s">
        <v>52</v>
      </c>
      <c r="K35" s="148">
        <v>3428.72</v>
      </c>
      <c r="L35" s="148">
        <v>73</v>
      </c>
      <c r="M35" s="148">
        <v>274</v>
      </c>
      <c r="N35" s="150">
        <v>0.1679</v>
      </c>
      <c r="O35" s="148">
        <v>74.54</v>
      </c>
      <c r="P35" s="148">
        <f t="shared" si="1"/>
        <v>45</v>
      </c>
      <c r="Q35" s="149">
        <v>555332266949</v>
      </c>
      <c r="R35" s="148" t="s">
        <v>47</v>
      </c>
      <c r="S35">
        <f>IFERROR(VLOOKUP(Q35,'[2]12.6-12.7透视图'!$A:$B,2,FALSE),0)</f>
        <v>39765.99</v>
      </c>
      <c r="T35">
        <f>VLOOKUP(Q35,'[2]12.6-12.7透视图'!$A:$C,3,FALSE)</f>
        <v>856</v>
      </c>
      <c r="U35">
        <f>VLOOKUP(Q35,'[2]12.6-12.7透视图'!$A:$D,4,FALSE)</f>
        <v>4102</v>
      </c>
      <c r="V35" s="11">
        <f>VLOOKUP(Q35,'[2]12.6-12.7透视图'!$A:$E,5,FALSE)</f>
        <v>0.219</v>
      </c>
      <c r="W35">
        <f>VLOOKUP(Q35,'[2]12.6-12.7透视图'!$A:$F,6,FALSE)</f>
        <v>88.6</v>
      </c>
      <c r="X35">
        <f t="shared" si="2"/>
        <v>448</v>
      </c>
      <c r="Z35" s="5">
        <v>528778018743</v>
      </c>
      <c r="AA35" t="s">
        <v>49</v>
      </c>
      <c r="AB35">
        <v>84318.41</v>
      </c>
      <c r="AC35">
        <v>2043</v>
      </c>
      <c r="AD35">
        <v>4417</v>
      </c>
      <c r="AE35" s="11">
        <v>0.1922</v>
      </c>
      <c r="AF35">
        <v>99.31</v>
      </c>
      <c r="AG35">
        <f t="shared" si="3"/>
        <v>849</v>
      </c>
    </row>
    <row r="36" spans="9:33">
      <c r="I36" s="149">
        <v>527990951359</v>
      </c>
      <c r="J36" s="148" t="s">
        <v>53</v>
      </c>
      <c r="K36" s="148">
        <v>4081.26</v>
      </c>
      <c r="L36" s="148">
        <v>90</v>
      </c>
      <c r="M36" s="148">
        <v>138</v>
      </c>
      <c r="N36" s="150">
        <v>0.1884</v>
      </c>
      <c r="O36" s="148">
        <v>156.97</v>
      </c>
      <c r="P36" s="148">
        <f t="shared" si="1"/>
        <v>26</v>
      </c>
      <c r="Q36" s="149">
        <v>593225443577</v>
      </c>
      <c r="R36" s="148" t="s">
        <v>48</v>
      </c>
      <c r="S36">
        <f>IFERROR(VLOOKUP(Q36,'[2]12.6-12.7透视图'!$A:$B,2,FALSE),0)</f>
        <v>10648.62</v>
      </c>
      <c r="T36">
        <f>VLOOKUP(Q36,'[2]12.6-12.7透视图'!$A:$C,3,FALSE)</f>
        <v>248</v>
      </c>
      <c r="U36">
        <f>VLOOKUP(Q36,'[2]12.6-12.7透视图'!$A:$D,4,FALSE)</f>
        <v>2022</v>
      </c>
      <c r="V36" s="11">
        <f>VLOOKUP(Q36,'[2]12.6-12.7透视图'!$A:$E,5,FALSE)</f>
        <v>0.0961</v>
      </c>
      <c r="W36">
        <f>VLOOKUP(Q36,'[2]12.6-12.7透视图'!$A:$F,6,FALSE)</f>
        <v>109.395</v>
      </c>
      <c r="X36">
        <f t="shared" si="2"/>
        <v>97</v>
      </c>
      <c r="Z36" s="5">
        <v>526145930115</v>
      </c>
      <c r="AA36" t="s">
        <v>51</v>
      </c>
      <c r="AB36">
        <v>21435</v>
      </c>
      <c r="AC36">
        <v>352</v>
      </c>
      <c r="AD36">
        <v>1548</v>
      </c>
      <c r="AE36" s="11">
        <v>0.1137</v>
      </c>
      <c r="AF36">
        <v>121.79</v>
      </c>
      <c r="AG36">
        <f t="shared" si="3"/>
        <v>175</v>
      </c>
    </row>
    <row r="37" spans="9:33">
      <c r="I37" s="149">
        <v>563834177641</v>
      </c>
      <c r="J37" s="148" t="s">
        <v>54</v>
      </c>
      <c r="K37" s="148">
        <v>18624.85</v>
      </c>
      <c r="L37" s="148">
        <v>121</v>
      </c>
      <c r="M37" s="148">
        <v>525</v>
      </c>
      <c r="N37" s="150">
        <v>0.1505</v>
      </c>
      <c r="O37" s="148">
        <v>235.76</v>
      </c>
      <c r="P37" s="148">
        <f t="shared" si="1"/>
        <v>78</v>
      </c>
      <c r="Q37" s="149">
        <v>528778018743</v>
      </c>
      <c r="R37" s="148" t="s">
        <v>49</v>
      </c>
      <c r="S37">
        <f>IFERROR(VLOOKUP(Q37,'[2]12.6-12.7透视图'!$A:$B,2,FALSE),0)</f>
        <v>36424.26</v>
      </c>
      <c r="T37">
        <f>VLOOKUP(Q37,'[2]12.6-12.7透视图'!$A:$C,3,FALSE)</f>
        <v>722</v>
      </c>
      <c r="U37">
        <f>VLOOKUP(Q37,'[2]12.6-12.7透视图'!$A:$D,4,FALSE)</f>
        <v>3293</v>
      </c>
      <c r="V37" s="11">
        <f>VLOOKUP(Q37,'[2]12.6-12.7透视图'!$A:$E,5,FALSE)</f>
        <v>0.2871</v>
      </c>
      <c r="W37">
        <f>VLOOKUP(Q37,'[2]12.6-12.7透视图'!$A:$F,6,FALSE)</f>
        <v>76.585</v>
      </c>
      <c r="X37">
        <f t="shared" si="2"/>
        <v>475</v>
      </c>
      <c r="Z37" s="5">
        <v>535688693680</v>
      </c>
      <c r="AA37" t="s">
        <v>52</v>
      </c>
      <c r="AB37">
        <v>88853.12</v>
      </c>
      <c r="AC37">
        <v>1719</v>
      </c>
      <c r="AD37">
        <v>6043</v>
      </c>
      <c r="AE37" s="11">
        <v>0.1223</v>
      </c>
      <c r="AF37">
        <v>120.23</v>
      </c>
      <c r="AG37">
        <f t="shared" si="3"/>
        <v>739</v>
      </c>
    </row>
    <row r="38" spans="9:33">
      <c r="I38" s="149">
        <v>564135111481</v>
      </c>
      <c r="J38" s="148" t="s">
        <v>55</v>
      </c>
      <c r="K38" s="148">
        <v>5753.67</v>
      </c>
      <c r="L38" s="148">
        <v>48</v>
      </c>
      <c r="M38" s="148">
        <v>217</v>
      </c>
      <c r="N38" s="150">
        <v>0.1521</v>
      </c>
      <c r="O38" s="148">
        <v>174.35</v>
      </c>
      <c r="P38" s="148">
        <f t="shared" si="1"/>
        <v>33</v>
      </c>
      <c r="Q38" s="149">
        <v>526145930115</v>
      </c>
      <c r="R38" s="148" t="s">
        <v>51</v>
      </c>
      <c r="S38">
        <f>IFERROR(VLOOKUP(Q38,'[2]12.6-12.7透视图'!$A:$B,2,FALSE),0)</f>
        <v>5450.73</v>
      </c>
      <c r="T38">
        <f>VLOOKUP(Q38,'[2]12.6-12.7透视图'!$A:$C,3,FALSE)</f>
        <v>79</v>
      </c>
      <c r="U38">
        <f>VLOOKUP(Q38,'[2]12.6-12.7透视图'!$A:$D,4,FALSE)</f>
        <v>848</v>
      </c>
      <c r="V38" s="11">
        <f>VLOOKUP(Q38,'[2]12.6-12.7透视图'!$A:$E,5,FALSE)</f>
        <v>0.1198</v>
      </c>
      <c r="W38">
        <f>VLOOKUP(Q38,'[2]12.6-12.7透视图'!$A:$F,6,FALSE)</f>
        <v>112.74</v>
      </c>
      <c r="X38">
        <f t="shared" si="2"/>
        <v>48</v>
      </c>
      <c r="Z38" s="5">
        <v>563835009431</v>
      </c>
      <c r="AA38" t="s">
        <v>53</v>
      </c>
      <c r="AB38">
        <v>19864.25</v>
      </c>
      <c r="AC38">
        <v>296</v>
      </c>
      <c r="AD38">
        <v>1127</v>
      </c>
      <c r="AE38" s="11">
        <v>0.1668</v>
      </c>
      <c r="AF38">
        <v>105.66</v>
      </c>
      <c r="AG38">
        <f t="shared" si="3"/>
        <v>188</v>
      </c>
    </row>
    <row r="39" spans="9:33">
      <c r="I39" s="149">
        <v>599279018544</v>
      </c>
      <c r="J39" s="148" t="s">
        <v>56</v>
      </c>
      <c r="K39" s="148">
        <v>1678.45</v>
      </c>
      <c r="L39" s="148">
        <v>38</v>
      </c>
      <c r="M39" s="148">
        <v>268</v>
      </c>
      <c r="N39" s="150">
        <v>0.0709</v>
      </c>
      <c r="O39" s="148">
        <v>88.34</v>
      </c>
      <c r="P39" s="148">
        <f t="shared" si="1"/>
        <v>18</v>
      </c>
      <c r="Q39" s="149">
        <v>535688693680</v>
      </c>
      <c r="R39" s="148" t="s">
        <v>52</v>
      </c>
      <c r="S39">
        <f>IFERROR(VLOOKUP(Q39,'[2]12.6-12.7透视图'!$A:$B,2,FALSE),0)</f>
        <v>34541.38</v>
      </c>
      <c r="T39">
        <f>VLOOKUP(Q39,'[2]12.6-12.7透视图'!$A:$C,3,FALSE)</f>
        <v>459</v>
      </c>
      <c r="U39">
        <f>VLOOKUP(Q39,'[2]12.6-12.7透视图'!$A:$D,4,FALSE)</f>
        <v>3684</v>
      </c>
      <c r="V39" s="11">
        <f>VLOOKUP(Q39,'[2]12.6-12.7透视图'!$A:$E,5,FALSE)</f>
        <v>0.1368</v>
      </c>
      <c r="W39">
        <f>VLOOKUP(Q39,'[2]12.6-12.7透视图'!$A:$F,6,FALSE)</f>
        <v>137.2</v>
      </c>
      <c r="X39">
        <f t="shared" si="2"/>
        <v>251</v>
      </c>
      <c r="Z39" s="5">
        <v>592049049728</v>
      </c>
      <c r="AA39" t="s">
        <v>54</v>
      </c>
      <c r="AB39">
        <v>21957.36</v>
      </c>
      <c r="AC39">
        <v>526</v>
      </c>
      <c r="AD39">
        <v>3363</v>
      </c>
      <c r="AE39" s="11">
        <v>0.0907</v>
      </c>
      <c r="AF39">
        <v>71.99</v>
      </c>
      <c r="AG39">
        <f t="shared" si="3"/>
        <v>305</v>
      </c>
    </row>
    <row r="40" spans="9:33">
      <c r="I40" s="149">
        <v>613513119392</v>
      </c>
      <c r="J40" s="148" t="s">
        <v>58</v>
      </c>
      <c r="K40" s="148">
        <v>13552.83</v>
      </c>
      <c r="L40" s="148">
        <v>254</v>
      </c>
      <c r="M40" s="148">
        <v>1259</v>
      </c>
      <c r="N40" s="150">
        <v>0.0969</v>
      </c>
      <c r="O40" s="148">
        <v>111.09</v>
      </c>
      <c r="P40" s="148">
        <f t="shared" si="1"/>
        <v>121</v>
      </c>
      <c r="Q40" s="149">
        <v>563835009431</v>
      </c>
      <c r="R40" s="148" t="s">
        <v>53</v>
      </c>
      <c r="S40">
        <f>IFERROR(VLOOKUP(Q40,'[2]12.6-12.7透视图'!$A:$B,2,FALSE),0)</f>
        <v>4767.81</v>
      </c>
      <c r="T40">
        <f>VLOOKUP(Q40,'[2]12.6-12.7透视图'!$A:$C,3,FALSE)</f>
        <v>64</v>
      </c>
      <c r="U40">
        <f>VLOOKUP(Q40,'[2]12.6-12.7透视图'!$A:$D,4,FALSE)</f>
        <v>630</v>
      </c>
      <c r="V40" s="11">
        <f>VLOOKUP(Q40,'[2]12.6-12.7透视图'!$A:$E,5,FALSE)</f>
        <v>0.1419</v>
      </c>
      <c r="W40">
        <f>VLOOKUP(Q40,'[2]12.6-12.7透视图'!$A:$F,6,FALSE)</f>
        <v>111.23</v>
      </c>
      <c r="X40">
        <f t="shared" si="2"/>
        <v>42</v>
      </c>
      <c r="Z40" s="5">
        <v>527990951359</v>
      </c>
      <c r="AA40" t="s">
        <v>55</v>
      </c>
      <c r="AB40">
        <v>12037.51</v>
      </c>
      <c r="AC40">
        <v>260</v>
      </c>
      <c r="AD40">
        <v>485</v>
      </c>
      <c r="AE40" s="11">
        <v>0.1938</v>
      </c>
      <c r="AF40">
        <v>128.06</v>
      </c>
      <c r="AG40">
        <f t="shared" si="3"/>
        <v>93</v>
      </c>
    </row>
    <row r="41" spans="9:33">
      <c r="I41" s="149">
        <v>589851591771</v>
      </c>
      <c r="J41" s="148" t="s">
        <v>60</v>
      </c>
      <c r="K41" s="148">
        <v>15302.36</v>
      </c>
      <c r="L41" s="148">
        <v>437</v>
      </c>
      <c r="M41" s="148">
        <v>1320</v>
      </c>
      <c r="N41" s="150">
        <v>0.2046</v>
      </c>
      <c r="O41" s="148">
        <v>56.68</v>
      </c>
      <c r="P41" s="148">
        <f t="shared" si="1"/>
        <v>269</v>
      </c>
      <c r="Q41" s="149">
        <v>592049049728</v>
      </c>
      <c r="R41" s="148" t="s">
        <v>54</v>
      </c>
      <c r="S41">
        <f>IFERROR(VLOOKUP(Q41,'[2]12.6-12.7透视图'!$A:$B,2,FALSE),0)</f>
        <v>8202.85</v>
      </c>
      <c r="T41">
        <f>VLOOKUP(Q41,'[2]12.6-12.7透视图'!$A:$C,3,FALSE)</f>
        <v>174</v>
      </c>
      <c r="U41">
        <f>VLOOKUP(Q41,'[2]12.6-12.7透视图'!$A:$D,4,FALSE)</f>
        <v>1338</v>
      </c>
      <c r="V41" s="11">
        <f>VLOOKUP(Q41,'[2]12.6-12.7透视图'!$A:$E,5,FALSE)</f>
        <v>0.2257</v>
      </c>
      <c r="W41">
        <f>VLOOKUP(Q41,'[2]12.6-12.7透视图'!$A:$F,6,FALSE)</f>
        <v>71.76</v>
      </c>
      <c r="X41">
        <f t="shared" si="2"/>
        <v>114</v>
      </c>
      <c r="Z41" s="5">
        <v>599279018544</v>
      </c>
      <c r="AA41" t="s">
        <v>60</v>
      </c>
      <c r="AB41">
        <v>24218.64</v>
      </c>
      <c r="AC41">
        <v>713</v>
      </c>
      <c r="AD41">
        <v>1142</v>
      </c>
      <c r="AE41" s="11">
        <v>0.2014</v>
      </c>
      <c r="AF41">
        <v>105.3</v>
      </c>
      <c r="AG41">
        <f t="shared" si="3"/>
        <v>229</v>
      </c>
    </row>
    <row r="42" spans="9:33">
      <c r="I42" s="149">
        <v>593809413272</v>
      </c>
      <c r="J42" s="148" t="s">
        <v>61</v>
      </c>
      <c r="K42" s="148">
        <v>0</v>
      </c>
      <c r="L42" s="148">
        <v>0</v>
      </c>
      <c r="M42" s="148">
        <v>0</v>
      </c>
      <c r="N42" s="150">
        <v>0</v>
      </c>
      <c r="O42" s="148">
        <v>0</v>
      </c>
      <c r="P42" s="148">
        <f t="shared" si="1"/>
        <v>0</v>
      </c>
      <c r="Q42" s="149">
        <v>527990951359</v>
      </c>
      <c r="R42" s="148" t="s">
        <v>55</v>
      </c>
      <c r="S42">
        <f>IFERROR(VLOOKUP(Q42,'[2]12.6-12.7透视图'!$A:$B,2,FALSE),0)</f>
        <v>45911.92</v>
      </c>
      <c r="T42">
        <f>VLOOKUP(Q42,'[2]12.6-12.7透视图'!$A:$C,3,FALSE)</f>
        <v>1063</v>
      </c>
      <c r="U42">
        <f>VLOOKUP(Q42,'[2]12.6-12.7透视图'!$A:$D,4,FALSE)</f>
        <v>1030</v>
      </c>
      <c r="V42" s="11">
        <f>VLOOKUP(Q42,'[2]12.6-12.7透视图'!$A:$E,5,FALSE)</f>
        <v>0.5194</v>
      </c>
      <c r="W42">
        <f>VLOOKUP(Q42,'[2]12.6-12.7透视图'!$A:$F,6,FALSE)</f>
        <v>169.905</v>
      </c>
      <c r="X42">
        <f t="shared" si="2"/>
        <v>270</v>
      </c>
      <c r="Z42" s="5">
        <v>613513119392</v>
      </c>
      <c r="AA42" t="s">
        <v>61</v>
      </c>
      <c r="AB42">
        <v>879116.05</v>
      </c>
      <c r="AC42">
        <v>17561</v>
      </c>
      <c r="AD42">
        <v>20991</v>
      </c>
      <c r="AE42" s="11">
        <v>0.1876</v>
      </c>
      <c r="AF42">
        <v>223.24</v>
      </c>
      <c r="AG42">
        <f t="shared" si="3"/>
        <v>3937</v>
      </c>
    </row>
    <row r="43" spans="9:33">
      <c r="I43" s="149">
        <v>601890751194</v>
      </c>
      <c r="J43" s="148" t="s">
        <v>62</v>
      </c>
      <c r="K43" s="148">
        <v>838.54</v>
      </c>
      <c r="L43" s="148">
        <v>26</v>
      </c>
      <c r="M43" s="148">
        <v>211</v>
      </c>
      <c r="N43" s="150">
        <v>0.0616</v>
      </c>
      <c r="O43" s="148">
        <v>64.5</v>
      </c>
      <c r="P43" s="148">
        <f t="shared" si="1"/>
        <v>13</v>
      </c>
      <c r="Q43" s="149">
        <v>613513119392</v>
      </c>
      <c r="R43" s="148" t="s">
        <v>61</v>
      </c>
      <c r="S43">
        <f>IFERROR(VLOOKUP(Q43,'[2]12.6-12.7透视图'!$A:$B,2,FALSE),0)</f>
        <v>17579.47</v>
      </c>
      <c r="T43">
        <f>VLOOKUP(Q43,'[2]12.6-12.7透视图'!$A:$C,3,FALSE)</f>
        <v>333</v>
      </c>
      <c r="U43">
        <f>VLOOKUP(Q43,'[2]12.6-12.7透视图'!$A:$D,4,FALSE)</f>
        <v>2773</v>
      </c>
      <c r="V43" s="11">
        <f>VLOOKUP(Q43,'[2]12.6-12.7透视图'!$A:$E,5,FALSE)</f>
        <v>0.1161</v>
      </c>
      <c r="W43">
        <f>VLOOKUP(Q43,'[2]12.6-12.7透视图'!$A:$F,6,FALSE)</f>
        <v>115.49</v>
      </c>
      <c r="X43">
        <f t="shared" si="2"/>
        <v>152</v>
      </c>
      <c r="Z43" s="5">
        <v>593809413272</v>
      </c>
      <c r="AA43" t="s">
        <v>66</v>
      </c>
      <c r="AB43">
        <v>0</v>
      </c>
      <c r="AC43">
        <v>0</v>
      </c>
      <c r="AD43">
        <v>0</v>
      </c>
      <c r="AE43" s="11">
        <v>0</v>
      </c>
      <c r="AF43">
        <v>0</v>
      </c>
      <c r="AG43">
        <f t="shared" si="3"/>
        <v>0</v>
      </c>
    </row>
    <row r="44" spans="9:33">
      <c r="I44" s="149">
        <v>602881179663</v>
      </c>
      <c r="J44" s="148" t="s">
        <v>64</v>
      </c>
      <c r="K44" s="148">
        <v>11578.95</v>
      </c>
      <c r="L44" s="148">
        <v>220</v>
      </c>
      <c r="M44" s="148">
        <v>1821</v>
      </c>
      <c r="N44" s="150">
        <v>0.0577</v>
      </c>
      <c r="O44" s="148">
        <v>110.28</v>
      </c>
      <c r="P44" s="148">
        <f t="shared" si="1"/>
        <v>104</v>
      </c>
      <c r="Q44" s="149">
        <v>538927350752</v>
      </c>
      <c r="R44" s="148" t="s">
        <v>72</v>
      </c>
      <c r="S44">
        <f>IFERROR(VLOOKUP(Q44,'[2]12.6-12.7透视图'!$A:$B,2,FALSE),0)</f>
        <v>4806.17</v>
      </c>
      <c r="T44">
        <f>VLOOKUP(Q44,'[2]12.6-12.7透视图'!$A:$C,3,FALSE)</f>
        <v>111</v>
      </c>
      <c r="U44">
        <f>VLOOKUP(Q44,'[2]12.6-12.7透视图'!$A:$D,4,FALSE)</f>
        <v>570</v>
      </c>
      <c r="V44" s="11">
        <f>VLOOKUP(Q44,'[2]12.6-12.7透视图'!$A:$E,5,FALSE)</f>
        <v>0.228</v>
      </c>
      <c r="W44">
        <f>VLOOKUP(Q44,'[2]12.6-12.7透视图'!$A:$F,6,FALSE)</f>
        <v>72.64</v>
      </c>
      <c r="X44">
        <f t="shared" si="2"/>
        <v>66</v>
      </c>
      <c r="Z44" s="5">
        <v>538927350752</v>
      </c>
      <c r="AA44" t="s">
        <v>72</v>
      </c>
      <c r="AB44">
        <v>6844.76</v>
      </c>
      <c r="AC44">
        <v>184</v>
      </c>
      <c r="AD44">
        <v>953</v>
      </c>
      <c r="AE44" s="11">
        <v>0.107</v>
      </c>
      <c r="AF44">
        <v>67.11</v>
      </c>
      <c r="AG44">
        <f t="shared" si="3"/>
        <v>101</v>
      </c>
    </row>
    <row r="45" spans="9:33">
      <c r="I45" s="149">
        <v>521804256985</v>
      </c>
      <c r="J45" s="148" t="s">
        <v>66</v>
      </c>
      <c r="K45" s="148">
        <v>15593.02</v>
      </c>
      <c r="L45" s="148">
        <v>328</v>
      </c>
      <c r="M45" s="148">
        <v>1609</v>
      </c>
      <c r="N45" s="150">
        <v>0.1038</v>
      </c>
      <c r="O45" s="148">
        <v>93.37</v>
      </c>
      <c r="P45" s="148">
        <f t="shared" si="1"/>
        <v>167</v>
      </c>
      <c r="Q45" s="149">
        <v>599148365406</v>
      </c>
      <c r="R45" s="148" t="s">
        <v>73</v>
      </c>
      <c r="S45">
        <f>IFERROR(VLOOKUP(Q45,'[2]12.6-12.7透视图'!$A:$B,2,FALSE),0)</f>
        <v>10548.96</v>
      </c>
      <c r="T45">
        <f>VLOOKUP(Q45,'[2]12.6-12.7透视图'!$A:$C,3,FALSE)</f>
        <v>243</v>
      </c>
      <c r="U45">
        <f>VLOOKUP(Q45,'[2]12.6-12.7透视图'!$A:$D,4,FALSE)</f>
        <v>1068</v>
      </c>
      <c r="V45" s="11">
        <f>VLOOKUP(Q45,'[2]12.6-12.7透视图'!$A:$E,5,FALSE)</f>
        <v>0.2925</v>
      </c>
      <c r="W45">
        <f>VLOOKUP(Q45,'[2]12.6-12.7透视图'!$A:$F,6,FALSE)</f>
        <v>67.585</v>
      </c>
      <c r="X45">
        <f t="shared" si="2"/>
        <v>156</v>
      </c>
      <c r="Z45" s="5">
        <v>599148365406</v>
      </c>
      <c r="AA45" t="s">
        <v>73</v>
      </c>
      <c r="AB45">
        <v>41796.08</v>
      </c>
      <c r="AC45">
        <v>1097</v>
      </c>
      <c r="AD45">
        <v>1728</v>
      </c>
      <c r="AE45" s="11">
        <v>0.3056</v>
      </c>
      <c r="AF45">
        <v>79.16</v>
      </c>
      <c r="AG45">
        <f t="shared" si="3"/>
        <v>527</v>
      </c>
    </row>
    <row r="46" spans="9:33">
      <c r="I46" s="149">
        <v>539854510916</v>
      </c>
      <c r="J46" s="148" t="s">
        <v>67</v>
      </c>
      <c r="K46" s="148">
        <v>19600.45</v>
      </c>
      <c r="L46" s="148">
        <v>399</v>
      </c>
      <c r="M46" s="148">
        <v>1701</v>
      </c>
      <c r="N46" s="150">
        <v>0.1276</v>
      </c>
      <c r="O46" s="148">
        <v>90.32</v>
      </c>
      <c r="P46" s="148">
        <f t="shared" si="1"/>
        <v>217</v>
      </c>
      <c r="Q46" s="149">
        <v>524754970729</v>
      </c>
      <c r="R46" s="148" t="s">
        <v>74</v>
      </c>
      <c r="S46">
        <f>IFERROR(VLOOKUP(Q46,'[2]12.6-12.7透视图'!$A:$B,2,FALSE),0)</f>
        <v>1736.52</v>
      </c>
      <c r="T46">
        <f>VLOOKUP(Q46,'[2]12.6-12.7透视图'!$A:$C,3,FALSE)</f>
        <v>47</v>
      </c>
      <c r="U46">
        <f>VLOOKUP(Q46,'[2]12.6-12.7透视图'!$A:$D,4,FALSE)</f>
        <v>967</v>
      </c>
      <c r="V46" s="11">
        <f>VLOOKUP(Q46,'[2]12.6-12.7透视图'!$A:$E,5,FALSE)</f>
        <v>0.0615</v>
      </c>
      <c r="W46">
        <f>VLOOKUP(Q46,'[2]12.6-12.7透视图'!$A:$F,6,FALSE)</f>
        <v>57.86</v>
      </c>
      <c r="X46">
        <f t="shared" si="2"/>
        <v>30</v>
      </c>
      <c r="Z46" s="5">
        <v>524754970729</v>
      </c>
      <c r="AA46" t="s">
        <v>74</v>
      </c>
      <c r="AB46">
        <v>7725.81</v>
      </c>
      <c r="AC46">
        <v>246</v>
      </c>
      <c r="AD46">
        <v>2224</v>
      </c>
      <c r="AE46" s="11">
        <v>0.0513</v>
      </c>
      <c r="AF46">
        <v>67.77</v>
      </c>
      <c r="AG46">
        <f t="shared" si="3"/>
        <v>114</v>
      </c>
    </row>
    <row r="47" spans="9:33">
      <c r="I47" s="149">
        <v>40611478319</v>
      </c>
      <c r="J47" s="148" t="s">
        <v>69</v>
      </c>
      <c r="K47" s="148">
        <v>103205.69</v>
      </c>
      <c r="L47" s="148">
        <v>1399</v>
      </c>
      <c r="M47" s="148">
        <v>4492</v>
      </c>
      <c r="N47" s="150">
        <v>0.1471</v>
      </c>
      <c r="O47" s="148">
        <v>156.14</v>
      </c>
      <c r="P47" s="148">
        <f t="shared" si="1"/>
        <v>660</v>
      </c>
      <c r="Q47" s="149">
        <v>621584076904</v>
      </c>
      <c r="R47" s="148" t="s">
        <v>105</v>
      </c>
      <c r="S47">
        <f>IFERROR(VLOOKUP(Q47,'[2]12.6-12.7透视图'!$A:$B,2,FALSE),0)</f>
        <v>7623.27</v>
      </c>
      <c r="T47">
        <f>VLOOKUP(Q47,'[2]12.6-12.7透视图'!$A:$C,3,FALSE)</f>
        <v>148</v>
      </c>
      <c r="U47">
        <f>VLOOKUP(Q47,'[2]12.6-12.7透视图'!$A:$D,4,FALSE)</f>
        <v>3529</v>
      </c>
      <c r="V47" s="11">
        <f>VLOOKUP(Q47,'[2]12.6-12.7透视图'!$A:$E,5,FALSE)</f>
        <v>0.0554</v>
      </c>
      <c r="W47">
        <f>VLOOKUP(Q47,'[2]12.6-12.7透视图'!$A:$F,6,FALSE)</f>
        <v>77.91</v>
      </c>
      <c r="X47">
        <f t="shared" si="2"/>
        <v>97</v>
      </c>
      <c r="Z47" s="5">
        <v>562374577568</v>
      </c>
      <c r="AA47" t="s">
        <v>75</v>
      </c>
      <c r="AB47">
        <v>1380.68</v>
      </c>
      <c r="AC47">
        <v>30</v>
      </c>
      <c r="AD47">
        <v>166</v>
      </c>
      <c r="AE47" s="11">
        <v>0.0843</v>
      </c>
      <c r="AF47">
        <v>98.62</v>
      </c>
      <c r="AG47">
        <f t="shared" si="3"/>
        <v>14</v>
      </c>
    </row>
    <row r="48" spans="9:33">
      <c r="I48" s="149">
        <v>592889713507</v>
      </c>
      <c r="J48" s="148" t="s">
        <v>70</v>
      </c>
      <c r="K48" s="148">
        <v>872.76</v>
      </c>
      <c r="L48" s="148">
        <v>22</v>
      </c>
      <c r="M48" s="148">
        <v>122</v>
      </c>
      <c r="N48" s="150">
        <v>0.1229</v>
      </c>
      <c r="O48" s="148">
        <v>58.18</v>
      </c>
      <c r="P48" s="148">
        <f t="shared" si="1"/>
        <v>15</v>
      </c>
      <c r="Q48" s="149">
        <v>589377945837</v>
      </c>
      <c r="R48" s="148" t="s">
        <v>15</v>
      </c>
      <c r="S48">
        <f>IFERROR(VLOOKUP(Q48,'[2]12.6-12.7透视图'!$A:$B,2,FALSE),0)</f>
        <v>19331.77</v>
      </c>
      <c r="T48">
        <f>VLOOKUP(Q48,'[2]12.6-12.7透视图'!$A:$C,3,FALSE)</f>
        <v>596</v>
      </c>
      <c r="U48">
        <f>VLOOKUP(Q48,'[2]12.6-12.7透视图'!$A:$D,4,FALSE)</f>
        <v>3623</v>
      </c>
      <c r="V48" s="11">
        <f>VLOOKUP(Q48,'[2]12.6-12.7透视图'!$A:$E,5,FALSE)</f>
        <v>0.2059</v>
      </c>
      <c r="W48">
        <f>VLOOKUP(Q48,'[2]12.6-12.7透视图'!$A:$F,6,FALSE)</f>
        <v>54.055</v>
      </c>
      <c r="X48">
        <f t="shared" si="2"/>
        <v>357</v>
      </c>
      <c r="Z48" s="5">
        <v>621584076904</v>
      </c>
      <c r="AA48" t="s">
        <v>105</v>
      </c>
      <c r="AB48">
        <v>19449.27</v>
      </c>
      <c r="AC48">
        <v>432</v>
      </c>
      <c r="AD48">
        <v>5096</v>
      </c>
      <c r="AE48" s="11">
        <v>0.044</v>
      </c>
      <c r="AF48">
        <v>86.83</v>
      </c>
      <c r="AG48">
        <f t="shared" si="3"/>
        <v>223</v>
      </c>
    </row>
    <row r="49" spans="9:33">
      <c r="I49" s="149">
        <v>538927350752</v>
      </c>
      <c r="J49" s="148" t="s">
        <v>72</v>
      </c>
      <c r="K49" s="148">
        <v>2368.88</v>
      </c>
      <c r="L49" s="148">
        <v>56</v>
      </c>
      <c r="M49" s="148">
        <v>285</v>
      </c>
      <c r="N49" s="150">
        <v>0.1298</v>
      </c>
      <c r="O49" s="148">
        <v>64.02</v>
      </c>
      <c r="P49" s="148">
        <f t="shared" ref="P49:P83" si="4">IFERROR(ROUNDDOWN(K49/O49,0),0)</f>
        <v>37</v>
      </c>
      <c r="Q49" s="149">
        <v>562674596108</v>
      </c>
      <c r="R49" s="148" t="s">
        <v>17</v>
      </c>
      <c r="S49">
        <f>IFERROR(VLOOKUP(Q49,'[2]12.6-12.7透视图'!$A:$B,2,FALSE),0)</f>
        <v>10813.09</v>
      </c>
      <c r="T49">
        <f>VLOOKUP(Q49,'[2]12.6-12.7透视图'!$A:$C,3,FALSE)</f>
        <v>359</v>
      </c>
      <c r="U49">
        <f>VLOOKUP(Q49,'[2]12.6-12.7透视图'!$A:$D,4,FALSE)</f>
        <v>622</v>
      </c>
      <c r="V49" s="11">
        <f>VLOOKUP(Q49,'[2]12.6-12.7透视图'!$A:$E,5,FALSE)</f>
        <v>0.5013</v>
      </c>
      <c r="W49">
        <f>VLOOKUP(Q49,'[2]12.6-12.7透视图'!$A:$F,6,FALSE)</f>
        <v>69.76</v>
      </c>
      <c r="X49">
        <f t="shared" ref="X49:X80" si="5">ROUNDDOWN(S49/W49,0)</f>
        <v>155</v>
      </c>
      <c r="Z49" s="5">
        <v>624636128578</v>
      </c>
      <c r="AA49" t="s">
        <v>106</v>
      </c>
      <c r="AB49">
        <v>2737.58</v>
      </c>
      <c r="AC49">
        <v>72</v>
      </c>
      <c r="AD49">
        <v>139</v>
      </c>
      <c r="AE49" s="11">
        <v>0.2086</v>
      </c>
      <c r="AF49">
        <v>94.4</v>
      </c>
      <c r="AG49">
        <f t="shared" ref="AG49:AG85" si="6">IFERROR(ROUNDDOWN(AB49/AF49,0),0)</f>
        <v>28</v>
      </c>
    </row>
    <row r="50" spans="9:33">
      <c r="I50" s="149">
        <v>599148365406</v>
      </c>
      <c r="J50" s="148" t="s">
        <v>73</v>
      </c>
      <c r="K50" s="148">
        <v>6026.45</v>
      </c>
      <c r="L50" s="148">
        <v>142</v>
      </c>
      <c r="M50" s="148">
        <v>508</v>
      </c>
      <c r="N50" s="150">
        <v>0.1693</v>
      </c>
      <c r="O50" s="148">
        <v>70.08</v>
      </c>
      <c r="P50" s="148">
        <f t="shared" si="4"/>
        <v>85</v>
      </c>
      <c r="Q50" s="149">
        <v>596986065929</v>
      </c>
      <c r="R50" s="148" t="s">
        <v>19</v>
      </c>
      <c r="S50">
        <f>IFERROR(VLOOKUP(Q50,'[2]12.6-12.7透视图'!$A:$B,2,FALSE),0)</f>
        <v>3863.23</v>
      </c>
      <c r="T50">
        <f>VLOOKUP(Q50,'[2]12.6-12.7透视图'!$A:$C,3,FALSE)</f>
        <v>125</v>
      </c>
      <c r="U50">
        <f>VLOOKUP(Q50,'[2]12.6-12.7透视图'!$A:$D,4,FALSE)</f>
        <v>692</v>
      </c>
      <c r="V50" s="11">
        <f>VLOOKUP(Q50,'[2]12.6-12.7透视图'!$A:$E,5,FALSE)</f>
        <v>0.2003</v>
      </c>
      <c r="W50">
        <f>VLOOKUP(Q50,'[2]12.6-12.7透视图'!$A:$F,6,FALSE)</f>
        <v>55.67</v>
      </c>
      <c r="X50">
        <f t="shared" si="5"/>
        <v>69</v>
      </c>
      <c r="Z50" s="5">
        <v>589377945837</v>
      </c>
      <c r="AA50" t="s">
        <v>15</v>
      </c>
      <c r="AB50">
        <v>48350.96</v>
      </c>
      <c r="AC50">
        <v>1668</v>
      </c>
      <c r="AD50">
        <v>6116</v>
      </c>
      <c r="AE50" s="11">
        <v>0.1205</v>
      </c>
      <c r="AF50">
        <v>65.61</v>
      </c>
      <c r="AG50">
        <f t="shared" si="6"/>
        <v>736</v>
      </c>
    </row>
    <row r="51" spans="9:33">
      <c r="I51" s="149">
        <v>524754970729</v>
      </c>
      <c r="J51" s="148" t="s">
        <v>74</v>
      </c>
      <c r="K51" s="148">
        <v>1160.91</v>
      </c>
      <c r="L51" s="148">
        <v>33</v>
      </c>
      <c r="M51" s="148">
        <v>447</v>
      </c>
      <c r="N51" s="150">
        <v>0.0403</v>
      </c>
      <c r="O51" s="148">
        <v>64.5</v>
      </c>
      <c r="P51" s="148">
        <f t="shared" si="4"/>
        <v>17</v>
      </c>
      <c r="Q51" s="149">
        <v>589851591771</v>
      </c>
      <c r="R51" s="148" t="s">
        <v>64</v>
      </c>
      <c r="S51">
        <f>IFERROR(VLOOKUP(Q51,'[2]12.6-12.7透视图'!$A:$B,2,FALSE),0)</f>
        <v>26914.36</v>
      </c>
      <c r="T51">
        <f>VLOOKUP(Q51,'[2]12.6-12.7透视图'!$A:$C,3,FALSE)</f>
        <v>774</v>
      </c>
      <c r="U51">
        <f>VLOOKUP(Q51,'[2]12.6-12.7透视图'!$A:$D,4,FALSE)</f>
        <v>3362</v>
      </c>
      <c r="V51" s="11">
        <f>VLOOKUP(Q51,'[2]12.6-12.7透视图'!$A:$E,5,FALSE)</f>
        <v>0.2847</v>
      </c>
      <c r="W51">
        <f>VLOOKUP(Q51,'[2]12.6-12.7透视图'!$A:$F,6,FALSE)</f>
        <v>56.355</v>
      </c>
      <c r="X51">
        <f t="shared" si="5"/>
        <v>477</v>
      </c>
      <c r="Z51" s="5">
        <v>562674596108</v>
      </c>
      <c r="AA51" t="s">
        <v>17</v>
      </c>
      <c r="AB51">
        <v>22155.69</v>
      </c>
      <c r="AC51">
        <v>725</v>
      </c>
      <c r="AD51">
        <v>986</v>
      </c>
      <c r="AE51" s="11">
        <v>0.288</v>
      </c>
      <c r="AF51">
        <v>78.01</v>
      </c>
      <c r="AG51">
        <f t="shared" si="6"/>
        <v>284</v>
      </c>
    </row>
    <row r="52" spans="9:33">
      <c r="I52" s="149">
        <v>562374577568</v>
      </c>
      <c r="J52" s="148" t="s">
        <v>75</v>
      </c>
      <c r="K52" s="148">
        <v>0</v>
      </c>
      <c r="L52" s="148">
        <v>0</v>
      </c>
      <c r="M52" s="148">
        <v>0</v>
      </c>
      <c r="N52" s="150">
        <v>0</v>
      </c>
      <c r="O52" s="148">
        <v>0</v>
      </c>
      <c r="P52" s="148">
        <f t="shared" si="4"/>
        <v>0</v>
      </c>
      <c r="Q52" s="149">
        <v>573035985548</v>
      </c>
      <c r="R52" s="148" t="s">
        <v>77</v>
      </c>
      <c r="S52">
        <f>IFERROR(VLOOKUP(Q52,'[2]12.6-12.7透视图'!$A:$B,2,FALSE),0)</f>
        <v>44656.47</v>
      </c>
      <c r="T52">
        <f>VLOOKUP(Q52,'[2]12.6-12.7透视图'!$A:$C,3,FALSE)</f>
        <v>1265</v>
      </c>
      <c r="U52">
        <f>VLOOKUP(Q52,'[2]12.6-12.7透视图'!$A:$D,4,FALSE)</f>
        <v>2950</v>
      </c>
      <c r="V52" s="11">
        <f>VLOOKUP(Q52,'[2]12.6-12.7透视图'!$A:$E,5,FALSE)</f>
        <v>0.5557</v>
      </c>
      <c r="W52">
        <f>VLOOKUP(Q52,'[2]12.6-12.7透视图'!$A:$F,6,FALSE)</f>
        <v>54.655</v>
      </c>
      <c r="X52">
        <f t="shared" si="5"/>
        <v>817</v>
      </c>
      <c r="Z52" s="5">
        <v>596986065929</v>
      </c>
      <c r="AA52" t="s">
        <v>19</v>
      </c>
      <c r="AB52">
        <v>10407.55</v>
      </c>
      <c r="AC52">
        <v>402</v>
      </c>
      <c r="AD52">
        <v>970</v>
      </c>
      <c r="AE52" s="11">
        <v>0.1711</v>
      </c>
      <c r="AF52">
        <v>62.7</v>
      </c>
      <c r="AG52">
        <f t="shared" si="6"/>
        <v>165</v>
      </c>
    </row>
    <row r="53" spans="9:33">
      <c r="I53" s="149">
        <v>559686121121</v>
      </c>
      <c r="J53" s="148" t="s">
        <v>76</v>
      </c>
      <c r="K53" s="148">
        <v>4756.77</v>
      </c>
      <c r="L53" s="148">
        <v>39</v>
      </c>
      <c r="M53" s="148">
        <v>230</v>
      </c>
      <c r="N53" s="150">
        <v>0.0913</v>
      </c>
      <c r="O53" s="148">
        <v>226.51</v>
      </c>
      <c r="P53" s="148">
        <f t="shared" si="4"/>
        <v>21</v>
      </c>
      <c r="Q53" s="149">
        <v>602881179663</v>
      </c>
      <c r="R53" s="148" t="s">
        <v>69</v>
      </c>
      <c r="S53">
        <f>IFERROR(VLOOKUP(Q53,'[2]12.6-12.7透视图'!$A:$B,2,FALSE),0)</f>
        <v>13897.41</v>
      </c>
      <c r="T53">
        <f>VLOOKUP(Q53,'[2]12.6-12.7透视图'!$A:$C,3,FALSE)</f>
        <v>259</v>
      </c>
      <c r="U53">
        <f>VLOOKUP(Q53,'[2]12.6-12.7透视图'!$A:$D,4,FALSE)</f>
        <v>2392</v>
      </c>
      <c r="V53" s="11">
        <f>VLOOKUP(Q53,'[2]12.6-12.7透视图'!$A:$E,5,FALSE)</f>
        <v>0.0989</v>
      </c>
      <c r="W53">
        <f>VLOOKUP(Q53,'[2]12.6-12.7透视图'!$A:$F,6,FALSE)</f>
        <v>114.86</v>
      </c>
      <c r="X53">
        <f t="shared" si="5"/>
        <v>120</v>
      </c>
      <c r="Z53" s="5">
        <v>589851591771</v>
      </c>
      <c r="AA53" t="s">
        <v>64</v>
      </c>
      <c r="AB53">
        <v>73930.42</v>
      </c>
      <c r="AC53">
        <v>2455</v>
      </c>
      <c r="AD53">
        <v>4305</v>
      </c>
      <c r="AE53" s="11">
        <v>0.2497</v>
      </c>
      <c r="AF53">
        <v>68.77</v>
      </c>
      <c r="AG53">
        <f t="shared" si="6"/>
        <v>1075</v>
      </c>
    </row>
    <row r="54" spans="9:33">
      <c r="I54" s="149">
        <v>573035985548</v>
      </c>
      <c r="J54" s="148" t="s">
        <v>77</v>
      </c>
      <c r="K54" s="148">
        <v>17810.51</v>
      </c>
      <c r="L54" s="148">
        <v>480</v>
      </c>
      <c r="M54" s="148">
        <v>1166</v>
      </c>
      <c r="N54" s="150">
        <v>0.2796</v>
      </c>
      <c r="O54" s="148">
        <v>54.63</v>
      </c>
      <c r="P54" s="148">
        <f t="shared" si="4"/>
        <v>326</v>
      </c>
      <c r="Q54" s="149">
        <v>587405880719</v>
      </c>
      <c r="R54" s="148" t="s">
        <v>79</v>
      </c>
      <c r="S54">
        <f>IFERROR(VLOOKUP(Q54,'[2]12.6-12.7透视图'!$A:$B,2,FALSE),0)</f>
        <v>4704.66</v>
      </c>
      <c r="T54">
        <f>VLOOKUP(Q54,'[2]12.6-12.7透视图'!$A:$C,3,FALSE)</f>
        <v>41</v>
      </c>
      <c r="U54">
        <f>VLOOKUP(Q54,'[2]12.6-12.7透视图'!$A:$D,4,FALSE)</f>
        <v>780</v>
      </c>
      <c r="V54" s="11">
        <f>VLOOKUP(Q54,'[2]12.6-12.7透视图'!$A:$E,5,FALSE)</f>
        <v>0.0978</v>
      </c>
      <c r="W54">
        <f>VLOOKUP(Q54,'[2]12.6-12.7透视图'!$A:$F,6,FALSE)</f>
        <v>134.03</v>
      </c>
      <c r="X54">
        <f t="shared" si="5"/>
        <v>35</v>
      </c>
      <c r="Z54" s="5">
        <v>592889713507</v>
      </c>
      <c r="AA54" t="s">
        <v>70</v>
      </c>
      <c r="AB54">
        <v>4887.62</v>
      </c>
      <c r="AC54">
        <v>147</v>
      </c>
      <c r="AD54">
        <v>361</v>
      </c>
      <c r="AE54" s="11">
        <v>0.1939</v>
      </c>
      <c r="AF54">
        <v>69.82</v>
      </c>
      <c r="AG54">
        <f t="shared" si="6"/>
        <v>70</v>
      </c>
    </row>
    <row r="55" spans="9:33">
      <c r="I55" s="149">
        <v>587405880719</v>
      </c>
      <c r="J55" s="148" t="s">
        <v>79</v>
      </c>
      <c r="K55" s="148">
        <v>2287.02</v>
      </c>
      <c r="L55" s="148">
        <v>20</v>
      </c>
      <c r="M55" s="148">
        <v>576</v>
      </c>
      <c r="N55" s="150">
        <v>0.0295</v>
      </c>
      <c r="O55" s="148">
        <v>134.53</v>
      </c>
      <c r="P55" s="148">
        <f t="shared" si="4"/>
        <v>17</v>
      </c>
      <c r="Q55" s="149">
        <v>538314893621</v>
      </c>
      <c r="R55" s="148" t="s">
        <v>80</v>
      </c>
      <c r="S55">
        <f>IFERROR(VLOOKUP(Q55,'[2]12.6-12.7透视图'!$A:$B,2,FALSE),0)</f>
        <v>834.67</v>
      </c>
      <c r="T55">
        <f>VLOOKUP(Q55,'[2]12.6-12.7透视图'!$A:$C,3,FALSE)</f>
        <v>10</v>
      </c>
      <c r="U55">
        <f>VLOOKUP(Q55,'[2]12.6-12.7透视图'!$A:$D,4,FALSE)</f>
        <v>135</v>
      </c>
      <c r="V55" s="11">
        <f>VLOOKUP(Q55,'[2]12.6-12.7透视图'!$A:$E,5,FALSE)</f>
        <v>0.1382</v>
      </c>
      <c r="W55">
        <f>VLOOKUP(Q55,'[2]12.6-12.7透视图'!$A:$F,6,FALSE)</f>
        <v>93.905</v>
      </c>
      <c r="X55">
        <f t="shared" si="5"/>
        <v>8</v>
      </c>
      <c r="Z55" s="5">
        <v>573035985548</v>
      </c>
      <c r="AA55" t="s">
        <v>77</v>
      </c>
      <c r="AB55">
        <v>79046.37</v>
      </c>
      <c r="AC55">
        <v>2260</v>
      </c>
      <c r="AD55">
        <v>4279</v>
      </c>
      <c r="AE55" s="11">
        <v>0.268</v>
      </c>
      <c r="AF55">
        <v>68.92</v>
      </c>
      <c r="AG55">
        <f t="shared" si="6"/>
        <v>1146</v>
      </c>
    </row>
    <row r="56" spans="9:33">
      <c r="I56" s="149">
        <v>538314893621</v>
      </c>
      <c r="J56" s="148" t="s">
        <v>80</v>
      </c>
      <c r="K56" s="148">
        <v>0</v>
      </c>
      <c r="L56" s="148">
        <v>0</v>
      </c>
      <c r="M56" s="148">
        <v>0</v>
      </c>
      <c r="N56" s="150">
        <v>0</v>
      </c>
      <c r="O56" s="148">
        <v>0</v>
      </c>
      <c r="P56" s="148">
        <f t="shared" si="4"/>
        <v>0</v>
      </c>
      <c r="Q56" s="149">
        <v>528064196860</v>
      </c>
      <c r="R56" s="148" t="s">
        <v>83</v>
      </c>
      <c r="S56">
        <f>IFERROR(VLOOKUP(Q56,'[2]12.6-12.7透视图'!$A:$B,2,FALSE),0)</f>
        <v>223.5</v>
      </c>
      <c r="T56">
        <f>VLOOKUP(Q56,'[2]12.6-12.7透视图'!$A:$C,3,FALSE)</f>
        <v>4</v>
      </c>
      <c r="U56">
        <f>VLOOKUP(Q56,'[2]12.6-12.7透视图'!$A:$D,4,FALSE)</f>
        <v>54</v>
      </c>
      <c r="V56" s="11">
        <f>VLOOKUP(Q56,'[2]12.6-12.7透视图'!$A:$E,5,FALSE)</f>
        <v>0.0185</v>
      </c>
      <c r="W56">
        <f>VLOOKUP(Q56,'[2]12.6-12.7透视图'!$A:$F,6,FALSE)</f>
        <v>223.5</v>
      </c>
      <c r="X56">
        <f t="shared" si="5"/>
        <v>1</v>
      </c>
      <c r="Z56" s="5">
        <v>544053639760</v>
      </c>
      <c r="AA56" t="s">
        <v>20</v>
      </c>
      <c r="AB56">
        <v>103182.56</v>
      </c>
      <c r="AC56">
        <v>3484</v>
      </c>
      <c r="AD56">
        <v>4533</v>
      </c>
      <c r="AE56" s="11">
        <v>0.2296</v>
      </c>
      <c r="AF56">
        <v>99.12</v>
      </c>
      <c r="AG56">
        <f t="shared" si="6"/>
        <v>1040</v>
      </c>
    </row>
    <row r="57" spans="9:33">
      <c r="I57" s="149">
        <v>527678427514</v>
      </c>
      <c r="J57" s="148" t="s">
        <v>81</v>
      </c>
      <c r="K57" s="148">
        <v>2316.2</v>
      </c>
      <c r="L57" s="148">
        <v>65</v>
      </c>
      <c r="M57" s="148">
        <v>237</v>
      </c>
      <c r="N57" s="150">
        <v>0.1392</v>
      </c>
      <c r="O57" s="148">
        <v>70.19</v>
      </c>
      <c r="P57" s="148">
        <f t="shared" si="4"/>
        <v>32</v>
      </c>
      <c r="Q57" s="149">
        <v>528033190141</v>
      </c>
      <c r="R57" s="148" t="s">
        <v>84</v>
      </c>
      <c r="S57">
        <f>IFERROR(VLOOKUP(Q57,'[2]12.6-12.7透视图'!$A:$B,2,FALSE),0)</f>
        <v>9840.52</v>
      </c>
      <c r="T57">
        <f>VLOOKUP(Q57,'[2]12.6-12.7透视图'!$A:$C,3,FALSE)</f>
        <v>222</v>
      </c>
      <c r="U57">
        <f>VLOOKUP(Q57,'[2]12.6-12.7透视图'!$A:$D,4,FALSE)</f>
        <v>880</v>
      </c>
      <c r="V57" s="11">
        <f>VLOOKUP(Q57,'[2]12.6-12.7透视图'!$A:$E,5,FALSE)</f>
        <v>0.3599</v>
      </c>
      <c r="W57">
        <f>VLOOKUP(Q57,'[2]12.6-12.7透视图'!$A:$F,6,FALSE)</f>
        <v>62.61</v>
      </c>
      <c r="X57">
        <f t="shared" si="5"/>
        <v>157</v>
      </c>
      <c r="Z57" s="5">
        <v>624157848041</v>
      </c>
      <c r="AA57" t="s">
        <v>22</v>
      </c>
      <c r="AB57">
        <v>12592.04</v>
      </c>
      <c r="AC57">
        <v>263</v>
      </c>
      <c r="AD57">
        <v>1926</v>
      </c>
      <c r="AE57" s="11">
        <v>0.0758</v>
      </c>
      <c r="AF57">
        <v>86.25</v>
      </c>
      <c r="AG57">
        <f t="shared" si="6"/>
        <v>145</v>
      </c>
    </row>
    <row r="58" spans="9:33">
      <c r="I58" s="149">
        <v>528047181291</v>
      </c>
      <c r="J58" s="148" t="s">
        <v>82</v>
      </c>
      <c r="K58" s="148">
        <v>792.27</v>
      </c>
      <c r="L58" s="148">
        <v>19</v>
      </c>
      <c r="M58" s="148">
        <v>155</v>
      </c>
      <c r="N58" s="150">
        <v>0.0903</v>
      </c>
      <c r="O58" s="148">
        <v>56.59</v>
      </c>
      <c r="P58" s="148">
        <f t="shared" si="4"/>
        <v>14</v>
      </c>
      <c r="Q58" s="149">
        <v>587409020085</v>
      </c>
      <c r="R58" s="148" t="s">
        <v>87</v>
      </c>
      <c r="S58">
        <f>IFERROR(VLOOKUP(Q58,'[2]12.6-12.7透视图'!$A:$B,2,FALSE),0)</f>
        <v>5570.26</v>
      </c>
      <c r="T58">
        <f>VLOOKUP(Q58,'[2]12.6-12.7透视图'!$A:$C,3,FALSE)</f>
        <v>52</v>
      </c>
      <c r="U58">
        <f>VLOOKUP(Q58,'[2]12.6-12.7透视图'!$A:$D,4,FALSE)</f>
        <v>1214</v>
      </c>
      <c r="V58" s="11">
        <f>VLOOKUP(Q58,'[2]12.6-12.7透视图'!$A:$E,5,FALSE)</f>
        <v>0.0745</v>
      </c>
      <c r="W58">
        <f>VLOOKUP(Q58,'[2]12.6-12.7透视图'!$A:$F,6,FALSE)</f>
        <v>123.52</v>
      </c>
      <c r="X58">
        <f t="shared" si="5"/>
        <v>45</v>
      </c>
      <c r="Z58" s="5">
        <v>602881179663</v>
      </c>
      <c r="AA58" t="s">
        <v>69</v>
      </c>
      <c r="AB58">
        <v>743027.01</v>
      </c>
      <c r="AC58">
        <v>16690</v>
      </c>
      <c r="AD58">
        <v>30818</v>
      </c>
      <c r="AE58" s="11">
        <v>0.1128</v>
      </c>
      <c r="AF58">
        <v>213.82</v>
      </c>
      <c r="AG58">
        <f t="shared" si="6"/>
        <v>3475</v>
      </c>
    </row>
    <row r="59" spans="9:33">
      <c r="I59" s="149">
        <v>528064196860</v>
      </c>
      <c r="J59" s="148" t="s">
        <v>83</v>
      </c>
      <c r="K59" s="148">
        <v>0</v>
      </c>
      <c r="L59" s="148">
        <v>0</v>
      </c>
      <c r="M59" s="148">
        <v>0</v>
      </c>
      <c r="N59" s="150">
        <v>0</v>
      </c>
      <c r="O59" s="148">
        <v>0</v>
      </c>
      <c r="P59" s="148">
        <f t="shared" si="4"/>
        <v>0</v>
      </c>
      <c r="Q59" s="149">
        <v>538312709167</v>
      </c>
      <c r="R59" s="148" t="s">
        <v>88</v>
      </c>
      <c r="S59">
        <f>IFERROR(VLOOKUP(Q59,'[2]12.6-12.7透视图'!$A:$B,2,FALSE),0)</f>
        <v>25457.89</v>
      </c>
      <c r="T59">
        <f>VLOOKUP(Q59,'[2]12.6-12.7透视图'!$A:$C,3,FALSE)</f>
        <v>233</v>
      </c>
      <c r="U59">
        <f>VLOOKUP(Q59,'[2]12.6-12.7透视图'!$A:$D,4,FALSE)</f>
        <v>1436</v>
      </c>
      <c r="V59" s="11">
        <f>VLOOKUP(Q59,'[2]12.6-12.7透视图'!$A:$E,5,FALSE)</f>
        <v>0.2745</v>
      </c>
      <c r="W59">
        <f>VLOOKUP(Q59,'[2]12.6-12.7透视图'!$A:$F,6,FALSE)</f>
        <v>130.445</v>
      </c>
      <c r="X59">
        <f t="shared" si="5"/>
        <v>195</v>
      </c>
      <c r="Z59" s="5">
        <v>528047181291</v>
      </c>
      <c r="AA59" t="s">
        <v>82</v>
      </c>
      <c r="AB59">
        <v>2912.2</v>
      </c>
      <c r="AC59">
        <v>76</v>
      </c>
      <c r="AD59">
        <v>324</v>
      </c>
      <c r="AE59" s="11">
        <v>0.1358</v>
      </c>
      <c r="AF59">
        <v>66.19</v>
      </c>
      <c r="AG59">
        <f t="shared" si="6"/>
        <v>43</v>
      </c>
    </row>
    <row r="60" spans="9:33">
      <c r="I60" s="149">
        <v>528033190141</v>
      </c>
      <c r="J60" s="148" t="s">
        <v>84</v>
      </c>
      <c r="K60" s="148">
        <v>6782.67</v>
      </c>
      <c r="L60" s="148">
        <v>163</v>
      </c>
      <c r="M60" s="148">
        <v>409</v>
      </c>
      <c r="N60" s="150">
        <v>0.2054</v>
      </c>
      <c r="O60" s="148">
        <v>80.75</v>
      </c>
      <c r="P60" s="148">
        <f t="shared" si="4"/>
        <v>83</v>
      </c>
      <c r="Q60" s="149">
        <v>538349196723</v>
      </c>
      <c r="R60" s="148" t="s">
        <v>89</v>
      </c>
      <c r="S60">
        <f>IFERROR(VLOOKUP(Q60,'[2]12.6-12.7透视图'!$A:$B,2,FALSE),0)</f>
        <v>14583.99</v>
      </c>
      <c r="T60">
        <f>VLOOKUP(Q60,'[2]12.6-12.7透视图'!$A:$C,3,FALSE)</f>
        <v>100</v>
      </c>
      <c r="U60">
        <f>VLOOKUP(Q60,'[2]12.6-12.7透视图'!$A:$D,4,FALSE)</f>
        <v>751</v>
      </c>
      <c r="V60" s="11">
        <f>VLOOKUP(Q60,'[2]12.6-12.7透视图'!$A:$E,5,FALSE)</f>
        <v>0.2022</v>
      </c>
      <c r="W60">
        <f>VLOOKUP(Q60,'[2]12.6-12.7透视图'!$A:$F,6,FALSE)</f>
        <v>187.665</v>
      </c>
      <c r="X60">
        <f t="shared" si="5"/>
        <v>77</v>
      </c>
      <c r="Z60" s="5">
        <v>538263950177</v>
      </c>
      <c r="AA60" t="s">
        <v>104</v>
      </c>
      <c r="AB60">
        <v>93815.05</v>
      </c>
      <c r="AC60">
        <v>663</v>
      </c>
      <c r="AD60">
        <v>6239</v>
      </c>
      <c r="AE60" s="11">
        <v>0.0922</v>
      </c>
      <c r="AF60">
        <v>163.16</v>
      </c>
      <c r="AG60">
        <f t="shared" si="6"/>
        <v>574</v>
      </c>
    </row>
    <row r="61" spans="9:33">
      <c r="I61" s="149">
        <v>554217085959</v>
      </c>
      <c r="J61" s="148" t="s">
        <v>85</v>
      </c>
      <c r="K61" s="148">
        <v>333.92</v>
      </c>
      <c r="L61" s="148">
        <v>8</v>
      </c>
      <c r="M61" s="148">
        <v>53</v>
      </c>
      <c r="N61" s="150">
        <v>0.0943</v>
      </c>
      <c r="O61" s="148">
        <v>66.78</v>
      </c>
      <c r="P61" s="148">
        <f t="shared" si="4"/>
        <v>5</v>
      </c>
      <c r="Q61" s="149">
        <v>538354076404</v>
      </c>
      <c r="R61" s="148" t="s">
        <v>90</v>
      </c>
      <c r="S61">
        <f>IFERROR(VLOOKUP(Q61,'[2]12.6-12.7透视图'!$A:$B,2,FALSE),0)</f>
        <v>15446.5</v>
      </c>
      <c r="T61">
        <f>VLOOKUP(Q61,'[2]12.6-12.7透视图'!$A:$C,3,FALSE)</f>
        <v>181</v>
      </c>
      <c r="U61">
        <f>VLOOKUP(Q61,'[2]12.6-12.7透视图'!$A:$D,4,FALSE)</f>
        <v>1752</v>
      </c>
      <c r="V61" s="11">
        <f>VLOOKUP(Q61,'[2]12.6-12.7透视图'!$A:$E,5,FALSE)</f>
        <v>0.1665</v>
      </c>
      <c r="W61">
        <f>VLOOKUP(Q61,'[2]12.6-12.7透视图'!$A:$F,6,FALSE)</f>
        <v>106.065</v>
      </c>
      <c r="X61">
        <f t="shared" si="5"/>
        <v>145</v>
      </c>
      <c r="Z61" s="5">
        <v>604021319220</v>
      </c>
      <c r="AA61" t="s">
        <v>13</v>
      </c>
      <c r="AB61">
        <v>5266.91</v>
      </c>
      <c r="AC61">
        <v>86</v>
      </c>
      <c r="AD61">
        <v>594</v>
      </c>
      <c r="AE61" s="11">
        <v>0.0993</v>
      </c>
      <c r="AF61">
        <v>89.27</v>
      </c>
      <c r="AG61">
        <f t="shared" si="6"/>
        <v>58</v>
      </c>
    </row>
    <row r="62" spans="9:33">
      <c r="I62" s="149">
        <v>527719726342</v>
      </c>
      <c r="J62" s="148" t="s">
        <v>86</v>
      </c>
      <c r="K62" s="148">
        <v>707.45</v>
      </c>
      <c r="L62" s="148">
        <v>12</v>
      </c>
      <c r="M62" s="148">
        <v>39</v>
      </c>
      <c r="N62" s="150">
        <v>0.1026</v>
      </c>
      <c r="O62" s="148">
        <v>176.86</v>
      </c>
      <c r="P62" s="148">
        <f t="shared" si="4"/>
        <v>4</v>
      </c>
      <c r="Q62" s="149">
        <v>574520036128</v>
      </c>
      <c r="R62" s="148" t="s">
        <v>91</v>
      </c>
      <c r="S62">
        <f>IFERROR(VLOOKUP(Q62,'[2]12.6-12.7透视图'!$A:$B,2,FALSE),0)</f>
        <v>22269.46</v>
      </c>
      <c r="T62">
        <f>VLOOKUP(Q62,'[2]12.6-12.7透视图'!$A:$C,3,FALSE)</f>
        <v>584</v>
      </c>
      <c r="U62">
        <f>VLOOKUP(Q62,'[2]12.6-12.7透视图'!$A:$D,4,FALSE)</f>
        <v>2378</v>
      </c>
      <c r="V62" s="11">
        <f>VLOOKUP(Q62,'[2]12.6-12.7透视图'!$A:$E,5,FALSE)</f>
        <v>0.3009</v>
      </c>
      <c r="W62">
        <f>VLOOKUP(Q62,'[2]12.6-12.7透视图'!$A:$F,6,FALSE)</f>
        <v>62.385</v>
      </c>
      <c r="X62">
        <f t="shared" si="5"/>
        <v>356</v>
      </c>
      <c r="Z62" s="5">
        <v>577184412748</v>
      </c>
      <c r="AA62" t="s">
        <v>11</v>
      </c>
      <c r="AB62">
        <v>62181.22</v>
      </c>
      <c r="AC62">
        <v>2064</v>
      </c>
      <c r="AD62">
        <v>9145</v>
      </c>
      <c r="AE62" s="11">
        <v>0.1044</v>
      </c>
      <c r="AF62">
        <v>65.11</v>
      </c>
      <c r="AG62">
        <f t="shared" si="6"/>
        <v>955</v>
      </c>
    </row>
    <row r="63" spans="9:33">
      <c r="I63" s="149">
        <v>587409020085</v>
      </c>
      <c r="J63" s="148" t="s">
        <v>87</v>
      </c>
      <c r="K63" s="148">
        <v>3990.78</v>
      </c>
      <c r="L63" s="148">
        <v>37</v>
      </c>
      <c r="M63" s="148">
        <v>520</v>
      </c>
      <c r="N63" s="150">
        <v>0.0577</v>
      </c>
      <c r="O63" s="148">
        <v>133.03</v>
      </c>
      <c r="P63" s="148">
        <f t="shared" si="4"/>
        <v>29</v>
      </c>
      <c r="Q63" s="149">
        <v>583643847514</v>
      </c>
      <c r="R63" s="148" t="s">
        <v>92</v>
      </c>
      <c r="S63">
        <f>IFERROR(VLOOKUP(Q63,'[2]12.6-12.7透视图'!$A:$B,2,FALSE),0)</f>
        <v>24038.09</v>
      </c>
      <c r="T63">
        <f>VLOOKUP(Q63,'[2]12.6-12.7透视图'!$A:$C,3,FALSE)</f>
        <v>645</v>
      </c>
      <c r="U63">
        <f>VLOOKUP(Q63,'[2]12.6-12.7透视图'!$A:$D,4,FALSE)</f>
        <v>1384</v>
      </c>
      <c r="V63" s="11">
        <f>VLOOKUP(Q63,'[2]12.6-12.7透视图'!$A:$E,5,FALSE)</f>
        <v>0.3565</v>
      </c>
      <c r="W63">
        <f>VLOOKUP(Q63,'[2]12.6-12.7透视图'!$A:$F,6,FALSE)</f>
        <v>98.285</v>
      </c>
      <c r="X63">
        <f t="shared" si="5"/>
        <v>244</v>
      </c>
      <c r="Z63" s="5">
        <v>539325022308</v>
      </c>
      <c r="AA63" t="s">
        <v>46</v>
      </c>
      <c r="AB63">
        <v>75986.24</v>
      </c>
      <c r="AC63">
        <v>1052</v>
      </c>
      <c r="AD63">
        <v>4104</v>
      </c>
      <c r="AE63" s="11">
        <v>0.1693</v>
      </c>
      <c r="AF63">
        <v>109.33</v>
      </c>
      <c r="AG63">
        <f t="shared" si="6"/>
        <v>695</v>
      </c>
    </row>
    <row r="64" spans="9:33">
      <c r="I64" s="149">
        <v>538312709167</v>
      </c>
      <c r="J64" s="148" t="s">
        <v>88</v>
      </c>
      <c r="K64" s="148">
        <v>10937.33</v>
      </c>
      <c r="L64" s="148">
        <v>101</v>
      </c>
      <c r="M64" s="148">
        <v>586</v>
      </c>
      <c r="N64" s="150">
        <v>0.1451</v>
      </c>
      <c r="O64" s="148">
        <v>128.67</v>
      </c>
      <c r="P64" s="148">
        <f t="shared" si="4"/>
        <v>85</v>
      </c>
      <c r="Q64" s="149">
        <v>538307169296</v>
      </c>
      <c r="R64" s="148" t="s">
        <v>93</v>
      </c>
      <c r="S64">
        <f>IFERROR(VLOOKUP(Q64,'[2]12.6-12.7透视图'!$A:$B,2,FALSE),0)</f>
        <v>16940.61</v>
      </c>
      <c r="T64">
        <f>VLOOKUP(Q64,'[2]12.6-12.7透视图'!$A:$C,3,FALSE)</f>
        <v>202</v>
      </c>
      <c r="U64">
        <f>VLOOKUP(Q64,'[2]12.6-12.7透视图'!$A:$D,4,FALSE)</f>
        <v>917</v>
      </c>
      <c r="V64" s="11">
        <f>VLOOKUP(Q64,'[2]12.6-12.7透视图'!$A:$E,5,FALSE)</f>
        <v>0.3704</v>
      </c>
      <c r="W64">
        <f>VLOOKUP(Q64,'[2]12.6-12.7透视图'!$A:$F,6,FALSE)</f>
        <v>99.09</v>
      </c>
      <c r="X64">
        <f t="shared" si="5"/>
        <v>170</v>
      </c>
      <c r="Z64" s="5">
        <v>628767299363</v>
      </c>
      <c r="AA64" t="s">
        <v>523</v>
      </c>
      <c r="AB64">
        <v>458.1</v>
      </c>
      <c r="AC64">
        <v>9</v>
      </c>
      <c r="AD64">
        <v>206</v>
      </c>
      <c r="AE64" s="11">
        <v>0.034</v>
      </c>
      <c r="AF64">
        <v>65.44</v>
      </c>
      <c r="AG64">
        <f t="shared" si="6"/>
        <v>7</v>
      </c>
    </row>
    <row r="65" spans="9:33">
      <c r="I65" s="149">
        <v>538349196723</v>
      </c>
      <c r="J65" s="148" t="s">
        <v>89</v>
      </c>
      <c r="K65" s="148">
        <v>3489.8</v>
      </c>
      <c r="L65" s="148">
        <v>24</v>
      </c>
      <c r="M65" s="148">
        <v>394</v>
      </c>
      <c r="N65" s="150">
        <v>0.0558</v>
      </c>
      <c r="O65" s="148">
        <v>158.63</v>
      </c>
      <c r="P65" s="148">
        <f t="shared" si="4"/>
        <v>21</v>
      </c>
      <c r="Q65" s="149">
        <v>527990475963</v>
      </c>
      <c r="R65" s="148" t="s">
        <v>95</v>
      </c>
      <c r="S65">
        <f>IFERROR(VLOOKUP(Q65,'[2]12.6-12.7透视图'!$A:$B,2,FALSE),0)</f>
        <v>14030.52</v>
      </c>
      <c r="T65">
        <f>VLOOKUP(Q65,'[2]12.6-12.7透视图'!$A:$C,3,FALSE)</f>
        <v>283</v>
      </c>
      <c r="U65">
        <f>VLOOKUP(Q65,'[2]12.6-12.7透视图'!$A:$D,4,FALSE)</f>
        <v>940</v>
      </c>
      <c r="V65" s="11">
        <f>VLOOKUP(Q65,'[2]12.6-12.7透视图'!$A:$E,5,FALSE)</f>
        <v>0.3635</v>
      </c>
      <c r="W65">
        <f>VLOOKUP(Q65,'[2]12.6-12.7透视图'!$A:$F,6,FALSE)</f>
        <v>84.52</v>
      </c>
      <c r="X65">
        <f t="shared" si="5"/>
        <v>166</v>
      </c>
      <c r="Z65" s="5">
        <v>541918489832</v>
      </c>
      <c r="AA65" t="s">
        <v>102</v>
      </c>
      <c r="AB65">
        <v>17267.57</v>
      </c>
      <c r="AC65">
        <v>505</v>
      </c>
      <c r="AD65">
        <v>890</v>
      </c>
      <c r="AE65" s="11">
        <v>0.2787</v>
      </c>
      <c r="AF65">
        <v>69.63</v>
      </c>
      <c r="AG65">
        <f t="shared" si="6"/>
        <v>247</v>
      </c>
    </row>
    <row r="66" spans="9:33">
      <c r="I66" s="149">
        <v>538354076404</v>
      </c>
      <c r="J66" s="148" t="s">
        <v>90</v>
      </c>
      <c r="K66" s="148">
        <v>6700.41</v>
      </c>
      <c r="L66" s="148">
        <v>79</v>
      </c>
      <c r="M66" s="148">
        <v>755</v>
      </c>
      <c r="N66" s="150">
        <v>0.0768</v>
      </c>
      <c r="O66" s="148">
        <v>115.52</v>
      </c>
      <c r="P66" s="148">
        <f t="shared" si="4"/>
        <v>58</v>
      </c>
      <c r="Q66" s="149">
        <v>528064232769</v>
      </c>
      <c r="R66" s="148" t="s">
        <v>96</v>
      </c>
      <c r="S66">
        <f>IFERROR(VLOOKUP(Q66,'[2]12.6-12.7透视图'!$A:$B,2,FALSE),0)</f>
        <v>3028.6</v>
      </c>
      <c r="T66">
        <f>VLOOKUP(Q66,'[2]12.6-12.7透视图'!$A:$C,3,FALSE)</f>
        <v>75</v>
      </c>
      <c r="U66">
        <f>VLOOKUP(Q66,'[2]12.6-12.7透视图'!$A:$D,4,FALSE)</f>
        <v>285</v>
      </c>
      <c r="V66" s="11">
        <f>VLOOKUP(Q66,'[2]12.6-12.7透视图'!$A:$E,5,FALSE)</f>
        <v>0.301</v>
      </c>
      <c r="W66">
        <f>VLOOKUP(Q66,'[2]12.6-12.7透视图'!$A:$F,6,FALSE)</f>
        <v>68.22</v>
      </c>
      <c r="X66">
        <f t="shared" si="5"/>
        <v>44</v>
      </c>
      <c r="Z66" s="5">
        <v>538349196723</v>
      </c>
      <c r="AA66" t="s">
        <v>89</v>
      </c>
      <c r="AB66">
        <v>21020.84</v>
      </c>
      <c r="AC66">
        <v>145</v>
      </c>
      <c r="AD66">
        <v>1988</v>
      </c>
      <c r="AE66" s="11">
        <v>0.0594</v>
      </c>
      <c r="AF66">
        <v>178.14</v>
      </c>
      <c r="AG66">
        <f t="shared" si="6"/>
        <v>118</v>
      </c>
    </row>
    <row r="67" spans="9:33">
      <c r="I67" s="149">
        <v>574520036128</v>
      </c>
      <c r="J67" s="148" t="s">
        <v>91</v>
      </c>
      <c r="K67" s="148">
        <v>9797.74</v>
      </c>
      <c r="L67" s="148">
        <v>258</v>
      </c>
      <c r="M67" s="148">
        <v>884</v>
      </c>
      <c r="N67" s="150">
        <v>0.1821</v>
      </c>
      <c r="O67" s="148">
        <v>60.86</v>
      </c>
      <c r="P67" s="148">
        <f t="shared" si="4"/>
        <v>160</v>
      </c>
      <c r="Q67" s="149">
        <v>538192543595</v>
      </c>
      <c r="R67" s="148" t="s">
        <v>97</v>
      </c>
      <c r="S67">
        <f>IFERROR(VLOOKUP(Q67,'[2]12.6-12.7透视图'!$A:$B,2,FALSE),0)</f>
        <v>2438.88</v>
      </c>
      <c r="T67">
        <f>VLOOKUP(Q67,'[2]12.6-12.7透视图'!$A:$C,3,FALSE)</f>
        <v>19</v>
      </c>
      <c r="U67">
        <f>VLOOKUP(Q67,'[2]12.6-12.7透视图'!$A:$D,4,FALSE)</f>
        <v>269</v>
      </c>
      <c r="V67" s="11">
        <f>VLOOKUP(Q67,'[2]12.6-12.7透视图'!$A:$E,5,FALSE)</f>
        <v>0.1206</v>
      </c>
      <c r="W67">
        <f>VLOOKUP(Q67,'[2]12.6-12.7透视图'!$A:$F,6,FALSE)</f>
        <v>159.855</v>
      </c>
      <c r="X67">
        <f t="shared" si="5"/>
        <v>15</v>
      </c>
      <c r="Z67" s="5">
        <v>538305797734</v>
      </c>
      <c r="AA67" t="s">
        <v>103</v>
      </c>
      <c r="AB67">
        <v>27460.05</v>
      </c>
      <c r="AC67">
        <v>207</v>
      </c>
      <c r="AD67">
        <v>2043</v>
      </c>
      <c r="AE67" s="11">
        <v>0.0783</v>
      </c>
      <c r="AF67">
        <v>171.63</v>
      </c>
      <c r="AG67">
        <f t="shared" si="6"/>
        <v>159</v>
      </c>
    </row>
    <row r="68" spans="9:33">
      <c r="I68" s="149">
        <v>583643847514</v>
      </c>
      <c r="J68" s="148" t="s">
        <v>92</v>
      </c>
      <c r="K68" s="148">
        <v>7355.43</v>
      </c>
      <c r="L68" s="148">
        <v>184</v>
      </c>
      <c r="M68" s="148">
        <v>559</v>
      </c>
      <c r="N68" s="150">
        <v>0.1378</v>
      </c>
      <c r="O68" s="148">
        <v>95.53</v>
      </c>
      <c r="P68" s="148">
        <f t="shared" si="4"/>
        <v>76</v>
      </c>
      <c r="Q68" s="149">
        <v>528033010612</v>
      </c>
      <c r="R68" s="148" t="s">
        <v>98</v>
      </c>
      <c r="S68">
        <f>IFERROR(VLOOKUP(Q68,'[2]12.6-12.7透视图'!$A:$B,2,FALSE),0)</f>
        <v>30794.84</v>
      </c>
      <c r="T68">
        <f>VLOOKUP(Q68,'[2]12.6-12.7透视图'!$A:$C,3,FALSE)</f>
        <v>355</v>
      </c>
      <c r="U68">
        <f>VLOOKUP(Q68,'[2]12.6-12.7透视图'!$A:$D,4,FALSE)</f>
        <v>1452</v>
      </c>
      <c r="V68" s="11">
        <f>VLOOKUP(Q68,'[2]12.6-12.7透视图'!$A:$E,5,FALSE)</f>
        <v>0.3924</v>
      </c>
      <c r="W68">
        <f>VLOOKUP(Q68,'[2]12.6-12.7透视图'!$A:$F,6,FALSE)</f>
        <v>108.11</v>
      </c>
      <c r="X68">
        <f t="shared" si="5"/>
        <v>284</v>
      </c>
      <c r="Z68" s="5">
        <v>538266122146</v>
      </c>
      <c r="AA68" t="s">
        <v>94</v>
      </c>
      <c r="AB68">
        <v>3035.21</v>
      </c>
      <c r="AC68">
        <v>33</v>
      </c>
      <c r="AD68">
        <v>162</v>
      </c>
      <c r="AE68" s="11">
        <v>0.0988</v>
      </c>
      <c r="AF68">
        <v>189.7</v>
      </c>
      <c r="AG68">
        <f t="shared" si="6"/>
        <v>16</v>
      </c>
    </row>
    <row r="69" spans="9:33">
      <c r="I69" s="149">
        <v>538307169296</v>
      </c>
      <c r="J69" s="148" t="s">
        <v>93</v>
      </c>
      <c r="K69" s="148">
        <v>6760.96</v>
      </c>
      <c r="L69" s="148">
        <v>82</v>
      </c>
      <c r="M69" s="148">
        <v>385</v>
      </c>
      <c r="N69" s="150">
        <v>0.1896</v>
      </c>
      <c r="O69" s="148">
        <v>92.62</v>
      </c>
      <c r="P69" s="148">
        <f t="shared" si="4"/>
        <v>72</v>
      </c>
      <c r="Q69" s="149">
        <v>527119411115</v>
      </c>
      <c r="R69" s="148" t="s">
        <v>99</v>
      </c>
      <c r="S69">
        <f>IFERROR(VLOOKUP(Q69,'[2]12.6-12.7透视图'!$A:$B,2,FALSE),0)</f>
        <v>1522.93</v>
      </c>
      <c r="T69">
        <f>VLOOKUP(Q69,'[2]12.6-12.7透视图'!$A:$C,3,FALSE)</f>
        <v>40</v>
      </c>
      <c r="U69">
        <f>VLOOKUP(Q69,'[2]12.6-12.7透视图'!$A:$D,4,FALSE)</f>
        <v>139</v>
      </c>
      <c r="V69" s="11">
        <f>VLOOKUP(Q69,'[2]12.6-12.7透视图'!$A:$E,5,FALSE)</f>
        <v>0.3298</v>
      </c>
      <c r="W69">
        <f>VLOOKUP(Q69,'[2]12.6-12.7透视图'!$A:$F,6,FALSE)</f>
        <v>65.14</v>
      </c>
      <c r="X69">
        <f t="shared" si="5"/>
        <v>23</v>
      </c>
      <c r="Z69" s="5">
        <v>528064196860</v>
      </c>
      <c r="AA69" t="s">
        <v>83</v>
      </c>
      <c r="AB69">
        <v>0</v>
      </c>
      <c r="AC69">
        <v>0</v>
      </c>
      <c r="AD69">
        <v>0</v>
      </c>
      <c r="AE69" s="11">
        <v>0</v>
      </c>
      <c r="AF69">
        <v>0</v>
      </c>
      <c r="AG69">
        <f t="shared" si="6"/>
        <v>0</v>
      </c>
    </row>
    <row r="70" spans="9:33">
      <c r="I70" s="149">
        <v>538266122146</v>
      </c>
      <c r="J70" s="148" t="s">
        <v>94</v>
      </c>
      <c r="K70" s="148">
        <v>534</v>
      </c>
      <c r="L70" s="148">
        <v>5</v>
      </c>
      <c r="M70" s="148">
        <v>72</v>
      </c>
      <c r="N70" s="150">
        <v>0.0556</v>
      </c>
      <c r="O70" s="148">
        <v>133.5</v>
      </c>
      <c r="P70" s="148">
        <f t="shared" si="4"/>
        <v>4</v>
      </c>
      <c r="Q70" s="149">
        <v>528047125345</v>
      </c>
      <c r="R70" s="148" t="s">
        <v>100</v>
      </c>
      <c r="S70">
        <f>IFERROR(VLOOKUP(Q70,'[2]12.6-12.7透视图'!$A:$B,2,FALSE),0)</f>
        <v>239.6</v>
      </c>
      <c r="T70">
        <f>VLOOKUP(Q70,'[2]12.6-12.7透视图'!$A:$C,3,FALSE)</f>
        <v>4</v>
      </c>
      <c r="U70">
        <f>VLOOKUP(Q70,'[2]12.6-12.7透视图'!$A:$D,4,FALSE)</f>
        <v>193</v>
      </c>
      <c r="V70" s="11">
        <f>VLOOKUP(Q70,'[2]12.6-12.7透视图'!$A:$E,5,FALSE)</f>
        <v>0.0207</v>
      </c>
      <c r="W70">
        <f>VLOOKUP(Q70,'[2]12.6-12.7透视图'!$A:$F,6,FALSE)</f>
        <v>59.9</v>
      </c>
      <c r="X70">
        <f t="shared" si="5"/>
        <v>4</v>
      </c>
      <c r="Z70" s="5">
        <v>528033190141</v>
      </c>
      <c r="AA70" t="s">
        <v>84</v>
      </c>
      <c r="AB70">
        <v>21645.78</v>
      </c>
      <c r="AC70">
        <v>503</v>
      </c>
      <c r="AD70">
        <v>2030</v>
      </c>
      <c r="AE70" s="11">
        <v>0.1645</v>
      </c>
      <c r="AF70">
        <v>64.81</v>
      </c>
      <c r="AG70">
        <f t="shared" si="6"/>
        <v>333</v>
      </c>
    </row>
    <row r="71" spans="9:33">
      <c r="I71" s="149">
        <v>583164476133</v>
      </c>
      <c r="J71" s="148" t="s">
        <v>95</v>
      </c>
      <c r="K71" s="148">
        <v>0</v>
      </c>
      <c r="L71" s="148">
        <v>0</v>
      </c>
      <c r="M71" s="148">
        <v>0</v>
      </c>
      <c r="N71" s="150">
        <v>0</v>
      </c>
      <c r="O71" s="148">
        <v>0</v>
      </c>
      <c r="P71" s="148">
        <f t="shared" si="4"/>
        <v>0</v>
      </c>
      <c r="Q71" s="149">
        <v>541918489832</v>
      </c>
      <c r="R71" s="148" t="s">
        <v>102</v>
      </c>
      <c r="S71">
        <f>IFERROR(VLOOKUP(Q71,'[2]12.6-12.7透视图'!$A:$B,2,FALSE),0)</f>
        <v>4149.4</v>
      </c>
      <c r="T71">
        <f>VLOOKUP(Q71,'[2]12.6-12.7透视图'!$A:$C,3,FALSE)</f>
        <v>116</v>
      </c>
      <c r="U71">
        <f>VLOOKUP(Q71,'[2]12.6-12.7透视图'!$A:$D,4,FALSE)</f>
        <v>428</v>
      </c>
      <c r="V71" s="11">
        <f>VLOOKUP(Q71,'[2]12.6-12.7透视图'!$A:$E,5,FALSE)</f>
        <v>0.2939</v>
      </c>
      <c r="W71">
        <f>VLOOKUP(Q71,'[2]12.6-12.7透视图'!$A:$F,6,FALSE)</f>
        <v>66.165</v>
      </c>
      <c r="X71">
        <f t="shared" si="5"/>
        <v>62</v>
      </c>
      <c r="Z71" s="5">
        <v>587409020085</v>
      </c>
      <c r="AA71" t="s">
        <v>87</v>
      </c>
      <c r="AB71">
        <v>11483.94</v>
      </c>
      <c r="AC71">
        <v>107</v>
      </c>
      <c r="AD71">
        <v>2964</v>
      </c>
      <c r="AE71" s="11">
        <v>0.031</v>
      </c>
      <c r="AF71">
        <v>124.83</v>
      </c>
      <c r="AG71">
        <f t="shared" si="6"/>
        <v>91</v>
      </c>
    </row>
    <row r="72" spans="9:33">
      <c r="I72" s="149">
        <v>527990475963</v>
      </c>
      <c r="J72" s="148" t="s">
        <v>96</v>
      </c>
      <c r="K72" s="148">
        <v>5392.54</v>
      </c>
      <c r="L72" s="148">
        <v>111</v>
      </c>
      <c r="M72" s="148">
        <v>362</v>
      </c>
      <c r="N72" s="150">
        <v>0.1685</v>
      </c>
      <c r="O72" s="148">
        <v>88.4</v>
      </c>
      <c r="P72" s="148">
        <f t="shared" si="4"/>
        <v>61</v>
      </c>
      <c r="Q72" s="149">
        <v>538305797734</v>
      </c>
      <c r="R72" s="148" t="s">
        <v>103</v>
      </c>
      <c r="S72">
        <f>IFERROR(VLOOKUP(Q72,'[2]12.6-12.7透视图'!$A:$B,2,FALSE),0)</f>
        <v>27264.51</v>
      </c>
      <c r="T72">
        <f>VLOOKUP(Q72,'[2]12.6-12.7透视图'!$A:$C,3,FALSE)</f>
        <v>205</v>
      </c>
      <c r="U72">
        <f>VLOOKUP(Q72,'[2]12.6-12.7透视图'!$A:$D,4,FALSE)</f>
        <v>1391</v>
      </c>
      <c r="V72" s="11">
        <f>VLOOKUP(Q72,'[2]12.6-12.7透视图'!$A:$E,5,FALSE)</f>
        <v>0.2389</v>
      </c>
      <c r="W72">
        <f>VLOOKUP(Q72,'[2]12.6-12.7透视图'!$A:$F,6,FALSE)</f>
        <v>163.525</v>
      </c>
      <c r="X72">
        <f t="shared" si="5"/>
        <v>166</v>
      </c>
      <c r="Z72" s="5">
        <v>538312709167</v>
      </c>
      <c r="AA72" t="s">
        <v>88</v>
      </c>
      <c r="AB72">
        <v>50337.68</v>
      </c>
      <c r="AC72">
        <v>454</v>
      </c>
      <c r="AD72">
        <v>2028</v>
      </c>
      <c r="AE72" s="11">
        <v>0.146</v>
      </c>
      <c r="AF72">
        <v>170.06</v>
      </c>
      <c r="AG72">
        <f t="shared" si="6"/>
        <v>295</v>
      </c>
    </row>
    <row r="73" spans="9:33">
      <c r="I73" s="149">
        <v>528064232769</v>
      </c>
      <c r="J73" s="148" t="s">
        <v>97</v>
      </c>
      <c r="K73" s="148">
        <v>1885.85</v>
      </c>
      <c r="L73" s="148">
        <v>47</v>
      </c>
      <c r="M73" s="148">
        <v>124</v>
      </c>
      <c r="N73" s="150">
        <v>0.129</v>
      </c>
      <c r="O73" s="148">
        <v>117.87</v>
      </c>
      <c r="P73" s="148">
        <f t="shared" si="4"/>
        <v>15</v>
      </c>
      <c r="Q73" s="149">
        <v>538263950177</v>
      </c>
      <c r="R73" s="148" t="s">
        <v>104</v>
      </c>
      <c r="S73">
        <f>IFERROR(VLOOKUP(Q73,'[2]12.6-12.7透视图'!$A:$B,2,FALSE),0)</f>
        <v>52489.73</v>
      </c>
      <c r="T73">
        <f>VLOOKUP(Q73,'[2]12.6-12.7透视图'!$A:$C,3,FALSE)</f>
        <v>372</v>
      </c>
      <c r="U73">
        <f>VLOOKUP(Q73,'[2]12.6-12.7透视图'!$A:$D,4,FALSE)</f>
        <v>3608</v>
      </c>
      <c r="V73" s="11">
        <f>VLOOKUP(Q73,'[2]12.6-12.7透视图'!$A:$E,5,FALSE)</f>
        <v>0.1766</v>
      </c>
      <c r="W73">
        <f>VLOOKUP(Q73,'[2]12.6-12.7透视图'!$A:$F,6,FALSE)</f>
        <v>165.975</v>
      </c>
      <c r="X73">
        <f t="shared" si="5"/>
        <v>316</v>
      </c>
      <c r="Z73" s="5">
        <v>538354076404</v>
      </c>
      <c r="AA73" t="s">
        <v>90</v>
      </c>
      <c r="AB73">
        <v>27596.7</v>
      </c>
      <c r="AC73">
        <v>326</v>
      </c>
      <c r="AD73">
        <v>4031</v>
      </c>
      <c r="AE73" s="11">
        <v>0.0598</v>
      </c>
      <c r="AF73">
        <v>114.51</v>
      </c>
      <c r="AG73">
        <f t="shared" si="6"/>
        <v>240</v>
      </c>
    </row>
    <row r="74" spans="9:33">
      <c r="I74" s="149">
        <v>538192543595</v>
      </c>
      <c r="J74" s="148" t="s">
        <v>98</v>
      </c>
      <c r="K74" s="148">
        <v>2171.16</v>
      </c>
      <c r="L74" s="148">
        <v>17</v>
      </c>
      <c r="M74" s="148">
        <v>137</v>
      </c>
      <c r="N74" s="150">
        <v>0.0803</v>
      </c>
      <c r="O74" s="148">
        <v>197.38</v>
      </c>
      <c r="P74" s="148">
        <f t="shared" si="4"/>
        <v>10</v>
      </c>
      <c r="S74">
        <f>SUM(S16:S73)</f>
        <v>2230782.5</v>
      </c>
      <c r="T74">
        <f>SUM(T16:T73)</f>
        <v>43453</v>
      </c>
      <c r="U74">
        <f>SUM(U16:U73)</f>
        <v>214123</v>
      </c>
      <c r="V74" s="11">
        <f>AVERAGE(V16:V73)</f>
        <v>0.231565517241379</v>
      </c>
      <c r="W74" s="12">
        <f>AVERAGE(W16:W73)</f>
        <v>103.254137931034</v>
      </c>
      <c r="X74">
        <f t="shared" si="5"/>
        <v>21604</v>
      </c>
      <c r="Z74" s="5">
        <v>574520036128</v>
      </c>
      <c r="AA74" t="s">
        <v>91</v>
      </c>
      <c r="AB74">
        <v>94499.69</v>
      </c>
      <c r="AC74">
        <v>2797</v>
      </c>
      <c r="AD74">
        <v>4028</v>
      </c>
      <c r="AE74" s="11">
        <v>0.2741</v>
      </c>
      <c r="AF74">
        <v>85.6</v>
      </c>
      <c r="AG74">
        <f t="shared" si="6"/>
        <v>1103</v>
      </c>
    </row>
    <row r="75" spans="9:33">
      <c r="I75" s="149">
        <v>528033010612</v>
      </c>
      <c r="J75" s="148" t="s">
        <v>99</v>
      </c>
      <c r="K75" s="148">
        <v>13900.82</v>
      </c>
      <c r="L75" s="148">
        <v>161</v>
      </c>
      <c r="M75" s="148">
        <v>592</v>
      </c>
      <c r="N75" s="150">
        <v>0.2365</v>
      </c>
      <c r="O75" s="148">
        <v>99.29</v>
      </c>
      <c r="P75" s="148">
        <f t="shared" si="4"/>
        <v>140</v>
      </c>
      <c r="S75" s="9">
        <v>2230782.5</v>
      </c>
      <c r="T75" s="9">
        <v>43453</v>
      </c>
      <c r="U75" s="9">
        <v>214123</v>
      </c>
      <c r="V75" s="14">
        <f>X75/U75</f>
        <v>0.100895279815807</v>
      </c>
      <c r="W75" s="15">
        <f>S75/X75</f>
        <v>103.257845769302</v>
      </c>
      <c r="X75" s="9">
        <v>21604</v>
      </c>
      <c r="Z75" s="5">
        <v>583643847514</v>
      </c>
      <c r="AA75" t="s">
        <v>92</v>
      </c>
      <c r="AB75">
        <v>22323.5</v>
      </c>
      <c r="AC75">
        <v>543</v>
      </c>
      <c r="AD75">
        <v>1402</v>
      </c>
      <c r="AE75" s="11">
        <v>0.1719</v>
      </c>
      <c r="AF75">
        <v>92.63</v>
      </c>
      <c r="AG75">
        <f t="shared" si="6"/>
        <v>240</v>
      </c>
    </row>
    <row r="76" spans="9:33">
      <c r="I76" s="149">
        <v>527119411115</v>
      </c>
      <c r="J76" s="148" t="s">
        <v>100</v>
      </c>
      <c r="K76" s="148">
        <v>1120.38</v>
      </c>
      <c r="L76" s="148">
        <v>29</v>
      </c>
      <c r="M76" s="148">
        <v>55</v>
      </c>
      <c r="N76" s="150">
        <v>0.3454</v>
      </c>
      <c r="O76" s="148">
        <v>58.97</v>
      </c>
      <c r="P76" s="148">
        <f t="shared" si="4"/>
        <v>18</v>
      </c>
      <c r="S76" s="9">
        <v>12184451.2</v>
      </c>
      <c r="T76" s="9">
        <v>295306</v>
      </c>
      <c r="U76" s="9">
        <v>382136</v>
      </c>
      <c r="V76" s="9">
        <v>0.236233333333333</v>
      </c>
      <c r="W76" s="9">
        <v>145.74</v>
      </c>
      <c r="X76" s="9">
        <v>83604</v>
      </c>
      <c r="Z76" s="5">
        <v>538307169296</v>
      </c>
      <c r="AA76" t="s">
        <v>93</v>
      </c>
      <c r="AB76">
        <v>31234.52</v>
      </c>
      <c r="AC76">
        <v>377</v>
      </c>
      <c r="AD76">
        <v>1163</v>
      </c>
      <c r="AE76" s="11">
        <v>0.2717</v>
      </c>
      <c r="AF76">
        <v>98.84</v>
      </c>
      <c r="AG76">
        <f t="shared" si="6"/>
        <v>316</v>
      </c>
    </row>
    <row r="77" spans="9:33">
      <c r="I77" s="149">
        <v>528047125345</v>
      </c>
      <c r="J77" s="148" t="s">
        <v>101</v>
      </c>
      <c r="K77" s="148">
        <v>250.69</v>
      </c>
      <c r="L77" s="148">
        <v>5</v>
      </c>
      <c r="M77" s="148">
        <v>128</v>
      </c>
      <c r="N77" s="150">
        <v>0.0234</v>
      </c>
      <c r="O77" s="148">
        <v>83.56</v>
      </c>
      <c r="P77" s="148">
        <f t="shared" si="4"/>
        <v>3</v>
      </c>
      <c r="S77" s="9">
        <v>60830.57</v>
      </c>
      <c r="T77" s="9">
        <v>1343</v>
      </c>
      <c r="U77" s="9">
        <v>6835</v>
      </c>
      <c r="V77" s="9">
        <v>0.0827363636363636</v>
      </c>
      <c r="W77" s="9">
        <v>58.7890909090909</v>
      </c>
      <c r="X77" s="9">
        <v>1034</v>
      </c>
      <c r="Z77" s="5">
        <v>527990475963</v>
      </c>
      <c r="AA77" t="s">
        <v>95</v>
      </c>
      <c r="AB77">
        <v>52126.86</v>
      </c>
      <c r="AC77">
        <v>1182</v>
      </c>
      <c r="AD77">
        <v>2329</v>
      </c>
      <c r="AE77" s="11">
        <v>0.2194</v>
      </c>
      <c r="AF77">
        <v>102.01</v>
      </c>
      <c r="AG77">
        <f t="shared" si="6"/>
        <v>510</v>
      </c>
    </row>
    <row r="78" spans="9:33">
      <c r="I78" s="149">
        <v>527183564590</v>
      </c>
      <c r="J78" s="148" t="s">
        <v>102</v>
      </c>
      <c r="K78" s="148">
        <v>342</v>
      </c>
      <c r="L78" s="148">
        <v>5</v>
      </c>
      <c r="M78" s="148">
        <v>45</v>
      </c>
      <c r="N78" s="150">
        <v>0.0889</v>
      </c>
      <c r="O78" s="148">
        <v>85.5</v>
      </c>
      <c r="P78" s="148">
        <f t="shared" si="4"/>
        <v>4</v>
      </c>
      <c r="S78" s="9">
        <v>1591795.99</v>
      </c>
      <c r="T78" s="9">
        <v>31950</v>
      </c>
      <c r="U78" s="9">
        <v>134226</v>
      </c>
      <c r="V78" s="9">
        <v>0.113476119402985</v>
      </c>
      <c r="W78" s="9">
        <v>96.1710447761194</v>
      </c>
      <c r="X78" s="9">
        <v>16551</v>
      </c>
      <c r="Z78" s="5">
        <v>528064232769</v>
      </c>
      <c r="AA78" t="s">
        <v>96</v>
      </c>
      <c r="AB78">
        <v>3156.81</v>
      </c>
      <c r="AC78">
        <v>84</v>
      </c>
      <c r="AD78">
        <v>361</v>
      </c>
      <c r="AE78" s="11">
        <v>0.0886</v>
      </c>
      <c r="AF78">
        <v>98.65</v>
      </c>
      <c r="AG78">
        <f t="shared" si="6"/>
        <v>32</v>
      </c>
    </row>
    <row r="79" spans="9:33">
      <c r="I79" s="149">
        <v>541918489832</v>
      </c>
      <c r="J79" s="148" t="s">
        <v>103</v>
      </c>
      <c r="K79" s="148">
        <v>953.36</v>
      </c>
      <c r="L79" s="148">
        <v>27</v>
      </c>
      <c r="M79" s="148">
        <v>160</v>
      </c>
      <c r="N79" s="150">
        <v>0.1</v>
      </c>
      <c r="O79" s="148">
        <v>59.59</v>
      </c>
      <c r="P79" s="148">
        <f t="shared" si="4"/>
        <v>15</v>
      </c>
      <c r="S79" s="9">
        <v>11796451.2</v>
      </c>
      <c r="T79" s="9">
        <v>282420</v>
      </c>
      <c r="U79" s="9">
        <v>523063</v>
      </c>
      <c r="V79" s="9"/>
      <c r="W79" s="9"/>
      <c r="X79" s="9">
        <v>102699</v>
      </c>
      <c r="Z79" s="5">
        <v>538192543595</v>
      </c>
      <c r="AA79" t="s">
        <v>97</v>
      </c>
      <c r="AB79">
        <v>14165.29</v>
      </c>
      <c r="AC79">
        <v>125</v>
      </c>
      <c r="AD79">
        <v>548</v>
      </c>
      <c r="AE79" s="11">
        <v>0.1788</v>
      </c>
      <c r="AF79">
        <v>144.54</v>
      </c>
      <c r="AG79">
        <f t="shared" si="6"/>
        <v>98</v>
      </c>
    </row>
    <row r="80" spans="9:33">
      <c r="I80" s="149">
        <v>538305797734</v>
      </c>
      <c r="J80" s="148" t="s">
        <v>104</v>
      </c>
      <c r="K80" s="148">
        <v>12832.05</v>
      </c>
      <c r="L80" s="148">
        <v>97</v>
      </c>
      <c r="M80" s="148">
        <v>659</v>
      </c>
      <c r="N80" s="150">
        <v>0.1275</v>
      </c>
      <c r="O80" s="148">
        <v>152.76</v>
      </c>
      <c r="P80" s="148">
        <f t="shared" si="4"/>
        <v>84</v>
      </c>
      <c r="S80">
        <f>SUM(S75:S79)</f>
        <v>27864311.46</v>
      </c>
      <c r="T80">
        <f>SUM(T75:T79)</f>
        <v>654472</v>
      </c>
      <c r="U80">
        <f>SUM(U75:U79)</f>
        <v>1260383</v>
      </c>
      <c r="V80" s="11">
        <f>X80/U80</f>
        <v>0.178907522554652</v>
      </c>
      <c r="W80" s="12">
        <f>S80/X80</f>
        <v>123.571175296685</v>
      </c>
      <c r="X80">
        <f>SUM(X75:X79)</f>
        <v>225492</v>
      </c>
      <c r="Z80" s="5">
        <v>528033010612</v>
      </c>
      <c r="AA80" t="s">
        <v>98</v>
      </c>
      <c r="AB80">
        <v>119322.87</v>
      </c>
      <c r="AC80">
        <v>1622</v>
      </c>
      <c r="AD80">
        <v>3499</v>
      </c>
      <c r="AE80" s="11">
        <v>0.2629</v>
      </c>
      <c r="AF80">
        <v>129.7</v>
      </c>
      <c r="AG80">
        <f t="shared" si="6"/>
        <v>919</v>
      </c>
    </row>
    <row r="81" spans="9:33">
      <c r="I81" s="149">
        <v>538263950177</v>
      </c>
      <c r="J81" s="148" t="s">
        <v>105</v>
      </c>
      <c r="K81" s="148">
        <v>23488.86</v>
      </c>
      <c r="L81" s="148">
        <v>167</v>
      </c>
      <c r="M81" s="148">
        <v>1327</v>
      </c>
      <c r="N81" s="150">
        <v>0.1062</v>
      </c>
      <c r="O81" s="148">
        <v>166.59</v>
      </c>
      <c r="P81" s="148">
        <f t="shared" si="4"/>
        <v>140</v>
      </c>
      <c r="Z81" s="5">
        <v>527119411115</v>
      </c>
      <c r="AA81" t="s">
        <v>99</v>
      </c>
      <c r="AB81">
        <v>1130.18</v>
      </c>
      <c r="AC81">
        <v>28</v>
      </c>
      <c r="AD81">
        <v>182</v>
      </c>
      <c r="AE81" s="11">
        <v>0.0989</v>
      </c>
      <c r="AF81">
        <v>62.79</v>
      </c>
      <c r="AG81">
        <f t="shared" si="6"/>
        <v>17</v>
      </c>
    </row>
    <row r="82" spans="9:33">
      <c r="I82" s="149">
        <v>621584076904</v>
      </c>
      <c r="J82" s="148" t="s">
        <v>106</v>
      </c>
      <c r="K82" s="148">
        <v>7295.14</v>
      </c>
      <c r="L82" s="148">
        <v>140</v>
      </c>
      <c r="M82" s="148">
        <v>2302</v>
      </c>
      <c r="N82" s="150">
        <v>0.0413</v>
      </c>
      <c r="O82" s="148">
        <v>76.79</v>
      </c>
      <c r="P82" s="148">
        <f t="shared" si="4"/>
        <v>95</v>
      </c>
      <c r="Z82" s="5">
        <v>528047125345</v>
      </c>
      <c r="AA82" t="s">
        <v>100</v>
      </c>
      <c r="AB82">
        <v>652.83</v>
      </c>
      <c r="AC82">
        <v>14</v>
      </c>
      <c r="AD82">
        <v>381</v>
      </c>
      <c r="AE82" s="11">
        <v>0.0184</v>
      </c>
      <c r="AF82">
        <v>93.26</v>
      </c>
      <c r="AG82">
        <f t="shared" si="6"/>
        <v>7</v>
      </c>
    </row>
    <row r="83" spans="11:33">
      <c r="K83">
        <v>1591795.99</v>
      </c>
      <c r="L83">
        <v>31950</v>
      </c>
      <c r="M83">
        <v>134226</v>
      </c>
      <c r="N83" s="11">
        <v>0.113476119402985</v>
      </c>
      <c r="O83" s="12">
        <v>96.1710447761194</v>
      </c>
      <c r="P83" s="148">
        <f t="shared" si="4"/>
        <v>16551</v>
      </c>
      <c r="Z83" s="5">
        <v>587405880719</v>
      </c>
      <c r="AA83" t="s">
        <v>79</v>
      </c>
      <c r="AB83">
        <v>7803.59</v>
      </c>
      <c r="AC83">
        <v>68</v>
      </c>
      <c r="AD83">
        <v>1653</v>
      </c>
      <c r="AE83" s="11">
        <v>0.0321</v>
      </c>
      <c r="AF83">
        <v>147.24</v>
      </c>
      <c r="AG83">
        <f t="shared" si="6"/>
        <v>52</v>
      </c>
    </row>
    <row r="84" spans="26:33">
      <c r="Z84" s="5">
        <v>538314893621</v>
      </c>
      <c r="AA84" t="s">
        <v>80</v>
      </c>
      <c r="AB84">
        <v>756.48</v>
      </c>
      <c r="AC84">
        <v>10</v>
      </c>
      <c r="AD84">
        <v>192</v>
      </c>
      <c r="AE84" s="11">
        <v>0.0417</v>
      </c>
      <c r="AF84">
        <v>94.56</v>
      </c>
      <c r="AG84">
        <f t="shared" si="6"/>
        <v>8</v>
      </c>
    </row>
    <row r="85" spans="26:33">
      <c r="Z85" s="5">
        <v>559325430280</v>
      </c>
      <c r="AA85" t="s">
        <v>243</v>
      </c>
      <c r="AB85">
        <v>34555.65</v>
      </c>
      <c r="AC85">
        <v>1230</v>
      </c>
      <c r="AD85">
        <v>1946</v>
      </c>
      <c r="AE85" s="11">
        <v>0.2862</v>
      </c>
      <c r="AF85" s="12">
        <v>62.04</v>
      </c>
      <c r="AG85">
        <f t="shared" si="6"/>
        <v>556</v>
      </c>
    </row>
    <row r="86" spans="28:33">
      <c r="AB86">
        <f>SUM(AB16:AB85)</f>
        <v>11796451.2</v>
      </c>
      <c r="AC86">
        <f>SUM(AC16:AC85)</f>
        <v>282420</v>
      </c>
      <c r="AD86">
        <f>SUM(AD16:AD85)</f>
        <v>523063</v>
      </c>
      <c r="AG86">
        <f>SUM(AG16:AG85)</f>
        <v>102699</v>
      </c>
    </row>
  </sheetData>
  <autoFilter ref="A14:X83">
    <extLst/>
  </autoFilter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79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1.2222222222222" customWidth="1"/>
    <col min="3" max="3" width="10.7777777777778" customWidth="1"/>
    <col min="6" max="7" width="12.8888888888889"/>
    <col min="9" max="9" width="14.1111111111111" customWidth="1"/>
    <col min="10" max="10" width="13" customWidth="1"/>
    <col min="11" max="11" width="10.6666666666667"/>
    <col min="14" max="15" width="12.8888888888889"/>
    <col min="17" max="17" width="14.7777777777778" customWidth="1"/>
    <col min="18" max="18" width="10.6666666666667" customWidth="1"/>
    <col min="19" max="19" width="10.6666666666667"/>
    <col min="22" max="23" width="12.8888888888889"/>
  </cols>
  <sheetData>
    <row r="1" spans="3:3">
      <c r="C1" t="s">
        <v>514</v>
      </c>
    </row>
    <row r="2" spans="3:7">
      <c r="C2" s="9" t="s">
        <v>1</v>
      </c>
      <c r="D2" s="9" t="s">
        <v>2</v>
      </c>
      <c r="E2" s="9" t="s">
        <v>3</v>
      </c>
      <c r="F2" s="9" t="s">
        <v>516</v>
      </c>
      <c r="G2" s="9" t="s">
        <v>517</v>
      </c>
    </row>
    <row r="3" spans="1:7">
      <c r="A3" s="5">
        <v>537752882633</v>
      </c>
      <c r="B3" s="148" t="s">
        <v>34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s="5">
        <v>574308070162</v>
      </c>
      <c r="B4" s="148" t="s">
        <v>38</v>
      </c>
      <c r="C4">
        <v>48.73</v>
      </c>
      <c r="D4">
        <v>1</v>
      </c>
      <c r="E4" s="133">
        <v>17314</v>
      </c>
      <c r="F4" s="11">
        <v>0.0001</v>
      </c>
      <c r="G4">
        <v>48.73</v>
      </c>
    </row>
    <row r="5" spans="1:7">
      <c r="A5" s="5">
        <v>598898432532</v>
      </c>
      <c r="B5" s="148" t="s">
        <v>41</v>
      </c>
      <c r="C5" s="151">
        <v>27899.92</v>
      </c>
      <c r="D5">
        <v>428</v>
      </c>
      <c r="E5" s="133">
        <v>16480</v>
      </c>
      <c r="F5" s="11">
        <v>0.0202</v>
      </c>
      <c r="G5">
        <v>84.04</v>
      </c>
    </row>
    <row r="6" spans="3:7">
      <c r="C6">
        <f>SUM(C3:C5)</f>
        <v>27948.65</v>
      </c>
      <c r="D6">
        <f>SUM(D3:D5)</f>
        <v>429</v>
      </c>
      <c r="E6">
        <f>SUM(E3:E5)</f>
        <v>33794</v>
      </c>
      <c r="F6">
        <f>AVERAGE(F3:F5)</f>
        <v>0.00676666666666667</v>
      </c>
      <c r="G6">
        <f>AVERAGE(G3:G5)</f>
        <v>44.2566666666667</v>
      </c>
    </row>
    <row r="8" spans="1:18">
      <c r="A8" s="152" t="s">
        <v>519</v>
      </c>
      <c r="B8" s="152"/>
      <c r="I8" s="152" t="s">
        <v>520</v>
      </c>
      <c r="J8" s="152"/>
      <c r="Q8" s="153" t="s">
        <v>514</v>
      </c>
      <c r="R8" s="153"/>
    </row>
    <row r="9" spans="1:23">
      <c r="A9" s="152"/>
      <c r="B9" s="152"/>
      <c r="C9" s="9" t="s">
        <v>1</v>
      </c>
      <c r="D9" s="9" t="s">
        <v>2</v>
      </c>
      <c r="E9" s="9" t="s">
        <v>3</v>
      </c>
      <c r="F9" s="9" t="s">
        <v>516</v>
      </c>
      <c r="G9" s="9" t="s">
        <v>517</v>
      </c>
      <c r="I9" s="152"/>
      <c r="J9" s="152"/>
      <c r="K9" s="9" t="s">
        <v>1</v>
      </c>
      <c r="L9" s="9" t="s">
        <v>2</v>
      </c>
      <c r="M9" s="9" t="s">
        <v>3</v>
      </c>
      <c r="N9" s="9" t="s">
        <v>516</v>
      </c>
      <c r="O9" s="9" t="s">
        <v>517</v>
      </c>
      <c r="Q9" s="153"/>
      <c r="R9" s="153"/>
      <c r="S9" s="9" t="s">
        <v>1</v>
      </c>
      <c r="T9" s="9" t="s">
        <v>2</v>
      </c>
      <c r="U9" s="9" t="s">
        <v>3</v>
      </c>
      <c r="V9" s="9" t="s">
        <v>516</v>
      </c>
      <c r="W9" s="9" t="s">
        <v>517</v>
      </c>
    </row>
    <row r="10" spans="1:23">
      <c r="A10" s="149">
        <v>564587383224</v>
      </c>
      <c r="B10" s="148" t="s">
        <v>33</v>
      </c>
      <c r="C10">
        <v>477738.34</v>
      </c>
      <c r="D10">
        <v>11235</v>
      </c>
      <c r="E10">
        <v>26454</v>
      </c>
      <c r="F10">
        <v>0.1805</v>
      </c>
      <c r="G10">
        <v>100.03</v>
      </c>
      <c r="I10" s="149">
        <v>564587383224</v>
      </c>
      <c r="J10" s="148" t="s">
        <v>33</v>
      </c>
      <c r="K10">
        <v>286443.42</v>
      </c>
      <c r="L10">
        <v>5359</v>
      </c>
      <c r="M10">
        <v>32663</v>
      </c>
      <c r="N10" s="11">
        <v>0.1941</v>
      </c>
      <c r="O10">
        <v>181.79</v>
      </c>
      <c r="Q10" s="5">
        <v>564587383224</v>
      </c>
      <c r="R10" t="s">
        <v>33</v>
      </c>
      <c r="S10">
        <v>108382.07</v>
      </c>
      <c r="T10">
        <v>2000</v>
      </c>
      <c r="U10">
        <v>26755</v>
      </c>
      <c r="V10">
        <v>0.0439</v>
      </c>
      <c r="W10">
        <v>92.24</v>
      </c>
    </row>
    <row r="11" spans="1:23">
      <c r="A11" s="149">
        <v>537752882633</v>
      </c>
      <c r="B11" s="148" t="s">
        <v>34</v>
      </c>
      <c r="C11">
        <v>352768.77</v>
      </c>
      <c r="D11">
        <v>6332</v>
      </c>
      <c r="E11">
        <v>50864</v>
      </c>
      <c r="F11">
        <v>0.0902</v>
      </c>
      <c r="G11">
        <v>76.91</v>
      </c>
      <c r="I11" s="149">
        <v>41141176393</v>
      </c>
      <c r="J11" s="148" t="s">
        <v>35</v>
      </c>
      <c r="K11">
        <v>512651.35</v>
      </c>
      <c r="L11">
        <v>10024</v>
      </c>
      <c r="M11">
        <v>54640</v>
      </c>
      <c r="N11" s="11">
        <v>0.2456</v>
      </c>
      <c r="O11">
        <v>152.88</v>
      </c>
      <c r="Q11" s="5">
        <v>41141176393</v>
      </c>
      <c r="R11" t="s">
        <v>35</v>
      </c>
      <c r="S11">
        <v>136617.32</v>
      </c>
      <c r="T11">
        <v>2650</v>
      </c>
      <c r="U11">
        <v>40417</v>
      </c>
      <c r="V11">
        <v>0.0413</v>
      </c>
      <c r="W11">
        <v>81.76</v>
      </c>
    </row>
    <row r="12" spans="1:23">
      <c r="A12" s="149">
        <v>41141176393</v>
      </c>
      <c r="B12" s="148" t="s">
        <v>35</v>
      </c>
      <c r="C12">
        <v>518810.84</v>
      </c>
      <c r="D12">
        <v>11844</v>
      </c>
      <c r="E12">
        <v>36057</v>
      </c>
      <c r="F12">
        <v>0.1609</v>
      </c>
      <c r="G12">
        <v>89.4</v>
      </c>
      <c r="I12" s="149">
        <v>39290708556</v>
      </c>
      <c r="J12" s="148" t="s">
        <v>37</v>
      </c>
      <c r="K12">
        <v>191085.9</v>
      </c>
      <c r="L12">
        <v>2654</v>
      </c>
      <c r="M12">
        <v>18903</v>
      </c>
      <c r="N12" s="11">
        <v>0.1929</v>
      </c>
      <c r="O12">
        <v>209.4</v>
      </c>
      <c r="Q12" s="5">
        <v>39290708556</v>
      </c>
      <c r="R12" t="s">
        <v>37</v>
      </c>
      <c r="S12">
        <v>114</v>
      </c>
      <c r="T12">
        <v>1</v>
      </c>
      <c r="U12">
        <v>17622</v>
      </c>
      <c r="V12">
        <v>0.0001</v>
      </c>
      <c r="W12">
        <v>114</v>
      </c>
    </row>
    <row r="13" spans="1:23">
      <c r="A13" s="149">
        <v>39290708556</v>
      </c>
      <c r="B13" s="148" t="s">
        <v>37</v>
      </c>
      <c r="C13">
        <v>345125.29</v>
      </c>
      <c r="D13">
        <v>5912</v>
      </c>
      <c r="E13">
        <v>17052</v>
      </c>
      <c r="F13">
        <v>0.162</v>
      </c>
      <c r="G13">
        <v>124.95</v>
      </c>
      <c r="I13" s="149">
        <v>554877274741</v>
      </c>
      <c r="J13" s="148" t="s">
        <v>6</v>
      </c>
      <c r="K13">
        <v>93649.49</v>
      </c>
      <c r="L13">
        <v>1778</v>
      </c>
      <c r="M13">
        <v>23541</v>
      </c>
      <c r="N13" s="11">
        <v>0.0894</v>
      </c>
      <c r="O13">
        <v>177.93</v>
      </c>
      <c r="Q13" s="5">
        <v>554877274741</v>
      </c>
      <c r="R13" t="s">
        <v>6</v>
      </c>
      <c r="S13">
        <v>27897.02</v>
      </c>
      <c r="T13">
        <v>520</v>
      </c>
      <c r="U13">
        <v>8244</v>
      </c>
      <c r="V13">
        <v>0.0375</v>
      </c>
      <c r="W13">
        <v>90.28</v>
      </c>
    </row>
    <row r="14" spans="1:23">
      <c r="A14" s="149">
        <v>554877274741</v>
      </c>
      <c r="B14" s="148" t="s">
        <v>6</v>
      </c>
      <c r="C14">
        <v>269709.64</v>
      </c>
      <c r="D14">
        <v>6769</v>
      </c>
      <c r="E14">
        <v>18642</v>
      </c>
      <c r="F14">
        <v>0.135</v>
      </c>
      <c r="G14">
        <v>107.16</v>
      </c>
      <c r="I14" s="149">
        <v>520538406051</v>
      </c>
      <c r="J14" s="148" t="s">
        <v>25</v>
      </c>
      <c r="K14">
        <v>54144.16</v>
      </c>
      <c r="L14">
        <v>853</v>
      </c>
      <c r="M14">
        <v>8597</v>
      </c>
      <c r="N14" s="11">
        <v>0.13</v>
      </c>
      <c r="O14">
        <v>192.33</v>
      </c>
      <c r="Q14" s="5">
        <v>520538406051</v>
      </c>
      <c r="R14" t="s">
        <v>25</v>
      </c>
      <c r="S14">
        <v>14913.7</v>
      </c>
      <c r="T14">
        <v>226</v>
      </c>
      <c r="U14">
        <v>5503</v>
      </c>
      <c r="V14">
        <v>0.0291</v>
      </c>
      <c r="W14">
        <v>93.21</v>
      </c>
    </row>
    <row r="15" spans="1:23">
      <c r="A15" s="149">
        <v>574308070162</v>
      </c>
      <c r="B15" s="148" t="s">
        <v>38</v>
      </c>
      <c r="C15">
        <v>89457.7</v>
      </c>
      <c r="D15">
        <v>1945</v>
      </c>
      <c r="E15">
        <v>18437</v>
      </c>
      <c r="F15">
        <v>0.0755</v>
      </c>
      <c r="G15">
        <v>64.27</v>
      </c>
      <c r="I15" s="149">
        <v>587015100676</v>
      </c>
      <c r="J15" s="148" t="s">
        <v>4</v>
      </c>
      <c r="K15">
        <v>41252.76</v>
      </c>
      <c r="L15">
        <v>926</v>
      </c>
      <c r="M15">
        <v>9902</v>
      </c>
      <c r="N15" s="11">
        <v>0.1332</v>
      </c>
      <c r="O15">
        <v>123.48</v>
      </c>
      <c r="Q15" s="5">
        <v>587015100676</v>
      </c>
      <c r="R15" t="s">
        <v>4</v>
      </c>
      <c r="S15">
        <v>13495.24</v>
      </c>
      <c r="T15">
        <v>295</v>
      </c>
      <c r="U15">
        <v>5761</v>
      </c>
      <c r="V15">
        <v>0.0351</v>
      </c>
      <c r="W15">
        <v>66.81</v>
      </c>
    </row>
    <row r="16" spans="1:23">
      <c r="A16" s="149">
        <v>587015100676</v>
      </c>
      <c r="B16" s="148" t="s">
        <v>4</v>
      </c>
      <c r="C16">
        <v>45682.42</v>
      </c>
      <c r="D16">
        <v>1127</v>
      </c>
      <c r="E16">
        <v>5898</v>
      </c>
      <c r="F16">
        <v>0.1039</v>
      </c>
      <c r="G16">
        <v>74.52</v>
      </c>
      <c r="I16" s="149">
        <v>42759737847</v>
      </c>
      <c r="J16" s="148" t="s">
        <v>39</v>
      </c>
      <c r="K16">
        <v>37429.83</v>
      </c>
      <c r="L16">
        <v>588</v>
      </c>
      <c r="M16">
        <v>5288</v>
      </c>
      <c r="N16" s="11">
        <v>0.1738</v>
      </c>
      <c r="O16">
        <v>163.15</v>
      </c>
      <c r="Q16" s="5">
        <v>42759737847</v>
      </c>
      <c r="R16" t="s">
        <v>39</v>
      </c>
      <c r="S16">
        <v>12687.02</v>
      </c>
      <c r="T16">
        <v>198</v>
      </c>
      <c r="U16">
        <v>3489</v>
      </c>
      <c r="V16">
        <v>0.041</v>
      </c>
      <c r="W16">
        <v>88.72</v>
      </c>
    </row>
    <row r="17" spans="1:23">
      <c r="A17" s="149">
        <v>42759737847</v>
      </c>
      <c r="B17" s="148" t="s">
        <v>39</v>
      </c>
      <c r="C17">
        <v>20549.06</v>
      </c>
      <c r="D17">
        <v>320</v>
      </c>
      <c r="E17">
        <v>4068</v>
      </c>
      <c r="F17">
        <v>0.0661</v>
      </c>
      <c r="G17">
        <v>76.39</v>
      </c>
      <c r="I17" s="149">
        <v>587516703876</v>
      </c>
      <c r="J17" s="148" t="s">
        <v>40</v>
      </c>
      <c r="K17">
        <v>79626.09</v>
      </c>
      <c r="L17">
        <v>1844</v>
      </c>
      <c r="M17">
        <v>15793</v>
      </c>
      <c r="N17" s="11">
        <v>0.135</v>
      </c>
      <c r="O17">
        <v>149.38</v>
      </c>
      <c r="Q17" s="5">
        <v>587516703876</v>
      </c>
      <c r="R17" t="s">
        <v>40</v>
      </c>
      <c r="S17">
        <v>23379.53</v>
      </c>
      <c r="T17">
        <v>540</v>
      </c>
      <c r="U17">
        <v>11211</v>
      </c>
      <c r="V17">
        <v>0.027</v>
      </c>
      <c r="W17">
        <v>77.16</v>
      </c>
    </row>
    <row r="18" spans="1:23">
      <c r="A18" s="149">
        <v>539325022308</v>
      </c>
      <c r="B18" s="148" t="s">
        <v>40</v>
      </c>
      <c r="C18">
        <v>9756.71</v>
      </c>
      <c r="D18">
        <v>133</v>
      </c>
      <c r="E18">
        <v>1186</v>
      </c>
      <c r="F18">
        <v>0.0944</v>
      </c>
      <c r="G18">
        <v>87.11</v>
      </c>
      <c r="I18" s="149">
        <v>555055329886</v>
      </c>
      <c r="J18" s="148" t="s">
        <v>42</v>
      </c>
      <c r="K18">
        <v>70584.07</v>
      </c>
      <c r="L18">
        <v>1394</v>
      </c>
      <c r="M18">
        <v>11719</v>
      </c>
      <c r="N18" s="11">
        <v>0.1735</v>
      </c>
      <c r="O18">
        <v>138.42</v>
      </c>
      <c r="Q18" s="5">
        <v>40611478319</v>
      </c>
      <c r="R18" t="s">
        <v>45</v>
      </c>
      <c r="S18">
        <v>31168.97</v>
      </c>
      <c r="T18">
        <v>414</v>
      </c>
      <c r="U18">
        <v>5166</v>
      </c>
      <c r="V18">
        <v>0.0558</v>
      </c>
      <c r="W18">
        <v>108.23</v>
      </c>
    </row>
    <row r="19" spans="1:23">
      <c r="A19" s="149">
        <v>569909827792</v>
      </c>
      <c r="B19" s="148" t="s">
        <v>41</v>
      </c>
      <c r="C19">
        <v>8332.53</v>
      </c>
      <c r="D19">
        <v>199</v>
      </c>
      <c r="E19">
        <v>1062</v>
      </c>
      <c r="F19">
        <v>0.0744</v>
      </c>
      <c r="G19">
        <v>105.48</v>
      </c>
      <c r="I19" s="149">
        <v>521804256985</v>
      </c>
      <c r="J19" s="148" t="s">
        <v>43</v>
      </c>
      <c r="K19">
        <v>45451.76</v>
      </c>
      <c r="L19">
        <v>851</v>
      </c>
      <c r="M19">
        <v>6217</v>
      </c>
      <c r="N19" s="11">
        <v>0.1955</v>
      </c>
      <c r="O19">
        <v>149.73</v>
      </c>
      <c r="Q19" s="5">
        <v>555055329886</v>
      </c>
      <c r="R19" t="s">
        <v>42</v>
      </c>
      <c r="S19">
        <v>18517.06</v>
      </c>
      <c r="T19">
        <v>351</v>
      </c>
      <c r="U19">
        <v>7120</v>
      </c>
      <c r="V19">
        <v>0.0323</v>
      </c>
      <c r="W19">
        <v>80.51</v>
      </c>
    </row>
    <row r="20" spans="1:23">
      <c r="A20" s="149">
        <v>587516703876</v>
      </c>
      <c r="B20" s="148" t="s">
        <v>42</v>
      </c>
      <c r="C20">
        <v>45329.69</v>
      </c>
      <c r="D20">
        <v>983</v>
      </c>
      <c r="E20">
        <v>9290</v>
      </c>
      <c r="F20">
        <v>0.0718</v>
      </c>
      <c r="G20">
        <v>67.96</v>
      </c>
      <c r="I20" s="149">
        <v>539854510916</v>
      </c>
      <c r="J20" s="148" t="s">
        <v>44</v>
      </c>
      <c r="K20">
        <v>56150.8</v>
      </c>
      <c r="L20">
        <v>1061</v>
      </c>
      <c r="M20">
        <v>5726</v>
      </c>
      <c r="N20" s="11">
        <v>0.2503</v>
      </c>
      <c r="O20">
        <v>156.21</v>
      </c>
      <c r="Q20" s="5">
        <v>521804256985</v>
      </c>
      <c r="R20" t="s">
        <v>43</v>
      </c>
      <c r="S20">
        <v>29239.9</v>
      </c>
      <c r="T20">
        <v>541</v>
      </c>
      <c r="U20">
        <v>5296</v>
      </c>
      <c r="V20">
        <v>0.0648</v>
      </c>
      <c r="W20">
        <v>85.25</v>
      </c>
    </row>
    <row r="21" spans="1:23">
      <c r="A21" s="149">
        <v>598898432532</v>
      </c>
      <c r="B21" s="148" t="s">
        <v>43</v>
      </c>
      <c r="C21">
        <v>58961.75</v>
      </c>
      <c r="D21">
        <v>913</v>
      </c>
      <c r="E21">
        <v>14014</v>
      </c>
      <c r="F21">
        <v>0.0517</v>
      </c>
      <c r="G21">
        <v>81.33</v>
      </c>
      <c r="I21" s="149">
        <v>40611478319</v>
      </c>
      <c r="J21" s="148" t="s">
        <v>45</v>
      </c>
      <c r="K21">
        <v>63190.84</v>
      </c>
      <c r="L21">
        <v>888</v>
      </c>
      <c r="M21">
        <v>7553</v>
      </c>
      <c r="N21" s="11">
        <v>0.1611</v>
      </c>
      <c r="O21">
        <v>208.89</v>
      </c>
      <c r="Q21" s="5">
        <v>539854510916</v>
      </c>
      <c r="R21" t="s">
        <v>44</v>
      </c>
      <c r="S21">
        <v>15681.63</v>
      </c>
      <c r="T21">
        <v>296</v>
      </c>
      <c r="U21">
        <v>3612</v>
      </c>
      <c r="V21">
        <v>0.0529</v>
      </c>
      <c r="W21">
        <v>82.1</v>
      </c>
    </row>
    <row r="22" spans="1:23">
      <c r="A22" s="149">
        <v>555055329886</v>
      </c>
      <c r="B22" s="148" t="s">
        <v>44</v>
      </c>
      <c r="C22">
        <v>31437.01</v>
      </c>
      <c r="D22">
        <v>633</v>
      </c>
      <c r="E22">
        <v>7651</v>
      </c>
      <c r="F22">
        <v>0.0562</v>
      </c>
      <c r="G22">
        <v>73.11</v>
      </c>
      <c r="I22" s="149">
        <v>569909827792</v>
      </c>
      <c r="J22" s="148" t="s">
        <v>62</v>
      </c>
      <c r="K22">
        <v>4467.31</v>
      </c>
      <c r="L22">
        <v>81</v>
      </c>
      <c r="M22">
        <v>1123</v>
      </c>
      <c r="N22" s="11">
        <v>0.1045</v>
      </c>
      <c r="O22">
        <v>150.53</v>
      </c>
      <c r="Q22" s="5">
        <v>569909827792</v>
      </c>
      <c r="R22" t="s">
        <v>62</v>
      </c>
      <c r="S22">
        <v>1536.43</v>
      </c>
      <c r="T22">
        <v>27</v>
      </c>
      <c r="U22">
        <v>656</v>
      </c>
      <c r="V22">
        <v>0.0305</v>
      </c>
      <c r="W22">
        <v>76.82</v>
      </c>
    </row>
    <row r="23" spans="1:23">
      <c r="A23" s="149">
        <v>555332266949</v>
      </c>
      <c r="B23" s="148" t="s">
        <v>45</v>
      </c>
      <c r="C23">
        <v>39309.09</v>
      </c>
      <c r="D23">
        <v>718</v>
      </c>
      <c r="E23">
        <v>8197</v>
      </c>
      <c r="F23">
        <v>0.0653</v>
      </c>
      <c r="G23">
        <v>73.47</v>
      </c>
      <c r="I23" s="149">
        <v>563834177641</v>
      </c>
      <c r="J23" s="148" t="s">
        <v>56</v>
      </c>
      <c r="K23">
        <v>27658.7</v>
      </c>
      <c r="L23">
        <v>193</v>
      </c>
      <c r="M23">
        <v>1185</v>
      </c>
      <c r="N23" s="11">
        <v>0.2219</v>
      </c>
      <c r="O23">
        <v>426.02</v>
      </c>
      <c r="Q23" s="5">
        <v>563834177641</v>
      </c>
      <c r="R23" t="s">
        <v>56</v>
      </c>
      <c r="S23">
        <v>11212.56</v>
      </c>
      <c r="T23">
        <v>78</v>
      </c>
      <c r="U23">
        <v>785</v>
      </c>
      <c r="V23">
        <v>0.0726</v>
      </c>
      <c r="W23">
        <v>196.71</v>
      </c>
    </row>
    <row r="24" spans="1:23">
      <c r="A24" s="149">
        <v>593225443577</v>
      </c>
      <c r="B24" s="148" t="s">
        <v>46</v>
      </c>
      <c r="C24">
        <v>19011.61</v>
      </c>
      <c r="D24">
        <v>328</v>
      </c>
      <c r="E24">
        <v>5186</v>
      </c>
      <c r="F24">
        <v>0.0438</v>
      </c>
      <c r="G24">
        <v>83.75</v>
      </c>
      <c r="I24" s="149">
        <v>564135111481</v>
      </c>
      <c r="J24" s="148" t="s">
        <v>58</v>
      </c>
      <c r="K24">
        <v>13476.04</v>
      </c>
      <c r="L24">
        <v>114</v>
      </c>
      <c r="M24">
        <v>756</v>
      </c>
      <c r="N24" s="11">
        <v>0.1888</v>
      </c>
      <c r="O24">
        <v>354.65</v>
      </c>
      <c r="Q24" s="5">
        <v>564135111481</v>
      </c>
      <c r="R24" t="s">
        <v>58</v>
      </c>
      <c r="S24">
        <v>8378.02</v>
      </c>
      <c r="T24">
        <v>69</v>
      </c>
      <c r="U24">
        <v>407</v>
      </c>
      <c r="V24">
        <v>0.0934</v>
      </c>
      <c r="W24">
        <v>220.47</v>
      </c>
    </row>
    <row r="25" spans="1:23">
      <c r="A25" s="149">
        <v>528778018743</v>
      </c>
      <c r="B25" s="148" t="s">
        <v>47</v>
      </c>
      <c r="C25">
        <v>31549.32</v>
      </c>
      <c r="D25">
        <v>585</v>
      </c>
      <c r="E25">
        <v>2894</v>
      </c>
      <c r="F25">
        <v>0.122</v>
      </c>
      <c r="G25">
        <v>89.37</v>
      </c>
      <c r="I25" s="149">
        <v>559686121121</v>
      </c>
      <c r="J25" s="148" t="s">
        <v>76</v>
      </c>
      <c r="K25">
        <v>10037.8</v>
      </c>
      <c r="L25">
        <v>83</v>
      </c>
      <c r="M25">
        <v>461</v>
      </c>
      <c r="N25" s="11">
        <v>0.2078</v>
      </c>
      <c r="O25">
        <v>413.23</v>
      </c>
      <c r="Q25" s="5">
        <v>559686121121</v>
      </c>
      <c r="R25" t="s">
        <v>76</v>
      </c>
      <c r="S25">
        <v>5547.97</v>
      </c>
      <c r="T25">
        <v>46</v>
      </c>
      <c r="U25">
        <v>243</v>
      </c>
      <c r="V25">
        <v>0.0946</v>
      </c>
      <c r="W25">
        <v>241.22</v>
      </c>
    </row>
    <row r="26" spans="1:23">
      <c r="A26" s="149">
        <v>526145930115</v>
      </c>
      <c r="B26" s="148" t="s">
        <v>48</v>
      </c>
      <c r="C26">
        <v>9143.94</v>
      </c>
      <c r="D26">
        <v>140</v>
      </c>
      <c r="E26">
        <v>811</v>
      </c>
      <c r="F26">
        <v>0.1221</v>
      </c>
      <c r="G26">
        <v>92.36</v>
      </c>
      <c r="I26" s="149">
        <v>577184412748</v>
      </c>
      <c r="J26" s="148" t="s">
        <v>11</v>
      </c>
      <c r="K26">
        <v>28607.32</v>
      </c>
      <c r="L26">
        <v>727</v>
      </c>
      <c r="M26">
        <v>8936</v>
      </c>
      <c r="N26" s="11">
        <v>0.0919</v>
      </c>
      <c r="O26">
        <v>134.65</v>
      </c>
      <c r="Q26" s="5">
        <v>622645559255</v>
      </c>
      <c r="R26" t="s">
        <v>28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 s="149">
        <v>535688693680</v>
      </c>
      <c r="B27" s="148" t="s">
        <v>49</v>
      </c>
      <c r="C27">
        <v>26869.8</v>
      </c>
      <c r="D27">
        <v>389</v>
      </c>
      <c r="E27">
        <v>6218</v>
      </c>
      <c r="F27">
        <v>0.0511</v>
      </c>
      <c r="G27">
        <v>84.5</v>
      </c>
      <c r="I27" s="149">
        <v>604021319220</v>
      </c>
      <c r="J27" s="148" t="s">
        <v>13</v>
      </c>
      <c r="K27">
        <v>400.64</v>
      </c>
      <c r="L27">
        <v>6</v>
      </c>
      <c r="M27">
        <v>143</v>
      </c>
      <c r="N27" s="11">
        <v>0.0711</v>
      </c>
      <c r="O27">
        <v>156.47</v>
      </c>
      <c r="Q27" s="5">
        <v>555332266949</v>
      </c>
      <c r="R27" t="s">
        <v>47</v>
      </c>
      <c r="S27">
        <v>35717.81</v>
      </c>
      <c r="T27">
        <v>657</v>
      </c>
      <c r="U27">
        <v>13407</v>
      </c>
      <c r="V27">
        <v>0.0322</v>
      </c>
      <c r="W27">
        <v>82.68</v>
      </c>
    </row>
    <row r="28" spans="1:23">
      <c r="A28" s="149">
        <v>563835009431</v>
      </c>
      <c r="B28" s="148" t="s">
        <v>51</v>
      </c>
      <c r="C28">
        <v>5918.5</v>
      </c>
      <c r="D28">
        <v>80</v>
      </c>
      <c r="E28">
        <v>580</v>
      </c>
      <c r="F28">
        <v>0.1155</v>
      </c>
      <c r="G28">
        <v>88.34</v>
      </c>
      <c r="I28" s="149">
        <v>539325022308</v>
      </c>
      <c r="J28" s="148" t="s">
        <v>46</v>
      </c>
      <c r="K28">
        <v>34027.26</v>
      </c>
      <c r="L28">
        <v>489</v>
      </c>
      <c r="M28">
        <v>2622</v>
      </c>
      <c r="N28" s="11">
        <v>0.2578</v>
      </c>
      <c r="O28">
        <v>200.26</v>
      </c>
      <c r="Q28" s="5">
        <v>593225443577</v>
      </c>
      <c r="R28" t="s">
        <v>48</v>
      </c>
      <c r="S28">
        <v>6675.61</v>
      </c>
      <c r="T28">
        <v>117</v>
      </c>
      <c r="U28">
        <v>4010</v>
      </c>
      <c r="V28">
        <v>0.0212</v>
      </c>
      <c r="W28">
        <v>78.54</v>
      </c>
    </row>
    <row r="29" spans="1:23">
      <c r="A29" s="149">
        <v>592049049728</v>
      </c>
      <c r="B29" s="148" t="s">
        <v>52</v>
      </c>
      <c r="C29">
        <v>2650.72</v>
      </c>
      <c r="D29">
        <v>52</v>
      </c>
      <c r="E29">
        <v>758</v>
      </c>
      <c r="F29">
        <v>0.0594</v>
      </c>
      <c r="G29">
        <v>58.9</v>
      </c>
      <c r="I29" s="149">
        <v>555332266949</v>
      </c>
      <c r="J29" s="148" t="s">
        <v>47</v>
      </c>
      <c r="K29">
        <v>116274.24</v>
      </c>
      <c r="L29">
        <v>2318</v>
      </c>
      <c r="M29">
        <v>19533</v>
      </c>
      <c r="N29" s="11">
        <v>0.1776</v>
      </c>
      <c r="O29">
        <v>133.48</v>
      </c>
      <c r="Q29" s="5">
        <v>528778018743</v>
      </c>
      <c r="R29" t="s">
        <v>49</v>
      </c>
      <c r="S29">
        <v>42287.52</v>
      </c>
      <c r="T29">
        <v>783</v>
      </c>
      <c r="U29">
        <v>4905</v>
      </c>
      <c r="V29">
        <v>0.0985</v>
      </c>
      <c r="W29">
        <v>87.55</v>
      </c>
    </row>
    <row r="30" spans="1:23">
      <c r="A30" s="149">
        <v>527990951359</v>
      </c>
      <c r="B30" s="148" t="s">
        <v>53</v>
      </c>
      <c r="C30">
        <v>6667.21</v>
      </c>
      <c r="D30">
        <v>117</v>
      </c>
      <c r="E30">
        <v>293</v>
      </c>
      <c r="F30">
        <v>0.2628</v>
      </c>
      <c r="G30">
        <v>86.59</v>
      </c>
      <c r="I30" s="149">
        <v>593225443577</v>
      </c>
      <c r="J30" s="148" t="s">
        <v>48</v>
      </c>
      <c r="K30">
        <v>55498.45</v>
      </c>
      <c r="L30">
        <v>1008</v>
      </c>
      <c r="M30">
        <v>10296</v>
      </c>
      <c r="N30" s="11">
        <v>0.1111</v>
      </c>
      <c r="O30">
        <v>189.71</v>
      </c>
      <c r="Q30" s="5">
        <v>526145930115</v>
      </c>
      <c r="R30" t="s">
        <v>51</v>
      </c>
      <c r="S30">
        <v>4363.83</v>
      </c>
      <c r="T30">
        <v>65</v>
      </c>
      <c r="U30">
        <v>946</v>
      </c>
      <c r="V30">
        <v>0.0539</v>
      </c>
      <c r="W30">
        <v>85.57</v>
      </c>
    </row>
    <row r="31" spans="1:23">
      <c r="A31" s="149">
        <v>563834177641</v>
      </c>
      <c r="B31" s="148" t="s">
        <v>54</v>
      </c>
      <c r="C31">
        <v>23800.72</v>
      </c>
      <c r="D31">
        <v>170</v>
      </c>
      <c r="E31">
        <v>834</v>
      </c>
      <c r="F31">
        <v>0.1619</v>
      </c>
      <c r="G31">
        <v>176.3</v>
      </c>
      <c r="I31" s="149">
        <v>528778018743</v>
      </c>
      <c r="J31" s="148" t="s">
        <v>49</v>
      </c>
      <c r="K31">
        <v>70588.82</v>
      </c>
      <c r="L31">
        <v>1321</v>
      </c>
      <c r="M31">
        <v>7771</v>
      </c>
      <c r="N31" s="11">
        <v>0.2115</v>
      </c>
      <c r="O31">
        <v>172.39</v>
      </c>
      <c r="Q31" s="5">
        <v>535688693680</v>
      </c>
      <c r="R31" t="s">
        <v>52</v>
      </c>
      <c r="S31">
        <v>8517.05</v>
      </c>
      <c r="T31">
        <v>120</v>
      </c>
      <c r="U31">
        <v>1444</v>
      </c>
      <c r="V31">
        <v>0.0589</v>
      </c>
      <c r="W31">
        <v>100.2</v>
      </c>
    </row>
    <row r="32" spans="1:23">
      <c r="A32" s="149">
        <v>564135111481</v>
      </c>
      <c r="B32" s="148" t="s">
        <v>55</v>
      </c>
      <c r="C32">
        <v>16180.28</v>
      </c>
      <c r="D32">
        <v>137</v>
      </c>
      <c r="E32">
        <v>521</v>
      </c>
      <c r="F32">
        <v>0.1286</v>
      </c>
      <c r="G32">
        <v>241.5</v>
      </c>
      <c r="I32" s="149">
        <v>526145930115</v>
      </c>
      <c r="J32" s="148" t="s">
        <v>51</v>
      </c>
      <c r="K32">
        <v>7104.84</v>
      </c>
      <c r="L32">
        <v>108</v>
      </c>
      <c r="M32">
        <v>1358</v>
      </c>
      <c r="N32" s="11">
        <v>0.1352</v>
      </c>
      <c r="O32">
        <v>153.97</v>
      </c>
      <c r="Q32" s="5">
        <v>563835009431</v>
      </c>
      <c r="R32" t="s">
        <v>53</v>
      </c>
      <c r="S32">
        <v>4704.26</v>
      </c>
      <c r="T32">
        <v>63</v>
      </c>
      <c r="U32">
        <v>602</v>
      </c>
      <c r="V32">
        <v>0.0764</v>
      </c>
      <c r="W32">
        <v>102.27</v>
      </c>
    </row>
    <row r="33" spans="1:23">
      <c r="A33" s="149">
        <v>599279018544</v>
      </c>
      <c r="B33" s="148" t="s">
        <v>56</v>
      </c>
      <c r="C33">
        <v>5537.65</v>
      </c>
      <c r="D33">
        <v>101</v>
      </c>
      <c r="E33">
        <v>3487</v>
      </c>
      <c r="F33">
        <v>0.0207</v>
      </c>
      <c r="G33">
        <v>76.91</v>
      </c>
      <c r="I33" s="149">
        <v>535688693680</v>
      </c>
      <c r="J33" s="148" t="s">
        <v>52</v>
      </c>
      <c r="K33">
        <v>16336.39</v>
      </c>
      <c r="L33">
        <v>232</v>
      </c>
      <c r="M33">
        <v>2021</v>
      </c>
      <c r="N33" s="11">
        <v>0.1788</v>
      </c>
      <c r="O33">
        <v>180.97</v>
      </c>
      <c r="Q33" s="5">
        <v>592049049728</v>
      </c>
      <c r="R33" t="s">
        <v>54</v>
      </c>
      <c r="S33">
        <v>2691.09</v>
      </c>
      <c r="T33">
        <v>55</v>
      </c>
      <c r="U33">
        <v>767</v>
      </c>
      <c r="V33">
        <v>0.0521</v>
      </c>
      <c r="W33">
        <v>67.28</v>
      </c>
    </row>
    <row r="34" spans="1:23">
      <c r="A34" s="149">
        <v>613513119392</v>
      </c>
      <c r="B34" s="148" t="s">
        <v>58</v>
      </c>
      <c r="C34">
        <v>0</v>
      </c>
      <c r="D34">
        <v>0</v>
      </c>
      <c r="E34">
        <v>0</v>
      </c>
      <c r="F34">
        <v>0</v>
      </c>
      <c r="G34">
        <v>0</v>
      </c>
      <c r="I34" s="149">
        <v>563835009431</v>
      </c>
      <c r="J34" s="148" t="s">
        <v>53</v>
      </c>
      <c r="K34">
        <v>7945.65</v>
      </c>
      <c r="L34">
        <v>107</v>
      </c>
      <c r="M34">
        <v>1001</v>
      </c>
      <c r="N34" s="11">
        <v>0.176</v>
      </c>
      <c r="O34">
        <v>181.77</v>
      </c>
      <c r="Q34" s="5">
        <v>527990951359</v>
      </c>
      <c r="R34" t="s">
        <v>55</v>
      </c>
      <c r="S34">
        <v>6029.45</v>
      </c>
      <c r="T34">
        <v>104</v>
      </c>
      <c r="U34">
        <v>407</v>
      </c>
      <c r="V34">
        <v>0.1941</v>
      </c>
      <c r="W34">
        <v>76.32</v>
      </c>
    </row>
    <row r="35" spans="1:23">
      <c r="A35" s="149">
        <v>589851591771</v>
      </c>
      <c r="B35" s="148" t="s">
        <v>60</v>
      </c>
      <c r="C35">
        <v>7277.08</v>
      </c>
      <c r="D35">
        <v>183</v>
      </c>
      <c r="E35">
        <v>1922</v>
      </c>
      <c r="F35">
        <v>0.0749</v>
      </c>
      <c r="G35">
        <v>50.54</v>
      </c>
      <c r="I35" s="149">
        <v>592049049728</v>
      </c>
      <c r="J35" s="148" t="s">
        <v>54</v>
      </c>
      <c r="K35">
        <v>6937.71</v>
      </c>
      <c r="L35">
        <v>140</v>
      </c>
      <c r="M35">
        <v>1384</v>
      </c>
      <c r="N35" s="11">
        <v>0.1651</v>
      </c>
      <c r="O35">
        <v>121.72</v>
      </c>
      <c r="Q35" s="5">
        <v>599279018544</v>
      </c>
      <c r="R35" t="s">
        <v>60</v>
      </c>
      <c r="S35">
        <v>1446.95</v>
      </c>
      <c r="T35">
        <v>25</v>
      </c>
      <c r="U35">
        <v>5537</v>
      </c>
      <c r="V35">
        <v>0.004</v>
      </c>
      <c r="W35">
        <v>65.77</v>
      </c>
    </row>
    <row r="36" spans="1:23">
      <c r="A36" s="149">
        <v>593809413272</v>
      </c>
      <c r="B36" s="148" t="s">
        <v>61</v>
      </c>
      <c r="C36">
        <v>1290.65</v>
      </c>
      <c r="D36">
        <v>21</v>
      </c>
      <c r="E36">
        <v>1230</v>
      </c>
      <c r="F36">
        <v>0.0106</v>
      </c>
      <c r="G36">
        <v>99.28</v>
      </c>
      <c r="I36" s="149">
        <v>527990951359</v>
      </c>
      <c r="J36" s="148" t="s">
        <v>55</v>
      </c>
      <c r="K36">
        <v>9271.91</v>
      </c>
      <c r="L36">
        <v>163</v>
      </c>
      <c r="M36">
        <v>542</v>
      </c>
      <c r="N36" s="11">
        <v>0.3153</v>
      </c>
      <c r="O36">
        <v>225.88</v>
      </c>
      <c r="Q36" s="5">
        <v>613513119392</v>
      </c>
      <c r="R36" t="s">
        <v>61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 s="149">
        <v>601890751194</v>
      </c>
      <c r="B37" s="148" t="s">
        <v>62</v>
      </c>
      <c r="C37">
        <v>0</v>
      </c>
      <c r="D37">
        <v>0</v>
      </c>
      <c r="E37">
        <v>0</v>
      </c>
      <c r="F37">
        <v>0</v>
      </c>
      <c r="G37">
        <v>0</v>
      </c>
      <c r="I37" s="149">
        <v>613513119392</v>
      </c>
      <c r="J37" s="148" t="s">
        <v>61</v>
      </c>
      <c r="K37">
        <v>0</v>
      </c>
      <c r="L37">
        <v>0</v>
      </c>
      <c r="M37">
        <v>0</v>
      </c>
      <c r="N37" s="11">
        <v>0</v>
      </c>
      <c r="O37">
        <v>0</v>
      </c>
      <c r="Q37" s="5">
        <v>593809413272</v>
      </c>
      <c r="R37" t="s">
        <v>66</v>
      </c>
      <c r="S37">
        <v>124.15</v>
      </c>
      <c r="T37">
        <v>2</v>
      </c>
      <c r="U37">
        <v>1778</v>
      </c>
      <c r="V37">
        <v>0.0011</v>
      </c>
      <c r="W37">
        <v>62.08</v>
      </c>
    </row>
    <row r="38" spans="1:23">
      <c r="A38" s="149">
        <v>602881179663</v>
      </c>
      <c r="B38" s="148" t="s">
        <v>64</v>
      </c>
      <c r="C38">
        <v>0</v>
      </c>
      <c r="D38">
        <v>0</v>
      </c>
      <c r="E38">
        <v>0</v>
      </c>
      <c r="F38">
        <v>0</v>
      </c>
      <c r="G38">
        <v>0</v>
      </c>
      <c r="I38" s="149">
        <v>538927350752</v>
      </c>
      <c r="J38" s="148" t="s">
        <v>72</v>
      </c>
      <c r="K38">
        <v>1512.82</v>
      </c>
      <c r="L38">
        <v>33</v>
      </c>
      <c r="M38">
        <v>305</v>
      </c>
      <c r="N38" s="11">
        <v>0.1963</v>
      </c>
      <c r="O38">
        <v>98.93</v>
      </c>
      <c r="Q38" s="5">
        <v>538927350752</v>
      </c>
      <c r="R38" t="s">
        <v>72</v>
      </c>
      <c r="S38">
        <v>552.84</v>
      </c>
      <c r="T38">
        <v>12</v>
      </c>
      <c r="U38">
        <v>213</v>
      </c>
      <c r="V38">
        <v>0.0563</v>
      </c>
      <c r="W38">
        <v>46.07</v>
      </c>
    </row>
    <row r="39" spans="1:23">
      <c r="A39" s="149">
        <v>521804256985</v>
      </c>
      <c r="B39" s="148" t="s">
        <v>66</v>
      </c>
      <c r="C39">
        <v>34887.19</v>
      </c>
      <c r="D39">
        <v>646</v>
      </c>
      <c r="E39">
        <v>5518</v>
      </c>
      <c r="F39">
        <v>0.0835</v>
      </c>
      <c r="G39">
        <v>75.68</v>
      </c>
      <c r="I39" s="149">
        <v>599148365406</v>
      </c>
      <c r="J39" s="148" t="s">
        <v>73</v>
      </c>
      <c r="K39">
        <v>20124.91</v>
      </c>
      <c r="L39">
        <v>486</v>
      </c>
      <c r="M39">
        <v>6916</v>
      </c>
      <c r="N39" s="11">
        <v>0.1141</v>
      </c>
      <c r="O39">
        <v>101.97</v>
      </c>
      <c r="Q39" s="5">
        <v>599148365406</v>
      </c>
      <c r="R39" t="s">
        <v>73</v>
      </c>
      <c r="S39">
        <v>6029.81</v>
      </c>
      <c r="T39">
        <v>146</v>
      </c>
      <c r="U39">
        <v>3993</v>
      </c>
      <c r="V39">
        <v>0.0276</v>
      </c>
      <c r="W39">
        <v>54.82</v>
      </c>
    </row>
    <row r="40" spans="1:23">
      <c r="A40" s="149">
        <v>539854510916</v>
      </c>
      <c r="B40" s="148" t="s">
        <v>67</v>
      </c>
      <c r="C40">
        <v>51506.6</v>
      </c>
      <c r="D40">
        <v>927</v>
      </c>
      <c r="E40">
        <v>6933</v>
      </c>
      <c r="F40">
        <v>0.1008</v>
      </c>
      <c r="G40">
        <v>73.69</v>
      </c>
      <c r="I40" s="149">
        <v>524754970729</v>
      </c>
      <c r="J40" s="148" t="s">
        <v>74</v>
      </c>
      <c r="K40">
        <v>3858.16</v>
      </c>
      <c r="L40">
        <v>101</v>
      </c>
      <c r="M40">
        <v>1324</v>
      </c>
      <c r="N40" s="11">
        <v>0.1013</v>
      </c>
      <c r="O40">
        <v>114.83</v>
      </c>
      <c r="Q40" s="5">
        <v>524754970729</v>
      </c>
      <c r="R40" t="s">
        <v>74</v>
      </c>
      <c r="S40">
        <v>870.78</v>
      </c>
      <c r="T40">
        <v>23</v>
      </c>
      <c r="U40">
        <v>705</v>
      </c>
      <c r="V40">
        <v>0.0199</v>
      </c>
      <c r="W40">
        <v>62.2</v>
      </c>
    </row>
    <row r="41" spans="1:23">
      <c r="A41" s="149">
        <v>40611478319</v>
      </c>
      <c r="B41" s="148" t="s">
        <v>69</v>
      </c>
      <c r="C41">
        <v>31784.43</v>
      </c>
      <c r="D41">
        <v>427</v>
      </c>
      <c r="E41">
        <v>4604</v>
      </c>
      <c r="F41">
        <v>0.068</v>
      </c>
      <c r="G41">
        <v>101.55</v>
      </c>
      <c r="I41" s="149">
        <v>621584076904</v>
      </c>
      <c r="J41" s="148" t="s">
        <v>105</v>
      </c>
      <c r="K41">
        <v>0</v>
      </c>
      <c r="L41">
        <v>0</v>
      </c>
      <c r="M41">
        <v>0</v>
      </c>
      <c r="N41" s="11">
        <v>0</v>
      </c>
      <c r="O41">
        <v>0</v>
      </c>
      <c r="Q41" s="5">
        <v>562374577568</v>
      </c>
      <c r="R41" t="s">
        <v>75</v>
      </c>
      <c r="S41">
        <v>2566.54</v>
      </c>
      <c r="T41">
        <v>50</v>
      </c>
      <c r="U41">
        <v>692</v>
      </c>
      <c r="V41">
        <v>0.0665</v>
      </c>
      <c r="W41">
        <v>55.79</v>
      </c>
    </row>
    <row r="42" spans="1:23">
      <c r="A42" s="149">
        <v>592889713507</v>
      </c>
      <c r="B42" s="148" t="s">
        <v>70</v>
      </c>
      <c r="C42">
        <v>2014.8</v>
      </c>
      <c r="D42">
        <v>52</v>
      </c>
      <c r="E42">
        <v>663</v>
      </c>
      <c r="F42">
        <v>0.0724</v>
      </c>
      <c r="G42">
        <v>41.98</v>
      </c>
      <c r="I42" s="149">
        <v>589377945837</v>
      </c>
      <c r="J42" s="148" t="s">
        <v>15</v>
      </c>
      <c r="K42">
        <v>25141.56</v>
      </c>
      <c r="L42">
        <v>787</v>
      </c>
      <c r="M42">
        <v>8820</v>
      </c>
      <c r="N42" s="11">
        <v>0.1414</v>
      </c>
      <c r="O42">
        <v>80.27</v>
      </c>
      <c r="Q42" s="5">
        <v>621584076904</v>
      </c>
      <c r="R42" t="s">
        <v>105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 s="149">
        <v>538927350752</v>
      </c>
      <c r="B43" s="148" t="s">
        <v>72</v>
      </c>
      <c r="C43">
        <v>1370.49</v>
      </c>
      <c r="D43">
        <v>30</v>
      </c>
      <c r="E43">
        <v>230</v>
      </c>
      <c r="F43">
        <v>0.1217</v>
      </c>
      <c r="G43">
        <v>48.95</v>
      </c>
      <c r="I43" s="149">
        <v>562674596108</v>
      </c>
      <c r="J43" s="148" t="s">
        <v>17</v>
      </c>
      <c r="K43">
        <v>11896.05</v>
      </c>
      <c r="L43">
        <v>345</v>
      </c>
      <c r="M43">
        <v>2478</v>
      </c>
      <c r="N43" s="11">
        <v>0.2036</v>
      </c>
      <c r="O43">
        <v>94.55</v>
      </c>
      <c r="Q43" s="5">
        <v>624636128578</v>
      </c>
      <c r="R43" t="s">
        <v>106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 s="149">
        <v>599148365406</v>
      </c>
      <c r="B44" s="148" t="s">
        <v>73</v>
      </c>
      <c r="C44">
        <v>16582.34</v>
      </c>
      <c r="D44">
        <v>408</v>
      </c>
      <c r="E44">
        <v>5188</v>
      </c>
      <c r="F44">
        <v>0.0586</v>
      </c>
      <c r="G44">
        <v>54.55</v>
      </c>
      <c r="I44" s="149">
        <v>596986065929</v>
      </c>
      <c r="J44" s="148" t="s">
        <v>19</v>
      </c>
      <c r="K44">
        <v>2781.24</v>
      </c>
      <c r="L44">
        <v>84</v>
      </c>
      <c r="M44">
        <v>740</v>
      </c>
      <c r="N44" s="11">
        <v>0.1707</v>
      </c>
      <c r="O44">
        <v>88.26</v>
      </c>
      <c r="Q44" s="5">
        <v>589377945837</v>
      </c>
      <c r="R44" t="s">
        <v>15</v>
      </c>
      <c r="S44">
        <v>11567.13</v>
      </c>
      <c r="T44">
        <v>364</v>
      </c>
      <c r="U44">
        <v>5383</v>
      </c>
      <c r="V44">
        <v>0.0511</v>
      </c>
      <c r="W44">
        <v>42.06</v>
      </c>
    </row>
    <row r="45" spans="1:23">
      <c r="A45" s="149">
        <v>524754970729</v>
      </c>
      <c r="B45" s="148" t="s">
        <v>74</v>
      </c>
      <c r="C45">
        <v>2507.04</v>
      </c>
      <c r="D45">
        <v>66</v>
      </c>
      <c r="E45">
        <v>715</v>
      </c>
      <c r="F45">
        <v>0.0643</v>
      </c>
      <c r="G45">
        <v>54.5</v>
      </c>
      <c r="I45" s="149">
        <v>589851591771</v>
      </c>
      <c r="J45" s="148" t="s">
        <v>64</v>
      </c>
      <c r="K45">
        <v>10830.88</v>
      </c>
      <c r="L45">
        <v>276</v>
      </c>
      <c r="M45">
        <v>2508</v>
      </c>
      <c r="N45" s="11">
        <v>0.1532</v>
      </c>
      <c r="O45">
        <v>112.94</v>
      </c>
      <c r="Q45" s="5">
        <v>562674596108</v>
      </c>
      <c r="R45" t="s">
        <v>17</v>
      </c>
      <c r="S45">
        <v>5512.07</v>
      </c>
      <c r="T45">
        <v>158</v>
      </c>
      <c r="U45">
        <v>1330</v>
      </c>
      <c r="V45">
        <v>0.0804</v>
      </c>
      <c r="W45">
        <v>51.51</v>
      </c>
    </row>
    <row r="46" spans="1:23">
      <c r="A46" s="149">
        <v>562374577568</v>
      </c>
      <c r="B46" s="148" t="s">
        <v>75</v>
      </c>
      <c r="C46">
        <v>3969.22</v>
      </c>
      <c r="D46">
        <v>81</v>
      </c>
      <c r="E46">
        <v>527</v>
      </c>
      <c r="F46">
        <v>0.1044</v>
      </c>
      <c r="G46">
        <v>72.17</v>
      </c>
      <c r="I46" s="149">
        <v>573035985548</v>
      </c>
      <c r="J46" s="148" t="s">
        <v>77</v>
      </c>
      <c r="K46">
        <v>40798.48</v>
      </c>
      <c r="L46">
        <v>1169</v>
      </c>
      <c r="M46">
        <v>3584</v>
      </c>
      <c r="N46" s="11">
        <v>0.4873</v>
      </c>
      <c r="O46">
        <v>93.88</v>
      </c>
      <c r="Q46" s="5">
        <v>596986065929</v>
      </c>
      <c r="R46" t="s">
        <v>19</v>
      </c>
      <c r="S46">
        <v>1279.75</v>
      </c>
      <c r="T46">
        <v>38</v>
      </c>
      <c r="U46">
        <v>459</v>
      </c>
      <c r="V46">
        <v>0.0632</v>
      </c>
      <c r="W46">
        <v>44.13</v>
      </c>
    </row>
    <row r="47" spans="1:23">
      <c r="A47" s="149">
        <v>559686121121</v>
      </c>
      <c r="B47" s="148" t="s">
        <v>76</v>
      </c>
      <c r="C47">
        <v>5672.77</v>
      </c>
      <c r="D47">
        <v>47</v>
      </c>
      <c r="E47">
        <v>301</v>
      </c>
      <c r="F47">
        <v>0.093</v>
      </c>
      <c r="G47">
        <v>202.6</v>
      </c>
      <c r="I47" s="149">
        <v>602881179663</v>
      </c>
      <c r="J47" s="148" t="s">
        <v>69</v>
      </c>
      <c r="K47">
        <v>0</v>
      </c>
      <c r="L47">
        <v>0</v>
      </c>
      <c r="M47">
        <v>0</v>
      </c>
      <c r="N47" s="11">
        <v>0</v>
      </c>
      <c r="O47">
        <v>0</v>
      </c>
      <c r="Q47" s="5">
        <v>589851591771</v>
      </c>
      <c r="R47" t="s">
        <v>64</v>
      </c>
      <c r="S47">
        <v>1504.68</v>
      </c>
      <c r="T47">
        <v>38</v>
      </c>
      <c r="U47">
        <v>1063</v>
      </c>
      <c r="V47">
        <v>0.0254</v>
      </c>
      <c r="W47">
        <v>55.73</v>
      </c>
    </row>
    <row r="48" spans="1:23">
      <c r="A48" s="149">
        <v>573035985548</v>
      </c>
      <c r="B48" s="148" t="s">
        <v>77</v>
      </c>
      <c r="C48">
        <v>28699.54</v>
      </c>
      <c r="D48">
        <v>830</v>
      </c>
      <c r="E48">
        <v>2596</v>
      </c>
      <c r="F48">
        <v>0.2111</v>
      </c>
      <c r="G48">
        <v>52.37</v>
      </c>
      <c r="I48" s="149">
        <v>587405880719</v>
      </c>
      <c r="J48" s="148" t="s">
        <v>79</v>
      </c>
      <c r="K48">
        <v>16284.15</v>
      </c>
      <c r="L48">
        <v>142</v>
      </c>
      <c r="M48">
        <v>2838</v>
      </c>
      <c r="N48" s="11">
        <v>0.081</v>
      </c>
      <c r="O48">
        <v>277.3</v>
      </c>
      <c r="Q48" s="5">
        <v>592889713507</v>
      </c>
      <c r="R48" t="s">
        <v>70</v>
      </c>
      <c r="S48">
        <v>1092.58</v>
      </c>
      <c r="T48">
        <v>29</v>
      </c>
      <c r="U48">
        <v>712</v>
      </c>
      <c r="V48">
        <v>0.0365</v>
      </c>
      <c r="W48">
        <v>42.02</v>
      </c>
    </row>
    <row r="49" spans="1:23">
      <c r="A49" s="149">
        <v>587405880719</v>
      </c>
      <c r="B49" s="148" t="s">
        <v>79</v>
      </c>
      <c r="C49">
        <v>8389.68</v>
      </c>
      <c r="D49">
        <v>73</v>
      </c>
      <c r="E49">
        <v>1743</v>
      </c>
      <c r="F49">
        <v>0.0333</v>
      </c>
      <c r="G49">
        <v>144.65</v>
      </c>
      <c r="I49" s="149">
        <v>538314893621</v>
      </c>
      <c r="J49" s="148" t="s">
        <v>80</v>
      </c>
      <c r="K49">
        <v>7608.26</v>
      </c>
      <c r="L49">
        <v>103</v>
      </c>
      <c r="M49">
        <v>1069</v>
      </c>
      <c r="N49" s="11">
        <v>0.1466</v>
      </c>
      <c r="O49">
        <v>199.26</v>
      </c>
      <c r="Q49" s="5">
        <v>573035985548</v>
      </c>
      <c r="R49" t="s">
        <v>77</v>
      </c>
      <c r="S49">
        <v>19743.13</v>
      </c>
      <c r="T49">
        <v>559</v>
      </c>
      <c r="U49">
        <v>2033</v>
      </c>
      <c r="V49">
        <v>0.1909</v>
      </c>
      <c r="W49">
        <v>50.88</v>
      </c>
    </row>
    <row r="50" spans="1:23">
      <c r="A50" s="149">
        <v>538314893621</v>
      </c>
      <c r="B50" s="148" t="s">
        <v>80</v>
      </c>
      <c r="C50">
        <v>3637.5</v>
      </c>
      <c r="D50">
        <v>51</v>
      </c>
      <c r="E50">
        <v>637</v>
      </c>
      <c r="F50">
        <v>0.0502</v>
      </c>
      <c r="G50">
        <v>113.67</v>
      </c>
      <c r="I50" s="149">
        <v>528064196860</v>
      </c>
      <c r="J50" s="148" t="s">
        <v>83</v>
      </c>
      <c r="K50">
        <v>1553.6</v>
      </c>
      <c r="L50">
        <v>23</v>
      </c>
      <c r="M50">
        <v>150</v>
      </c>
      <c r="N50" s="11">
        <v>0.2393</v>
      </c>
      <c r="O50">
        <v>168.82</v>
      </c>
      <c r="Q50" s="5">
        <v>544053639760</v>
      </c>
      <c r="R50" t="s">
        <v>20</v>
      </c>
      <c r="S50">
        <v>3081.96</v>
      </c>
      <c r="T50">
        <v>103</v>
      </c>
      <c r="U50">
        <v>1083</v>
      </c>
      <c r="V50">
        <v>0.0554</v>
      </c>
      <c r="W50">
        <v>51.37</v>
      </c>
    </row>
    <row r="51" spans="1:23">
      <c r="A51" s="149">
        <v>527678427514</v>
      </c>
      <c r="B51" s="148" t="s">
        <v>81</v>
      </c>
      <c r="C51">
        <v>4294.2</v>
      </c>
      <c r="D51">
        <v>110</v>
      </c>
      <c r="E51">
        <v>335</v>
      </c>
      <c r="F51">
        <v>0.203</v>
      </c>
      <c r="G51">
        <v>63.15</v>
      </c>
      <c r="I51" s="149">
        <v>528033190141</v>
      </c>
      <c r="J51" s="148" t="s">
        <v>84</v>
      </c>
      <c r="K51">
        <v>338.74</v>
      </c>
      <c r="L51">
        <v>8</v>
      </c>
      <c r="M51">
        <v>76</v>
      </c>
      <c r="N51" s="11">
        <v>0.1319</v>
      </c>
      <c r="O51">
        <v>128.11</v>
      </c>
      <c r="Q51" s="5">
        <v>624157848041</v>
      </c>
      <c r="R51" t="s">
        <v>22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 s="149">
        <v>528047181291</v>
      </c>
      <c r="B52" s="148" t="s">
        <v>82</v>
      </c>
      <c r="C52">
        <v>718.03</v>
      </c>
      <c r="D52">
        <v>16</v>
      </c>
      <c r="E52">
        <v>78</v>
      </c>
      <c r="F52">
        <v>0.1667</v>
      </c>
      <c r="G52">
        <v>55.23</v>
      </c>
      <c r="I52" s="149">
        <v>587409020085</v>
      </c>
      <c r="J52" s="148" t="s">
        <v>87</v>
      </c>
      <c r="K52">
        <v>6944.25</v>
      </c>
      <c r="L52">
        <v>67</v>
      </c>
      <c r="M52">
        <v>1309</v>
      </c>
      <c r="N52" s="11">
        <v>0.0937</v>
      </c>
      <c r="O52">
        <v>228.49</v>
      </c>
      <c r="Q52" s="5">
        <v>602881179663</v>
      </c>
      <c r="R52" t="s">
        <v>69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 s="149">
        <v>528064196860</v>
      </c>
      <c r="B53" s="148" t="s">
        <v>83</v>
      </c>
      <c r="C53">
        <v>1544.67</v>
      </c>
      <c r="D53">
        <v>23</v>
      </c>
      <c r="E53">
        <v>65</v>
      </c>
      <c r="F53">
        <v>0.1385</v>
      </c>
      <c r="G53">
        <v>171.63</v>
      </c>
      <c r="I53" s="149">
        <v>538312709167</v>
      </c>
      <c r="J53" s="148" t="s">
        <v>88</v>
      </c>
      <c r="K53">
        <v>49249.63</v>
      </c>
      <c r="L53">
        <v>403</v>
      </c>
      <c r="M53">
        <v>3416</v>
      </c>
      <c r="N53" s="11">
        <v>0.2103</v>
      </c>
      <c r="O53">
        <v>274.37</v>
      </c>
      <c r="Q53" s="5">
        <v>528047181291</v>
      </c>
      <c r="R53" t="s">
        <v>82</v>
      </c>
      <c r="S53">
        <v>609.27</v>
      </c>
      <c r="T53">
        <v>14</v>
      </c>
      <c r="U53">
        <v>104</v>
      </c>
      <c r="V53">
        <v>0.125</v>
      </c>
      <c r="W53">
        <v>46.87</v>
      </c>
    </row>
    <row r="54" spans="1:23">
      <c r="A54" s="149">
        <v>528033190141</v>
      </c>
      <c r="B54" s="148" t="s">
        <v>84</v>
      </c>
      <c r="C54">
        <v>273.6</v>
      </c>
      <c r="D54">
        <v>6</v>
      </c>
      <c r="E54">
        <v>83</v>
      </c>
      <c r="F54">
        <v>0.0241</v>
      </c>
      <c r="G54">
        <v>136.8</v>
      </c>
      <c r="I54" s="149">
        <v>538349196723</v>
      </c>
      <c r="J54" s="148" t="s">
        <v>89</v>
      </c>
      <c r="K54">
        <v>18248.67</v>
      </c>
      <c r="L54">
        <v>126</v>
      </c>
      <c r="M54">
        <v>1269</v>
      </c>
      <c r="N54" s="11">
        <v>0.1683</v>
      </c>
      <c r="O54">
        <v>341.67</v>
      </c>
      <c r="Q54" s="5">
        <v>538263950177</v>
      </c>
      <c r="R54" t="s">
        <v>104</v>
      </c>
      <c r="S54">
        <v>50261.83</v>
      </c>
      <c r="T54">
        <v>359</v>
      </c>
      <c r="U54">
        <v>5231</v>
      </c>
      <c r="V54">
        <v>0.0633</v>
      </c>
      <c r="W54">
        <v>151.85</v>
      </c>
    </row>
    <row r="55" spans="1:23">
      <c r="A55" s="149">
        <v>554217085959</v>
      </c>
      <c r="B55" s="148" t="s">
        <v>85</v>
      </c>
      <c r="C55">
        <v>916.32</v>
      </c>
      <c r="D55">
        <v>22</v>
      </c>
      <c r="E55">
        <v>104</v>
      </c>
      <c r="F55">
        <v>0.0865</v>
      </c>
      <c r="G55">
        <v>101.81</v>
      </c>
      <c r="I55" s="149">
        <v>538354076404</v>
      </c>
      <c r="J55" s="148" t="s">
        <v>90</v>
      </c>
      <c r="K55">
        <v>30576.94</v>
      </c>
      <c r="L55">
        <v>363</v>
      </c>
      <c r="M55">
        <v>3250</v>
      </c>
      <c r="N55" s="11">
        <v>0.2023</v>
      </c>
      <c r="O55">
        <v>187.16</v>
      </c>
      <c r="Q55" s="5">
        <v>604021319220</v>
      </c>
      <c r="R55" t="s">
        <v>13</v>
      </c>
      <c r="S55">
        <v>129.39</v>
      </c>
      <c r="T55">
        <v>2</v>
      </c>
      <c r="U55">
        <v>134</v>
      </c>
      <c r="V55">
        <v>0.0149</v>
      </c>
      <c r="W55">
        <v>64.69</v>
      </c>
    </row>
    <row r="56" spans="1:23">
      <c r="A56" s="149">
        <v>527719726342</v>
      </c>
      <c r="B56" s="148" t="s">
        <v>86</v>
      </c>
      <c r="C56">
        <v>694.4</v>
      </c>
      <c r="D56">
        <v>12</v>
      </c>
      <c r="E56">
        <v>81</v>
      </c>
      <c r="F56">
        <v>0.1111</v>
      </c>
      <c r="G56">
        <v>77.16</v>
      </c>
      <c r="I56" s="149">
        <v>574520036128</v>
      </c>
      <c r="J56" s="148" t="s">
        <v>91</v>
      </c>
      <c r="K56">
        <v>22160.84</v>
      </c>
      <c r="L56">
        <v>591</v>
      </c>
      <c r="M56">
        <v>2820</v>
      </c>
      <c r="N56" s="11">
        <v>0.2213</v>
      </c>
      <c r="O56">
        <v>141.49</v>
      </c>
      <c r="Q56" s="5">
        <v>577184412748</v>
      </c>
      <c r="R56" t="s">
        <v>11</v>
      </c>
      <c r="S56">
        <v>8674.59</v>
      </c>
      <c r="T56">
        <v>222</v>
      </c>
      <c r="U56">
        <v>4797</v>
      </c>
      <c r="V56">
        <v>0.0398</v>
      </c>
      <c r="W56">
        <v>45.42</v>
      </c>
    </row>
    <row r="57" spans="1:23">
      <c r="A57" s="149">
        <v>587409020085</v>
      </c>
      <c r="B57" s="148" t="s">
        <v>87</v>
      </c>
      <c r="C57">
        <v>4303.84</v>
      </c>
      <c r="D57">
        <v>41</v>
      </c>
      <c r="E57">
        <v>664</v>
      </c>
      <c r="F57">
        <v>0.0572</v>
      </c>
      <c r="G57">
        <v>113.26</v>
      </c>
      <c r="I57" s="149">
        <v>583643847514</v>
      </c>
      <c r="J57" s="148" t="s">
        <v>92</v>
      </c>
      <c r="K57">
        <v>11638.18</v>
      </c>
      <c r="L57">
        <v>272</v>
      </c>
      <c r="M57">
        <v>973</v>
      </c>
      <c r="N57" s="11">
        <v>0.2972</v>
      </c>
      <c r="O57">
        <v>161.04</v>
      </c>
      <c r="Q57" s="5">
        <v>539325022308</v>
      </c>
      <c r="R57" t="s">
        <v>46</v>
      </c>
      <c r="S57">
        <v>16157.31</v>
      </c>
      <c r="T57">
        <v>232</v>
      </c>
      <c r="U57">
        <v>1500</v>
      </c>
      <c r="V57">
        <v>0.1047</v>
      </c>
      <c r="W57">
        <v>102.91</v>
      </c>
    </row>
    <row r="58" spans="1:23">
      <c r="A58" s="149">
        <v>538312709167</v>
      </c>
      <c r="B58" s="148" t="s">
        <v>88</v>
      </c>
      <c r="C58">
        <v>25881.42</v>
      </c>
      <c r="D58">
        <v>212</v>
      </c>
      <c r="E58">
        <v>1914</v>
      </c>
      <c r="F58">
        <v>0.1066</v>
      </c>
      <c r="G58">
        <v>126.87</v>
      </c>
      <c r="I58" s="149">
        <v>538307169296</v>
      </c>
      <c r="J58" s="148" t="s">
        <v>93</v>
      </c>
      <c r="K58">
        <v>7324.13</v>
      </c>
      <c r="L58">
        <v>77</v>
      </c>
      <c r="M58">
        <v>715</v>
      </c>
      <c r="N58" s="11">
        <v>0.1857</v>
      </c>
      <c r="O58">
        <v>215.19</v>
      </c>
      <c r="Q58" s="5">
        <v>628767299363</v>
      </c>
      <c r="R58" t="s">
        <v>523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 s="149">
        <v>538349196723</v>
      </c>
      <c r="B59" s="148" t="s">
        <v>89</v>
      </c>
      <c r="C59">
        <v>10281.21</v>
      </c>
      <c r="D59">
        <v>71</v>
      </c>
      <c r="E59">
        <v>565</v>
      </c>
      <c r="F59">
        <v>0.1062</v>
      </c>
      <c r="G59">
        <v>171.35</v>
      </c>
      <c r="I59" s="149">
        <v>527990475963</v>
      </c>
      <c r="J59" s="148" t="s">
        <v>95</v>
      </c>
      <c r="K59">
        <v>18001.97</v>
      </c>
      <c r="L59">
        <v>328</v>
      </c>
      <c r="M59">
        <v>1639</v>
      </c>
      <c r="N59" s="11">
        <v>0.3052</v>
      </c>
      <c r="O59">
        <v>144.3</v>
      </c>
      <c r="Q59" s="5">
        <v>541918489832</v>
      </c>
      <c r="R59" t="s">
        <v>102</v>
      </c>
      <c r="S59">
        <v>1344.16</v>
      </c>
      <c r="T59">
        <v>35</v>
      </c>
      <c r="U59">
        <v>327</v>
      </c>
      <c r="V59">
        <v>0.0979</v>
      </c>
      <c r="W59">
        <v>42.01</v>
      </c>
    </row>
    <row r="60" spans="1:23">
      <c r="A60" s="149">
        <v>538354076404</v>
      </c>
      <c r="B60" s="148" t="s">
        <v>90</v>
      </c>
      <c r="C60">
        <v>15473.81</v>
      </c>
      <c r="D60">
        <v>183</v>
      </c>
      <c r="E60">
        <v>1929</v>
      </c>
      <c r="F60">
        <v>0.0897</v>
      </c>
      <c r="G60">
        <v>89.44</v>
      </c>
      <c r="I60" s="149">
        <v>528064232769</v>
      </c>
      <c r="J60" s="148" t="s">
        <v>96</v>
      </c>
      <c r="K60">
        <v>2196.68</v>
      </c>
      <c r="L60">
        <v>49</v>
      </c>
      <c r="M60">
        <v>234</v>
      </c>
      <c r="N60" s="11">
        <v>0.2331</v>
      </c>
      <c r="O60">
        <v>163.81</v>
      </c>
      <c r="Q60" s="5">
        <v>538349196723</v>
      </c>
      <c r="R60" t="s">
        <v>89</v>
      </c>
      <c r="S60">
        <v>9115.15</v>
      </c>
      <c r="T60">
        <v>63</v>
      </c>
      <c r="U60">
        <v>825</v>
      </c>
      <c r="V60">
        <v>0.0691</v>
      </c>
      <c r="W60">
        <v>159.91</v>
      </c>
    </row>
    <row r="61" spans="1:23">
      <c r="A61" s="149">
        <v>574520036128</v>
      </c>
      <c r="B61" s="148" t="s">
        <v>91</v>
      </c>
      <c r="C61">
        <v>19684.8</v>
      </c>
      <c r="D61">
        <v>531</v>
      </c>
      <c r="E61">
        <v>1473</v>
      </c>
      <c r="F61">
        <v>0.1351</v>
      </c>
      <c r="G61">
        <v>98.92</v>
      </c>
      <c r="I61" s="149">
        <v>538192543595</v>
      </c>
      <c r="J61" s="148" t="s">
        <v>97</v>
      </c>
      <c r="K61">
        <v>14112.55</v>
      </c>
      <c r="L61">
        <v>127</v>
      </c>
      <c r="M61">
        <v>2386</v>
      </c>
      <c r="N61" s="11">
        <v>0.0901</v>
      </c>
      <c r="O61">
        <v>272.95</v>
      </c>
      <c r="Q61" s="5">
        <v>538305797734</v>
      </c>
      <c r="R61" t="s">
        <v>103</v>
      </c>
      <c r="S61">
        <v>27721.62</v>
      </c>
      <c r="T61">
        <v>211</v>
      </c>
      <c r="U61">
        <v>2166</v>
      </c>
      <c r="V61">
        <v>0.0831</v>
      </c>
      <c r="W61">
        <v>154.01</v>
      </c>
    </row>
    <row r="62" spans="1:23">
      <c r="A62" s="149">
        <v>583643847514</v>
      </c>
      <c r="B62" s="148" t="s">
        <v>92</v>
      </c>
      <c r="C62">
        <v>14968.92</v>
      </c>
      <c r="D62">
        <v>357</v>
      </c>
      <c r="E62">
        <v>607</v>
      </c>
      <c r="F62">
        <v>0.2191</v>
      </c>
      <c r="G62">
        <v>112.55</v>
      </c>
      <c r="I62" s="149">
        <v>528033010612</v>
      </c>
      <c r="J62" s="148" t="s">
        <v>98</v>
      </c>
      <c r="K62">
        <v>9853.56</v>
      </c>
      <c r="L62">
        <v>122</v>
      </c>
      <c r="M62">
        <v>2607</v>
      </c>
      <c r="N62" s="11">
        <v>0.0698</v>
      </c>
      <c r="O62">
        <v>217.79</v>
      </c>
      <c r="Q62" s="5">
        <v>538266122146</v>
      </c>
      <c r="R62" t="s">
        <v>94</v>
      </c>
      <c r="S62">
        <v>3881.35</v>
      </c>
      <c r="T62">
        <v>44</v>
      </c>
      <c r="U62">
        <v>114</v>
      </c>
      <c r="V62">
        <v>0.1404</v>
      </c>
      <c r="W62">
        <v>242.58</v>
      </c>
    </row>
    <row r="63" spans="1:23">
      <c r="A63" s="149">
        <v>538307169296</v>
      </c>
      <c r="B63" s="148" t="s">
        <v>93</v>
      </c>
      <c r="C63">
        <v>4965.24</v>
      </c>
      <c r="D63">
        <v>52</v>
      </c>
      <c r="E63">
        <v>383</v>
      </c>
      <c r="F63">
        <v>0.1097</v>
      </c>
      <c r="G63">
        <v>118.22</v>
      </c>
      <c r="I63" s="149">
        <v>527119411115</v>
      </c>
      <c r="J63" s="148" t="s">
        <v>99</v>
      </c>
      <c r="K63">
        <v>1051.73</v>
      </c>
      <c r="L63">
        <v>25</v>
      </c>
      <c r="M63">
        <v>125</v>
      </c>
      <c r="N63" s="11">
        <v>0.3515</v>
      </c>
      <c r="O63">
        <v>94.54</v>
      </c>
      <c r="Q63" s="5">
        <v>528064196860</v>
      </c>
      <c r="R63" t="s">
        <v>83</v>
      </c>
      <c r="S63">
        <v>740.19</v>
      </c>
      <c r="T63">
        <v>11</v>
      </c>
      <c r="U63">
        <v>84</v>
      </c>
      <c r="V63">
        <v>0.0952</v>
      </c>
      <c r="W63">
        <v>92.52</v>
      </c>
    </row>
    <row r="64" spans="1:23">
      <c r="A64" s="149">
        <v>538266122146</v>
      </c>
      <c r="B64" s="148" t="s">
        <v>94</v>
      </c>
      <c r="C64">
        <v>6340.18</v>
      </c>
      <c r="D64">
        <v>71</v>
      </c>
      <c r="E64">
        <v>141</v>
      </c>
      <c r="F64">
        <v>0.227</v>
      </c>
      <c r="G64">
        <v>198.13</v>
      </c>
      <c r="I64" s="149">
        <v>528047125345</v>
      </c>
      <c r="J64" s="148" t="s">
        <v>100</v>
      </c>
      <c r="K64">
        <v>3991.57</v>
      </c>
      <c r="L64">
        <v>77</v>
      </c>
      <c r="M64">
        <v>414</v>
      </c>
      <c r="N64" s="11">
        <v>0.2617</v>
      </c>
      <c r="O64">
        <v>147.43</v>
      </c>
      <c r="Q64" s="5">
        <v>528033190141</v>
      </c>
      <c r="R64" t="s">
        <v>84</v>
      </c>
      <c r="S64">
        <v>82.8</v>
      </c>
      <c r="T64">
        <v>2</v>
      </c>
      <c r="U64">
        <v>40</v>
      </c>
      <c r="V64">
        <v>0.025</v>
      </c>
      <c r="W64">
        <v>82.8</v>
      </c>
    </row>
    <row r="65" spans="1:23">
      <c r="A65" s="149">
        <v>583164476133</v>
      </c>
      <c r="B65" s="148" t="s">
        <v>95</v>
      </c>
      <c r="C65">
        <v>557.77</v>
      </c>
      <c r="D65">
        <v>9</v>
      </c>
      <c r="E65">
        <v>272</v>
      </c>
      <c r="F65">
        <v>0.0294</v>
      </c>
      <c r="G65">
        <v>69.72</v>
      </c>
      <c r="I65" s="149">
        <v>541918489832</v>
      </c>
      <c r="J65" s="148" t="s">
        <v>102</v>
      </c>
      <c r="K65">
        <v>4955.55</v>
      </c>
      <c r="L65">
        <v>131</v>
      </c>
      <c r="M65">
        <v>735</v>
      </c>
      <c r="N65" s="11">
        <v>0.2898</v>
      </c>
      <c r="O65">
        <v>93.47</v>
      </c>
      <c r="Q65" s="5">
        <v>587409020085</v>
      </c>
      <c r="R65" t="s">
        <v>87</v>
      </c>
      <c r="S65">
        <v>6846.28</v>
      </c>
      <c r="T65">
        <v>63</v>
      </c>
      <c r="U65">
        <v>1199</v>
      </c>
      <c r="V65">
        <v>0.0392</v>
      </c>
      <c r="W65">
        <v>145.67</v>
      </c>
    </row>
    <row r="66" spans="1:23">
      <c r="A66" s="149">
        <v>527990475963</v>
      </c>
      <c r="B66" s="148" t="s">
        <v>96</v>
      </c>
      <c r="C66">
        <v>7815.69</v>
      </c>
      <c r="D66">
        <v>142</v>
      </c>
      <c r="E66">
        <v>989</v>
      </c>
      <c r="F66">
        <v>0.1153</v>
      </c>
      <c r="G66">
        <v>68.56</v>
      </c>
      <c r="I66" s="149">
        <v>538305797734</v>
      </c>
      <c r="J66" s="148" t="s">
        <v>103</v>
      </c>
      <c r="K66">
        <v>35997.08</v>
      </c>
      <c r="L66">
        <v>276</v>
      </c>
      <c r="M66">
        <v>2626</v>
      </c>
      <c r="N66" s="11">
        <v>0.192</v>
      </c>
      <c r="O66">
        <v>285.48</v>
      </c>
      <c r="Q66" s="5">
        <v>538312709167</v>
      </c>
      <c r="R66" t="s">
        <v>88</v>
      </c>
      <c r="S66">
        <v>18799.52</v>
      </c>
      <c r="T66">
        <v>154</v>
      </c>
      <c r="U66">
        <v>2268</v>
      </c>
      <c r="V66">
        <v>0.0635</v>
      </c>
      <c r="W66">
        <v>130.55</v>
      </c>
    </row>
    <row r="67" spans="1:23">
      <c r="A67" s="149">
        <v>528064232769</v>
      </c>
      <c r="B67" s="148" t="s">
        <v>97</v>
      </c>
      <c r="C67">
        <v>791.5</v>
      </c>
      <c r="D67">
        <v>17</v>
      </c>
      <c r="E67">
        <v>106</v>
      </c>
      <c r="F67">
        <v>0.1038</v>
      </c>
      <c r="G67">
        <v>71.95</v>
      </c>
      <c r="I67" s="149">
        <v>538263950177</v>
      </c>
      <c r="J67" s="148" t="s">
        <v>104</v>
      </c>
      <c r="K67">
        <v>118317.97</v>
      </c>
      <c r="L67">
        <v>850</v>
      </c>
      <c r="M67">
        <v>7057</v>
      </c>
      <c r="N67" s="11">
        <v>0.2243</v>
      </c>
      <c r="O67">
        <v>298.19</v>
      </c>
      <c r="Q67" s="5">
        <v>538354076404</v>
      </c>
      <c r="R67" t="s">
        <v>90</v>
      </c>
      <c r="S67">
        <v>6231.45</v>
      </c>
      <c r="T67">
        <v>74</v>
      </c>
      <c r="U67">
        <v>1694</v>
      </c>
      <c r="V67">
        <v>0.0396</v>
      </c>
      <c r="W67">
        <v>93.01</v>
      </c>
    </row>
    <row r="68" spans="1:23">
      <c r="A68" s="149">
        <v>538192543595</v>
      </c>
      <c r="B68" s="148" t="s">
        <v>98</v>
      </c>
      <c r="C68">
        <v>11279.15</v>
      </c>
      <c r="D68">
        <v>101</v>
      </c>
      <c r="E68">
        <v>1396</v>
      </c>
      <c r="F68">
        <v>0.0516</v>
      </c>
      <c r="G68">
        <v>156.65</v>
      </c>
      <c r="K68">
        <f>SUM(K10:K67)</f>
        <v>2437643.7</v>
      </c>
      <c r="L68">
        <f>SUM(L10:L67)</f>
        <v>42751</v>
      </c>
      <c r="M68">
        <f>SUM(M10:M67)</f>
        <v>322057</v>
      </c>
      <c r="N68">
        <f>AVERAGE(N10:N67)</f>
        <v>0.176755172413793</v>
      </c>
      <c r="O68">
        <f>AVERAGE(O10:O67)</f>
        <v>172.858275862069</v>
      </c>
      <c r="Q68" s="5">
        <v>574520036128</v>
      </c>
      <c r="R68" t="s">
        <v>91</v>
      </c>
      <c r="S68">
        <v>11520.89</v>
      </c>
      <c r="T68">
        <v>310</v>
      </c>
      <c r="U68">
        <v>1737</v>
      </c>
      <c r="V68">
        <v>0.0864</v>
      </c>
      <c r="W68">
        <v>76.81</v>
      </c>
    </row>
    <row r="69" spans="1:23">
      <c r="A69" s="149">
        <v>528033010612</v>
      </c>
      <c r="B69" s="148" t="s">
        <v>99</v>
      </c>
      <c r="C69">
        <v>5829.49</v>
      </c>
      <c r="D69">
        <v>70</v>
      </c>
      <c r="E69">
        <v>1474</v>
      </c>
      <c r="F69">
        <v>0.0299</v>
      </c>
      <c r="G69">
        <v>132.49</v>
      </c>
      <c r="Q69" s="5">
        <v>583643847514</v>
      </c>
      <c r="R69" t="s">
        <v>92</v>
      </c>
      <c r="S69">
        <v>4418.44</v>
      </c>
      <c r="T69">
        <v>103</v>
      </c>
      <c r="U69">
        <v>632</v>
      </c>
      <c r="V69">
        <v>0.106</v>
      </c>
      <c r="W69">
        <v>65.95</v>
      </c>
    </row>
    <row r="70" spans="1:23">
      <c r="A70" s="149">
        <v>527119411115</v>
      </c>
      <c r="B70" s="148" t="s">
        <v>100</v>
      </c>
      <c r="C70">
        <v>843.93</v>
      </c>
      <c r="D70">
        <v>20</v>
      </c>
      <c r="E70">
        <v>66</v>
      </c>
      <c r="F70">
        <v>0.2121</v>
      </c>
      <c r="G70">
        <v>60.28</v>
      </c>
      <c r="Q70" s="5">
        <v>538307169296</v>
      </c>
      <c r="R70" t="s">
        <v>93</v>
      </c>
      <c r="S70">
        <v>4717.16</v>
      </c>
      <c r="T70">
        <v>48</v>
      </c>
      <c r="U70">
        <v>396</v>
      </c>
      <c r="V70">
        <v>0.0859</v>
      </c>
      <c r="W70">
        <v>138.74</v>
      </c>
    </row>
    <row r="71" spans="1:23">
      <c r="A71" s="149">
        <v>528047125345</v>
      </c>
      <c r="B71" s="148" t="s">
        <v>101</v>
      </c>
      <c r="C71">
        <v>1818.21</v>
      </c>
      <c r="D71">
        <v>35</v>
      </c>
      <c r="E71">
        <v>211</v>
      </c>
      <c r="F71">
        <v>0.0948</v>
      </c>
      <c r="G71">
        <v>90.91</v>
      </c>
      <c r="Q71" s="5">
        <v>527990475963</v>
      </c>
      <c r="R71" t="s">
        <v>95</v>
      </c>
      <c r="S71">
        <v>6514.31</v>
      </c>
      <c r="T71">
        <v>118</v>
      </c>
      <c r="U71">
        <v>1186</v>
      </c>
      <c r="V71">
        <v>0.0784</v>
      </c>
      <c r="W71">
        <v>70.05</v>
      </c>
    </row>
    <row r="72" spans="1:23">
      <c r="A72" s="149">
        <v>527183564590</v>
      </c>
      <c r="B72" s="148" t="s">
        <v>102</v>
      </c>
      <c r="C72">
        <v>1664.25</v>
      </c>
      <c r="D72">
        <v>27</v>
      </c>
      <c r="E72">
        <v>155</v>
      </c>
      <c r="F72">
        <v>0.1355</v>
      </c>
      <c r="G72">
        <v>79.25</v>
      </c>
      <c r="Q72" s="5">
        <v>528064232769</v>
      </c>
      <c r="R72" t="s">
        <v>96</v>
      </c>
      <c r="S72">
        <v>1185.24</v>
      </c>
      <c r="T72">
        <v>26</v>
      </c>
      <c r="U72">
        <v>118</v>
      </c>
      <c r="V72">
        <v>0.1441</v>
      </c>
      <c r="W72">
        <v>69.72</v>
      </c>
    </row>
    <row r="73" spans="1:23">
      <c r="A73" s="149">
        <v>541918489832</v>
      </c>
      <c r="B73" s="148" t="s">
        <v>103</v>
      </c>
      <c r="C73">
        <v>2914.48</v>
      </c>
      <c r="D73">
        <v>77</v>
      </c>
      <c r="E73">
        <v>526</v>
      </c>
      <c r="F73">
        <v>0.1293</v>
      </c>
      <c r="G73">
        <v>42.86</v>
      </c>
      <c r="Q73" s="5">
        <v>538192543595</v>
      </c>
      <c r="R73" t="s">
        <v>97</v>
      </c>
      <c r="S73">
        <v>8214.12</v>
      </c>
      <c r="T73">
        <v>75</v>
      </c>
      <c r="U73">
        <v>1457</v>
      </c>
      <c r="V73">
        <v>0.0453</v>
      </c>
      <c r="W73">
        <v>124.46</v>
      </c>
    </row>
    <row r="74" spans="1:23">
      <c r="A74" s="149">
        <v>538305797734</v>
      </c>
      <c r="B74" s="148" t="s">
        <v>104</v>
      </c>
      <c r="C74">
        <v>22867.82</v>
      </c>
      <c r="D74">
        <v>174</v>
      </c>
      <c r="E74">
        <v>1660</v>
      </c>
      <c r="F74">
        <v>0.0934</v>
      </c>
      <c r="G74">
        <v>147.53</v>
      </c>
      <c r="Q74" s="5">
        <v>528033010612</v>
      </c>
      <c r="R74" t="s">
        <v>98</v>
      </c>
      <c r="S74">
        <v>4944.24</v>
      </c>
      <c r="T74">
        <v>59</v>
      </c>
      <c r="U74">
        <v>1507</v>
      </c>
      <c r="V74">
        <v>0.0192</v>
      </c>
      <c r="W74">
        <v>170.49</v>
      </c>
    </row>
    <row r="75" spans="1:23">
      <c r="A75" s="149">
        <v>538263950177</v>
      </c>
      <c r="B75" s="148" t="s">
        <v>105</v>
      </c>
      <c r="C75">
        <v>72908.62</v>
      </c>
      <c r="D75">
        <v>521</v>
      </c>
      <c r="E75">
        <v>4151</v>
      </c>
      <c r="F75">
        <v>0.1111</v>
      </c>
      <c r="G75">
        <v>158.15</v>
      </c>
      <c r="Q75" s="5">
        <v>527119411115</v>
      </c>
      <c r="R75" t="s">
        <v>99</v>
      </c>
      <c r="S75">
        <v>525.83</v>
      </c>
      <c r="T75">
        <v>12</v>
      </c>
      <c r="U75">
        <v>86</v>
      </c>
      <c r="V75">
        <v>0.1279</v>
      </c>
      <c r="W75">
        <v>47.8</v>
      </c>
    </row>
    <row r="76" spans="1:23">
      <c r="A76" s="149">
        <v>621584076904</v>
      </c>
      <c r="B76" s="148" t="s">
        <v>106</v>
      </c>
      <c r="C76">
        <v>0</v>
      </c>
      <c r="D76">
        <v>0</v>
      </c>
      <c r="E76">
        <v>0</v>
      </c>
      <c r="F76">
        <v>0</v>
      </c>
      <c r="G76">
        <v>0</v>
      </c>
      <c r="Q76" s="5">
        <v>528047125345</v>
      </c>
      <c r="R76" t="s">
        <v>100</v>
      </c>
      <c r="S76">
        <v>1055.01</v>
      </c>
      <c r="T76">
        <v>20</v>
      </c>
      <c r="U76">
        <v>249</v>
      </c>
      <c r="V76">
        <v>0.0763</v>
      </c>
      <c r="W76">
        <v>55.53</v>
      </c>
    </row>
    <row r="77" spans="3:23">
      <c r="C77">
        <f>SUM(C10:C76)</f>
        <v>2899519.47</v>
      </c>
      <c r="D77">
        <f>SUM(D10:D76)</f>
        <v>57904</v>
      </c>
      <c r="E77">
        <f>SUM(E10:E76)</f>
        <v>292689</v>
      </c>
      <c r="F77">
        <f>AVERAGE(F10:F76)</f>
        <v>0.0971537313432836</v>
      </c>
      <c r="G77">
        <f>AVERAGE(G10:G76)</f>
        <v>92.2337313432836</v>
      </c>
      <c r="Q77" s="5">
        <v>587405880719</v>
      </c>
      <c r="R77" t="s">
        <v>79</v>
      </c>
      <c r="S77">
        <v>11715.72</v>
      </c>
      <c r="T77">
        <v>101</v>
      </c>
      <c r="U77">
        <v>1712</v>
      </c>
      <c r="V77">
        <v>0.0461</v>
      </c>
      <c r="W77">
        <v>148.3</v>
      </c>
    </row>
    <row r="78" spans="17:23">
      <c r="Q78" s="5">
        <v>538314893621</v>
      </c>
      <c r="R78" t="s">
        <v>80</v>
      </c>
      <c r="S78">
        <v>1515.35</v>
      </c>
      <c r="T78">
        <v>21</v>
      </c>
      <c r="U78">
        <v>537</v>
      </c>
      <c r="V78">
        <v>0.0298</v>
      </c>
      <c r="W78">
        <v>94.71</v>
      </c>
    </row>
    <row r="79" spans="19:23">
      <c r="S79">
        <f>SUM(S10:S78)</f>
        <v>832048.65</v>
      </c>
      <c r="T79">
        <f>SUM(T10:T78)</f>
        <v>14142</v>
      </c>
      <c r="U79">
        <f>SUM(U10:U78)</f>
        <v>223856</v>
      </c>
      <c r="V79">
        <f>AVERAGE(V10:V78)</f>
        <v>0.0559942028985507</v>
      </c>
      <c r="W79">
        <f>AVERAGE(W10:W78)</f>
        <v>83.7346376811594</v>
      </c>
    </row>
  </sheetData>
  <mergeCells count="3">
    <mergeCell ref="A8:B9"/>
    <mergeCell ref="I8:J9"/>
    <mergeCell ref="Q8:R9"/>
  </mergeCells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04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  <col min="2" max="3" width="17.5555555555556" customWidth="1"/>
    <col min="4" max="5" width="19.7777777777778" customWidth="1"/>
    <col min="6" max="6" width="15.2222222222222" customWidth="1"/>
  </cols>
  <sheetData>
    <row r="3" spans="1:6">
      <c r="A3" t="s">
        <v>109</v>
      </c>
      <c r="B3" t="s">
        <v>466</v>
      </c>
      <c r="C3" t="s">
        <v>467</v>
      </c>
      <c r="D3" t="s">
        <v>468</v>
      </c>
      <c r="E3" t="s">
        <v>469</v>
      </c>
      <c r="F3" t="s">
        <v>470</v>
      </c>
    </row>
    <row r="4" spans="1:6">
      <c r="A4" s="5">
        <v>14816670119</v>
      </c>
      <c r="B4">
        <v>1915.49</v>
      </c>
      <c r="C4">
        <v>235</v>
      </c>
      <c r="D4">
        <v>1504</v>
      </c>
      <c r="E4">
        <v>0.0964</v>
      </c>
      <c r="F4">
        <v>13.21</v>
      </c>
    </row>
    <row r="5" spans="1:6">
      <c r="A5" s="5">
        <v>15699771744</v>
      </c>
      <c r="B5">
        <v>115317.97</v>
      </c>
      <c r="C5">
        <v>4445</v>
      </c>
      <c r="D5">
        <v>10035</v>
      </c>
      <c r="E5">
        <v>0.1322</v>
      </c>
      <c r="F5">
        <v>86.9</v>
      </c>
    </row>
    <row r="6" spans="1:6">
      <c r="A6" s="5">
        <v>15699803229</v>
      </c>
      <c r="B6">
        <v>51904.63</v>
      </c>
      <c r="C6">
        <v>2638</v>
      </c>
      <c r="D6">
        <v>8806</v>
      </c>
      <c r="E6">
        <v>0.1671</v>
      </c>
      <c r="F6">
        <v>35.29</v>
      </c>
    </row>
    <row r="7" spans="1:6">
      <c r="A7" s="5">
        <v>16175250812</v>
      </c>
      <c r="B7">
        <v>5826.45</v>
      </c>
      <c r="C7">
        <v>262</v>
      </c>
      <c r="D7">
        <v>1345</v>
      </c>
      <c r="E7">
        <v>0.0981</v>
      </c>
      <c r="F7">
        <v>44.14</v>
      </c>
    </row>
    <row r="8" spans="1:6">
      <c r="A8" s="5">
        <v>17059283658</v>
      </c>
      <c r="B8">
        <v>4845.95</v>
      </c>
      <c r="C8">
        <v>552</v>
      </c>
      <c r="D8">
        <v>1665</v>
      </c>
      <c r="E8">
        <v>0.1459</v>
      </c>
      <c r="F8">
        <v>19.94</v>
      </c>
    </row>
    <row r="9" spans="1:6">
      <c r="A9" s="5">
        <v>17609656669</v>
      </c>
      <c r="B9">
        <v>2006.59</v>
      </c>
      <c r="C9">
        <v>109</v>
      </c>
      <c r="D9">
        <v>743</v>
      </c>
      <c r="E9">
        <v>0.1265</v>
      </c>
      <c r="F9">
        <v>21.35</v>
      </c>
    </row>
    <row r="10" spans="1:6">
      <c r="A10" s="5">
        <v>17609664652</v>
      </c>
      <c r="B10">
        <v>1498.41</v>
      </c>
      <c r="C10">
        <v>224</v>
      </c>
      <c r="D10">
        <v>950</v>
      </c>
      <c r="E10">
        <v>0.1768</v>
      </c>
      <c r="F10">
        <v>8.92</v>
      </c>
    </row>
    <row r="11" spans="1:6">
      <c r="A11" s="5">
        <v>17609716325</v>
      </c>
      <c r="B11">
        <v>3044.1</v>
      </c>
      <c r="C11">
        <v>207</v>
      </c>
      <c r="D11">
        <v>288</v>
      </c>
      <c r="E11">
        <v>0.1944</v>
      </c>
      <c r="F11">
        <v>54.36</v>
      </c>
    </row>
    <row r="12" spans="1:6">
      <c r="A12" s="5">
        <v>17609756261</v>
      </c>
      <c r="B12">
        <v>15695.53</v>
      </c>
      <c r="C12">
        <v>1895</v>
      </c>
      <c r="D12">
        <v>2726</v>
      </c>
      <c r="E12">
        <v>0.1999</v>
      </c>
      <c r="F12">
        <v>28.8</v>
      </c>
    </row>
    <row r="13" spans="1:6">
      <c r="A13" s="5">
        <v>17609832853</v>
      </c>
      <c r="B13">
        <v>9300.61</v>
      </c>
      <c r="C13">
        <v>3233</v>
      </c>
      <c r="D13">
        <v>6616</v>
      </c>
      <c r="E13">
        <v>0.3103</v>
      </c>
      <c r="F13">
        <v>4.53</v>
      </c>
    </row>
    <row r="14" spans="1:6">
      <c r="A14" s="5">
        <v>17609936348</v>
      </c>
      <c r="B14">
        <v>911.81</v>
      </c>
      <c r="C14">
        <v>328</v>
      </c>
      <c r="D14">
        <v>739</v>
      </c>
      <c r="E14">
        <v>0.203</v>
      </c>
      <c r="F14">
        <v>6.08</v>
      </c>
    </row>
    <row r="15" spans="1:6">
      <c r="A15" s="5">
        <v>17609980146</v>
      </c>
      <c r="B15">
        <v>2016.16</v>
      </c>
      <c r="C15">
        <v>652</v>
      </c>
      <c r="D15">
        <v>1645</v>
      </c>
      <c r="E15">
        <v>0.2985</v>
      </c>
      <c r="F15">
        <v>4.11</v>
      </c>
    </row>
    <row r="16" spans="1:6">
      <c r="A16" s="5">
        <v>17704561464</v>
      </c>
      <c r="B16">
        <v>29506.78</v>
      </c>
      <c r="C16">
        <v>1948</v>
      </c>
      <c r="D16">
        <v>6347</v>
      </c>
      <c r="E16">
        <v>0.2121</v>
      </c>
      <c r="F16">
        <v>21.92</v>
      </c>
    </row>
    <row r="17" spans="1:6">
      <c r="A17" s="5">
        <v>18943200386</v>
      </c>
      <c r="B17">
        <v>2558.69</v>
      </c>
      <c r="C17">
        <v>727</v>
      </c>
      <c r="D17">
        <v>1725</v>
      </c>
      <c r="E17">
        <v>0.3351</v>
      </c>
      <c r="F17">
        <v>4.43</v>
      </c>
    </row>
    <row r="18" spans="1:6">
      <c r="A18" s="5">
        <v>19539059607</v>
      </c>
      <c r="B18">
        <v>34237.94</v>
      </c>
      <c r="C18">
        <v>1818</v>
      </c>
      <c r="D18">
        <v>5088</v>
      </c>
      <c r="E18">
        <v>0.1584</v>
      </c>
      <c r="F18">
        <v>42.48</v>
      </c>
    </row>
    <row r="19" spans="1:6">
      <c r="A19" s="5">
        <v>37253526527</v>
      </c>
      <c r="B19">
        <v>13091.36</v>
      </c>
      <c r="C19">
        <v>1148</v>
      </c>
      <c r="D19">
        <v>3548</v>
      </c>
      <c r="E19">
        <v>0.259</v>
      </c>
      <c r="F19">
        <v>14.25</v>
      </c>
    </row>
    <row r="20" spans="1:6">
      <c r="A20" s="5">
        <v>37253770022</v>
      </c>
      <c r="B20">
        <v>2937.51</v>
      </c>
      <c r="C20">
        <v>422</v>
      </c>
      <c r="D20">
        <v>796</v>
      </c>
      <c r="E20">
        <v>0.2148</v>
      </c>
      <c r="F20">
        <v>17.18</v>
      </c>
    </row>
    <row r="21" spans="1:6">
      <c r="A21" s="5">
        <v>37254243740</v>
      </c>
      <c r="B21">
        <v>4032.59</v>
      </c>
      <c r="C21">
        <v>260</v>
      </c>
      <c r="D21">
        <v>1091</v>
      </c>
      <c r="E21">
        <v>0.121</v>
      </c>
      <c r="F21">
        <v>30.55</v>
      </c>
    </row>
    <row r="22" spans="1:6">
      <c r="A22" s="5">
        <v>37318730769</v>
      </c>
      <c r="B22">
        <v>29186.16</v>
      </c>
      <c r="C22">
        <v>2395</v>
      </c>
      <c r="D22">
        <v>6577</v>
      </c>
      <c r="E22">
        <v>0.2015</v>
      </c>
      <c r="F22">
        <v>22.03</v>
      </c>
    </row>
    <row r="23" spans="1:6">
      <c r="A23" s="5">
        <v>39290708556</v>
      </c>
      <c r="B23">
        <v>345125.29</v>
      </c>
      <c r="C23">
        <v>5912</v>
      </c>
      <c r="D23">
        <v>17052</v>
      </c>
      <c r="E23">
        <v>0.162</v>
      </c>
      <c r="F23">
        <v>124.95</v>
      </c>
    </row>
    <row r="24" spans="1:6">
      <c r="A24" s="5">
        <v>39788807046</v>
      </c>
      <c r="B24">
        <v>15596.33</v>
      </c>
      <c r="C24">
        <v>1180</v>
      </c>
      <c r="D24">
        <v>3984</v>
      </c>
      <c r="E24">
        <v>0.1631</v>
      </c>
      <c r="F24">
        <v>23.99</v>
      </c>
    </row>
    <row r="25" spans="1:6">
      <c r="A25" s="5">
        <v>39800042951</v>
      </c>
      <c r="B25">
        <v>11952.24</v>
      </c>
      <c r="C25">
        <v>482</v>
      </c>
      <c r="D25">
        <v>1927</v>
      </c>
      <c r="E25">
        <v>0.1095</v>
      </c>
      <c r="F25">
        <v>56.65</v>
      </c>
    </row>
    <row r="26" spans="1:6">
      <c r="A26" s="5">
        <v>39829692578</v>
      </c>
      <c r="B26">
        <v>10205.24</v>
      </c>
      <c r="C26">
        <v>980</v>
      </c>
      <c r="D26">
        <v>1564</v>
      </c>
      <c r="E26">
        <v>0.2244</v>
      </c>
      <c r="F26">
        <v>29.07</v>
      </c>
    </row>
    <row r="27" spans="1:6">
      <c r="A27" s="5">
        <v>40596755110</v>
      </c>
      <c r="B27">
        <v>20019.98</v>
      </c>
      <c r="C27">
        <v>1023</v>
      </c>
      <c r="D27">
        <v>11416</v>
      </c>
      <c r="E27">
        <v>0.0734</v>
      </c>
      <c r="F27">
        <v>23.89</v>
      </c>
    </row>
    <row r="28" spans="1:6">
      <c r="A28" s="5">
        <v>40611478319</v>
      </c>
      <c r="B28">
        <v>31784.43</v>
      </c>
      <c r="C28">
        <v>427</v>
      </c>
      <c r="D28">
        <v>4604</v>
      </c>
      <c r="E28">
        <v>0.068</v>
      </c>
      <c r="F28">
        <v>101.55</v>
      </c>
    </row>
    <row r="29" spans="1:6">
      <c r="A29" s="5">
        <v>41141176393</v>
      </c>
      <c r="B29">
        <v>518810.84</v>
      </c>
      <c r="C29">
        <v>11844</v>
      </c>
      <c r="D29">
        <v>36057</v>
      </c>
      <c r="E29">
        <v>0.1609</v>
      </c>
      <c r="F29">
        <v>89.4</v>
      </c>
    </row>
    <row r="30" spans="1:6">
      <c r="A30" s="5">
        <v>42300643952</v>
      </c>
      <c r="B30">
        <v>2429.75</v>
      </c>
      <c r="C30">
        <v>49</v>
      </c>
      <c r="D30">
        <v>551</v>
      </c>
      <c r="E30">
        <v>0.0708</v>
      </c>
      <c r="F30">
        <v>62.3</v>
      </c>
    </row>
    <row r="31" spans="1:6">
      <c r="A31" s="5">
        <v>42301063223</v>
      </c>
      <c r="B31">
        <v>871.33</v>
      </c>
      <c r="C31">
        <v>51</v>
      </c>
      <c r="D31">
        <v>306</v>
      </c>
      <c r="E31">
        <v>0.1111</v>
      </c>
      <c r="F31">
        <v>25.63</v>
      </c>
    </row>
    <row r="32" spans="1:6">
      <c r="A32" s="5">
        <v>42759737847</v>
      </c>
      <c r="B32">
        <v>20549.06</v>
      </c>
      <c r="C32">
        <v>320</v>
      </c>
      <c r="D32">
        <v>4068</v>
      </c>
      <c r="E32">
        <v>0.0661</v>
      </c>
      <c r="F32">
        <v>76.39</v>
      </c>
    </row>
    <row r="33" spans="1:6">
      <c r="A33" s="5">
        <v>43893226461</v>
      </c>
      <c r="B33">
        <v>6362.9</v>
      </c>
      <c r="C33">
        <v>858</v>
      </c>
      <c r="D33">
        <v>1978</v>
      </c>
      <c r="E33">
        <v>0.1926</v>
      </c>
      <c r="F33">
        <v>16.7</v>
      </c>
    </row>
    <row r="34" spans="1:6">
      <c r="A34" s="5">
        <v>43988989706</v>
      </c>
      <c r="B34">
        <v>16908.31</v>
      </c>
      <c r="C34">
        <v>3054</v>
      </c>
      <c r="D34">
        <v>8280</v>
      </c>
      <c r="E34">
        <v>0.3164</v>
      </c>
      <c r="F34">
        <v>6.45</v>
      </c>
    </row>
    <row r="35" spans="1:6">
      <c r="A35" s="5">
        <v>520538406051</v>
      </c>
      <c r="B35">
        <v>49222.74</v>
      </c>
      <c r="C35">
        <v>809</v>
      </c>
      <c r="D35">
        <v>6481</v>
      </c>
      <c r="E35">
        <v>0.0727</v>
      </c>
      <c r="F35">
        <v>104.51</v>
      </c>
    </row>
    <row r="36" spans="1:6">
      <c r="A36" s="5">
        <v>521804256985</v>
      </c>
      <c r="B36">
        <v>34887.19</v>
      </c>
      <c r="C36">
        <v>646</v>
      </c>
      <c r="D36">
        <v>5518</v>
      </c>
      <c r="E36">
        <v>0.0835</v>
      </c>
      <c r="F36">
        <v>75.68</v>
      </c>
    </row>
    <row r="37" spans="1:6">
      <c r="A37" s="5">
        <v>521869636173</v>
      </c>
      <c r="B37">
        <v>8174.05</v>
      </c>
      <c r="C37">
        <v>268</v>
      </c>
      <c r="D37">
        <v>1119</v>
      </c>
      <c r="E37">
        <v>0.1743</v>
      </c>
      <c r="F37">
        <v>41.92</v>
      </c>
    </row>
    <row r="38" spans="1:6">
      <c r="A38" s="5">
        <v>523138079161</v>
      </c>
      <c r="B38">
        <v>634.64</v>
      </c>
      <c r="C38">
        <v>105</v>
      </c>
      <c r="D38">
        <v>380</v>
      </c>
      <c r="E38">
        <v>0.1632</v>
      </c>
      <c r="F38">
        <v>10.24</v>
      </c>
    </row>
    <row r="39" spans="1:6">
      <c r="A39" s="5">
        <v>524754970729</v>
      </c>
      <c r="B39">
        <v>2507.04</v>
      </c>
      <c r="C39">
        <v>66</v>
      </c>
      <c r="D39">
        <v>715</v>
      </c>
      <c r="E39">
        <v>0.0643</v>
      </c>
      <c r="F39">
        <v>54.5</v>
      </c>
    </row>
    <row r="40" spans="1:6">
      <c r="A40" s="5">
        <v>525000115434</v>
      </c>
      <c r="B40">
        <v>42035.16</v>
      </c>
      <c r="C40">
        <v>3352</v>
      </c>
      <c r="D40">
        <v>8866</v>
      </c>
      <c r="E40">
        <v>0.3053</v>
      </c>
      <c r="F40">
        <v>15.53</v>
      </c>
    </row>
    <row r="41" spans="1:6">
      <c r="A41" s="5">
        <v>525048016525</v>
      </c>
      <c r="B41">
        <v>4734.27</v>
      </c>
      <c r="C41">
        <v>231</v>
      </c>
      <c r="D41">
        <v>1166</v>
      </c>
      <c r="E41">
        <v>0.0815</v>
      </c>
      <c r="F41">
        <v>49.83</v>
      </c>
    </row>
    <row r="42" spans="1:6">
      <c r="A42" s="5">
        <v>525281347377</v>
      </c>
      <c r="B42">
        <v>233.9</v>
      </c>
      <c r="C42">
        <v>7</v>
      </c>
      <c r="D42">
        <v>54</v>
      </c>
      <c r="E42">
        <v>0.1111</v>
      </c>
      <c r="F42">
        <v>38.98</v>
      </c>
    </row>
    <row r="43" spans="1:6">
      <c r="A43" s="5">
        <v>526145930115</v>
      </c>
      <c r="B43">
        <v>9143.94</v>
      </c>
      <c r="C43">
        <v>140</v>
      </c>
      <c r="D43">
        <v>811</v>
      </c>
      <c r="E43">
        <v>0.1221</v>
      </c>
      <c r="F43">
        <v>92.36</v>
      </c>
    </row>
    <row r="44" spans="1:6">
      <c r="A44" s="5">
        <v>527119411115</v>
      </c>
      <c r="B44">
        <v>843.93</v>
      </c>
      <c r="C44">
        <v>20</v>
      </c>
      <c r="D44">
        <v>66</v>
      </c>
      <c r="E44">
        <v>0.2121</v>
      </c>
      <c r="F44">
        <v>60.28</v>
      </c>
    </row>
    <row r="45" spans="1:6">
      <c r="A45" s="5">
        <v>527169293681</v>
      </c>
      <c r="B45">
        <v>457.57</v>
      </c>
      <c r="C45">
        <v>15</v>
      </c>
      <c r="D45">
        <v>404</v>
      </c>
      <c r="E45">
        <v>0.0248</v>
      </c>
      <c r="F45">
        <v>45.76</v>
      </c>
    </row>
    <row r="46" spans="1:6">
      <c r="A46" s="5">
        <v>527183564590</v>
      </c>
      <c r="B46">
        <v>1664.25</v>
      </c>
      <c r="C46">
        <v>27</v>
      </c>
      <c r="D46">
        <v>155</v>
      </c>
      <c r="E46">
        <v>0.1355</v>
      </c>
      <c r="F46">
        <v>79.25</v>
      </c>
    </row>
    <row r="47" spans="1:6">
      <c r="A47" s="5">
        <v>527678427514</v>
      </c>
      <c r="B47">
        <v>4294.2</v>
      </c>
      <c r="C47">
        <v>110</v>
      </c>
      <c r="D47">
        <v>335</v>
      </c>
      <c r="E47">
        <v>0.203</v>
      </c>
      <c r="F47">
        <v>63.15</v>
      </c>
    </row>
    <row r="48" spans="1:6">
      <c r="A48" s="5">
        <v>527719726342</v>
      </c>
      <c r="B48">
        <v>694.4</v>
      </c>
      <c r="C48">
        <v>12</v>
      </c>
      <c r="D48">
        <v>81</v>
      </c>
      <c r="E48">
        <v>0.1111</v>
      </c>
      <c r="F48">
        <v>77.16</v>
      </c>
    </row>
    <row r="49" spans="1:6">
      <c r="A49" s="5">
        <v>527733177957</v>
      </c>
      <c r="B49">
        <v>3098.95</v>
      </c>
      <c r="C49">
        <v>104</v>
      </c>
      <c r="D49">
        <v>411</v>
      </c>
      <c r="E49">
        <v>0.1849</v>
      </c>
      <c r="F49">
        <v>40.78</v>
      </c>
    </row>
    <row r="50" spans="1:6">
      <c r="A50" s="5">
        <v>527733221669</v>
      </c>
      <c r="B50">
        <v>972.67</v>
      </c>
      <c r="C50">
        <v>26</v>
      </c>
      <c r="D50">
        <v>98</v>
      </c>
      <c r="E50">
        <v>0.1735</v>
      </c>
      <c r="F50">
        <v>57.22</v>
      </c>
    </row>
    <row r="51" spans="1:6">
      <c r="A51" s="5">
        <v>527733381602</v>
      </c>
      <c r="B51">
        <v>487.02</v>
      </c>
      <c r="C51">
        <v>21</v>
      </c>
      <c r="D51">
        <v>433</v>
      </c>
      <c r="E51">
        <v>0.0346</v>
      </c>
      <c r="F51">
        <v>32.47</v>
      </c>
    </row>
    <row r="52" spans="1:6">
      <c r="A52" s="5">
        <v>527733589105</v>
      </c>
      <c r="B52">
        <v>9058.8</v>
      </c>
      <c r="C52">
        <v>706</v>
      </c>
      <c r="D52">
        <v>1774</v>
      </c>
      <c r="E52">
        <v>0.2396</v>
      </c>
      <c r="F52">
        <v>21.31</v>
      </c>
    </row>
    <row r="53" spans="1:6">
      <c r="A53" s="5">
        <v>527733653043</v>
      </c>
      <c r="B53">
        <v>33471.5</v>
      </c>
      <c r="C53">
        <v>2238</v>
      </c>
      <c r="D53">
        <v>5267</v>
      </c>
      <c r="E53">
        <v>0.2561</v>
      </c>
      <c r="F53">
        <v>24.81</v>
      </c>
    </row>
    <row r="54" spans="1:6">
      <c r="A54" s="5">
        <v>527990475963</v>
      </c>
      <c r="B54">
        <v>7815.69</v>
      </c>
      <c r="C54">
        <v>142</v>
      </c>
      <c r="D54">
        <v>989</v>
      </c>
      <c r="E54">
        <v>0.1153</v>
      </c>
      <c r="F54">
        <v>68.56</v>
      </c>
    </row>
    <row r="55" spans="1:6">
      <c r="A55" s="5">
        <v>527990607768</v>
      </c>
      <c r="B55">
        <v>56.17</v>
      </c>
      <c r="C55">
        <v>2</v>
      </c>
      <c r="D55">
        <v>42</v>
      </c>
      <c r="E55">
        <v>0.0476</v>
      </c>
      <c r="F55">
        <v>28.09</v>
      </c>
    </row>
    <row r="56" spans="1:6">
      <c r="A56" s="5">
        <v>527990679684</v>
      </c>
      <c r="B56">
        <v>9253.42</v>
      </c>
      <c r="C56">
        <v>336</v>
      </c>
      <c r="D56">
        <v>1738</v>
      </c>
      <c r="E56">
        <v>0.187</v>
      </c>
      <c r="F56">
        <v>28.47</v>
      </c>
    </row>
    <row r="57" spans="1:6">
      <c r="A57" s="5">
        <v>527990951359</v>
      </c>
      <c r="B57">
        <v>6667.21</v>
      </c>
      <c r="C57">
        <v>117</v>
      </c>
      <c r="D57">
        <v>293</v>
      </c>
      <c r="E57">
        <v>0.2628</v>
      </c>
      <c r="F57">
        <v>86.59</v>
      </c>
    </row>
    <row r="58" spans="1:6">
      <c r="A58" s="5">
        <v>528032990563</v>
      </c>
      <c r="B58">
        <v>453.78</v>
      </c>
      <c r="C58">
        <v>22</v>
      </c>
      <c r="D58">
        <v>89</v>
      </c>
      <c r="E58">
        <v>0.191</v>
      </c>
      <c r="F58">
        <v>26.69</v>
      </c>
    </row>
    <row r="59" spans="1:6">
      <c r="A59" s="5">
        <v>528033010612</v>
      </c>
      <c r="B59">
        <v>5829.49</v>
      </c>
      <c r="C59">
        <v>70</v>
      </c>
      <c r="D59">
        <v>1474</v>
      </c>
      <c r="E59">
        <v>0.0299</v>
      </c>
      <c r="F59">
        <v>132.49</v>
      </c>
    </row>
    <row r="60" spans="1:6">
      <c r="A60" s="5">
        <v>528033014551</v>
      </c>
      <c r="B60">
        <v>102.73</v>
      </c>
      <c r="C60">
        <v>3</v>
      </c>
      <c r="D60">
        <v>56</v>
      </c>
      <c r="E60">
        <v>0.0536</v>
      </c>
      <c r="F60">
        <v>34.24</v>
      </c>
    </row>
    <row r="61" spans="1:6">
      <c r="A61" s="5">
        <v>528033190141</v>
      </c>
      <c r="B61">
        <v>273.6</v>
      </c>
      <c r="C61">
        <v>6</v>
      </c>
      <c r="D61">
        <v>83</v>
      </c>
      <c r="E61">
        <v>0.0241</v>
      </c>
      <c r="F61">
        <v>136.8</v>
      </c>
    </row>
    <row r="62" spans="1:6">
      <c r="A62" s="5">
        <v>528046969601</v>
      </c>
      <c r="B62">
        <v>1199.74</v>
      </c>
      <c r="C62">
        <v>72</v>
      </c>
      <c r="D62">
        <v>188</v>
      </c>
      <c r="E62">
        <v>0.1968</v>
      </c>
      <c r="F62">
        <v>32.43</v>
      </c>
    </row>
    <row r="63" spans="1:6">
      <c r="A63" s="5">
        <v>528047125345</v>
      </c>
      <c r="B63">
        <v>1818.21</v>
      </c>
      <c r="C63">
        <v>35</v>
      </c>
      <c r="D63">
        <v>211</v>
      </c>
      <c r="E63">
        <v>0.0948</v>
      </c>
      <c r="F63">
        <v>90.91</v>
      </c>
    </row>
    <row r="64" spans="1:6">
      <c r="A64" s="5">
        <v>528047181291</v>
      </c>
      <c r="B64">
        <v>718.03</v>
      </c>
      <c r="C64">
        <v>16</v>
      </c>
      <c r="D64">
        <v>78</v>
      </c>
      <c r="E64">
        <v>0.1667</v>
      </c>
      <c r="F64">
        <v>55.23</v>
      </c>
    </row>
    <row r="65" spans="1:6">
      <c r="A65" s="5">
        <v>528064196860</v>
      </c>
      <c r="B65">
        <v>1544.67</v>
      </c>
      <c r="C65">
        <v>23</v>
      </c>
      <c r="D65">
        <v>65</v>
      </c>
      <c r="E65">
        <v>0.1385</v>
      </c>
      <c r="F65">
        <v>171.63</v>
      </c>
    </row>
    <row r="66" spans="1:6">
      <c r="A66" s="5">
        <v>528064232769</v>
      </c>
      <c r="B66">
        <v>791.5</v>
      </c>
      <c r="C66">
        <v>17</v>
      </c>
      <c r="D66">
        <v>106</v>
      </c>
      <c r="E66">
        <v>0.1038</v>
      </c>
      <c r="F66">
        <v>71.95</v>
      </c>
    </row>
    <row r="67" spans="1:6">
      <c r="A67" s="5">
        <v>528064336529</v>
      </c>
      <c r="B67">
        <v>5207.05</v>
      </c>
      <c r="C67">
        <v>194</v>
      </c>
      <c r="D67">
        <v>1059</v>
      </c>
      <c r="E67">
        <v>0.1558</v>
      </c>
      <c r="F67">
        <v>31.56</v>
      </c>
    </row>
    <row r="68" spans="1:6">
      <c r="A68" s="5">
        <v>528064556251</v>
      </c>
      <c r="B68">
        <v>373.97</v>
      </c>
      <c r="C68">
        <v>13</v>
      </c>
      <c r="D68">
        <v>120</v>
      </c>
      <c r="E68">
        <v>0.1083</v>
      </c>
      <c r="F68">
        <v>28.77</v>
      </c>
    </row>
    <row r="69" spans="1:6">
      <c r="A69" s="5">
        <v>528778018743</v>
      </c>
      <c r="B69">
        <v>31549.32</v>
      </c>
      <c r="C69">
        <v>585</v>
      </c>
      <c r="D69">
        <v>2894</v>
      </c>
      <c r="E69">
        <v>0.122</v>
      </c>
      <c r="F69">
        <v>89.37</v>
      </c>
    </row>
    <row r="70" spans="1:6">
      <c r="A70" s="5">
        <v>535688693680</v>
      </c>
      <c r="B70">
        <v>26869.8</v>
      </c>
      <c r="C70">
        <v>389</v>
      </c>
      <c r="D70">
        <v>6218</v>
      </c>
      <c r="E70">
        <v>0.0511</v>
      </c>
      <c r="F70">
        <v>84.5</v>
      </c>
    </row>
    <row r="71" spans="1:6">
      <c r="A71" s="5">
        <v>537537256568</v>
      </c>
      <c r="B71">
        <v>5688.81</v>
      </c>
      <c r="C71">
        <v>277</v>
      </c>
      <c r="D71">
        <v>2224</v>
      </c>
      <c r="E71">
        <v>0.0868</v>
      </c>
      <c r="F71">
        <v>29.48</v>
      </c>
    </row>
    <row r="72" spans="1:6">
      <c r="A72" s="5">
        <v>537752882633</v>
      </c>
      <c r="B72">
        <v>352768.77</v>
      </c>
      <c r="C72">
        <v>6332</v>
      </c>
      <c r="D72">
        <v>50864</v>
      </c>
      <c r="E72">
        <v>0.0902</v>
      </c>
      <c r="F72">
        <v>76.91</v>
      </c>
    </row>
    <row r="73" spans="1:6">
      <c r="A73" s="5">
        <v>537824984434</v>
      </c>
      <c r="B73">
        <v>4474.44</v>
      </c>
      <c r="C73">
        <v>475</v>
      </c>
      <c r="D73">
        <v>2378</v>
      </c>
      <c r="E73">
        <v>0.1489</v>
      </c>
      <c r="F73">
        <v>12.64</v>
      </c>
    </row>
    <row r="74" spans="1:6">
      <c r="A74" s="5">
        <v>537827368358</v>
      </c>
      <c r="B74">
        <v>16054.91</v>
      </c>
      <c r="C74">
        <v>868</v>
      </c>
      <c r="D74">
        <v>2519</v>
      </c>
      <c r="E74">
        <v>0.2279</v>
      </c>
      <c r="F74">
        <v>27.97</v>
      </c>
    </row>
    <row r="75" spans="1:6">
      <c r="A75" s="5">
        <v>537843990110</v>
      </c>
      <c r="B75">
        <v>743.2</v>
      </c>
      <c r="C75">
        <v>12</v>
      </c>
      <c r="D75">
        <v>166</v>
      </c>
      <c r="E75">
        <v>0.0482</v>
      </c>
      <c r="F75">
        <v>92.9</v>
      </c>
    </row>
    <row r="76" spans="1:6">
      <c r="A76" s="5">
        <v>538192543595</v>
      </c>
      <c r="B76">
        <v>11279.15</v>
      </c>
      <c r="C76">
        <v>101</v>
      </c>
      <c r="D76">
        <v>1396</v>
      </c>
      <c r="E76">
        <v>0.0516</v>
      </c>
      <c r="F76">
        <v>156.65</v>
      </c>
    </row>
    <row r="77" spans="1:6">
      <c r="A77" s="5">
        <v>538263950177</v>
      </c>
      <c r="B77">
        <v>72908.62</v>
      </c>
      <c r="C77">
        <v>521</v>
      </c>
      <c r="D77">
        <v>4151</v>
      </c>
      <c r="E77">
        <v>0.1111</v>
      </c>
      <c r="F77">
        <v>158.15</v>
      </c>
    </row>
    <row r="78" spans="1:6">
      <c r="A78" s="5">
        <v>538266122146</v>
      </c>
      <c r="B78">
        <v>6340.18</v>
      </c>
      <c r="C78">
        <v>71</v>
      </c>
      <c r="D78">
        <v>141</v>
      </c>
      <c r="E78">
        <v>0.227</v>
      </c>
      <c r="F78">
        <v>198.13</v>
      </c>
    </row>
    <row r="79" spans="1:6">
      <c r="A79" s="5">
        <v>538267926200</v>
      </c>
      <c r="B79">
        <v>275.59</v>
      </c>
      <c r="C79">
        <v>3</v>
      </c>
      <c r="D79">
        <v>343</v>
      </c>
      <c r="E79">
        <v>0.0088</v>
      </c>
      <c r="F79">
        <v>91.86</v>
      </c>
    </row>
    <row r="80" spans="1:6">
      <c r="A80" s="5">
        <v>538269442246</v>
      </c>
      <c r="B80">
        <v>6284.92</v>
      </c>
      <c r="C80">
        <v>69</v>
      </c>
      <c r="D80">
        <v>312</v>
      </c>
      <c r="E80">
        <v>0.1058</v>
      </c>
      <c r="F80">
        <v>190.45</v>
      </c>
    </row>
    <row r="81" spans="1:6">
      <c r="A81" s="5">
        <v>538305797734</v>
      </c>
      <c r="B81">
        <v>22867.82</v>
      </c>
      <c r="C81">
        <v>174</v>
      </c>
      <c r="D81">
        <v>1660</v>
      </c>
      <c r="E81">
        <v>0.0934</v>
      </c>
      <c r="F81">
        <v>147.53</v>
      </c>
    </row>
    <row r="82" spans="1:6">
      <c r="A82" s="5">
        <v>538307169296</v>
      </c>
      <c r="B82">
        <v>4965.24</v>
      </c>
      <c r="C82">
        <v>52</v>
      </c>
      <c r="D82">
        <v>383</v>
      </c>
      <c r="E82">
        <v>0.1097</v>
      </c>
      <c r="F82">
        <v>118.22</v>
      </c>
    </row>
    <row r="83" spans="1:6">
      <c r="A83" s="5">
        <v>538312709167</v>
      </c>
      <c r="B83">
        <v>25881.42</v>
      </c>
      <c r="C83">
        <v>212</v>
      </c>
      <c r="D83">
        <v>1914</v>
      </c>
      <c r="E83">
        <v>0.1066</v>
      </c>
      <c r="F83">
        <v>126.87</v>
      </c>
    </row>
    <row r="84" spans="1:6">
      <c r="A84" s="5">
        <v>538314893621</v>
      </c>
      <c r="B84">
        <v>3637.5</v>
      </c>
      <c r="C84">
        <v>51</v>
      </c>
      <c r="D84">
        <v>637</v>
      </c>
      <c r="E84">
        <v>0.0502</v>
      </c>
      <c r="F84">
        <v>113.67</v>
      </c>
    </row>
    <row r="85" spans="1:6">
      <c r="A85" s="5">
        <v>538349196723</v>
      </c>
      <c r="B85">
        <v>10281.21</v>
      </c>
      <c r="C85">
        <v>71</v>
      </c>
      <c r="D85">
        <v>565</v>
      </c>
      <c r="E85">
        <v>0.1062</v>
      </c>
      <c r="F85">
        <v>171.35</v>
      </c>
    </row>
    <row r="86" spans="1:6">
      <c r="A86" s="5">
        <v>538354076404</v>
      </c>
      <c r="B86">
        <v>15473.81</v>
      </c>
      <c r="C86">
        <v>183</v>
      </c>
      <c r="D86">
        <v>1929</v>
      </c>
      <c r="E86">
        <v>0.0897</v>
      </c>
      <c r="F86">
        <v>89.44</v>
      </c>
    </row>
    <row r="87" spans="1:6">
      <c r="A87" s="5">
        <v>538927350752</v>
      </c>
      <c r="B87">
        <v>1370.49</v>
      </c>
      <c r="C87">
        <v>30</v>
      </c>
      <c r="D87">
        <v>230</v>
      </c>
      <c r="E87">
        <v>0.1217</v>
      </c>
      <c r="F87">
        <v>48.95</v>
      </c>
    </row>
    <row r="88" spans="1:6">
      <c r="A88" s="5">
        <v>539325022308</v>
      </c>
      <c r="B88">
        <v>9756.71</v>
      </c>
      <c r="C88">
        <v>133</v>
      </c>
      <c r="D88">
        <v>1186</v>
      </c>
      <c r="E88">
        <v>0.0944</v>
      </c>
      <c r="F88">
        <v>87.11</v>
      </c>
    </row>
    <row r="89" spans="1:6">
      <c r="A89" s="5">
        <v>539854510916</v>
      </c>
      <c r="B89">
        <v>51506.6</v>
      </c>
      <c r="C89">
        <v>927</v>
      </c>
      <c r="D89">
        <v>6933</v>
      </c>
      <c r="E89">
        <v>0.1008</v>
      </c>
      <c r="F89">
        <v>73.69</v>
      </c>
    </row>
    <row r="90" spans="1:6">
      <c r="A90" s="5">
        <v>541918489832</v>
      </c>
      <c r="B90">
        <v>2914.48</v>
      </c>
      <c r="C90">
        <v>77</v>
      </c>
      <c r="D90">
        <v>526</v>
      </c>
      <c r="E90">
        <v>0.1293</v>
      </c>
      <c r="F90">
        <v>42.86</v>
      </c>
    </row>
    <row r="91" spans="1:6">
      <c r="A91" s="5">
        <v>542631276327</v>
      </c>
      <c r="B91">
        <v>1685.08</v>
      </c>
      <c r="C91">
        <v>43</v>
      </c>
      <c r="D91">
        <v>421</v>
      </c>
      <c r="E91">
        <v>0.0879</v>
      </c>
      <c r="F91">
        <v>45.54</v>
      </c>
    </row>
    <row r="92" spans="1:6">
      <c r="A92" s="5">
        <v>544053639760</v>
      </c>
      <c r="B92">
        <v>5847.95</v>
      </c>
      <c r="C92">
        <v>203</v>
      </c>
      <c r="D92">
        <v>1384</v>
      </c>
      <c r="E92">
        <v>0.1077</v>
      </c>
      <c r="F92">
        <v>39.25</v>
      </c>
    </row>
    <row r="93" spans="1:6">
      <c r="A93" s="5">
        <v>547190677216</v>
      </c>
      <c r="B93">
        <v>817.04</v>
      </c>
      <c r="C93">
        <v>33</v>
      </c>
      <c r="D93">
        <v>79</v>
      </c>
      <c r="E93">
        <v>0.3924</v>
      </c>
      <c r="F93">
        <v>26.36</v>
      </c>
    </row>
    <row r="94" spans="1:6">
      <c r="A94" s="5">
        <v>548003777683</v>
      </c>
      <c r="B94">
        <v>10298.52</v>
      </c>
      <c r="C94">
        <v>472</v>
      </c>
      <c r="D94">
        <v>1378</v>
      </c>
      <c r="E94">
        <v>0.2025</v>
      </c>
      <c r="F94">
        <v>36.91</v>
      </c>
    </row>
    <row r="95" spans="1:6">
      <c r="A95" s="5">
        <v>548659653553</v>
      </c>
      <c r="B95">
        <v>8429.73</v>
      </c>
      <c r="C95">
        <v>141</v>
      </c>
      <c r="D95">
        <v>735</v>
      </c>
      <c r="E95">
        <v>0.1007</v>
      </c>
      <c r="F95">
        <v>113.92</v>
      </c>
    </row>
    <row r="96" spans="1:6">
      <c r="A96" s="5">
        <v>553066686610</v>
      </c>
      <c r="B96">
        <v>2833.21</v>
      </c>
      <c r="C96">
        <v>206</v>
      </c>
      <c r="D96">
        <v>658</v>
      </c>
      <c r="E96">
        <v>0.2933</v>
      </c>
      <c r="F96">
        <v>14.68</v>
      </c>
    </row>
    <row r="97" spans="1:6">
      <c r="A97" s="5">
        <v>554217085959</v>
      </c>
      <c r="B97">
        <v>916.32</v>
      </c>
      <c r="C97">
        <v>22</v>
      </c>
      <c r="D97">
        <v>104</v>
      </c>
      <c r="E97">
        <v>0.0865</v>
      </c>
      <c r="F97">
        <v>101.81</v>
      </c>
    </row>
    <row r="98" spans="1:6">
      <c r="A98" s="5">
        <v>554765196730</v>
      </c>
      <c r="B98">
        <v>18669.89</v>
      </c>
      <c r="C98">
        <v>999</v>
      </c>
      <c r="D98">
        <v>3845</v>
      </c>
      <c r="E98">
        <v>0.1566</v>
      </c>
      <c r="F98">
        <v>31.01</v>
      </c>
    </row>
    <row r="99" spans="1:6">
      <c r="A99" s="5">
        <v>554877274741</v>
      </c>
      <c r="B99">
        <v>269709.64</v>
      </c>
      <c r="C99">
        <v>6769</v>
      </c>
      <c r="D99">
        <v>18642</v>
      </c>
      <c r="E99">
        <v>0.135</v>
      </c>
      <c r="F99">
        <v>107.16</v>
      </c>
    </row>
    <row r="100" spans="1:6">
      <c r="A100" s="5">
        <v>555055329886</v>
      </c>
      <c r="B100">
        <v>31437.01</v>
      </c>
      <c r="C100">
        <v>633</v>
      </c>
      <c r="D100">
        <v>7651</v>
      </c>
      <c r="E100">
        <v>0.0562</v>
      </c>
      <c r="F100">
        <v>73.11</v>
      </c>
    </row>
    <row r="101" spans="1:6">
      <c r="A101" s="5">
        <v>555332266949</v>
      </c>
      <c r="B101">
        <v>39309.09</v>
      </c>
      <c r="C101">
        <v>718</v>
      </c>
      <c r="D101">
        <v>8197</v>
      </c>
      <c r="E101">
        <v>0.0653</v>
      </c>
      <c r="F101">
        <v>73.47</v>
      </c>
    </row>
    <row r="102" spans="1:6">
      <c r="A102" s="5">
        <v>555904462655</v>
      </c>
      <c r="B102">
        <v>2742.74</v>
      </c>
      <c r="C102">
        <v>220</v>
      </c>
      <c r="D102">
        <v>947</v>
      </c>
      <c r="E102">
        <v>0.1848</v>
      </c>
      <c r="F102">
        <v>15.67</v>
      </c>
    </row>
    <row r="103" spans="1:6">
      <c r="A103" s="5">
        <v>555905162970</v>
      </c>
      <c r="B103">
        <v>4350.96</v>
      </c>
      <c r="C103">
        <v>80</v>
      </c>
      <c r="D103">
        <v>2761</v>
      </c>
      <c r="E103">
        <v>0.0254</v>
      </c>
      <c r="F103">
        <v>62.16</v>
      </c>
    </row>
    <row r="104" spans="1:6">
      <c r="A104" s="5">
        <v>556322528534</v>
      </c>
      <c r="B104">
        <v>177.45</v>
      </c>
      <c r="C104">
        <v>16</v>
      </c>
      <c r="D104">
        <v>752</v>
      </c>
      <c r="E104">
        <v>0.012</v>
      </c>
      <c r="F104">
        <v>19.72</v>
      </c>
    </row>
    <row r="105" spans="1:6">
      <c r="A105" s="5">
        <v>556389065398</v>
      </c>
      <c r="B105">
        <v>4265.96</v>
      </c>
      <c r="C105">
        <v>174</v>
      </c>
      <c r="D105">
        <v>706</v>
      </c>
      <c r="E105">
        <v>0.1431</v>
      </c>
      <c r="F105">
        <v>42.24</v>
      </c>
    </row>
    <row r="106" spans="1:6">
      <c r="A106" s="5">
        <v>559325430280</v>
      </c>
      <c r="B106">
        <v>7093.35</v>
      </c>
      <c r="C106">
        <v>205</v>
      </c>
      <c r="D106">
        <v>768</v>
      </c>
      <c r="E106">
        <v>0.2227</v>
      </c>
      <c r="F106">
        <v>41.48</v>
      </c>
    </row>
    <row r="107" spans="1:6">
      <c r="A107" s="5">
        <v>559686121121</v>
      </c>
      <c r="B107">
        <v>5672.77</v>
      </c>
      <c r="C107">
        <v>47</v>
      </c>
      <c r="D107">
        <v>301</v>
      </c>
      <c r="E107">
        <v>0.093</v>
      </c>
      <c r="F107">
        <v>202.6</v>
      </c>
    </row>
    <row r="108" spans="1:6">
      <c r="A108" s="5">
        <v>562374577568</v>
      </c>
      <c r="B108">
        <v>3969.22</v>
      </c>
      <c r="C108">
        <v>81</v>
      </c>
      <c r="D108">
        <v>527</v>
      </c>
      <c r="E108">
        <v>0.1044</v>
      </c>
      <c r="F108">
        <v>72.17</v>
      </c>
    </row>
    <row r="109" spans="1:6">
      <c r="A109" s="5">
        <v>562674596108</v>
      </c>
      <c r="B109">
        <v>7615.56</v>
      </c>
      <c r="C109">
        <v>217</v>
      </c>
      <c r="D109">
        <v>1303</v>
      </c>
      <c r="E109">
        <v>0.1182</v>
      </c>
      <c r="F109">
        <v>49.45</v>
      </c>
    </row>
    <row r="110" spans="1:6">
      <c r="A110" s="5">
        <v>563834177641</v>
      </c>
      <c r="B110">
        <v>23800.72</v>
      </c>
      <c r="C110">
        <v>170</v>
      </c>
      <c r="D110">
        <v>834</v>
      </c>
      <c r="E110">
        <v>0.1619</v>
      </c>
      <c r="F110">
        <v>176.3</v>
      </c>
    </row>
    <row r="111" spans="1:6">
      <c r="A111" s="5">
        <v>563835009431</v>
      </c>
      <c r="B111">
        <v>5918.5</v>
      </c>
      <c r="C111">
        <v>80</v>
      </c>
      <c r="D111">
        <v>580</v>
      </c>
      <c r="E111">
        <v>0.1155</v>
      </c>
      <c r="F111">
        <v>88.34</v>
      </c>
    </row>
    <row r="112" spans="1:6">
      <c r="A112" s="5">
        <v>564135111481</v>
      </c>
      <c r="B112">
        <v>16180.28</v>
      </c>
      <c r="C112">
        <v>137</v>
      </c>
      <c r="D112">
        <v>521</v>
      </c>
      <c r="E112">
        <v>0.1286</v>
      </c>
      <c r="F112">
        <v>241.5</v>
      </c>
    </row>
    <row r="113" spans="1:6">
      <c r="A113" s="5">
        <v>564587383224</v>
      </c>
      <c r="B113">
        <v>477738.34</v>
      </c>
      <c r="C113">
        <v>11235</v>
      </c>
      <c r="D113">
        <v>26454</v>
      </c>
      <c r="E113">
        <v>0.1805</v>
      </c>
      <c r="F113">
        <v>100.03</v>
      </c>
    </row>
    <row r="114" spans="1:6">
      <c r="A114" s="5">
        <v>566160365748</v>
      </c>
      <c r="B114">
        <v>1874.39</v>
      </c>
      <c r="C114">
        <v>81</v>
      </c>
      <c r="D114">
        <v>799</v>
      </c>
      <c r="E114">
        <v>0.0651</v>
      </c>
      <c r="F114">
        <v>36.05</v>
      </c>
    </row>
    <row r="115" spans="1:6">
      <c r="A115" s="5">
        <v>567833129601</v>
      </c>
      <c r="B115">
        <v>1257.18</v>
      </c>
      <c r="C115">
        <v>62</v>
      </c>
      <c r="D115">
        <v>434</v>
      </c>
      <c r="E115">
        <v>0.0622</v>
      </c>
      <c r="F115">
        <v>46.56</v>
      </c>
    </row>
    <row r="116" spans="1:6">
      <c r="A116" s="5">
        <v>568629665883</v>
      </c>
      <c r="B116">
        <v>13741.93</v>
      </c>
      <c r="C116">
        <v>14377</v>
      </c>
      <c r="D116">
        <v>55397</v>
      </c>
      <c r="E116">
        <v>0.2509</v>
      </c>
      <c r="F116">
        <v>0.99</v>
      </c>
    </row>
    <row r="117" spans="1:6">
      <c r="A117" s="5">
        <v>568765915390</v>
      </c>
      <c r="B117">
        <v>968.4</v>
      </c>
      <c r="C117">
        <v>564</v>
      </c>
      <c r="D117">
        <v>2198</v>
      </c>
      <c r="E117">
        <v>0.2352</v>
      </c>
      <c r="F117">
        <v>1.87</v>
      </c>
    </row>
    <row r="118" spans="1:6">
      <c r="A118" s="5">
        <v>569386315777</v>
      </c>
      <c r="B118">
        <v>6936.61</v>
      </c>
      <c r="C118">
        <v>3877</v>
      </c>
      <c r="D118">
        <v>23763</v>
      </c>
      <c r="E118">
        <v>0.1496</v>
      </c>
      <c r="F118">
        <v>1.95</v>
      </c>
    </row>
    <row r="119" spans="1:6">
      <c r="A119" s="5">
        <v>569909827792</v>
      </c>
      <c r="B119">
        <v>8332.53</v>
      </c>
      <c r="C119">
        <v>199</v>
      </c>
      <c r="D119">
        <v>1062</v>
      </c>
      <c r="E119">
        <v>0.0744</v>
      </c>
      <c r="F119">
        <v>105.48</v>
      </c>
    </row>
    <row r="120" spans="1:6">
      <c r="A120" s="5">
        <v>570173668187</v>
      </c>
      <c r="B120">
        <v>1269.88</v>
      </c>
      <c r="C120">
        <v>60</v>
      </c>
      <c r="D120">
        <v>285</v>
      </c>
      <c r="E120">
        <v>0.1333</v>
      </c>
      <c r="F120">
        <v>33.42</v>
      </c>
    </row>
    <row r="121" spans="1:6">
      <c r="A121" s="5">
        <v>570361375952</v>
      </c>
      <c r="B121">
        <v>2250.7</v>
      </c>
      <c r="C121">
        <v>55</v>
      </c>
      <c r="D121">
        <v>389</v>
      </c>
      <c r="E121">
        <v>0.0925</v>
      </c>
      <c r="F121">
        <v>62.52</v>
      </c>
    </row>
    <row r="122" spans="1:6">
      <c r="A122" s="5">
        <v>571250855227</v>
      </c>
      <c r="B122">
        <v>59.7</v>
      </c>
      <c r="C122">
        <v>3</v>
      </c>
      <c r="D122">
        <v>1908</v>
      </c>
      <c r="E122">
        <v>0.0016</v>
      </c>
      <c r="F122">
        <v>19.9</v>
      </c>
    </row>
    <row r="123" spans="1:6">
      <c r="A123" s="5">
        <v>572262680111</v>
      </c>
      <c r="B123">
        <v>2439.31</v>
      </c>
      <c r="C123">
        <v>110</v>
      </c>
      <c r="D123">
        <v>501</v>
      </c>
      <c r="E123">
        <v>0.1517</v>
      </c>
      <c r="F123">
        <v>32.1</v>
      </c>
    </row>
    <row r="124" spans="1:6">
      <c r="A124" s="5">
        <v>573035985548</v>
      </c>
      <c r="B124">
        <v>28699.54</v>
      </c>
      <c r="C124">
        <v>830</v>
      </c>
      <c r="D124">
        <v>2596</v>
      </c>
      <c r="E124">
        <v>0.2111</v>
      </c>
      <c r="F124">
        <v>52.37</v>
      </c>
    </row>
    <row r="125" spans="1:6">
      <c r="A125" s="5">
        <v>573160835361</v>
      </c>
      <c r="B125">
        <v>6211.61</v>
      </c>
      <c r="C125">
        <v>258</v>
      </c>
      <c r="D125">
        <v>3032</v>
      </c>
      <c r="E125">
        <v>0.0501</v>
      </c>
      <c r="F125">
        <v>40.87</v>
      </c>
    </row>
    <row r="126" spans="1:6">
      <c r="A126" s="5">
        <v>574308070162</v>
      </c>
      <c r="B126">
        <v>89457.7</v>
      </c>
      <c r="C126">
        <v>1945</v>
      </c>
      <c r="D126">
        <v>18437</v>
      </c>
      <c r="E126">
        <v>0.0755</v>
      </c>
      <c r="F126">
        <v>64.27</v>
      </c>
    </row>
    <row r="127" spans="1:6">
      <c r="A127" s="5">
        <v>574520036128</v>
      </c>
      <c r="B127">
        <v>19684.8</v>
      </c>
      <c r="C127">
        <v>531</v>
      </c>
      <c r="D127">
        <v>1473</v>
      </c>
      <c r="E127">
        <v>0.1351</v>
      </c>
      <c r="F127">
        <v>98.92</v>
      </c>
    </row>
    <row r="128" spans="1:6">
      <c r="A128" s="5">
        <v>574624025153</v>
      </c>
      <c r="B128">
        <v>349.21</v>
      </c>
      <c r="C128">
        <v>9</v>
      </c>
      <c r="D128">
        <v>95</v>
      </c>
      <c r="E128">
        <v>0.0737</v>
      </c>
      <c r="F128">
        <v>49.89</v>
      </c>
    </row>
    <row r="129" spans="1:6">
      <c r="A129" s="5">
        <v>574735494600</v>
      </c>
      <c r="B129">
        <v>570.87</v>
      </c>
      <c r="C129">
        <v>10</v>
      </c>
      <c r="D129">
        <v>305</v>
      </c>
      <c r="E129">
        <v>0.0295</v>
      </c>
      <c r="F129">
        <v>63.43</v>
      </c>
    </row>
    <row r="130" spans="1:6">
      <c r="A130" s="5">
        <v>574736366653</v>
      </c>
      <c r="B130">
        <v>109.96</v>
      </c>
      <c r="C130">
        <v>4</v>
      </c>
      <c r="D130">
        <v>19</v>
      </c>
      <c r="E130">
        <v>0.2105</v>
      </c>
      <c r="F130">
        <v>27.49</v>
      </c>
    </row>
    <row r="131" spans="1:6">
      <c r="A131" s="5">
        <v>574838039203</v>
      </c>
      <c r="B131">
        <v>231.09</v>
      </c>
      <c r="C131">
        <v>9</v>
      </c>
      <c r="D131">
        <v>50</v>
      </c>
      <c r="E131">
        <v>0.1</v>
      </c>
      <c r="F131">
        <v>46.22</v>
      </c>
    </row>
    <row r="132" spans="1:6">
      <c r="A132" s="5">
        <v>575744476444</v>
      </c>
      <c r="B132">
        <v>434.27</v>
      </c>
      <c r="C132">
        <v>51</v>
      </c>
      <c r="D132">
        <v>441</v>
      </c>
      <c r="E132">
        <v>0.1088</v>
      </c>
      <c r="F132">
        <v>9.05</v>
      </c>
    </row>
    <row r="133" spans="1:6">
      <c r="A133" s="5">
        <v>575961933882</v>
      </c>
      <c r="B133">
        <v>578.72</v>
      </c>
      <c r="C133">
        <v>21</v>
      </c>
      <c r="D133">
        <v>154</v>
      </c>
      <c r="E133">
        <v>0.1299</v>
      </c>
      <c r="F133">
        <v>28.94</v>
      </c>
    </row>
    <row r="134" spans="1:6">
      <c r="A134" s="5">
        <v>576123419275</v>
      </c>
      <c r="B134">
        <v>2208.42</v>
      </c>
      <c r="C134">
        <v>359</v>
      </c>
      <c r="D134">
        <v>1440</v>
      </c>
      <c r="E134">
        <v>0.1958</v>
      </c>
      <c r="F134">
        <v>7.83</v>
      </c>
    </row>
    <row r="135" spans="1:6">
      <c r="A135" s="5">
        <v>576130979060</v>
      </c>
      <c r="B135">
        <v>2922.03</v>
      </c>
      <c r="C135">
        <v>151</v>
      </c>
      <c r="D135">
        <v>746</v>
      </c>
      <c r="E135">
        <v>0.118</v>
      </c>
      <c r="F135">
        <v>33.2</v>
      </c>
    </row>
    <row r="136" spans="1:6">
      <c r="A136" s="5">
        <v>576203437986</v>
      </c>
      <c r="B136">
        <v>91.13</v>
      </c>
      <c r="C136">
        <v>3</v>
      </c>
      <c r="D136">
        <v>53</v>
      </c>
      <c r="E136">
        <v>0.0377</v>
      </c>
      <c r="F136">
        <v>45.56</v>
      </c>
    </row>
    <row r="137" spans="1:6">
      <c r="A137" s="5">
        <v>577037788975</v>
      </c>
      <c r="B137">
        <v>14096.7</v>
      </c>
      <c r="C137">
        <v>773</v>
      </c>
      <c r="D137">
        <v>4756</v>
      </c>
      <c r="E137">
        <v>0.083</v>
      </c>
      <c r="F137">
        <v>35.69</v>
      </c>
    </row>
    <row r="138" spans="1:6">
      <c r="A138" s="5">
        <v>577184412748</v>
      </c>
      <c r="B138">
        <v>10127.42</v>
      </c>
      <c r="C138">
        <v>276</v>
      </c>
      <c r="D138">
        <v>4959</v>
      </c>
      <c r="E138">
        <v>0.0454</v>
      </c>
      <c r="F138">
        <v>45.01</v>
      </c>
    </row>
    <row r="139" spans="1:6">
      <c r="A139" s="5">
        <v>577710261716</v>
      </c>
      <c r="B139">
        <v>3220.32</v>
      </c>
      <c r="C139">
        <v>335</v>
      </c>
      <c r="D139">
        <v>1023</v>
      </c>
      <c r="E139">
        <v>0.1789</v>
      </c>
      <c r="F139">
        <v>17.6</v>
      </c>
    </row>
    <row r="140" spans="1:6">
      <c r="A140" s="5">
        <v>578894356956</v>
      </c>
      <c r="B140">
        <v>342.53</v>
      </c>
      <c r="C140">
        <v>14</v>
      </c>
      <c r="D140">
        <v>324</v>
      </c>
      <c r="E140">
        <v>0.0401</v>
      </c>
      <c r="F140">
        <v>26.35</v>
      </c>
    </row>
    <row r="141" spans="1:6">
      <c r="A141" s="5">
        <v>579320347030</v>
      </c>
      <c r="B141">
        <v>222.07</v>
      </c>
      <c r="C141">
        <v>10</v>
      </c>
      <c r="D141">
        <v>135</v>
      </c>
      <c r="E141">
        <v>0.0741</v>
      </c>
      <c r="F141">
        <v>22.21</v>
      </c>
    </row>
    <row r="142" spans="1:6">
      <c r="A142" s="5">
        <v>579975467115</v>
      </c>
      <c r="B142">
        <v>4613.53</v>
      </c>
      <c r="C142">
        <v>258</v>
      </c>
      <c r="D142">
        <v>710</v>
      </c>
      <c r="E142">
        <v>0.1648</v>
      </c>
      <c r="F142">
        <v>39.43</v>
      </c>
    </row>
    <row r="143" spans="1:6">
      <c r="A143" s="5">
        <v>581521081842</v>
      </c>
      <c r="B143">
        <v>10462.42</v>
      </c>
      <c r="C143">
        <v>436</v>
      </c>
      <c r="D143">
        <v>1712</v>
      </c>
      <c r="E143">
        <v>0.1758</v>
      </c>
      <c r="F143">
        <v>34.76</v>
      </c>
    </row>
    <row r="144" spans="1:6">
      <c r="A144" s="5">
        <v>583164476133</v>
      </c>
      <c r="B144">
        <v>557.77</v>
      </c>
      <c r="C144">
        <v>9</v>
      </c>
      <c r="D144">
        <v>272</v>
      </c>
      <c r="E144">
        <v>0.0294</v>
      </c>
      <c r="F144">
        <v>69.72</v>
      </c>
    </row>
    <row r="145" spans="1:6">
      <c r="A145" s="5">
        <v>583500119036</v>
      </c>
      <c r="B145">
        <v>65.26</v>
      </c>
      <c r="C145">
        <v>2</v>
      </c>
      <c r="D145">
        <v>106</v>
      </c>
      <c r="E145">
        <v>0.0094</v>
      </c>
      <c r="F145">
        <v>65.26</v>
      </c>
    </row>
    <row r="146" spans="1:6">
      <c r="A146" s="5">
        <v>583511426009</v>
      </c>
      <c r="B146">
        <v>325.27</v>
      </c>
      <c r="C146">
        <v>5</v>
      </c>
      <c r="D146">
        <v>166</v>
      </c>
      <c r="E146">
        <v>0.0241</v>
      </c>
      <c r="F146">
        <v>81.32</v>
      </c>
    </row>
    <row r="147" spans="1:6">
      <c r="A147" s="5">
        <v>583643847514</v>
      </c>
      <c r="B147">
        <v>14968.92</v>
      </c>
      <c r="C147">
        <v>357</v>
      </c>
      <c r="D147">
        <v>607</v>
      </c>
      <c r="E147">
        <v>0.2191</v>
      </c>
      <c r="F147">
        <v>112.55</v>
      </c>
    </row>
    <row r="148" spans="1:6">
      <c r="A148" s="5">
        <v>584257403229</v>
      </c>
      <c r="B148">
        <v>2972.48</v>
      </c>
      <c r="C148">
        <v>204</v>
      </c>
      <c r="D148">
        <v>1006</v>
      </c>
      <c r="E148">
        <v>0.1511</v>
      </c>
      <c r="F148">
        <v>19.56</v>
      </c>
    </row>
    <row r="149" spans="1:6">
      <c r="A149" s="5">
        <v>584436823460</v>
      </c>
      <c r="B149">
        <v>24376.92</v>
      </c>
      <c r="C149">
        <v>1320</v>
      </c>
      <c r="D149">
        <v>6439</v>
      </c>
      <c r="E149">
        <v>0.1168</v>
      </c>
      <c r="F149">
        <v>32.42</v>
      </c>
    </row>
    <row r="150" spans="1:6">
      <c r="A150" s="5">
        <v>585050518231</v>
      </c>
      <c r="B150">
        <v>108.07</v>
      </c>
      <c r="C150">
        <v>11</v>
      </c>
      <c r="D150">
        <v>43</v>
      </c>
      <c r="E150">
        <v>0.2558</v>
      </c>
      <c r="F150">
        <v>9.82</v>
      </c>
    </row>
    <row r="151" spans="1:6">
      <c r="A151" s="5">
        <v>586951697361</v>
      </c>
      <c r="B151">
        <v>133.06</v>
      </c>
      <c r="C151">
        <v>3</v>
      </c>
      <c r="D151">
        <v>266</v>
      </c>
      <c r="E151">
        <v>0.0113</v>
      </c>
      <c r="F151">
        <v>44.35</v>
      </c>
    </row>
    <row r="152" spans="1:6">
      <c r="A152" s="5">
        <v>587015100676</v>
      </c>
      <c r="B152">
        <v>45682.42</v>
      </c>
      <c r="C152">
        <v>1127</v>
      </c>
      <c r="D152">
        <v>5898</v>
      </c>
      <c r="E152">
        <v>0.1039</v>
      </c>
      <c r="F152">
        <v>74.52</v>
      </c>
    </row>
    <row r="153" spans="1:6">
      <c r="A153" s="5">
        <v>587234267079</v>
      </c>
      <c r="B153">
        <v>79289.77</v>
      </c>
      <c r="C153">
        <v>8205</v>
      </c>
      <c r="D153">
        <v>28654</v>
      </c>
      <c r="E153">
        <v>0.2007</v>
      </c>
      <c r="F153">
        <v>13.78</v>
      </c>
    </row>
    <row r="154" spans="1:6">
      <c r="A154" s="5">
        <v>587241915065</v>
      </c>
      <c r="B154">
        <v>539.06</v>
      </c>
      <c r="C154">
        <v>19</v>
      </c>
      <c r="D154">
        <v>139</v>
      </c>
      <c r="E154">
        <v>0.0863</v>
      </c>
      <c r="F154">
        <v>44.92</v>
      </c>
    </row>
    <row r="155" spans="1:6">
      <c r="A155" s="5">
        <v>587405880719</v>
      </c>
      <c r="B155">
        <v>8389.68</v>
      </c>
      <c r="C155">
        <v>73</v>
      </c>
      <c r="D155">
        <v>1743</v>
      </c>
      <c r="E155">
        <v>0.0333</v>
      </c>
      <c r="F155">
        <v>144.65</v>
      </c>
    </row>
    <row r="156" spans="1:6">
      <c r="A156" s="5">
        <v>587409020085</v>
      </c>
      <c r="B156">
        <v>4303.84</v>
      </c>
      <c r="C156">
        <v>41</v>
      </c>
      <c r="D156">
        <v>664</v>
      </c>
      <c r="E156">
        <v>0.0572</v>
      </c>
      <c r="F156">
        <v>113.26</v>
      </c>
    </row>
    <row r="157" spans="1:6">
      <c r="A157" s="5">
        <v>587516703876</v>
      </c>
      <c r="B157">
        <v>45329.69</v>
      </c>
      <c r="C157">
        <v>983</v>
      </c>
      <c r="D157">
        <v>9290</v>
      </c>
      <c r="E157">
        <v>0.0718</v>
      </c>
      <c r="F157">
        <v>67.96</v>
      </c>
    </row>
    <row r="158" spans="1:6">
      <c r="A158" s="5">
        <v>588993275843</v>
      </c>
      <c r="B158">
        <v>397</v>
      </c>
      <c r="C158">
        <v>12</v>
      </c>
      <c r="D158">
        <v>211</v>
      </c>
      <c r="E158">
        <v>0.0426</v>
      </c>
      <c r="F158">
        <v>44.11</v>
      </c>
    </row>
    <row r="159" spans="1:6">
      <c r="A159" s="5">
        <v>589040084194</v>
      </c>
      <c r="B159">
        <v>7435.32</v>
      </c>
      <c r="C159">
        <v>197</v>
      </c>
      <c r="D159">
        <v>2069</v>
      </c>
      <c r="E159">
        <v>0.0773</v>
      </c>
      <c r="F159">
        <v>46.47</v>
      </c>
    </row>
    <row r="160" spans="1:6">
      <c r="A160" s="5">
        <v>589329976605</v>
      </c>
      <c r="B160">
        <v>3922.8</v>
      </c>
      <c r="C160">
        <v>633</v>
      </c>
      <c r="D160">
        <v>1610</v>
      </c>
      <c r="E160">
        <v>0.3553</v>
      </c>
      <c r="F160">
        <v>6.86</v>
      </c>
    </row>
    <row r="161" spans="1:6">
      <c r="A161" s="5">
        <v>589377945837</v>
      </c>
      <c r="B161">
        <v>23199.76</v>
      </c>
      <c r="C161">
        <v>743</v>
      </c>
      <c r="D161">
        <v>7960</v>
      </c>
      <c r="E161">
        <v>0.0654</v>
      </c>
      <c r="F161">
        <v>44.53</v>
      </c>
    </row>
    <row r="162" spans="1:6">
      <c r="A162" s="5">
        <v>589590595246</v>
      </c>
      <c r="B162">
        <v>32890.34</v>
      </c>
      <c r="C162">
        <v>2826</v>
      </c>
      <c r="D162">
        <v>10147</v>
      </c>
      <c r="E162">
        <v>0.2575</v>
      </c>
      <c r="F162">
        <v>12.59</v>
      </c>
    </row>
    <row r="163" spans="1:6">
      <c r="A163" s="5">
        <v>589851591771</v>
      </c>
      <c r="B163">
        <v>7277.08</v>
      </c>
      <c r="C163">
        <v>183</v>
      </c>
      <c r="D163">
        <v>1922</v>
      </c>
      <c r="E163">
        <v>0.0749</v>
      </c>
      <c r="F163">
        <v>50.54</v>
      </c>
    </row>
    <row r="164" spans="1:6">
      <c r="A164" s="5">
        <v>591217480117</v>
      </c>
      <c r="B164">
        <v>3648.7</v>
      </c>
      <c r="C164">
        <v>83</v>
      </c>
      <c r="D164">
        <v>1968</v>
      </c>
      <c r="E164">
        <v>0.031</v>
      </c>
      <c r="F164">
        <v>59.81</v>
      </c>
    </row>
    <row r="165" spans="1:6">
      <c r="A165" s="5">
        <v>591439605080</v>
      </c>
      <c r="B165">
        <v>2712.83</v>
      </c>
      <c r="C165">
        <v>299</v>
      </c>
      <c r="D165">
        <v>1583</v>
      </c>
      <c r="E165">
        <v>0.1232</v>
      </c>
      <c r="F165">
        <v>13.91</v>
      </c>
    </row>
    <row r="166" spans="1:6">
      <c r="A166" s="5">
        <v>591896537696</v>
      </c>
      <c r="B166">
        <v>945.94</v>
      </c>
      <c r="C166">
        <v>25</v>
      </c>
      <c r="D166">
        <v>673</v>
      </c>
      <c r="E166">
        <v>0.0312</v>
      </c>
      <c r="F166">
        <v>45.04</v>
      </c>
    </row>
    <row r="167" spans="1:6">
      <c r="A167" s="5">
        <v>591899693070</v>
      </c>
      <c r="B167">
        <v>2741.41</v>
      </c>
      <c r="C167">
        <v>410</v>
      </c>
      <c r="D167">
        <v>1330</v>
      </c>
      <c r="E167">
        <v>0.203</v>
      </c>
      <c r="F167">
        <v>10.15</v>
      </c>
    </row>
    <row r="168" spans="1:6">
      <c r="A168" s="5">
        <v>592049049728</v>
      </c>
      <c r="B168">
        <v>2650.72</v>
      </c>
      <c r="C168">
        <v>52</v>
      </c>
      <c r="D168">
        <v>758</v>
      </c>
      <c r="E168">
        <v>0.0594</v>
      </c>
      <c r="F168">
        <v>58.9</v>
      </c>
    </row>
    <row r="169" spans="1:6">
      <c r="A169" s="5">
        <v>592501952315</v>
      </c>
      <c r="B169">
        <v>2560.76</v>
      </c>
      <c r="C169">
        <v>276</v>
      </c>
      <c r="D169">
        <v>1074</v>
      </c>
      <c r="E169">
        <v>0.1741</v>
      </c>
      <c r="F169">
        <v>13.69</v>
      </c>
    </row>
    <row r="170" spans="1:6">
      <c r="A170" s="5">
        <v>592505020153</v>
      </c>
      <c r="B170">
        <v>1772.28</v>
      </c>
      <c r="C170">
        <v>242</v>
      </c>
      <c r="D170">
        <v>942</v>
      </c>
      <c r="E170">
        <v>0.1762</v>
      </c>
      <c r="F170">
        <v>10.68</v>
      </c>
    </row>
    <row r="171" spans="1:6">
      <c r="A171" s="5">
        <v>592722485900</v>
      </c>
      <c r="B171">
        <v>2298.81</v>
      </c>
      <c r="C171">
        <v>248</v>
      </c>
      <c r="D171">
        <v>3140</v>
      </c>
      <c r="E171">
        <v>0.0618</v>
      </c>
      <c r="F171">
        <v>11.85</v>
      </c>
    </row>
    <row r="172" spans="1:6">
      <c r="A172" s="5">
        <v>592878213305</v>
      </c>
      <c r="B172">
        <v>1249.26</v>
      </c>
      <c r="C172">
        <v>308</v>
      </c>
      <c r="D172">
        <v>881</v>
      </c>
      <c r="E172">
        <v>0.2066</v>
      </c>
      <c r="F172">
        <v>6.86</v>
      </c>
    </row>
    <row r="173" spans="1:6">
      <c r="A173" s="5">
        <v>592889713507</v>
      </c>
      <c r="B173">
        <v>2014.8</v>
      </c>
      <c r="C173">
        <v>52</v>
      </c>
      <c r="D173">
        <v>663</v>
      </c>
      <c r="E173">
        <v>0.0724</v>
      </c>
      <c r="F173">
        <v>41.98</v>
      </c>
    </row>
    <row r="174" spans="1:6">
      <c r="A174" s="5">
        <v>592959829469</v>
      </c>
      <c r="B174">
        <v>3011.11</v>
      </c>
      <c r="C174">
        <v>44</v>
      </c>
      <c r="D174">
        <v>401</v>
      </c>
      <c r="E174">
        <v>0.1047</v>
      </c>
      <c r="F174">
        <v>71.69</v>
      </c>
    </row>
    <row r="175" spans="1:6">
      <c r="A175" s="5">
        <v>593225443577</v>
      </c>
      <c r="B175">
        <v>19011.61</v>
      </c>
      <c r="C175">
        <v>328</v>
      </c>
      <c r="D175">
        <v>5186</v>
      </c>
      <c r="E175">
        <v>0.0438</v>
      </c>
      <c r="F175">
        <v>83.75</v>
      </c>
    </row>
    <row r="176" spans="1:6">
      <c r="A176" s="5">
        <v>593584016163</v>
      </c>
      <c r="B176">
        <v>118.75</v>
      </c>
      <c r="C176">
        <v>2</v>
      </c>
      <c r="D176">
        <v>161</v>
      </c>
      <c r="E176">
        <v>0.0124</v>
      </c>
      <c r="F176">
        <v>59.38</v>
      </c>
    </row>
    <row r="177" spans="1:6">
      <c r="A177" s="5">
        <v>593744734497</v>
      </c>
      <c r="B177">
        <v>1438.02</v>
      </c>
      <c r="C177">
        <v>48</v>
      </c>
      <c r="D177">
        <v>647</v>
      </c>
      <c r="E177">
        <v>0.0665</v>
      </c>
      <c r="F177">
        <v>33.44</v>
      </c>
    </row>
    <row r="178" spans="1:6">
      <c r="A178" s="5">
        <v>593748866098</v>
      </c>
      <c r="B178">
        <v>3686.22</v>
      </c>
      <c r="C178">
        <v>150</v>
      </c>
      <c r="D178">
        <v>1293</v>
      </c>
      <c r="E178">
        <v>0.075</v>
      </c>
      <c r="F178">
        <v>38</v>
      </c>
    </row>
    <row r="179" spans="1:6">
      <c r="A179" s="5">
        <v>593809413272</v>
      </c>
      <c r="B179">
        <v>1290.65</v>
      </c>
      <c r="C179">
        <v>21</v>
      </c>
      <c r="D179">
        <v>1230</v>
      </c>
      <c r="E179">
        <v>0.0106</v>
      </c>
      <c r="F179">
        <v>99.28</v>
      </c>
    </row>
    <row r="180" spans="1:6">
      <c r="A180" s="5">
        <v>596368843930</v>
      </c>
      <c r="B180">
        <v>1181.33</v>
      </c>
      <c r="C180">
        <v>50</v>
      </c>
      <c r="D180">
        <v>1666</v>
      </c>
      <c r="E180">
        <v>0.0258</v>
      </c>
      <c r="F180">
        <v>27.47</v>
      </c>
    </row>
    <row r="181" spans="1:6">
      <c r="A181" s="5">
        <v>596986065929</v>
      </c>
      <c r="B181">
        <v>2333.53</v>
      </c>
      <c r="C181">
        <v>70</v>
      </c>
      <c r="D181">
        <v>477</v>
      </c>
      <c r="E181">
        <v>0.109</v>
      </c>
      <c r="F181">
        <v>44.88</v>
      </c>
    </row>
    <row r="182" spans="1:6">
      <c r="A182" s="5">
        <v>598898432532</v>
      </c>
      <c r="B182">
        <v>58961.75</v>
      </c>
      <c r="C182">
        <v>913</v>
      </c>
      <c r="D182">
        <v>14014</v>
      </c>
      <c r="E182">
        <v>0.0517</v>
      </c>
      <c r="F182">
        <v>81.33</v>
      </c>
    </row>
    <row r="183" spans="1:6">
      <c r="A183" s="5">
        <v>598908900450</v>
      </c>
      <c r="B183">
        <v>143.58</v>
      </c>
      <c r="C183">
        <v>25</v>
      </c>
      <c r="D183">
        <v>54</v>
      </c>
      <c r="E183">
        <v>0.3889</v>
      </c>
      <c r="F183">
        <v>6.84</v>
      </c>
    </row>
    <row r="184" spans="1:6">
      <c r="A184" s="5">
        <v>598909152271</v>
      </c>
      <c r="B184">
        <v>88.1</v>
      </c>
      <c r="C184">
        <v>4</v>
      </c>
      <c r="D184">
        <v>13</v>
      </c>
      <c r="E184">
        <v>0.2308</v>
      </c>
      <c r="F184">
        <v>29.37</v>
      </c>
    </row>
    <row r="185" spans="1:6">
      <c r="A185" s="5">
        <v>598970252794</v>
      </c>
      <c r="B185">
        <v>11873.88</v>
      </c>
      <c r="C185">
        <v>1508</v>
      </c>
      <c r="D185">
        <v>5209</v>
      </c>
      <c r="E185">
        <v>0.2828</v>
      </c>
      <c r="F185">
        <v>8.06</v>
      </c>
    </row>
    <row r="186" spans="1:6">
      <c r="A186" s="5">
        <v>599138477865</v>
      </c>
      <c r="B186">
        <v>205.19</v>
      </c>
      <c r="C186">
        <v>10</v>
      </c>
      <c r="D186">
        <v>56</v>
      </c>
      <c r="E186">
        <v>0.1607</v>
      </c>
      <c r="F186">
        <v>22.8</v>
      </c>
    </row>
    <row r="187" spans="1:6">
      <c r="A187" s="5">
        <v>599139729217</v>
      </c>
      <c r="B187">
        <v>395.62</v>
      </c>
      <c r="C187">
        <v>25</v>
      </c>
      <c r="D187">
        <v>240</v>
      </c>
      <c r="E187">
        <v>0.0833</v>
      </c>
      <c r="F187">
        <v>19.78</v>
      </c>
    </row>
    <row r="188" spans="1:6">
      <c r="A188" s="5">
        <v>599141001175</v>
      </c>
      <c r="B188">
        <v>141.15</v>
      </c>
      <c r="C188">
        <v>5</v>
      </c>
      <c r="D188">
        <v>36</v>
      </c>
      <c r="E188">
        <v>0.1389</v>
      </c>
      <c r="F188">
        <v>28.23</v>
      </c>
    </row>
    <row r="189" spans="1:6">
      <c r="A189" s="5">
        <v>599148365406</v>
      </c>
      <c r="B189">
        <v>16582.34</v>
      </c>
      <c r="C189">
        <v>408</v>
      </c>
      <c r="D189">
        <v>5188</v>
      </c>
      <c r="E189">
        <v>0.0586</v>
      </c>
      <c r="F189">
        <v>54.55</v>
      </c>
    </row>
    <row r="190" spans="1:6">
      <c r="A190" s="5">
        <v>599202597486</v>
      </c>
      <c r="B190">
        <v>332.03</v>
      </c>
      <c r="C190">
        <v>5</v>
      </c>
      <c r="D190">
        <v>37</v>
      </c>
      <c r="E190">
        <v>0.1081</v>
      </c>
      <c r="F190">
        <v>83.01</v>
      </c>
    </row>
    <row r="191" spans="1:6">
      <c r="A191" s="5">
        <v>599279018544</v>
      </c>
      <c r="B191">
        <v>5537.65</v>
      </c>
      <c r="C191">
        <v>101</v>
      </c>
      <c r="D191">
        <v>3487</v>
      </c>
      <c r="E191">
        <v>0.0207</v>
      </c>
      <c r="F191">
        <v>76.91</v>
      </c>
    </row>
    <row r="192" spans="1:6">
      <c r="A192" s="5">
        <v>599334890303</v>
      </c>
      <c r="B192">
        <v>265</v>
      </c>
      <c r="C192">
        <v>10</v>
      </c>
      <c r="D192">
        <v>127</v>
      </c>
      <c r="E192">
        <v>0.0787</v>
      </c>
      <c r="F192">
        <v>26.5</v>
      </c>
    </row>
    <row r="193" spans="1:6">
      <c r="A193" s="5">
        <v>599395098739</v>
      </c>
      <c r="B193">
        <v>1939.63</v>
      </c>
      <c r="C193">
        <v>232</v>
      </c>
      <c r="D193">
        <v>1700</v>
      </c>
      <c r="E193">
        <v>0.1159</v>
      </c>
      <c r="F193">
        <v>9.85</v>
      </c>
    </row>
    <row r="194" spans="1:6">
      <c r="A194" s="5">
        <v>599521259641</v>
      </c>
      <c r="B194">
        <v>66.83</v>
      </c>
      <c r="C194">
        <v>4</v>
      </c>
      <c r="D194">
        <v>60</v>
      </c>
      <c r="E194">
        <v>0.0667</v>
      </c>
      <c r="F194">
        <v>16.71</v>
      </c>
    </row>
    <row r="195" spans="1:6">
      <c r="A195" s="5">
        <v>599521991415</v>
      </c>
      <c r="B195">
        <v>69.6</v>
      </c>
      <c r="C195">
        <v>3</v>
      </c>
      <c r="D195">
        <v>31</v>
      </c>
      <c r="E195">
        <v>0.0968</v>
      </c>
      <c r="F195">
        <v>23.2</v>
      </c>
    </row>
    <row r="196" spans="1:6">
      <c r="A196" s="5">
        <v>599522087809</v>
      </c>
      <c r="B196">
        <v>127.1</v>
      </c>
      <c r="C196">
        <v>6</v>
      </c>
      <c r="D196">
        <v>57</v>
      </c>
      <c r="E196">
        <v>0.1053</v>
      </c>
      <c r="F196">
        <v>21.18</v>
      </c>
    </row>
    <row r="197" spans="1:6">
      <c r="A197" s="5">
        <v>599522639719</v>
      </c>
      <c r="B197">
        <v>249.56</v>
      </c>
      <c r="C197">
        <v>26</v>
      </c>
      <c r="D197">
        <v>97</v>
      </c>
      <c r="E197">
        <v>0.1753</v>
      </c>
      <c r="F197">
        <v>14.68</v>
      </c>
    </row>
    <row r="198" spans="1:6">
      <c r="A198" s="5">
        <v>601093977199</v>
      </c>
      <c r="B198">
        <v>105.2</v>
      </c>
      <c r="C198">
        <v>4</v>
      </c>
      <c r="D198">
        <v>56</v>
      </c>
      <c r="E198">
        <v>0.0536</v>
      </c>
      <c r="F198">
        <v>35.07</v>
      </c>
    </row>
    <row r="199" spans="1:6">
      <c r="A199" s="5">
        <v>601187279679</v>
      </c>
      <c r="B199">
        <v>135.54</v>
      </c>
      <c r="C199">
        <v>7</v>
      </c>
      <c r="D199">
        <v>42</v>
      </c>
      <c r="E199">
        <v>0.1429</v>
      </c>
      <c r="F199">
        <v>22.59</v>
      </c>
    </row>
    <row r="200" spans="1:6">
      <c r="A200" s="5">
        <v>601848376488</v>
      </c>
      <c r="B200">
        <v>170</v>
      </c>
      <c r="C200">
        <v>7</v>
      </c>
      <c r="D200">
        <v>48</v>
      </c>
      <c r="E200">
        <v>0.1458</v>
      </c>
      <c r="F200">
        <v>24.29</v>
      </c>
    </row>
    <row r="201" spans="1:6">
      <c r="A201" s="5">
        <v>603592215381</v>
      </c>
      <c r="B201">
        <v>125.3</v>
      </c>
      <c r="C201">
        <v>7</v>
      </c>
      <c r="D201">
        <v>22</v>
      </c>
      <c r="E201">
        <v>0.1364</v>
      </c>
      <c r="F201">
        <v>41.77</v>
      </c>
    </row>
    <row r="202" spans="1:6">
      <c r="A202" s="5">
        <v>604021319220</v>
      </c>
      <c r="B202">
        <v>69.9</v>
      </c>
      <c r="C202">
        <v>1</v>
      </c>
      <c r="D202">
        <v>78</v>
      </c>
      <c r="E202">
        <v>0.0128</v>
      </c>
      <c r="F202">
        <v>69.9</v>
      </c>
    </row>
    <row r="203" spans="1:6">
      <c r="A203" s="5">
        <v>604924296783</v>
      </c>
      <c r="B203">
        <v>135.32</v>
      </c>
      <c r="C203">
        <v>7</v>
      </c>
      <c r="D203">
        <v>69</v>
      </c>
      <c r="E203">
        <v>0.087</v>
      </c>
      <c r="F203">
        <v>22.55</v>
      </c>
    </row>
    <row r="204" spans="1:6">
      <c r="A204" t="s">
        <v>472</v>
      </c>
      <c r="B204">
        <v>3900860.71</v>
      </c>
      <c r="C204">
        <v>142813</v>
      </c>
      <c r="D204">
        <v>627065</v>
      </c>
      <c r="E204">
        <v>25.48</v>
      </c>
      <c r="F204">
        <v>10830.22</v>
      </c>
    </row>
  </sheetData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11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  <col min="2" max="3" width="17.5555555555556" customWidth="1"/>
    <col min="4" max="5" width="19.7777777777778" customWidth="1"/>
    <col min="6" max="6" width="15.2222222222222" customWidth="1"/>
  </cols>
  <sheetData>
    <row r="3" spans="1:6">
      <c r="A3" t="s">
        <v>109</v>
      </c>
      <c r="B3" t="s">
        <v>466</v>
      </c>
      <c r="C3" t="s">
        <v>467</v>
      </c>
      <c r="D3" t="s">
        <v>468</v>
      </c>
      <c r="E3" t="s">
        <v>469</v>
      </c>
      <c r="F3" t="s">
        <v>470</v>
      </c>
    </row>
    <row r="4" spans="1:6">
      <c r="A4" s="5">
        <v>14816670119</v>
      </c>
      <c r="B4">
        <v>3869.03</v>
      </c>
      <c r="C4">
        <v>467</v>
      </c>
      <c r="D4">
        <v>2628</v>
      </c>
      <c r="E4">
        <v>0.1994</v>
      </c>
      <c r="F4">
        <v>29.54</v>
      </c>
    </row>
    <row r="5" spans="1:6">
      <c r="A5" s="5">
        <v>15699771744</v>
      </c>
      <c r="B5">
        <v>84363.01</v>
      </c>
      <c r="C5">
        <v>3222</v>
      </c>
      <c r="D5">
        <v>8875</v>
      </c>
      <c r="E5">
        <v>0.3876</v>
      </c>
      <c r="F5">
        <v>98.01</v>
      </c>
    </row>
    <row r="6" spans="1:6">
      <c r="A6" s="5">
        <v>15699803229</v>
      </c>
      <c r="B6">
        <v>98960.75</v>
      </c>
      <c r="C6">
        <v>5129</v>
      </c>
      <c r="D6">
        <v>20083</v>
      </c>
      <c r="E6">
        <v>0.3324</v>
      </c>
      <c r="F6">
        <v>59.88</v>
      </c>
    </row>
    <row r="7" spans="1:6">
      <c r="A7" s="5">
        <v>16175250812</v>
      </c>
      <c r="B7">
        <v>6810.92</v>
      </c>
      <c r="C7">
        <v>300</v>
      </c>
      <c r="D7">
        <v>2296</v>
      </c>
      <c r="E7">
        <v>0.1676</v>
      </c>
      <c r="F7">
        <v>73.58</v>
      </c>
    </row>
    <row r="8" spans="1:6">
      <c r="A8" s="5">
        <v>17059283658</v>
      </c>
      <c r="B8">
        <v>5310.7</v>
      </c>
      <c r="C8">
        <v>614</v>
      </c>
      <c r="D8">
        <v>3654</v>
      </c>
      <c r="E8">
        <v>0.2554</v>
      </c>
      <c r="F8">
        <v>22.79</v>
      </c>
    </row>
    <row r="9" spans="1:6">
      <c r="A9" s="5">
        <v>17609656669</v>
      </c>
      <c r="B9">
        <v>2113.51</v>
      </c>
      <c r="C9">
        <v>114</v>
      </c>
      <c r="D9">
        <v>1001</v>
      </c>
      <c r="E9">
        <v>0.1667</v>
      </c>
      <c r="F9">
        <v>49.59</v>
      </c>
    </row>
    <row r="10" spans="1:6">
      <c r="A10" s="5">
        <v>17609664652</v>
      </c>
      <c r="B10">
        <v>3637.54</v>
      </c>
      <c r="C10">
        <v>551</v>
      </c>
      <c r="D10">
        <v>1908</v>
      </c>
      <c r="E10">
        <v>0.3128</v>
      </c>
      <c r="F10">
        <v>24.45</v>
      </c>
    </row>
    <row r="11" spans="1:6">
      <c r="A11" s="5">
        <v>17609716325</v>
      </c>
      <c r="B11">
        <v>7416.66</v>
      </c>
      <c r="C11">
        <v>489</v>
      </c>
      <c r="D11">
        <v>443</v>
      </c>
      <c r="E11">
        <v>0.4787</v>
      </c>
      <c r="F11">
        <v>141.2</v>
      </c>
    </row>
    <row r="12" spans="1:6">
      <c r="A12" s="5">
        <v>17609756261</v>
      </c>
      <c r="B12">
        <v>17002.37</v>
      </c>
      <c r="C12">
        <v>2007</v>
      </c>
      <c r="D12">
        <v>5153</v>
      </c>
      <c r="E12">
        <v>0.2864</v>
      </c>
      <c r="F12">
        <v>45.79</v>
      </c>
    </row>
    <row r="13" spans="1:6">
      <c r="A13" s="5">
        <v>17609832853</v>
      </c>
      <c r="B13">
        <v>17807</v>
      </c>
      <c r="C13">
        <v>5987</v>
      </c>
      <c r="D13">
        <v>13516</v>
      </c>
      <c r="E13">
        <v>0.5477</v>
      </c>
      <c r="F13">
        <v>9.64</v>
      </c>
    </row>
    <row r="14" spans="1:6">
      <c r="A14" s="5">
        <v>17609936348</v>
      </c>
      <c r="B14">
        <v>1969.94</v>
      </c>
      <c r="C14">
        <v>704</v>
      </c>
      <c r="D14">
        <v>1390</v>
      </c>
      <c r="E14">
        <v>0.4492</v>
      </c>
      <c r="F14">
        <v>12.81</v>
      </c>
    </row>
    <row r="15" spans="1:6">
      <c r="A15" s="5">
        <v>17609980146</v>
      </c>
      <c r="B15">
        <v>3344.32</v>
      </c>
      <c r="C15">
        <v>1023</v>
      </c>
      <c r="D15">
        <v>2911</v>
      </c>
      <c r="E15">
        <v>0.4955</v>
      </c>
      <c r="F15">
        <v>9.28</v>
      </c>
    </row>
    <row r="16" spans="1:6">
      <c r="A16" s="5">
        <v>17704561464</v>
      </c>
      <c r="B16">
        <v>80485.97</v>
      </c>
      <c r="C16">
        <v>5721</v>
      </c>
      <c r="D16">
        <v>15309</v>
      </c>
      <c r="E16">
        <v>0.4338</v>
      </c>
      <c r="F16">
        <v>48.57</v>
      </c>
    </row>
    <row r="17" spans="1:6">
      <c r="A17" s="5">
        <v>18943200386</v>
      </c>
      <c r="B17">
        <v>5942.48</v>
      </c>
      <c r="C17">
        <v>1444</v>
      </c>
      <c r="D17">
        <v>4579</v>
      </c>
      <c r="E17">
        <v>0.4885</v>
      </c>
      <c r="F17">
        <v>10.78</v>
      </c>
    </row>
    <row r="18" spans="1:6">
      <c r="A18" s="5">
        <v>19539059607</v>
      </c>
      <c r="B18">
        <v>37186.89</v>
      </c>
      <c r="C18">
        <v>1935</v>
      </c>
      <c r="D18">
        <v>8662</v>
      </c>
      <c r="E18">
        <v>0.2838</v>
      </c>
      <c r="F18">
        <v>60.54</v>
      </c>
    </row>
    <row r="19" spans="1:6">
      <c r="A19" s="5">
        <v>37253526527</v>
      </c>
      <c r="B19">
        <v>20587.34</v>
      </c>
      <c r="C19">
        <v>1767</v>
      </c>
      <c r="D19">
        <v>5237</v>
      </c>
      <c r="E19">
        <v>0.5419</v>
      </c>
      <c r="F19">
        <v>28.97</v>
      </c>
    </row>
    <row r="20" spans="1:6">
      <c r="A20" s="5">
        <v>37253770022</v>
      </c>
      <c r="B20">
        <v>3845.29</v>
      </c>
      <c r="C20">
        <v>541</v>
      </c>
      <c r="D20">
        <v>1049</v>
      </c>
      <c r="E20">
        <v>0.456</v>
      </c>
      <c r="F20">
        <v>32.28</v>
      </c>
    </row>
    <row r="21" spans="1:6">
      <c r="A21" s="5">
        <v>37254243740</v>
      </c>
      <c r="B21">
        <v>7216.37</v>
      </c>
      <c r="C21">
        <v>466</v>
      </c>
      <c r="D21">
        <v>1738</v>
      </c>
      <c r="E21">
        <v>0.2697</v>
      </c>
      <c r="F21">
        <v>62.01</v>
      </c>
    </row>
    <row r="22" spans="1:6">
      <c r="A22" s="5">
        <v>37318730769</v>
      </c>
      <c r="B22">
        <v>52793.42</v>
      </c>
      <c r="C22">
        <v>4292</v>
      </c>
      <c r="D22">
        <v>13356</v>
      </c>
      <c r="E22">
        <v>0.4039</v>
      </c>
      <c r="F22">
        <v>39.22</v>
      </c>
    </row>
    <row r="23" spans="1:6">
      <c r="A23" s="5">
        <v>39290708556</v>
      </c>
      <c r="B23">
        <v>191085.9</v>
      </c>
      <c r="C23">
        <v>2654</v>
      </c>
      <c r="D23">
        <v>18903</v>
      </c>
      <c r="E23">
        <v>0.1929</v>
      </c>
      <c r="F23">
        <v>209.4</v>
      </c>
    </row>
    <row r="24" spans="1:6">
      <c r="A24" s="5">
        <v>39788807046</v>
      </c>
      <c r="B24">
        <v>23479.1</v>
      </c>
      <c r="C24">
        <v>1738</v>
      </c>
      <c r="D24">
        <v>7216</v>
      </c>
      <c r="E24">
        <v>0.3215</v>
      </c>
      <c r="F24">
        <v>40.56</v>
      </c>
    </row>
    <row r="25" spans="1:6">
      <c r="A25" s="5">
        <v>39800042951</v>
      </c>
      <c r="B25">
        <v>30506.27</v>
      </c>
      <c r="C25">
        <v>1348</v>
      </c>
      <c r="D25">
        <v>2986</v>
      </c>
      <c r="E25">
        <v>0.3794</v>
      </c>
      <c r="F25">
        <v>107.61</v>
      </c>
    </row>
    <row r="26" spans="1:6">
      <c r="A26" s="5">
        <v>39829692578</v>
      </c>
      <c r="B26">
        <v>20573.27</v>
      </c>
      <c r="C26">
        <v>2082</v>
      </c>
      <c r="D26">
        <v>5692</v>
      </c>
      <c r="E26">
        <v>0.3357</v>
      </c>
      <c r="F26">
        <v>48.47</v>
      </c>
    </row>
    <row r="27" spans="1:6">
      <c r="A27" s="5">
        <v>40596755110</v>
      </c>
      <c r="B27">
        <v>33269.02</v>
      </c>
      <c r="C27">
        <v>1707</v>
      </c>
      <c r="D27">
        <v>24090</v>
      </c>
      <c r="E27">
        <v>0.1262</v>
      </c>
      <c r="F27">
        <v>43.94</v>
      </c>
    </row>
    <row r="28" spans="1:6">
      <c r="A28" s="5">
        <v>40611478319</v>
      </c>
      <c r="B28">
        <v>63190.84</v>
      </c>
      <c r="C28">
        <v>888</v>
      </c>
      <c r="D28">
        <v>7553</v>
      </c>
      <c r="E28">
        <v>0.1611</v>
      </c>
      <c r="F28">
        <v>208.89</v>
      </c>
    </row>
    <row r="29" spans="1:6">
      <c r="A29" s="5">
        <v>41141176393</v>
      </c>
      <c r="B29">
        <v>512651.35</v>
      </c>
      <c r="C29">
        <v>10024</v>
      </c>
      <c r="D29">
        <v>54640</v>
      </c>
      <c r="E29">
        <v>0.2456</v>
      </c>
      <c r="F29">
        <v>152.88</v>
      </c>
    </row>
    <row r="30" spans="1:6">
      <c r="A30" s="5">
        <v>42300643952</v>
      </c>
      <c r="B30">
        <v>5470.87</v>
      </c>
      <c r="C30">
        <v>118</v>
      </c>
      <c r="D30">
        <v>1169</v>
      </c>
      <c r="E30">
        <v>0.1537</v>
      </c>
      <c r="F30">
        <v>125.15</v>
      </c>
    </row>
    <row r="31" spans="1:6">
      <c r="A31" s="5">
        <v>42301063223</v>
      </c>
      <c r="B31">
        <v>942.92</v>
      </c>
      <c r="C31">
        <v>56</v>
      </c>
      <c r="D31">
        <v>659</v>
      </c>
      <c r="E31">
        <v>0.1461</v>
      </c>
      <c r="F31">
        <v>38.23</v>
      </c>
    </row>
    <row r="32" spans="1:6">
      <c r="A32" s="5">
        <v>42759737847</v>
      </c>
      <c r="B32">
        <v>37429.83</v>
      </c>
      <c r="C32">
        <v>588</v>
      </c>
      <c r="D32">
        <v>5288</v>
      </c>
      <c r="E32">
        <v>0.1738</v>
      </c>
      <c r="F32">
        <v>163.15</v>
      </c>
    </row>
    <row r="33" spans="1:6">
      <c r="A33" s="5">
        <v>43893226461</v>
      </c>
      <c r="B33">
        <v>10230.77</v>
      </c>
      <c r="C33">
        <v>1346</v>
      </c>
      <c r="D33">
        <v>3213</v>
      </c>
      <c r="E33">
        <v>0.4262</v>
      </c>
      <c r="F33">
        <v>29.92</v>
      </c>
    </row>
    <row r="34" spans="1:6">
      <c r="A34" s="5">
        <v>43988989706</v>
      </c>
      <c r="B34">
        <v>35051.78</v>
      </c>
      <c r="C34">
        <v>6276</v>
      </c>
      <c r="D34">
        <v>17375</v>
      </c>
      <c r="E34">
        <v>0.6218</v>
      </c>
      <c r="F34">
        <v>12.97</v>
      </c>
    </row>
    <row r="35" spans="1:6">
      <c r="A35" s="5">
        <v>520538406051</v>
      </c>
      <c r="B35">
        <v>54144.16</v>
      </c>
      <c r="C35">
        <v>853</v>
      </c>
      <c r="D35">
        <v>8597</v>
      </c>
      <c r="E35">
        <v>0.13</v>
      </c>
      <c r="F35">
        <v>192.33</v>
      </c>
    </row>
    <row r="36" spans="1:6">
      <c r="A36" s="5">
        <v>521804256985</v>
      </c>
      <c r="B36">
        <v>45451.76</v>
      </c>
      <c r="C36">
        <v>851</v>
      </c>
      <c r="D36">
        <v>6217</v>
      </c>
      <c r="E36">
        <v>0.1955</v>
      </c>
      <c r="F36">
        <v>149.73</v>
      </c>
    </row>
    <row r="37" spans="1:6">
      <c r="A37" s="5">
        <v>521869636173</v>
      </c>
      <c r="B37">
        <v>14624.56</v>
      </c>
      <c r="C37">
        <v>479</v>
      </c>
      <c r="D37">
        <v>2210</v>
      </c>
      <c r="E37">
        <v>0.3495</v>
      </c>
      <c r="F37">
        <v>75.97</v>
      </c>
    </row>
    <row r="38" spans="1:6">
      <c r="A38" s="5">
        <v>523138079161</v>
      </c>
      <c r="B38">
        <v>312.5</v>
      </c>
      <c r="C38">
        <v>52</v>
      </c>
      <c r="D38">
        <v>546</v>
      </c>
      <c r="E38">
        <v>0.1542</v>
      </c>
      <c r="F38">
        <v>14.67</v>
      </c>
    </row>
    <row r="39" spans="1:6">
      <c r="A39" s="5">
        <v>524754970729</v>
      </c>
      <c r="B39">
        <v>3858.16</v>
      </c>
      <c r="C39">
        <v>101</v>
      </c>
      <c r="D39">
        <v>1324</v>
      </c>
      <c r="E39">
        <v>0.1013</v>
      </c>
      <c r="F39">
        <v>114.83</v>
      </c>
    </row>
    <row r="40" spans="1:6">
      <c r="A40" s="5">
        <v>525000115434</v>
      </c>
      <c r="B40">
        <v>88308.19</v>
      </c>
      <c r="C40">
        <v>7049</v>
      </c>
      <c r="D40">
        <v>20670</v>
      </c>
      <c r="E40">
        <v>0.5881</v>
      </c>
      <c r="F40">
        <v>29.11</v>
      </c>
    </row>
    <row r="41" spans="1:6">
      <c r="A41" s="5">
        <v>525048016525</v>
      </c>
      <c r="B41">
        <v>17697.23</v>
      </c>
      <c r="C41">
        <v>864</v>
      </c>
      <c r="D41">
        <v>2541</v>
      </c>
      <c r="E41">
        <v>0.2988</v>
      </c>
      <c r="F41">
        <v>80.55</v>
      </c>
    </row>
    <row r="42" spans="1:6">
      <c r="A42" s="5">
        <v>525281347377</v>
      </c>
      <c r="B42">
        <v>231.51</v>
      </c>
      <c r="C42">
        <v>7</v>
      </c>
      <c r="D42">
        <v>90</v>
      </c>
      <c r="E42">
        <v>0.1339</v>
      </c>
      <c r="F42">
        <v>77.17</v>
      </c>
    </row>
    <row r="43" spans="1:6">
      <c r="A43" s="5">
        <v>526145930115</v>
      </c>
      <c r="B43">
        <v>7104.84</v>
      </c>
      <c r="C43">
        <v>108</v>
      </c>
      <c r="D43">
        <v>1358</v>
      </c>
      <c r="E43">
        <v>0.1352</v>
      </c>
      <c r="F43">
        <v>153.97</v>
      </c>
    </row>
    <row r="44" spans="1:6">
      <c r="A44" s="5">
        <v>527119411115</v>
      </c>
      <c r="B44">
        <v>1051.73</v>
      </c>
      <c r="C44">
        <v>25</v>
      </c>
      <c r="D44">
        <v>125</v>
      </c>
      <c r="E44">
        <v>0.3515</v>
      </c>
      <c r="F44">
        <v>94.54</v>
      </c>
    </row>
    <row r="45" spans="1:6">
      <c r="A45" s="5">
        <v>527169293681</v>
      </c>
      <c r="B45">
        <v>981.91</v>
      </c>
      <c r="C45">
        <v>36</v>
      </c>
      <c r="D45">
        <v>1162</v>
      </c>
      <c r="E45">
        <v>0.0385</v>
      </c>
      <c r="F45">
        <v>91.96</v>
      </c>
    </row>
    <row r="46" spans="1:6">
      <c r="A46" s="5">
        <v>527183564590</v>
      </c>
      <c r="B46">
        <v>2565.93</v>
      </c>
      <c r="C46">
        <v>41</v>
      </c>
      <c r="D46">
        <v>237</v>
      </c>
      <c r="E46">
        <v>0.2957</v>
      </c>
      <c r="F46">
        <v>146.01</v>
      </c>
    </row>
    <row r="47" spans="1:6">
      <c r="A47" s="5">
        <v>527678427514</v>
      </c>
      <c r="B47">
        <v>4273.55</v>
      </c>
      <c r="C47">
        <v>109</v>
      </c>
      <c r="D47">
        <v>532</v>
      </c>
      <c r="E47">
        <v>0.3261</v>
      </c>
      <c r="F47">
        <v>97.69</v>
      </c>
    </row>
    <row r="48" spans="1:6">
      <c r="A48" s="5">
        <v>527719726342</v>
      </c>
      <c r="B48">
        <v>1748.8</v>
      </c>
      <c r="C48">
        <v>29</v>
      </c>
      <c r="D48">
        <v>152</v>
      </c>
      <c r="E48">
        <v>0.2188</v>
      </c>
      <c r="F48">
        <v>223.98</v>
      </c>
    </row>
    <row r="49" spans="1:6">
      <c r="A49" s="5">
        <v>527733177957</v>
      </c>
      <c r="B49">
        <v>4602.56</v>
      </c>
      <c r="C49">
        <v>155</v>
      </c>
      <c r="D49">
        <v>669</v>
      </c>
      <c r="E49">
        <v>0.3623</v>
      </c>
      <c r="F49">
        <v>75.99</v>
      </c>
    </row>
    <row r="50" spans="1:6">
      <c r="A50" s="5">
        <v>527733221669</v>
      </c>
      <c r="B50">
        <v>1066.68</v>
      </c>
      <c r="C50">
        <v>29</v>
      </c>
      <c r="D50">
        <v>150</v>
      </c>
      <c r="E50">
        <v>0.3511</v>
      </c>
      <c r="F50">
        <v>82.28</v>
      </c>
    </row>
    <row r="51" spans="1:6">
      <c r="A51" s="5">
        <v>527733377421</v>
      </c>
      <c r="B51">
        <v>178.4</v>
      </c>
      <c r="C51">
        <v>4</v>
      </c>
      <c r="D51">
        <v>64</v>
      </c>
      <c r="E51">
        <v>0.1251</v>
      </c>
      <c r="F51">
        <v>89.2</v>
      </c>
    </row>
    <row r="52" spans="1:6">
      <c r="A52" s="5">
        <v>527733381602</v>
      </c>
      <c r="B52">
        <v>1344.26</v>
      </c>
      <c r="C52">
        <v>59</v>
      </c>
      <c r="D52">
        <v>1392</v>
      </c>
      <c r="E52">
        <v>0.0533</v>
      </c>
      <c r="F52">
        <v>62.75</v>
      </c>
    </row>
    <row r="53" spans="1:6">
      <c r="A53" s="5">
        <v>527733589105</v>
      </c>
      <c r="B53">
        <v>15572.57</v>
      </c>
      <c r="C53">
        <v>1192</v>
      </c>
      <c r="D53">
        <v>3180</v>
      </c>
      <c r="E53">
        <v>0.4661</v>
      </c>
      <c r="F53">
        <v>42.16</v>
      </c>
    </row>
    <row r="54" spans="1:6">
      <c r="A54" s="5">
        <v>527733653043</v>
      </c>
      <c r="B54">
        <v>42806.76</v>
      </c>
      <c r="C54">
        <v>2841</v>
      </c>
      <c r="D54">
        <v>8541</v>
      </c>
      <c r="E54">
        <v>0.4731</v>
      </c>
      <c r="F54">
        <v>42.38</v>
      </c>
    </row>
    <row r="55" spans="1:6">
      <c r="A55" s="5">
        <v>527990475963</v>
      </c>
      <c r="B55">
        <v>18001.97</v>
      </c>
      <c r="C55">
        <v>328</v>
      </c>
      <c r="D55">
        <v>1639</v>
      </c>
      <c r="E55">
        <v>0.3052</v>
      </c>
      <c r="F55">
        <v>144.3</v>
      </c>
    </row>
    <row r="56" spans="1:6">
      <c r="A56" s="5">
        <v>527990607768</v>
      </c>
      <c r="B56">
        <v>524.03</v>
      </c>
      <c r="C56">
        <v>19</v>
      </c>
      <c r="D56">
        <v>113</v>
      </c>
      <c r="E56">
        <v>0.2611</v>
      </c>
      <c r="F56">
        <v>72.13</v>
      </c>
    </row>
    <row r="57" spans="1:6">
      <c r="A57" s="5">
        <v>527990679684</v>
      </c>
      <c r="B57">
        <v>16279.07</v>
      </c>
      <c r="C57">
        <v>584</v>
      </c>
      <c r="D57">
        <v>2833</v>
      </c>
      <c r="E57">
        <v>0.3746</v>
      </c>
      <c r="F57">
        <v>61.44</v>
      </c>
    </row>
    <row r="58" spans="1:6">
      <c r="A58" s="5">
        <v>527990951359</v>
      </c>
      <c r="B58">
        <v>9271.91</v>
      </c>
      <c r="C58">
        <v>163</v>
      </c>
      <c r="D58">
        <v>542</v>
      </c>
      <c r="E58">
        <v>0.3153</v>
      </c>
      <c r="F58">
        <v>225.88</v>
      </c>
    </row>
    <row r="59" spans="1:6">
      <c r="A59" s="5">
        <v>528032990563</v>
      </c>
      <c r="B59">
        <v>572.77</v>
      </c>
      <c r="C59">
        <v>28</v>
      </c>
      <c r="D59">
        <v>153</v>
      </c>
      <c r="E59">
        <v>0.3285</v>
      </c>
      <c r="F59">
        <v>47.88</v>
      </c>
    </row>
    <row r="60" spans="1:6">
      <c r="A60" s="5">
        <v>528033010612</v>
      </c>
      <c r="B60">
        <v>9853.56</v>
      </c>
      <c r="C60">
        <v>122</v>
      </c>
      <c r="D60">
        <v>2607</v>
      </c>
      <c r="E60">
        <v>0.0698</v>
      </c>
      <c r="F60">
        <v>217.79</v>
      </c>
    </row>
    <row r="61" spans="1:6">
      <c r="A61" s="5">
        <v>528033014551</v>
      </c>
      <c r="B61">
        <v>508.6</v>
      </c>
      <c r="C61">
        <v>15</v>
      </c>
      <c r="D61">
        <v>77</v>
      </c>
      <c r="E61">
        <v>0.1477</v>
      </c>
      <c r="F61">
        <v>344.44</v>
      </c>
    </row>
    <row r="62" spans="1:6">
      <c r="A62" s="5">
        <v>528033190141</v>
      </c>
      <c r="B62">
        <v>338.74</v>
      </c>
      <c r="C62">
        <v>8</v>
      </c>
      <c r="D62">
        <v>76</v>
      </c>
      <c r="E62">
        <v>0.1319</v>
      </c>
      <c r="F62">
        <v>128.11</v>
      </c>
    </row>
    <row r="63" spans="1:6">
      <c r="A63" s="5">
        <v>528046969601</v>
      </c>
      <c r="B63">
        <v>1358.63</v>
      </c>
      <c r="C63">
        <v>81</v>
      </c>
      <c r="D63">
        <v>321</v>
      </c>
      <c r="E63">
        <v>0.3427</v>
      </c>
      <c r="F63">
        <v>49.45</v>
      </c>
    </row>
    <row r="64" spans="1:6">
      <c r="A64" s="5">
        <v>528047125345</v>
      </c>
      <c r="B64">
        <v>3991.57</v>
      </c>
      <c r="C64">
        <v>77</v>
      </c>
      <c r="D64">
        <v>414</v>
      </c>
      <c r="E64">
        <v>0.2617</v>
      </c>
      <c r="F64">
        <v>147.43</v>
      </c>
    </row>
    <row r="65" spans="1:6">
      <c r="A65" s="5">
        <v>528047181291</v>
      </c>
      <c r="B65">
        <v>1028.63</v>
      </c>
      <c r="C65">
        <v>24</v>
      </c>
      <c r="D65">
        <v>149</v>
      </c>
      <c r="E65">
        <v>0.2915</v>
      </c>
      <c r="F65">
        <v>94.24</v>
      </c>
    </row>
    <row r="66" spans="1:6">
      <c r="A66" s="5">
        <v>528064196860</v>
      </c>
      <c r="B66">
        <v>1553.6</v>
      </c>
      <c r="C66">
        <v>23</v>
      </c>
      <c r="D66">
        <v>150</v>
      </c>
      <c r="E66">
        <v>0.2393</v>
      </c>
      <c r="F66">
        <v>168.82</v>
      </c>
    </row>
    <row r="67" spans="1:6">
      <c r="A67" s="5">
        <v>528064232769</v>
      </c>
      <c r="B67">
        <v>2196.68</v>
      </c>
      <c r="C67">
        <v>49</v>
      </c>
      <c r="D67">
        <v>234</v>
      </c>
      <c r="E67">
        <v>0.2331</v>
      </c>
      <c r="F67">
        <v>163.81</v>
      </c>
    </row>
    <row r="68" spans="1:6">
      <c r="A68" s="5">
        <v>528064336529</v>
      </c>
      <c r="B68">
        <v>10098.93</v>
      </c>
      <c r="C68">
        <v>379</v>
      </c>
      <c r="D68">
        <v>1767</v>
      </c>
      <c r="E68">
        <v>0.3636</v>
      </c>
      <c r="F68">
        <v>62.91</v>
      </c>
    </row>
    <row r="69" spans="1:6">
      <c r="A69" s="5">
        <v>528064556251</v>
      </c>
      <c r="B69">
        <v>722.09</v>
      </c>
      <c r="C69">
        <v>24</v>
      </c>
      <c r="D69">
        <v>165</v>
      </c>
      <c r="E69">
        <v>0.2663</v>
      </c>
      <c r="F69">
        <v>65.3</v>
      </c>
    </row>
    <row r="70" spans="1:6">
      <c r="A70" s="5">
        <v>528778018743</v>
      </c>
      <c r="B70">
        <v>70588.82</v>
      </c>
      <c r="C70">
        <v>1321</v>
      </c>
      <c r="D70">
        <v>7771</v>
      </c>
      <c r="E70">
        <v>0.2115</v>
      </c>
      <c r="F70">
        <v>172.39</v>
      </c>
    </row>
    <row r="71" spans="1:6">
      <c r="A71" s="5">
        <v>535688693680</v>
      </c>
      <c r="B71">
        <v>16336.39</v>
      </c>
      <c r="C71">
        <v>232</v>
      </c>
      <c r="D71">
        <v>2021</v>
      </c>
      <c r="E71">
        <v>0.1788</v>
      </c>
      <c r="F71">
        <v>180.97</v>
      </c>
    </row>
    <row r="72" spans="1:6">
      <c r="A72" s="5">
        <v>537537256568</v>
      </c>
      <c r="B72">
        <v>11753.25</v>
      </c>
      <c r="C72">
        <v>577</v>
      </c>
      <c r="D72">
        <v>4340</v>
      </c>
      <c r="E72">
        <v>0.2106</v>
      </c>
      <c r="F72">
        <v>51.14</v>
      </c>
    </row>
    <row r="73" spans="1:6">
      <c r="A73" s="5">
        <v>537752882633</v>
      </c>
      <c r="B73">
        <v>544934.17</v>
      </c>
      <c r="C73">
        <v>10063</v>
      </c>
      <c r="D73">
        <v>64292</v>
      </c>
      <c r="E73">
        <v>0.2119</v>
      </c>
      <c r="F73">
        <v>160.31</v>
      </c>
    </row>
    <row r="74" spans="1:6">
      <c r="A74" s="5">
        <v>537824984434</v>
      </c>
      <c r="B74">
        <v>9293.79</v>
      </c>
      <c r="C74">
        <v>1048</v>
      </c>
      <c r="D74">
        <v>4954</v>
      </c>
      <c r="E74">
        <v>0.2889</v>
      </c>
      <c r="F74">
        <v>25.96</v>
      </c>
    </row>
    <row r="75" spans="1:6">
      <c r="A75" s="5">
        <v>537827368358</v>
      </c>
      <c r="B75">
        <v>26824.95</v>
      </c>
      <c r="C75">
        <v>1530</v>
      </c>
      <c r="D75">
        <v>4193</v>
      </c>
      <c r="E75">
        <v>0.4732</v>
      </c>
      <c r="F75">
        <v>54.16</v>
      </c>
    </row>
    <row r="76" spans="1:6">
      <c r="A76" s="5">
        <v>537843990110</v>
      </c>
      <c r="B76">
        <v>2585.88</v>
      </c>
      <c r="C76">
        <v>42</v>
      </c>
      <c r="D76">
        <v>317</v>
      </c>
      <c r="E76">
        <v>0.1796</v>
      </c>
      <c r="F76">
        <v>182.56</v>
      </c>
    </row>
    <row r="77" spans="1:6">
      <c r="A77" s="5">
        <v>538192543595</v>
      </c>
      <c r="B77">
        <v>14112.55</v>
      </c>
      <c r="C77">
        <v>127</v>
      </c>
      <c r="D77">
        <v>2386</v>
      </c>
      <c r="E77">
        <v>0.0901</v>
      </c>
      <c r="F77">
        <v>272.95</v>
      </c>
    </row>
    <row r="78" spans="1:6">
      <c r="A78" s="5">
        <v>538263950177</v>
      </c>
      <c r="B78">
        <v>118317.97</v>
      </c>
      <c r="C78">
        <v>850</v>
      </c>
      <c r="D78">
        <v>7057</v>
      </c>
      <c r="E78">
        <v>0.2243</v>
      </c>
      <c r="F78">
        <v>298.19</v>
      </c>
    </row>
    <row r="79" spans="1:6">
      <c r="A79" s="5">
        <v>538265230095</v>
      </c>
      <c r="B79">
        <v>257.31</v>
      </c>
      <c r="C79">
        <v>6</v>
      </c>
      <c r="D79">
        <v>41</v>
      </c>
      <c r="E79">
        <v>0.1052</v>
      </c>
      <c r="F79">
        <v>257.31</v>
      </c>
    </row>
    <row r="80" spans="1:6">
      <c r="A80" s="5">
        <v>538266122146</v>
      </c>
      <c r="B80">
        <v>20146.66</v>
      </c>
      <c r="C80">
        <v>230</v>
      </c>
      <c r="D80">
        <v>260</v>
      </c>
      <c r="E80">
        <v>0.7348</v>
      </c>
      <c r="F80">
        <v>443.77</v>
      </c>
    </row>
    <row r="81" spans="1:6">
      <c r="A81" s="5">
        <v>538267926200</v>
      </c>
      <c r="B81">
        <v>486.87</v>
      </c>
      <c r="C81">
        <v>6</v>
      </c>
      <c r="D81">
        <v>837</v>
      </c>
      <c r="E81">
        <v>0.0153</v>
      </c>
      <c r="F81">
        <v>155</v>
      </c>
    </row>
    <row r="82" spans="1:6">
      <c r="A82" s="5">
        <v>538269442246</v>
      </c>
      <c r="B82">
        <v>10036.37</v>
      </c>
      <c r="C82">
        <v>111</v>
      </c>
      <c r="D82">
        <v>564</v>
      </c>
      <c r="E82">
        <v>0.1938</v>
      </c>
      <c r="F82">
        <v>374.51</v>
      </c>
    </row>
    <row r="83" spans="1:6">
      <c r="A83" s="5">
        <v>538305797734</v>
      </c>
      <c r="B83">
        <v>35997.08</v>
      </c>
      <c r="C83">
        <v>276</v>
      </c>
      <c r="D83">
        <v>2626</v>
      </c>
      <c r="E83">
        <v>0.192</v>
      </c>
      <c r="F83">
        <v>285.48</v>
      </c>
    </row>
    <row r="84" spans="1:6">
      <c r="A84" s="5">
        <v>538307169296</v>
      </c>
      <c r="B84">
        <v>7324.13</v>
      </c>
      <c r="C84">
        <v>77</v>
      </c>
      <c r="D84">
        <v>715</v>
      </c>
      <c r="E84">
        <v>0.1857</v>
      </c>
      <c r="F84">
        <v>215.19</v>
      </c>
    </row>
    <row r="85" spans="1:6">
      <c r="A85" s="5">
        <v>538312709167</v>
      </c>
      <c r="B85">
        <v>49249.63</v>
      </c>
      <c r="C85">
        <v>403</v>
      </c>
      <c r="D85">
        <v>3416</v>
      </c>
      <c r="E85">
        <v>0.2103</v>
      </c>
      <c r="F85">
        <v>274.37</v>
      </c>
    </row>
    <row r="86" spans="1:6">
      <c r="A86" s="5">
        <v>538314893621</v>
      </c>
      <c r="B86">
        <v>7608.26</v>
      </c>
      <c r="C86">
        <v>103</v>
      </c>
      <c r="D86">
        <v>1069</v>
      </c>
      <c r="E86">
        <v>0.1466</v>
      </c>
      <c r="F86">
        <v>199.26</v>
      </c>
    </row>
    <row r="87" spans="1:6">
      <c r="A87" s="5">
        <v>538349196723</v>
      </c>
      <c r="B87">
        <v>18248.67</v>
      </c>
      <c r="C87">
        <v>126</v>
      </c>
      <c r="D87">
        <v>1269</v>
      </c>
      <c r="E87">
        <v>0.1683</v>
      </c>
      <c r="F87">
        <v>341.67</v>
      </c>
    </row>
    <row r="88" spans="1:6">
      <c r="A88" s="5">
        <v>538354076404</v>
      </c>
      <c r="B88">
        <v>30576.94</v>
      </c>
      <c r="C88">
        <v>363</v>
      </c>
      <c r="D88">
        <v>3250</v>
      </c>
      <c r="E88">
        <v>0.2023</v>
      </c>
      <c r="F88">
        <v>187.16</v>
      </c>
    </row>
    <row r="89" spans="1:6">
      <c r="A89" s="5">
        <v>538927350752</v>
      </c>
      <c r="B89">
        <v>1512.82</v>
      </c>
      <c r="C89">
        <v>33</v>
      </c>
      <c r="D89">
        <v>305</v>
      </c>
      <c r="E89">
        <v>0.1963</v>
      </c>
      <c r="F89">
        <v>98.93</v>
      </c>
    </row>
    <row r="90" spans="1:6">
      <c r="A90" s="5">
        <v>539325022308</v>
      </c>
      <c r="B90">
        <v>34027.26</v>
      </c>
      <c r="C90">
        <v>489</v>
      </c>
      <c r="D90">
        <v>2622</v>
      </c>
      <c r="E90">
        <v>0.2578</v>
      </c>
      <c r="F90">
        <v>200.26</v>
      </c>
    </row>
    <row r="91" spans="1:6">
      <c r="A91" s="5">
        <v>539854510916</v>
      </c>
      <c r="B91">
        <v>56150.8</v>
      </c>
      <c r="C91">
        <v>1061</v>
      </c>
      <c r="D91">
        <v>5726</v>
      </c>
      <c r="E91">
        <v>0.2503</v>
      </c>
      <c r="F91">
        <v>156.21</v>
      </c>
    </row>
    <row r="92" spans="1:6">
      <c r="A92" s="5">
        <v>541918489832</v>
      </c>
      <c r="B92">
        <v>4955.55</v>
      </c>
      <c r="C92">
        <v>131</v>
      </c>
      <c r="D92">
        <v>735</v>
      </c>
      <c r="E92">
        <v>0.2898</v>
      </c>
      <c r="F92">
        <v>93.47</v>
      </c>
    </row>
    <row r="93" spans="1:6">
      <c r="A93" s="5">
        <v>542631276327</v>
      </c>
      <c r="B93">
        <v>1192.12</v>
      </c>
      <c r="C93">
        <v>31</v>
      </c>
      <c r="D93">
        <v>685</v>
      </c>
      <c r="E93">
        <v>0.0789</v>
      </c>
      <c r="F93">
        <v>88.12</v>
      </c>
    </row>
    <row r="94" spans="1:6">
      <c r="A94" s="5">
        <v>544053639760</v>
      </c>
      <c r="B94">
        <v>9104.62</v>
      </c>
      <c r="C94">
        <v>312</v>
      </c>
      <c r="D94">
        <v>2086</v>
      </c>
      <c r="E94">
        <v>0.2327</v>
      </c>
      <c r="F94">
        <v>75.38</v>
      </c>
    </row>
    <row r="95" spans="1:6">
      <c r="A95" s="5">
        <v>547190677216</v>
      </c>
      <c r="B95">
        <v>1609</v>
      </c>
      <c r="C95">
        <v>63</v>
      </c>
      <c r="D95">
        <v>197</v>
      </c>
      <c r="E95">
        <v>0.585</v>
      </c>
      <c r="F95">
        <v>56.19</v>
      </c>
    </row>
    <row r="96" spans="1:6">
      <c r="A96" s="5">
        <v>548003777683</v>
      </c>
      <c r="B96">
        <v>13757.36</v>
      </c>
      <c r="C96">
        <v>632</v>
      </c>
      <c r="D96">
        <v>2448</v>
      </c>
      <c r="E96">
        <v>0.3984</v>
      </c>
      <c r="F96">
        <v>57.09</v>
      </c>
    </row>
    <row r="97" spans="1:6">
      <c r="A97" s="5">
        <v>548659653553</v>
      </c>
      <c r="B97">
        <v>10818.17</v>
      </c>
      <c r="C97">
        <v>179</v>
      </c>
      <c r="D97">
        <v>1105</v>
      </c>
      <c r="E97">
        <v>0.2419</v>
      </c>
      <c r="F97">
        <v>160.18</v>
      </c>
    </row>
    <row r="98" spans="1:6">
      <c r="A98" s="5">
        <v>553066686610</v>
      </c>
      <c r="B98">
        <v>5043.31</v>
      </c>
      <c r="C98">
        <v>364</v>
      </c>
      <c r="D98">
        <v>1443</v>
      </c>
      <c r="E98">
        <v>0.4366</v>
      </c>
      <c r="F98">
        <v>32</v>
      </c>
    </row>
    <row r="99" spans="1:6">
      <c r="A99" s="5">
        <v>554217085959</v>
      </c>
      <c r="B99">
        <v>769.79</v>
      </c>
      <c r="C99">
        <v>19</v>
      </c>
      <c r="D99">
        <v>280</v>
      </c>
      <c r="E99">
        <v>0.1273</v>
      </c>
      <c r="F99">
        <v>86.83</v>
      </c>
    </row>
    <row r="100" spans="1:6">
      <c r="A100" s="5">
        <v>554765196730</v>
      </c>
      <c r="B100">
        <v>41951.85</v>
      </c>
      <c r="C100">
        <v>2427</v>
      </c>
      <c r="D100">
        <v>7374</v>
      </c>
      <c r="E100">
        <v>0.3376</v>
      </c>
      <c r="F100">
        <v>67.44</v>
      </c>
    </row>
    <row r="101" spans="1:6">
      <c r="A101" s="5">
        <v>554877274741</v>
      </c>
      <c r="B101">
        <v>93649.49</v>
      </c>
      <c r="C101">
        <v>1778</v>
      </c>
      <c r="D101">
        <v>23541</v>
      </c>
      <c r="E101">
        <v>0.0894</v>
      </c>
      <c r="F101">
        <v>177.93</v>
      </c>
    </row>
    <row r="102" spans="1:6">
      <c r="A102" s="5">
        <v>555055329886</v>
      </c>
      <c r="B102">
        <v>70584.07</v>
      </c>
      <c r="C102">
        <v>1394</v>
      </c>
      <c r="D102">
        <v>11719</v>
      </c>
      <c r="E102">
        <v>0.1735</v>
      </c>
      <c r="F102">
        <v>138.42</v>
      </c>
    </row>
    <row r="103" spans="1:6">
      <c r="A103" s="5">
        <v>555332266949</v>
      </c>
      <c r="B103">
        <v>116274.24</v>
      </c>
      <c r="C103">
        <v>2318</v>
      </c>
      <c r="D103">
        <v>19533</v>
      </c>
      <c r="E103">
        <v>0.1776</v>
      </c>
      <c r="F103">
        <v>133.48</v>
      </c>
    </row>
    <row r="104" spans="1:6">
      <c r="A104" s="5">
        <v>555904462655</v>
      </c>
      <c r="B104">
        <v>5731.34</v>
      </c>
      <c r="C104">
        <v>459</v>
      </c>
      <c r="D104">
        <v>1821</v>
      </c>
      <c r="E104">
        <v>0.3853</v>
      </c>
      <c r="F104">
        <v>32.72</v>
      </c>
    </row>
    <row r="105" spans="1:6">
      <c r="A105" s="5">
        <v>555905162970</v>
      </c>
      <c r="B105">
        <v>9811.56</v>
      </c>
      <c r="C105">
        <v>182</v>
      </c>
      <c r="D105">
        <v>4734</v>
      </c>
      <c r="E105">
        <v>0.0599</v>
      </c>
      <c r="F105">
        <v>137.92</v>
      </c>
    </row>
    <row r="106" spans="1:6">
      <c r="A106" s="5">
        <v>556322528534</v>
      </c>
      <c r="B106">
        <v>63.85</v>
      </c>
      <c r="C106">
        <v>6</v>
      </c>
      <c r="D106">
        <v>1207</v>
      </c>
      <c r="E106">
        <v>0.0033</v>
      </c>
      <c r="F106">
        <v>15.96</v>
      </c>
    </row>
    <row r="107" spans="1:6">
      <c r="A107" s="5">
        <v>556389065398</v>
      </c>
      <c r="B107">
        <v>5199.7</v>
      </c>
      <c r="C107">
        <v>205</v>
      </c>
      <c r="D107">
        <v>1102</v>
      </c>
      <c r="E107">
        <v>0.2506</v>
      </c>
      <c r="F107">
        <v>75.46</v>
      </c>
    </row>
    <row r="108" spans="1:6">
      <c r="A108" s="5">
        <v>559325430280</v>
      </c>
      <c r="B108">
        <v>11555.33</v>
      </c>
      <c r="C108">
        <v>339</v>
      </c>
      <c r="D108">
        <v>1483</v>
      </c>
      <c r="E108">
        <v>0.3736</v>
      </c>
      <c r="F108">
        <v>84.39</v>
      </c>
    </row>
    <row r="109" spans="1:6">
      <c r="A109" s="5">
        <v>559686121121</v>
      </c>
      <c r="B109">
        <v>10037.8</v>
      </c>
      <c r="C109">
        <v>83</v>
      </c>
      <c r="D109">
        <v>461</v>
      </c>
      <c r="E109">
        <v>0.2078</v>
      </c>
      <c r="F109">
        <v>413.23</v>
      </c>
    </row>
    <row r="110" spans="1:6">
      <c r="A110" s="5">
        <v>562374577568</v>
      </c>
      <c r="B110">
        <v>7077.47</v>
      </c>
      <c r="C110">
        <v>141</v>
      </c>
      <c r="D110">
        <v>1186</v>
      </c>
      <c r="E110">
        <v>0.203</v>
      </c>
      <c r="F110">
        <v>118.55</v>
      </c>
    </row>
    <row r="111" spans="1:6">
      <c r="A111" s="5">
        <v>562674596108</v>
      </c>
      <c r="B111">
        <v>11896.05</v>
      </c>
      <c r="C111">
        <v>345</v>
      </c>
      <c r="D111">
        <v>2478</v>
      </c>
      <c r="E111">
        <v>0.2036</v>
      </c>
      <c r="F111">
        <v>94.55</v>
      </c>
    </row>
    <row r="112" spans="1:6">
      <c r="A112" s="5">
        <v>563834177641</v>
      </c>
      <c r="B112">
        <v>27658.7</v>
      </c>
      <c r="C112">
        <v>193</v>
      </c>
      <c r="D112">
        <v>1185</v>
      </c>
      <c r="E112">
        <v>0.2219</v>
      </c>
      <c r="F112">
        <v>426.02</v>
      </c>
    </row>
    <row r="113" spans="1:6">
      <c r="A113" s="5">
        <v>563835009431</v>
      </c>
      <c r="B113">
        <v>7945.65</v>
      </c>
      <c r="C113">
        <v>107</v>
      </c>
      <c r="D113">
        <v>1001</v>
      </c>
      <c r="E113">
        <v>0.176</v>
      </c>
      <c r="F113">
        <v>181.77</v>
      </c>
    </row>
    <row r="114" spans="1:6">
      <c r="A114" s="5">
        <v>564135111481</v>
      </c>
      <c r="B114">
        <v>13476.04</v>
      </c>
      <c r="C114">
        <v>114</v>
      </c>
      <c r="D114">
        <v>756</v>
      </c>
      <c r="E114">
        <v>0.1888</v>
      </c>
      <c r="F114">
        <v>354.65</v>
      </c>
    </row>
    <row r="115" spans="1:6">
      <c r="A115" s="5">
        <v>564587383224</v>
      </c>
      <c r="B115">
        <v>286443.42</v>
      </c>
      <c r="C115">
        <v>5359</v>
      </c>
      <c r="D115">
        <v>32663</v>
      </c>
      <c r="E115">
        <v>0.1941</v>
      </c>
      <c r="F115">
        <v>181.79</v>
      </c>
    </row>
    <row r="116" spans="1:6">
      <c r="A116" s="5">
        <v>566160365748</v>
      </c>
      <c r="B116">
        <v>2295</v>
      </c>
      <c r="C116">
        <v>99</v>
      </c>
      <c r="D116">
        <v>1250</v>
      </c>
      <c r="E116">
        <v>0.1381</v>
      </c>
      <c r="F116">
        <v>52.75</v>
      </c>
    </row>
    <row r="117" spans="1:6">
      <c r="A117" s="5">
        <v>567833129601</v>
      </c>
      <c r="B117">
        <v>2340.84</v>
      </c>
      <c r="C117">
        <v>109</v>
      </c>
      <c r="D117">
        <v>736</v>
      </c>
      <c r="E117">
        <v>0.1116</v>
      </c>
      <c r="F117">
        <v>114.97</v>
      </c>
    </row>
    <row r="118" spans="1:6">
      <c r="A118" s="5">
        <v>568629665883</v>
      </c>
      <c r="B118">
        <v>16694.3</v>
      </c>
      <c r="C118">
        <v>13975</v>
      </c>
      <c r="D118">
        <v>59291</v>
      </c>
      <c r="E118">
        <v>0.4581</v>
      </c>
      <c r="F118">
        <v>2.47</v>
      </c>
    </row>
    <row r="119" spans="1:6">
      <c r="A119" s="5">
        <v>568765915390</v>
      </c>
      <c r="B119">
        <v>3536.88</v>
      </c>
      <c r="C119">
        <v>2165</v>
      </c>
      <c r="D119">
        <v>6282</v>
      </c>
      <c r="E119">
        <v>0.6413</v>
      </c>
      <c r="F119">
        <v>3.55</v>
      </c>
    </row>
    <row r="120" spans="1:6">
      <c r="A120" s="5">
        <v>569386315777</v>
      </c>
      <c r="B120">
        <v>30655.08</v>
      </c>
      <c r="C120">
        <v>15982</v>
      </c>
      <c r="D120">
        <v>67081</v>
      </c>
      <c r="E120">
        <v>0.4457</v>
      </c>
      <c r="F120">
        <v>4.1</v>
      </c>
    </row>
    <row r="121" spans="1:6">
      <c r="A121" s="5">
        <v>569909827792</v>
      </c>
      <c r="B121">
        <v>4467.31</v>
      </c>
      <c r="C121">
        <v>81</v>
      </c>
      <c r="D121">
        <v>1123</v>
      </c>
      <c r="E121">
        <v>0.1045</v>
      </c>
      <c r="F121">
        <v>150.53</v>
      </c>
    </row>
    <row r="122" spans="1:6">
      <c r="A122" s="5">
        <v>570173668187</v>
      </c>
      <c r="B122">
        <v>767.19</v>
      </c>
      <c r="C122">
        <v>35</v>
      </c>
      <c r="D122">
        <v>366</v>
      </c>
      <c r="E122">
        <v>0.1364</v>
      </c>
      <c r="F122">
        <v>62.55</v>
      </c>
    </row>
    <row r="123" spans="1:6">
      <c r="A123" s="5">
        <v>570361375952</v>
      </c>
      <c r="B123">
        <v>2738.18</v>
      </c>
      <c r="C123">
        <v>67</v>
      </c>
      <c r="D123">
        <v>623</v>
      </c>
      <c r="E123">
        <v>0.163</v>
      </c>
      <c r="F123">
        <v>105.33</v>
      </c>
    </row>
    <row r="124" spans="1:6">
      <c r="A124" s="5">
        <v>572262680111</v>
      </c>
      <c r="B124">
        <v>3739.96</v>
      </c>
      <c r="C124">
        <v>163</v>
      </c>
      <c r="D124">
        <v>779</v>
      </c>
      <c r="E124">
        <v>0.3222</v>
      </c>
      <c r="F124">
        <v>59.07</v>
      </c>
    </row>
    <row r="125" spans="1:6">
      <c r="A125" s="5">
        <v>573035985548</v>
      </c>
      <c r="B125">
        <v>40798.48</v>
      </c>
      <c r="C125">
        <v>1169</v>
      </c>
      <c r="D125">
        <v>3584</v>
      </c>
      <c r="E125">
        <v>0.4873</v>
      </c>
      <c r="F125">
        <v>93.88</v>
      </c>
    </row>
    <row r="126" spans="1:6">
      <c r="A126" s="5">
        <v>573160835361</v>
      </c>
      <c r="B126">
        <v>10476.17</v>
      </c>
      <c r="C126">
        <v>426</v>
      </c>
      <c r="D126">
        <v>4508</v>
      </c>
      <c r="E126">
        <v>0.1424</v>
      </c>
      <c r="F126">
        <v>65.34</v>
      </c>
    </row>
    <row r="127" spans="1:6">
      <c r="A127" s="5">
        <v>574308070162</v>
      </c>
      <c r="B127">
        <v>107530.33</v>
      </c>
      <c r="C127">
        <v>2441</v>
      </c>
      <c r="D127">
        <v>17942</v>
      </c>
      <c r="E127">
        <v>0.1821</v>
      </c>
      <c r="F127">
        <v>131.98</v>
      </c>
    </row>
    <row r="128" spans="1:6">
      <c r="A128" s="5">
        <v>574520036128</v>
      </c>
      <c r="B128">
        <v>22160.84</v>
      </c>
      <c r="C128">
        <v>591</v>
      </c>
      <c r="D128">
        <v>2820</v>
      </c>
      <c r="E128">
        <v>0.2213</v>
      </c>
      <c r="F128">
        <v>141.49</v>
      </c>
    </row>
    <row r="129" spans="1:6">
      <c r="A129" s="5">
        <v>574623529141</v>
      </c>
      <c r="B129">
        <v>80.68</v>
      </c>
      <c r="C129">
        <v>3</v>
      </c>
      <c r="D129">
        <v>37</v>
      </c>
      <c r="E129">
        <v>0.0811</v>
      </c>
      <c r="F129">
        <v>26.89</v>
      </c>
    </row>
    <row r="130" spans="1:6">
      <c r="A130" s="5">
        <v>574624025153</v>
      </c>
      <c r="B130">
        <v>764.17</v>
      </c>
      <c r="C130">
        <v>20</v>
      </c>
      <c r="D130">
        <v>175</v>
      </c>
      <c r="E130">
        <v>0.1939</v>
      </c>
      <c r="F130">
        <v>90.61</v>
      </c>
    </row>
    <row r="131" spans="1:6">
      <c r="A131" s="5">
        <v>574735494600</v>
      </c>
      <c r="B131">
        <v>1310.72</v>
      </c>
      <c r="C131">
        <v>23</v>
      </c>
      <c r="D131">
        <v>531</v>
      </c>
      <c r="E131">
        <v>0.079</v>
      </c>
      <c r="F131">
        <v>124.34</v>
      </c>
    </row>
    <row r="132" spans="1:6">
      <c r="A132" s="5">
        <v>574736366653</v>
      </c>
      <c r="B132">
        <v>108.07</v>
      </c>
      <c r="C132">
        <v>4</v>
      </c>
      <c r="D132">
        <v>19</v>
      </c>
      <c r="E132">
        <v>0.1579</v>
      </c>
      <c r="F132">
        <v>36.02</v>
      </c>
    </row>
    <row r="133" spans="1:6">
      <c r="A133" s="5">
        <v>574838039203</v>
      </c>
      <c r="B133">
        <v>180.6</v>
      </c>
      <c r="C133">
        <v>7</v>
      </c>
      <c r="D133">
        <v>35</v>
      </c>
      <c r="E133">
        <v>0.0857</v>
      </c>
      <c r="F133">
        <v>60.2</v>
      </c>
    </row>
    <row r="134" spans="1:6">
      <c r="A134" s="5">
        <v>575744476444</v>
      </c>
      <c r="B134">
        <v>557.5</v>
      </c>
      <c r="C134">
        <v>63</v>
      </c>
      <c r="D134">
        <v>778</v>
      </c>
      <c r="E134">
        <v>0.1542</v>
      </c>
      <c r="F134">
        <v>18.82</v>
      </c>
    </row>
    <row r="135" spans="1:6">
      <c r="A135" s="5">
        <v>575961933882</v>
      </c>
      <c r="B135">
        <v>1661.49</v>
      </c>
      <c r="C135">
        <v>63</v>
      </c>
      <c r="D135">
        <v>442</v>
      </c>
      <c r="E135">
        <v>0.2323</v>
      </c>
      <c r="F135">
        <v>62.74</v>
      </c>
    </row>
    <row r="136" spans="1:6">
      <c r="A136" s="5">
        <v>576123419275</v>
      </c>
      <c r="B136">
        <v>2960.56</v>
      </c>
      <c r="C136">
        <v>515</v>
      </c>
      <c r="D136">
        <v>3050</v>
      </c>
      <c r="E136">
        <v>0.3228</v>
      </c>
      <c r="F136">
        <v>12.04</v>
      </c>
    </row>
    <row r="137" spans="1:6">
      <c r="A137" s="5">
        <v>576130979060</v>
      </c>
      <c r="B137">
        <v>4162.83</v>
      </c>
      <c r="C137">
        <v>219</v>
      </c>
      <c r="D137">
        <v>1420</v>
      </c>
      <c r="E137">
        <v>0.2018</v>
      </c>
      <c r="F137">
        <v>59.42</v>
      </c>
    </row>
    <row r="138" spans="1:6">
      <c r="A138" s="5">
        <v>576203437986</v>
      </c>
      <c r="B138">
        <v>352.48</v>
      </c>
      <c r="C138">
        <v>12</v>
      </c>
      <c r="D138">
        <v>118</v>
      </c>
      <c r="E138">
        <v>0.2034</v>
      </c>
      <c r="F138">
        <v>58.61</v>
      </c>
    </row>
    <row r="139" spans="1:6">
      <c r="A139" s="5">
        <v>577037788975</v>
      </c>
      <c r="B139">
        <v>19135.85</v>
      </c>
      <c r="C139">
        <v>1032</v>
      </c>
      <c r="D139">
        <v>8338</v>
      </c>
      <c r="E139">
        <v>0.156</v>
      </c>
      <c r="F139">
        <v>58.87</v>
      </c>
    </row>
    <row r="140" spans="1:6">
      <c r="A140" s="5">
        <v>577184412748</v>
      </c>
      <c r="B140">
        <v>28607.32</v>
      </c>
      <c r="C140">
        <v>727</v>
      </c>
      <c r="D140">
        <v>8936</v>
      </c>
      <c r="E140">
        <v>0.0919</v>
      </c>
      <c r="F140">
        <v>134.65</v>
      </c>
    </row>
    <row r="141" spans="1:6">
      <c r="A141" s="5">
        <v>577710261716</v>
      </c>
      <c r="B141">
        <v>2936.22</v>
      </c>
      <c r="C141">
        <v>303</v>
      </c>
      <c r="D141">
        <v>2262</v>
      </c>
      <c r="E141">
        <v>0.1914</v>
      </c>
      <c r="F141">
        <v>27.3</v>
      </c>
    </row>
    <row r="142" spans="1:6">
      <c r="A142" s="5">
        <v>578894356956</v>
      </c>
      <c r="B142">
        <v>824.42</v>
      </c>
      <c r="C142">
        <v>38</v>
      </c>
      <c r="D142">
        <v>754</v>
      </c>
      <c r="E142">
        <v>0.0732</v>
      </c>
      <c r="F142">
        <v>61.73</v>
      </c>
    </row>
    <row r="143" spans="1:6">
      <c r="A143" s="5">
        <v>579320347030</v>
      </c>
      <c r="B143">
        <v>261.83</v>
      </c>
      <c r="C143">
        <v>12</v>
      </c>
      <c r="D143">
        <v>270</v>
      </c>
      <c r="E143">
        <v>0.0742</v>
      </c>
      <c r="F143">
        <v>52.37</v>
      </c>
    </row>
    <row r="144" spans="1:6">
      <c r="A144" s="5">
        <v>579975467115</v>
      </c>
      <c r="B144">
        <v>20267.36</v>
      </c>
      <c r="C144">
        <v>1218</v>
      </c>
      <c r="D144">
        <v>1645</v>
      </c>
      <c r="E144">
        <v>0.4129</v>
      </c>
      <c r="F144">
        <v>115.41</v>
      </c>
    </row>
    <row r="145" spans="1:6">
      <c r="A145" s="5">
        <v>581521081842</v>
      </c>
      <c r="B145">
        <v>21099.3</v>
      </c>
      <c r="C145">
        <v>876</v>
      </c>
      <c r="D145">
        <v>4504</v>
      </c>
      <c r="E145">
        <v>0.2907</v>
      </c>
      <c r="F145">
        <v>64.99</v>
      </c>
    </row>
    <row r="146" spans="1:6">
      <c r="A146" s="5">
        <v>583164476133</v>
      </c>
      <c r="B146">
        <v>994.42</v>
      </c>
      <c r="C146">
        <v>16</v>
      </c>
      <c r="D146">
        <v>591</v>
      </c>
      <c r="E146">
        <v>0.0451</v>
      </c>
      <c r="F146">
        <v>165.86</v>
      </c>
    </row>
    <row r="147" spans="1:6">
      <c r="A147" s="5">
        <v>583511426009</v>
      </c>
      <c r="B147">
        <v>123.62</v>
      </c>
      <c r="C147">
        <v>2</v>
      </c>
      <c r="D147">
        <v>174</v>
      </c>
      <c r="E147">
        <v>0.0115</v>
      </c>
      <c r="F147">
        <v>61.81</v>
      </c>
    </row>
    <row r="148" spans="1:6">
      <c r="A148" s="5">
        <v>583643847514</v>
      </c>
      <c r="B148">
        <v>11638.18</v>
      </c>
      <c r="C148">
        <v>272</v>
      </c>
      <c r="D148">
        <v>973</v>
      </c>
      <c r="E148">
        <v>0.2972</v>
      </c>
      <c r="F148">
        <v>161.04</v>
      </c>
    </row>
    <row r="149" spans="1:6">
      <c r="A149" s="5">
        <v>584257403229</v>
      </c>
      <c r="B149">
        <v>3520.49</v>
      </c>
      <c r="C149">
        <v>237</v>
      </c>
      <c r="D149">
        <v>1672</v>
      </c>
      <c r="E149">
        <v>0.2215</v>
      </c>
      <c r="F149">
        <v>38.03</v>
      </c>
    </row>
    <row r="150" spans="1:6">
      <c r="A150" s="5">
        <v>584436823460</v>
      </c>
      <c r="B150">
        <v>36332.08</v>
      </c>
      <c r="C150">
        <v>1925</v>
      </c>
      <c r="D150">
        <v>11384</v>
      </c>
      <c r="E150">
        <v>0.2313</v>
      </c>
      <c r="F150">
        <v>55.23</v>
      </c>
    </row>
    <row r="151" spans="1:6">
      <c r="A151" s="5">
        <v>585050518231</v>
      </c>
      <c r="B151">
        <v>193.4</v>
      </c>
      <c r="C151">
        <v>20</v>
      </c>
      <c r="D151">
        <v>83</v>
      </c>
      <c r="E151">
        <v>0.4228</v>
      </c>
      <c r="F151">
        <v>23.97</v>
      </c>
    </row>
    <row r="152" spans="1:6">
      <c r="A152" s="5">
        <v>586951697361</v>
      </c>
      <c r="B152">
        <v>404.92</v>
      </c>
      <c r="C152">
        <v>9</v>
      </c>
      <c r="D152">
        <v>534</v>
      </c>
      <c r="E152">
        <v>0.0306</v>
      </c>
      <c r="F152">
        <v>101.24</v>
      </c>
    </row>
    <row r="153" spans="1:6">
      <c r="A153" s="5">
        <v>587015100676</v>
      </c>
      <c r="B153">
        <v>41252.76</v>
      </c>
      <c r="C153">
        <v>926</v>
      </c>
      <c r="D153">
        <v>9902</v>
      </c>
      <c r="E153">
        <v>0.1332</v>
      </c>
      <c r="F153">
        <v>123.48</v>
      </c>
    </row>
    <row r="154" spans="1:6">
      <c r="A154" s="5">
        <v>587234267079</v>
      </c>
      <c r="B154">
        <v>152049.96</v>
      </c>
      <c r="C154">
        <v>15744</v>
      </c>
      <c r="D154">
        <v>57343</v>
      </c>
      <c r="E154">
        <v>0.4079</v>
      </c>
      <c r="F154">
        <v>26.09</v>
      </c>
    </row>
    <row r="155" spans="1:6">
      <c r="A155" s="5">
        <v>587241915065</v>
      </c>
      <c r="B155">
        <v>670.21</v>
      </c>
      <c r="C155">
        <v>23</v>
      </c>
      <c r="D155">
        <v>263</v>
      </c>
      <c r="E155">
        <v>0.1444</v>
      </c>
      <c r="F155">
        <v>70.51</v>
      </c>
    </row>
    <row r="156" spans="1:6">
      <c r="A156" s="5">
        <v>587405880719</v>
      </c>
      <c r="B156">
        <v>16284.15</v>
      </c>
      <c r="C156">
        <v>142</v>
      </c>
      <c r="D156">
        <v>2838</v>
      </c>
      <c r="E156">
        <v>0.081</v>
      </c>
      <c r="F156">
        <v>277.3</v>
      </c>
    </row>
    <row r="157" spans="1:6">
      <c r="A157" s="5">
        <v>587409020085</v>
      </c>
      <c r="B157">
        <v>6944.25</v>
      </c>
      <c r="C157">
        <v>67</v>
      </c>
      <c r="D157">
        <v>1309</v>
      </c>
      <c r="E157">
        <v>0.0937</v>
      </c>
      <c r="F157">
        <v>228.49</v>
      </c>
    </row>
    <row r="158" spans="1:6">
      <c r="A158" s="5">
        <v>587516703876</v>
      </c>
      <c r="B158">
        <v>79626.09</v>
      </c>
      <c r="C158">
        <v>1844</v>
      </c>
      <c r="D158">
        <v>15793</v>
      </c>
      <c r="E158">
        <v>0.135</v>
      </c>
      <c r="F158">
        <v>149.38</v>
      </c>
    </row>
    <row r="159" spans="1:6">
      <c r="A159" s="5">
        <v>588993275843</v>
      </c>
      <c r="B159">
        <v>1091.86</v>
      </c>
      <c r="C159">
        <v>37</v>
      </c>
      <c r="D159">
        <v>690</v>
      </c>
      <c r="E159">
        <v>0.0824</v>
      </c>
      <c r="F159">
        <v>62.27</v>
      </c>
    </row>
    <row r="160" spans="1:6">
      <c r="A160" s="5">
        <v>589040084194</v>
      </c>
      <c r="B160">
        <v>12909.77</v>
      </c>
      <c r="C160">
        <v>344</v>
      </c>
      <c r="D160">
        <v>3913</v>
      </c>
      <c r="E160">
        <v>0.1425</v>
      </c>
      <c r="F160">
        <v>92.35</v>
      </c>
    </row>
    <row r="161" spans="1:6">
      <c r="A161" s="5">
        <v>589329976605</v>
      </c>
      <c r="B161">
        <v>8264.45</v>
      </c>
      <c r="C161">
        <v>1340</v>
      </c>
      <c r="D161">
        <v>3348</v>
      </c>
      <c r="E161">
        <v>0.7346</v>
      </c>
      <c r="F161">
        <v>13.49</v>
      </c>
    </row>
    <row r="162" spans="1:6">
      <c r="A162" s="5">
        <v>589377945837</v>
      </c>
      <c r="B162">
        <v>25141.56</v>
      </c>
      <c r="C162">
        <v>787</v>
      </c>
      <c r="D162">
        <v>8820</v>
      </c>
      <c r="E162">
        <v>0.1414</v>
      </c>
      <c r="F162">
        <v>80.27</v>
      </c>
    </row>
    <row r="163" spans="1:6">
      <c r="A163" s="5">
        <v>589590595246</v>
      </c>
      <c r="B163">
        <v>74100.53</v>
      </c>
      <c r="C163">
        <v>6395</v>
      </c>
      <c r="D163">
        <v>23106</v>
      </c>
      <c r="E163">
        <v>0.5227</v>
      </c>
      <c r="F163">
        <v>24.54</v>
      </c>
    </row>
    <row r="164" spans="1:6">
      <c r="A164" s="5">
        <v>589851591771</v>
      </c>
      <c r="B164">
        <v>10830.88</v>
      </c>
      <c r="C164">
        <v>276</v>
      </c>
      <c r="D164">
        <v>2508</v>
      </c>
      <c r="E164">
        <v>0.1532</v>
      </c>
      <c r="F164">
        <v>112.94</v>
      </c>
    </row>
    <row r="165" spans="1:6">
      <c r="A165" s="5">
        <v>591217480117</v>
      </c>
      <c r="B165">
        <v>3684.43</v>
      </c>
      <c r="C165">
        <v>82</v>
      </c>
      <c r="D165">
        <v>2667</v>
      </c>
      <c r="E165">
        <v>0.0559</v>
      </c>
      <c r="F165">
        <v>99.58</v>
      </c>
    </row>
    <row r="166" spans="1:6">
      <c r="A166" s="5">
        <v>591439605080</v>
      </c>
      <c r="B166">
        <v>3441.61</v>
      </c>
      <c r="C166">
        <v>375</v>
      </c>
      <c r="D166">
        <v>2622</v>
      </c>
      <c r="E166">
        <v>0.1883</v>
      </c>
      <c r="F166">
        <v>27.31</v>
      </c>
    </row>
    <row r="167" spans="1:6">
      <c r="A167" s="5">
        <v>591896537696</v>
      </c>
      <c r="B167">
        <v>1286.96</v>
      </c>
      <c r="C167">
        <v>34</v>
      </c>
      <c r="D167">
        <v>1356</v>
      </c>
      <c r="E167">
        <v>0.0442</v>
      </c>
      <c r="F167">
        <v>85.81</v>
      </c>
    </row>
    <row r="168" spans="1:6">
      <c r="A168" s="5">
        <v>591899693070</v>
      </c>
      <c r="B168">
        <v>3370.8</v>
      </c>
      <c r="C168">
        <v>569</v>
      </c>
      <c r="D168">
        <v>2764</v>
      </c>
      <c r="E168">
        <v>0.3675</v>
      </c>
      <c r="F168">
        <v>13.34</v>
      </c>
    </row>
    <row r="169" spans="1:6">
      <c r="A169" s="5">
        <v>592049049728</v>
      </c>
      <c r="B169">
        <v>6937.71</v>
      </c>
      <c r="C169">
        <v>140</v>
      </c>
      <c r="D169">
        <v>1384</v>
      </c>
      <c r="E169">
        <v>0.1651</v>
      </c>
      <c r="F169">
        <v>121.72</v>
      </c>
    </row>
    <row r="170" spans="1:6">
      <c r="A170" s="5">
        <v>592501952315</v>
      </c>
      <c r="B170">
        <v>5170.5</v>
      </c>
      <c r="C170">
        <v>556</v>
      </c>
      <c r="D170">
        <v>5052</v>
      </c>
      <c r="E170">
        <v>0.2367</v>
      </c>
      <c r="F170">
        <v>25.89</v>
      </c>
    </row>
    <row r="171" spans="1:6">
      <c r="A171" s="5">
        <v>592505020153</v>
      </c>
      <c r="B171">
        <v>3634.57</v>
      </c>
      <c r="C171">
        <v>506</v>
      </c>
      <c r="D171">
        <v>2139</v>
      </c>
      <c r="E171">
        <v>0.3417</v>
      </c>
      <c r="F171">
        <v>19.92</v>
      </c>
    </row>
    <row r="172" spans="1:6">
      <c r="A172" s="5">
        <v>592722485900</v>
      </c>
      <c r="B172">
        <v>3297.87</v>
      </c>
      <c r="C172">
        <v>353</v>
      </c>
      <c r="D172">
        <v>1941</v>
      </c>
      <c r="E172">
        <v>0.3112</v>
      </c>
      <c r="F172">
        <v>21.72</v>
      </c>
    </row>
    <row r="173" spans="1:6">
      <c r="A173" s="5">
        <v>592878213305</v>
      </c>
      <c r="B173">
        <v>1821.04</v>
      </c>
      <c r="C173">
        <v>520</v>
      </c>
      <c r="D173">
        <v>1766</v>
      </c>
      <c r="E173">
        <v>0.383</v>
      </c>
      <c r="F173">
        <v>10.76</v>
      </c>
    </row>
    <row r="174" spans="1:6">
      <c r="A174" s="5">
        <v>592889713507</v>
      </c>
      <c r="B174">
        <v>2851.23</v>
      </c>
      <c r="C174">
        <v>76</v>
      </c>
      <c r="D174">
        <v>999</v>
      </c>
      <c r="E174">
        <v>0.1233</v>
      </c>
      <c r="F174">
        <v>92.16</v>
      </c>
    </row>
    <row r="175" spans="1:6">
      <c r="A175" s="5">
        <v>592959829469</v>
      </c>
      <c r="B175">
        <v>7254.59</v>
      </c>
      <c r="C175">
        <v>105</v>
      </c>
      <c r="D175">
        <v>716</v>
      </c>
      <c r="E175">
        <v>0.2765</v>
      </c>
      <c r="F175">
        <v>146.4</v>
      </c>
    </row>
    <row r="176" spans="1:6">
      <c r="A176" s="5">
        <v>593225443577</v>
      </c>
      <c r="B176">
        <v>55498.45</v>
      </c>
      <c r="C176">
        <v>1008</v>
      </c>
      <c r="D176">
        <v>10296</v>
      </c>
      <c r="E176">
        <v>0.1111</v>
      </c>
      <c r="F176">
        <v>189.71</v>
      </c>
    </row>
    <row r="177" spans="1:6">
      <c r="A177" s="5">
        <v>593584016163</v>
      </c>
      <c r="B177">
        <v>127.2</v>
      </c>
      <c r="C177">
        <v>2</v>
      </c>
      <c r="D177">
        <v>114</v>
      </c>
      <c r="E177">
        <v>0.0175</v>
      </c>
      <c r="F177">
        <v>63.6</v>
      </c>
    </row>
    <row r="178" spans="1:6">
      <c r="A178" s="5">
        <v>593744734497</v>
      </c>
      <c r="B178">
        <v>2512.99</v>
      </c>
      <c r="C178">
        <v>85</v>
      </c>
      <c r="D178">
        <v>1096</v>
      </c>
      <c r="E178">
        <v>0.1302</v>
      </c>
      <c r="F178">
        <v>69.83</v>
      </c>
    </row>
    <row r="179" spans="1:6">
      <c r="A179" s="5">
        <v>593748866098</v>
      </c>
      <c r="B179">
        <v>4482.42</v>
      </c>
      <c r="C179">
        <v>194</v>
      </c>
      <c r="D179">
        <v>1844</v>
      </c>
      <c r="E179">
        <v>0.1495</v>
      </c>
      <c r="F179">
        <v>64.62</v>
      </c>
    </row>
    <row r="180" spans="1:6">
      <c r="A180" s="5">
        <v>593809413272</v>
      </c>
      <c r="B180">
        <v>1470.19</v>
      </c>
      <c r="C180">
        <v>24</v>
      </c>
      <c r="D180">
        <v>3486</v>
      </c>
      <c r="E180">
        <v>0.0115</v>
      </c>
      <c r="F180">
        <v>146</v>
      </c>
    </row>
    <row r="181" spans="1:6">
      <c r="A181" s="5">
        <v>596368843930</v>
      </c>
      <c r="B181">
        <v>4015.69</v>
      </c>
      <c r="C181">
        <v>188</v>
      </c>
      <c r="D181">
        <v>5543</v>
      </c>
      <c r="E181">
        <v>0.035</v>
      </c>
      <c r="F181">
        <v>82.83</v>
      </c>
    </row>
    <row r="182" spans="1:6">
      <c r="A182" s="5">
        <v>596986065929</v>
      </c>
      <c r="B182">
        <v>2781.24</v>
      </c>
      <c r="C182">
        <v>84</v>
      </c>
      <c r="D182">
        <v>740</v>
      </c>
      <c r="E182">
        <v>0.1707</v>
      </c>
      <c r="F182">
        <v>88.26</v>
      </c>
    </row>
    <row r="183" spans="1:6">
      <c r="A183" s="5">
        <v>598898432532</v>
      </c>
      <c r="B183">
        <v>94022.84</v>
      </c>
      <c r="C183">
        <v>1531</v>
      </c>
      <c r="D183">
        <v>16200</v>
      </c>
      <c r="E183">
        <v>0.1219</v>
      </c>
      <c r="F183">
        <v>192.01</v>
      </c>
    </row>
    <row r="184" spans="1:6">
      <c r="A184" s="5">
        <v>598908900450</v>
      </c>
      <c r="B184">
        <v>271.69</v>
      </c>
      <c r="C184">
        <v>47</v>
      </c>
      <c r="D184">
        <v>173</v>
      </c>
      <c r="E184">
        <v>0.4533</v>
      </c>
      <c r="F184">
        <v>14.08</v>
      </c>
    </row>
    <row r="185" spans="1:6">
      <c r="A185" s="5">
        <v>598970252794</v>
      </c>
      <c r="B185">
        <v>11453.84</v>
      </c>
      <c r="C185">
        <v>1450</v>
      </c>
      <c r="D185">
        <v>6301</v>
      </c>
      <c r="E185">
        <v>0.4344</v>
      </c>
      <c r="F185">
        <v>16.24</v>
      </c>
    </row>
    <row r="186" spans="1:6">
      <c r="A186" s="5">
        <v>599138477865</v>
      </c>
      <c r="B186">
        <v>1044.13</v>
      </c>
      <c r="C186">
        <v>77</v>
      </c>
      <c r="D186">
        <v>224</v>
      </c>
      <c r="E186">
        <v>0.482</v>
      </c>
      <c r="F186">
        <v>37.75</v>
      </c>
    </row>
    <row r="187" spans="1:6">
      <c r="A187" s="5">
        <v>599139729217</v>
      </c>
      <c r="B187">
        <v>1241.51</v>
      </c>
      <c r="C187">
        <v>85</v>
      </c>
      <c r="D187">
        <v>1130</v>
      </c>
      <c r="E187">
        <v>0.0969</v>
      </c>
      <c r="F187">
        <v>46.05</v>
      </c>
    </row>
    <row r="188" spans="1:6">
      <c r="A188" s="5">
        <v>599141001175</v>
      </c>
      <c r="B188">
        <v>503.48</v>
      </c>
      <c r="C188">
        <v>18</v>
      </c>
      <c r="D188">
        <v>71</v>
      </c>
      <c r="E188">
        <v>0.4244</v>
      </c>
      <c r="F188">
        <v>58.67</v>
      </c>
    </row>
    <row r="189" spans="1:6">
      <c r="A189" s="5">
        <v>599148365406</v>
      </c>
      <c r="B189">
        <v>20124.91</v>
      </c>
      <c r="C189">
        <v>486</v>
      </c>
      <c r="D189">
        <v>6916</v>
      </c>
      <c r="E189">
        <v>0.1141</v>
      </c>
      <c r="F189">
        <v>101.97</v>
      </c>
    </row>
    <row r="190" spans="1:6">
      <c r="A190" s="5">
        <v>599202597486</v>
      </c>
      <c r="B190">
        <v>597.21</v>
      </c>
      <c r="C190">
        <v>9</v>
      </c>
      <c r="D190">
        <v>93</v>
      </c>
      <c r="E190">
        <v>0.1139</v>
      </c>
      <c r="F190">
        <v>265.97</v>
      </c>
    </row>
    <row r="191" spans="1:6">
      <c r="A191" s="5">
        <v>599279018544</v>
      </c>
      <c r="B191">
        <v>7164.75</v>
      </c>
      <c r="C191">
        <v>130</v>
      </c>
      <c r="D191">
        <v>5021</v>
      </c>
      <c r="E191">
        <v>0.038</v>
      </c>
      <c r="F191">
        <v>153.2</v>
      </c>
    </row>
    <row r="192" spans="1:6">
      <c r="A192" s="5">
        <v>599334890303</v>
      </c>
      <c r="B192">
        <v>373.1</v>
      </c>
      <c r="C192">
        <v>15</v>
      </c>
      <c r="D192">
        <v>172</v>
      </c>
      <c r="E192">
        <v>0.1821</v>
      </c>
      <c r="F192">
        <v>52.1</v>
      </c>
    </row>
    <row r="193" spans="1:6">
      <c r="A193" s="5">
        <v>599335454245</v>
      </c>
      <c r="B193">
        <v>168.08</v>
      </c>
      <c r="C193">
        <v>8</v>
      </c>
      <c r="D193">
        <v>59</v>
      </c>
      <c r="E193">
        <v>0.1981</v>
      </c>
      <c r="F193">
        <v>63.82</v>
      </c>
    </row>
    <row r="194" spans="1:6">
      <c r="A194" s="5">
        <v>599335746549</v>
      </c>
      <c r="B194">
        <v>155.8</v>
      </c>
      <c r="C194">
        <v>19</v>
      </c>
      <c r="D194">
        <v>30</v>
      </c>
      <c r="E194">
        <v>0.1333</v>
      </c>
      <c r="F194">
        <v>38.95</v>
      </c>
    </row>
    <row r="195" spans="1:6">
      <c r="A195" s="5">
        <v>599335926023</v>
      </c>
      <c r="B195">
        <v>136.3</v>
      </c>
      <c r="C195">
        <v>9</v>
      </c>
      <c r="D195">
        <v>34</v>
      </c>
      <c r="E195">
        <v>0.2647</v>
      </c>
      <c r="F195">
        <v>15.14</v>
      </c>
    </row>
    <row r="196" spans="1:6">
      <c r="A196" s="5">
        <v>599395098739</v>
      </c>
      <c r="B196">
        <v>2721.18</v>
      </c>
      <c r="C196">
        <v>324</v>
      </c>
      <c r="D196">
        <v>3039</v>
      </c>
      <c r="E196">
        <v>0.1923</v>
      </c>
      <c r="F196">
        <v>18.64</v>
      </c>
    </row>
    <row r="197" spans="1:6">
      <c r="A197" s="5">
        <v>599521259641</v>
      </c>
      <c r="B197">
        <v>71.6</v>
      </c>
      <c r="C197">
        <v>4</v>
      </c>
      <c r="D197">
        <v>64</v>
      </c>
      <c r="E197">
        <v>0.0469</v>
      </c>
      <c r="F197">
        <v>23.87</v>
      </c>
    </row>
    <row r="198" spans="1:6">
      <c r="A198" s="5">
        <v>599521795187</v>
      </c>
      <c r="B198">
        <v>85.59</v>
      </c>
      <c r="C198">
        <v>5</v>
      </c>
      <c r="D198">
        <v>27</v>
      </c>
      <c r="E198">
        <v>0.1111</v>
      </c>
      <c r="F198">
        <v>28.53</v>
      </c>
    </row>
    <row r="199" spans="1:6">
      <c r="A199" s="5">
        <v>599521991415</v>
      </c>
      <c r="B199">
        <v>387.71</v>
      </c>
      <c r="C199">
        <v>17</v>
      </c>
      <c r="D199">
        <v>117</v>
      </c>
      <c r="E199">
        <v>0.2543</v>
      </c>
      <c r="F199">
        <v>50.41</v>
      </c>
    </row>
    <row r="200" spans="1:6">
      <c r="A200" s="5">
        <v>599522087809</v>
      </c>
      <c r="B200">
        <v>640.66</v>
      </c>
      <c r="C200">
        <v>35</v>
      </c>
      <c r="D200">
        <v>160</v>
      </c>
      <c r="E200">
        <v>0.3402</v>
      </c>
      <c r="F200">
        <v>48.7</v>
      </c>
    </row>
    <row r="201" spans="1:6">
      <c r="A201" s="5">
        <v>599522639719</v>
      </c>
      <c r="B201">
        <v>438.68</v>
      </c>
      <c r="C201">
        <v>47</v>
      </c>
      <c r="D201">
        <v>241</v>
      </c>
      <c r="E201">
        <v>0.254</v>
      </c>
      <c r="F201">
        <v>27.87</v>
      </c>
    </row>
    <row r="202" spans="1:6">
      <c r="A202" s="5">
        <v>600561012230</v>
      </c>
      <c r="B202">
        <v>63.41</v>
      </c>
      <c r="C202">
        <v>3</v>
      </c>
      <c r="D202">
        <v>23</v>
      </c>
      <c r="E202">
        <v>0.0435</v>
      </c>
      <c r="F202">
        <v>63.41</v>
      </c>
    </row>
    <row r="203" spans="1:6">
      <c r="A203" s="5">
        <v>601187279679</v>
      </c>
      <c r="B203">
        <v>186.17</v>
      </c>
      <c r="C203">
        <v>10</v>
      </c>
      <c r="D203">
        <v>140</v>
      </c>
      <c r="E203">
        <v>0.1428</v>
      </c>
      <c r="F203">
        <v>37.01</v>
      </c>
    </row>
    <row r="204" spans="1:6">
      <c r="A204" s="5">
        <v>601293794901</v>
      </c>
      <c r="B204">
        <v>75.6</v>
      </c>
      <c r="C204">
        <v>2</v>
      </c>
      <c r="D204">
        <v>23</v>
      </c>
      <c r="E204">
        <v>0.0435</v>
      </c>
      <c r="F204">
        <v>75.6</v>
      </c>
    </row>
    <row r="205" spans="1:6">
      <c r="A205" s="5">
        <v>601843460575</v>
      </c>
      <c r="B205">
        <v>738.69</v>
      </c>
      <c r="C205">
        <v>44</v>
      </c>
      <c r="D205">
        <v>130</v>
      </c>
      <c r="E205">
        <v>0.3946</v>
      </c>
      <c r="F205">
        <v>53.57</v>
      </c>
    </row>
    <row r="206" spans="1:6">
      <c r="A206" s="5">
        <v>601848376488</v>
      </c>
      <c r="B206">
        <v>820.11</v>
      </c>
      <c r="C206">
        <v>37</v>
      </c>
      <c r="D206">
        <v>155</v>
      </c>
      <c r="E206">
        <v>0.3426</v>
      </c>
      <c r="F206">
        <v>61.42</v>
      </c>
    </row>
    <row r="207" spans="1:6">
      <c r="A207" s="5">
        <v>603592215381</v>
      </c>
      <c r="B207">
        <v>107.4</v>
      </c>
      <c r="C207">
        <v>6</v>
      </c>
      <c r="D207">
        <v>36</v>
      </c>
      <c r="E207">
        <v>0.1111</v>
      </c>
      <c r="F207">
        <v>26.85</v>
      </c>
    </row>
    <row r="208" spans="1:6">
      <c r="A208" s="5">
        <v>604018031315</v>
      </c>
      <c r="B208">
        <v>174.7</v>
      </c>
      <c r="C208">
        <v>3</v>
      </c>
      <c r="D208">
        <v>68</v>
      </c>
      <c r="E208">
        <v>0.0441</v>
      </c>
      <c r="F208">
        <v>58.23</v>
      </c>
    </row>
    <row r="209" spans="1:6">
      <c r="A209" s="5">
        <v>604021319220</v>
      </c>
      <c r="B209">
        <v>400.64</v>
      </c>
      <c r="C209">
        <v>6</v>
      </c>
      <c r="D209">
        <v>143</v>
      </c>
      <c r="E209">
        <v>0.0711</v>
      </c>
      <c r="F209">
        <v>156.47</v>
      </c>
    </row>
    <row r="210" spans="1:6">
      <c r="A210" s="5">
        <v>604924296783</v>
      </c>
      <c r="B210">
        <v>280.25</v>
      </c>
      <c r="C210">
        <v>16</v>
      </c>
      <c r="D210">
        <v>234</v>
      </c>
      <c r="E210">
        <v>0.1323</v>
      </c>
      <c r="F210">
        <v>35.87</v>
      </c>
    </row>
    <row r="211" spans="1:6">
      <c r="A211" t="s">
        <v>472</v>
      </c>
      <c r="B211">
        <v>4755684.38</v>
      </c>
      <c r="C211">
        <v>200849</v>
      </c>
      <c r="D211">
        <v>1007315</v>
      </c>
      <c r="E211">
        <v>49.1744</v>
      </c>
      <c r="F211">
        <v>20955.76</v>
      </c>
    </row>
  </sheetData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3"/>
  <sheetViews>
    <sheetView workbookViewId="0">
      <selection activeCell="X2" sqref="X2:Z28"/>
    </sheetView>
  </sheetViews>
  <sheetFormatPr defaultColWidth="8.88888888888889" defaultRowHeight="14.4" outlineLevelCol="5"/>
  <sheetData>
    <row r="2" spans="1:6">
      <c r="A2" t="s">
        <v>109</v>
      </c>
      <c r="B2" t="s">
        <v>466</v>
      </c>
      <c r="C2" t="s">
        <v>467</v>
      </c>
      <c r="D2" t="s">
        <v>468</v>
      </c>
      <c r="E2" t="s">
        <v>469</v>
      </c>
      <c r="F2" t="s">
        <v>470</v>
      </c>
    </row>
    <row r="3" spans="1:6">
      <c r="A3" s="5">
        <v>14816670119</v>
      </c>
      <c r="B3">
        <v>1408.14</v>
      </c>
      <c r="C3">
        <v>174</v>
      </c>
      <c r="D3">
        <v>1183</v>
      </c>
      <c r="E3">
        <v>0.1082</v>
      </c>
      <c r="F3">
        <v>11</v>
      </c>
    </row>
    <row r="4" spans="1:6">
      <c r="A4" s="5">
        <v>15699771744</v>
      </c>
      <c r="B4">
        <v>34126.94</v>
      </c>
      <c r="C4">
        <v>1281</v>
      </c>
      <c r="D4">
        <v>5456</v>
      </c>
      <c r="E4">
        <v>0.1179</v>
      </c>
      <c r="F4">
        <v>53.07</v>
      </c>
    </row>
    <row r="5" spans="1:6">
      <c r="A5" s="5">
        <v>15699803229</v>
      </c>
      <c r="B5">
        <v>36594.15</v>
      </c>
      <c r="C5">
        <v>1867</v>
      </c>
      <c r="D5">
        <v>10865</v>
      </c>
      <c r="E5">
        <v>0.1036</v>
      </c>
      <c r="F5">
        <v>32.5</v>
      </c>
    </row>
    <row r="6" spans="1:6">
      <c r="A6" s="5">
        <v>16175250812</v>
      </c>
      <c r="B6">
        <v>3259.68</v>
      </c>
      <c r="C6">
        <v>147</v>
      </c>
      <c r="D6">
        <v>1127</v>
      </c>
      <c r="E6">
        <v>0.0985</v>
      </c>
      <c r="F6">
        <v>29.37</v>
      </c>
    </row>
    <row r="7" spans="1:6">
      <c r="A7" s="5">
        <v>17059283658</v>
      </c>
      <c r="B7">
        <v>3514.71</v>
      </c>
      <c r="C7">
        <v>404</v>
      </c>
      <c r="D7">
        <v>2044</v>
      </c>
      <c r="E7">
        <v>0.1243</v>
      </c>
      <c r="F7">
        <v>13.84</v>
      </c>
    </row>
    <row r="8" spans="1:6">
      <c r="A8" s="5">
        <v>17609664652</v>
      </c>
      <c r="B8">
        <v>1085.46</v>
      </c>
      <c r="C8">
        <v>166</v>
      </c>
      <c r="D8">
        <v>661</v>
      </c>
      <c r="E8">
        <v>0.1846</v>
      </c>
      <c r="F8">
        <v>8.9</v>
      </c>
    </row>
    <row r="9" spans="1:6">
      <c r="A9" s="5">
        <v>17609716325</v>
      </c>
      <c r="B9">
        <v>3389.83</v>
      </c>
      <c r="C9">
        <v>218</v>
      </c>
      <c r="D9">
        <v>300</v>
      </c>
      <c r="E9">
        <v>0.2233</v>
      </c>
      <c r="F9">
        <v>50.59</v>
      </c>
    </row>
    <row r="10" spans="1:6">
      <c r="A10" s="5">
        <v>17609756261</v>
      </c>
      <c r="B10">
        <v>11246.98</v>
      </c>
      <c r="C10">
        <v>1309</v>
      </c>
      <c r="D10">
        <v>2718</v>
      </c>
      <c r="E10">
        <v>0.1402</v>
      </c>
      <c r="F10">
        <v>29.52</v>
      </c>
    </row>
    <row r="11" spans="1:6">
      <c r="A11" s="5">
        <v>17609784091</v>
      </c>
      <c r="B11">
        <v>255</v>
      </c>
      <c r="C11">
        <v>39</v>
      </c>
      <c r="D11">
        <v>16</v>
      </c>
      <c r="E11">
        <v>0.25</v>
      </c>
      <c r="F11">
        <v>63.75</v>
      </c>
    </row>
    <row r="12" spans="1:6">
      <c r="A12" s="5">
        <v>17609832853</v>
      </c>
      <c r="B12">
        <v>7572.82</v>
      </c>
      <c r="C12">
        <v>2558</v>
      </c>
      <c r="D12">
        <v>6351</v>
      </c>
      <c r="E12">
        <v>0.2403</v>
      </c>
      <c r="F12">
        <v>4.96</v>
      </c>
    </row>
    <row r="13" spans="1:6">
      <c r="A13" s="5">
        <v>17609936348</v>
      </c>
      <c r="B13">
        <v>1062.31</v>
      </c>
      <c r="C13">
        <v>383</v>
      </c>
      <c r="D13">
        <v>1168</v>
      </c>
      <c r="E13">
        <v>0.1729</v>
      </c>
      <c r="F13">
        <v>5.26</v>
      </c>
    </row>
    <row r="14" spans="1:6">
      <c r="A14" s="5">
        <v>17609980146</v>
      </c>
      <c r="B14">
        <v>1501.73</v>
      </c>
      <c r="C14">
        <v>477</v>
      </c>
      <c r="D14">
        <v>1487</v>
      </c>
      <c r="E14">
        <v>0.2421</v>
      </c>
      <c r="F14">
        <v>4.17</v>
      </c>
    </row>
    <row r="15" spans="1:6">
      <c r="A15" s="5">
        <v>17704561464</v>
      </c>
      <c r="B15">
        <v>45509.75</v>
      </c>
      <c r="C15">
        <v>3315</v>
      </c>
      <c r="D15">
        <v>10404</v>
      </c>
      <c r="E15">
        <v>0.1691</v>
      </c>
      <c r="F15">
        <v>25.87</v>
      </c>
    </row>
    <row r="16" spans="1:6">
      <c r="A16" s="5">
        <v>18943200386</v>
      </c>
      <c r="B16">
        <v>2140.5</v>
      </c>
      <c r="C16">
        <v>543</v>
      </c>
      <c r="D16">
        <v>1687</v>
      </c>
      <c r="E16">
        <v>0.2478</v>
      </c>
      <c r="F16">
        <v>5.12</v>
      </c>
    </row>
    <row r="17" spans="1:6">
      <c r="A17" s="5">
        <v>19539059607</v>
      </c>
      <c r="B17">
        <v>21165.82</v>
      </c>
      <c r="C17">
        <v>1090</v>
      </c>
      <c r="D17">
        <v>5312</v>
      </c>
      <c r="E17">
        <v>0.1165</v>
      </c>
      <c r="F17">
        <v>34.19</v>
      </c>
    </row>
    <row r="18" spans="1:6">
      <c r="A18" s="5">
        <v>23563696066</v>
      </c>
      <c r="B18">
        <v>57</v>
      </c>
      <c r="C18">
        <v>19</v>
      </c>
      <c r="D18">
        <v>10</v>
      </c>
      <c r="E18">
        <v>0.3</v>
      </c>
      <c r="F18">
        <v>19</v>
      </c>
    </row>
    <row r="19" spans="1:6">
      <c r="A19" s="5">
        <v>37253526527</v>
      </c>
      <c r="B19">
        <v>8786.26</v>
      </c>
      <c r="C19">
        <v>756</v>
      </c>
      <c r="D19">
        <v>2836</v>
      </c>
      <c r="E19">
        <v>0.213</v>
      </c>
      <c r="F19">
        <v>14.55</v>
      </c>
    </row>
    <row r="20" spans="1:6">
      <c r="A20" s="5">
        <v>37253770022</v>
      </c>
      <c r="B20">
        <v>1547.14</v>
      </c>
      <c r="C20">
        <v>221</v>
      </c>
      <c r="D20">
        <v>587</v>
      </c>
      <c r="E20">
        <v>0.1516</v>
      </c>
      <c r="F20">
        <v>17.38</v>
      </c>
    </row>
    <row r="21" spans="1:6">
      <c r="A21" s="5">
        <v>37254243740</v>
      </c>
      <c r="B21">
        <v>3878.1</v>
      </c>
      <c r="C21">
        <v>247</v>
      </c>
      <c r="D21">
        <v>907</v>
      </c>
      <c r="E21">
        <v>0.129</v>
      </c>
      <c r="F21">
        <v>33.15</v>
      </c>
    </row>
    <row r="22" spans="1:6">
      <c r="A22" s="5">
        <v>37318730769</v>
      </c>
      <c r="B22">
        <v>30681.71</v>
      </c>
      <c r="C22">
        <v>2479</v>
      </c>
      <c r="D22">
        <v>8170</v>
      </c>
      <c r="E22">
        <v>0.1864</v>
      </c>
      <c r="F22">
        <v>20.15</v>
      </c>
    </row>
    <row r="23" spans="1:6">
      <c r="A23" s="5">
        <v>39290708556</v>
      </c>
      <c r="B23">
        <v>114</v>
      </c>
      <c r="C23">
        <v>1</v>
      </c>
      <c r="D23">
        <v>17622</v>
      </c>
      <c r="E23">
        <v>0.0001</v>
      </c>
      <c r="F23">
        <v>114</v>
      </c>
    </row>
    <row r="24" spans="1:6">
      <c r="A24" s="5">
        <v>39788807046</v>
      </c>
      <c r="B24">
        <v>15482.6</v>
      </c>
      <c r="C24">
        <v>1183</v>
      </c>
      <c r="D24">
        <v>7158</v>
      </c>
      <c r="E24">
        <v>0.1108</v>
      </c>
      <c r="F24">
        <v>19.52</v>
      </c>
    </row>
    <row r="25" spans="1:6">
      <c r="A25" s="5">
        <v>39800042951</v>
      </c>
      <c r="B25">
        <v>13591.31</v>
      </c>
      <c r="C25">
        <v>577</v>
      </c>
      <c r="D25">
        <v>1968</v>
      </c>
      <c r="E25">
        <v>0.1296</v>
      </c>
      <c r="F25">
        <v>53.3</v>
      </c>
    </row>
    <row r="26" spans="1:6">
      <c r="A26" s="5">
        <v>39829692578</v>
      </c>
      <c r="B26">
        <v>8140.46</v>
      </c>
      <c r="C26">
        <v>774</v>
      </c>
      <c r="D26">
        <v>1687</v>
      </c>
      <c r="E26">
        <v>0.1932</v>
      </c>
      <c r="F26">
        <v>24.97</v>
      </c>
    </row>
    <row r="27" spans="1:6">
      <c r="A27" s="5">
        <v>40596755110</v>
      </c>
      <c r="B27">
        <v>18604.18</v>
      </c>
      <c r="C27">
        <v>947</v>
      </c>
      <c r="D27">
        <v>11544</v>
      </c>
      <c r="E27">
        <v>0.0696</v>
      </c>
      <c r="F27">
        <v>23.17</v>
      </c>
    </row>
    <row r="28" spans="1:6">
      <c r="A28" s="5">
        <v>40611478319</v>
      </c>
      <c r="B28">
        <v>31168.97</v>
      </c>
      <c r="C28">
        <v>414</v>
      </c>
      <c r="D28">
        <v>5166</v>
      </c>
      <c r="E28">
        <v>0.0558</v>
      </c>
      <c r="F28">
        <v>108.23</v>
      </c>
    </row>
    <row r="29" spans="1:6">
      <c r="A29" s="5">
        <v>41141176393</v>
      </c>
      <c r="B29">
        <v>136617.32</v>
      </c>
      <c r="C29">
        <v>2650</v>
      </c>
      <c r="D29">
        <v>40417</v>
      </c>
      <c r="E29">
        <v>0.0413</v>
      </c>
      <c r="F29">
        <v>81.76</v>
      </c>
    </row>
    <row r="30" spans="1:6">
      <c r="A30" s="5">
        <v>42300643952</v>
      </c>
      <c r="B30">
        <v>2911.7</v>
      </c>
      <c r="C30">
        <v>63</v>
      </c>
      <c r="D30">
        <v>953</v>
      </c>
      <c r="E30">
        <v>0.0462</v>
      </c>
      <c r="F30">
        <v>66.17</v>
      </c>
    </row>
    <row r="31" spans="1:6">
      <c r="A31" s="5">
        <v>42301063223</v>
      </c>
      <c r="B31">
        <v>1104.57</v>
      </c>
      <c r="C31">
        <v>67</v>
      </c>
      <c r="D31">
        <v>376</v>
      </c>
      <c r="E31">
        <v>0.0957</v>
      </c>
      <c r="F31">
        <v>30.68</v>
      </c>
    </row>
    <row r="32" spans="1:6">
      <c r="A32" s="5">
        <v>42759737847</v>
      </c>
      <c r="B32">
        <v>12687.02</v>
      </c>
      <c r="C32">
        <v>198</v>
      </c>
      <c r="D32">
        <v>3489</v>
      </c>
      <c r="E32">
        <v>0.041</v>
      </c>
      <c r="F32">
        <v>88.72</v>
      </c>
    </row>
    <row r="33" spans="1:6">
      <c r="A33" s="5">
        <v>43893226461</v>
      </c>
      <c r="B33">
        <v>5305.8</v>
      </c>
      <c r="C33">
        <v>710</v>
      </c>
      <c r="D33">
        <v>1777</v>
      </c>
      <c r="E33">
        <v>0.1818</v>
      </c>
      <c r="F33">
        <v>16.43</v>
      </c>
    </row>
    <row r="34" spans="1:6">
      <c r="A34" s="5">
        <v>43988989706</v>
      </c>
      <c r="B34">
        <v>15146.51</v>
      </c>
      <c r="C34">
        <v>2734</v>
      </c>
      <c r="D34">
        <v>8678</v>
      </c>
      <c r="E34">
        <v>0.2658</v>
      </c>
      <c r="F34">
        <v>6.57</v>
      </c>
    </row>
    <row r="35" spans="1:6">
      <c r="A35" s="5">
        <v>520538406051</v>
      </c>
      <c r="B35">
        <v>14913.7</v>
      </c>
      <c r="C35">
        <v>226</v>
      </c>
      <c r="D35">
        <v>5503</v>
      </c>
      <c r="E35">
        <v>0.0291</v>
      </c>
      <c r="F35">
        <v>93.21</v>
      </c>
    </row>
    <row r="36" spans="1:6">
      <c r="A36" s="5">
        <v>521804256985</v>
      </c>
      <c r="B36">
        <v>29239.9</v>
      </c>
      <c r="C36">
        <v>541</v>
      </c>
      <c r="D36">
        <v>5296</v>
      </c>
      <c r="E36">
        <v>0.0648</v>
      </c>
      <c r="F36">
        <v>85.25</v>
      </c>
    </row>
    <row r="37" spans="1:6">
      <c r="A37" s="5">
        <v>521869636173</v>
      </c>
      <c r="B37">
        <v>7935.58</v>
      </c>
      <c r="C37">
        <v>264</v>
      </c>
      <c r="D37">
        <v>1676</v>
      </c>
      <c r="E37">
        <v>0.1175</v>
      </c>
      <c r="F37">
        <v>40.28</v>
      </c>
    </row>
    <row r="38" spans="1:6">
      <c r="A38" s="5">
        <v>523138079161</v>
      </c>
      <c r="B38">
        <v>187.08</v>
      </c>
      <c r="C38">
        <v>29</v>
      </c>
      <c r="D38">
        <v>157</v>
      </c>
      <c r="E38">
        <v>0.0764</v>
      </c>
      <c r="F38">
        <v>15.59</v>
      </c>
    </row>
    <row r="39" spans="1:6">
      <c r="A39" s="5">
        <v>524754970729</v>
      </c>
      <c r="B39">
        <v>870.78</v>
      </c>
      <c r="C39">
        <v>23</v>
      </c>
      <c r="D39">
        <v>705</v>
      </c>
      <c r="E39">
        <v>0.0199</v>
      </c>
      <c r="F39">
        <v>62.2</v>
      </c>
    </row>
    <row r="40" spans="1:6">
      <c r="A40" s="5">
        <v>525000115434</v>
      </c>
      <c r="B40">
        <v>39385.12</v>
      </c>
      <c r="C40">
        <v>3113</v>
      </c>
      <c r="D40">
        <v>10900</v>
      </c>
      <c r="E40">
        <v>0.2385</v>
      </c>
      <c r="F40">
        <v>15.15</v>
      </c>
    </row>
    <row r="41" spans="1:6">
      <c r="A41" s="5">
        <v>525048016525</v>
      </c>
      <c r="B41">
        <v>3839.31</v>
      </c>
      <c r="C41">
        <v>179</v>
      </c>
      <c r="D41">
        <v>1083</v>
      </c>
      <c r="E41">
        <v>0.0683</v>
      </c>
      <c r="F41">
        <v>51.88</v>
      </c>
    </row>
    <row r="42" spans="1:6">
      <c r="A42" s="5">
        <v>525281347377</v>
      </c>
      <c r="B42">
        <v>199.09</v>
      </c>
      <c r="C42">
        <v>6</v>
      </c>
      <c r="D42">
        <v>42</v>
      </c>
      <c r="E42">
        <v>0.0714</v>
      </c>
      <c r="F42">
        <v>66.36</v>
      </c>
    </row>
    <row r="43" spans="1:6">
      <c r="A43" s="5">
        <v>526145930115</v>
      </c>
      <c r="B43">
        <v>4363.83</v>
      </c>
      <c r="C43">
        <v>65</v>
      </c>
      <c r="D43">
        <v>946</v>
      </c>
      <c r="E43">
        <v>0.0539</v>
      </c>
      <c r="F43">
        <v>85.57</v>
      </c>
    </row>
    <row r="44" spans="1:6">
      <c r="A44" s="5">
        <v>527119411115</v>
      </c>
      <c r="B44">
        <v>525.83</v>
      </c>
      <c r="C44">
        <v>12</v>
      </c>
      <c r="D44">
        <v>86</v>
      </c>
      <c r="E44">
        <v>0.1279</v>
      </c>
      <c r="F44">
        <v>47.8</v>
      </c>
    </row>
    <row r="45" spans="1:6">
      <c r="A45" s="5">
        <v>527169293681</v>
      </c>
      <c r="B45">
        <v>5256.51</v>
      </c>
      <c r="C45">
        <v>147</v>
      </c>
      <c r="D45">
        <v>678</v>
      </c>
      <c r="E45">
        <v>0.0266</v>
      </c>
      <c r="F45">
        <v>292.03</v>
      </c>
    </row>
    <row r="46" spans="1:6">
      <c r="A46" s="5">
        <v>527183564590</v>
      </c>
      <c r="B46">
        <v>842.76</v>
      </c>
      <c r="C46">
        <v>13</v>
      </c>
      <c r="D46">
        <v>115</v>
      </c>
      <c r="E46">
        <v>0.0783</v>
      </c>
      <c r="F46">
        <v>93.64</v>
      </c>
    </row>
    <row r="47" spans="1:6">
      <c r="A47" s="5">
        <v>527678427514</v>
      </c>
      <c r="B47">
        <v>1966.97</v>
      </c>
      <c r="C47">
        <v>50</v>
      </c>
      <c r="D47">
        <v>346</v>
      </c>
      <c r="E47">
        <v>0.0983</v>
      </c>
      <c r="F47">
        <v>57.85</v>
      </c>
    </row>
    <row r="48" spans="1:6">
      <c r="A48" s="5">
        <v>527719726342</v>
      </c>
      <c r="B48">
        <v>1582.19</v>
      </c>
      <c r="C48">
        <v>26</v>
      </c>
      <c r="D48">
        <v>77</v>
      </c>
      <c r="E48">
        <v>0.1039</v>
      </c>
      <c r="F48">
        <v>197.77</v>
      </c>
    </row>
    <row r="49" spans="1:6">
      <c r="A49" s="5">
        <v>527733177957</v>
      </c>
      <c r="B49">
        <v>2074.95</v>
      </c>
      <c r="C49">
        <v>68</v>
      </c>
      <c r="D49">
        <v>328</v>
      </c>
      <c r="E49">
        <v>0.1311</v>
      </c>
      <c r="F49">
        <v>48.25</v>
      </c>
    </row>
    <row r="50" spans="1:6">
      <c r="A50" s="5">
        <v>527733221669</v>
      </c>
      <c r="B50">
        <v>899.39</v>
      </c>
      <c r="C50">
        <v>24</v>
      </c>
      <c r="D50">
        <v>108</v>
      </c>
      <c r="E50">
        <v>0.1482</v>
      </c>
      <c r="F50">
        <v>56.21</v>
      </c>
    </row>
    <row r="51" spans="1:6">
      <c r="A51" s="5">
        <v>527733377421</v>
      </c>
      <c r="B51">
        <v>490.15</v>
      </c>
      <c r="C51">
        <v>11</v>
      </c>
      <c r="D51">
        <v>47</v>
      </c>
      <c r="E51">
        <v>0.1702</v>
      </c>
      <c r="F51">
        <v>61.27</v>
      </c>
    </row>
    <row r="52" spans="1:6">
      <c r="A52" s="5">
        <v>527733381602</v>
      </c>
      <c r="B52">
        <v>1148.86</v>
      </c>
      <c r="C52">
        <v>52</v>
      </c>
      <c r="D52">
        <v>954</v>
      </c>
      <c r="E52">
        <v>0.0377</v>
      </c>
      <c r="F52">
        <v>31.91</v>
      </c>
    </row>
    <row r="53" spans="1:6">
      <c r="A53" s="5">
        <v>527733589105</v>
      </c>
      <c r="B53">
        <v>8284.85</v>
      </c>
      <c r="C53">
        <v>630</v>
      </c>
      <c r="D53">
        <v>1934</v>
      </c>
      <c r="E53">
        <v>0.1794</v>
      </c>
      <c r="F53">
        <v>23.88</v>
      </c>
    </row>
    <row r="54" spans="1:6">
      <c r="A54" s="5">
        <v>527733653043</v>
      </c>
      <c r="B54">
        <v>23040.62</v>
      </c>
      <c r="C54">
        <v>1502</v>
      </c>
      <c r="D54">
        <v>4860</v>
      </c>
      <c r="E54">
        <v>0.1681</v>
      </c>
      <c r="F54">
        <v>28.2</v>
      </c>
    </row>
    <row r="55" spans="1:6">
      <c r="A55" s="5">
        <v>527990475963</v>
      </c>
      <c r="B55">
        <v>6514.31</v>
      </c>
      <c r="C55">
        <v>118</v>
      </c>
      <c r="D55">
        <v>1186</v>
      </c>
      <c r="E55">
        <v>0.0784</v>
      </c>
      <c r="F55">
        <v>70.05</v>
      </c>
    </row>
    <row r="56" spans="1:6">
      <c r="A56" s="5">
        <v>527990607768</v>
      </c>
      <c r="B56">
        <v>578.7</v>
      </c>
      <c r="C56">
        <v>21</v>
      </c>
      <c r="D56">
        <v>69</v>
      </c>
      <c r="E56">
        <v>0.1449</v>
      </c>
      <c r="F56">
        <v>57.87</v>
      </c>
    </row>
    <row r="57" spans="1:6">
      <c r="A57" s="5">
        <v>527990679684</v>
      </c>
      <c r="B57">
        <v>8478.54</v>
      </c>
      <c r="C57">
        <v>307</v>
      </c>
      <c r="D57">
        <v>1655</v>
      </c>
      <c r="E57">
        <v>0.168</v>
      </c>
      <c r="F57">
        <v>30.5</v>
      </c>
    </row>
    <row r="58" spans="1:6">
      <c r="A58" s="5">
        <v>527990951359</v>
      </c>
      <c r="B58">
        <v>6029.45</v>
      </c>
      <c r="C58">
        <v>104</v>
      </c>
      <c r="D58">
        <v>407</v>
      </c>
      <c r="E58">
        <v>0.1941</v>
      </c>
      <c r="F58">
        <v>76.32</v>
      </c>
    </row>
    <row r="59" spans="1:6">
      <c r="A59" s="5">
        <v>528032990563</v>
      </c>
      <c r="B59">
        <v>413.83</v>
      </c>
      <c r="C59">
        <v>20</v>
      </c>
      <c r="D59">
        <v>81</v>
      </c>
      <c r="E59">
        <v>0.1482</v>
      </c>
      <c r="F59">
        <v>34.49</v>
      </c>
    </row>
    <row r="60" spans="1:6">
      <c r="A60" s="5">
        <v>528033010612</v>
      </c>
      <c r="B60">
        <v>4944.24</v>
      </c>
      <c r="C60">
        <v>59</v>
      </c>
      <c r="D60">
        <v>1507</v>
      </c>
      <c r="E60">
        <v>0.0192</v>
      </c>
      <c r="F60">
        <v>170.49</v>
      </c>
    </row>
    <row r="61" spans="1:6">
      <c r="A61" s="5">
        <v>528033014551</v>
      </c>
      <c r="B61">
        <v>135.9</v>
      </c>
      <c r="C61">
        <v>4</v>
      </c>
      <c r="D61">
        <v>48</v>
      </c>
      <c r="E61">
        <v>0.0833</v>
      </c>
      <c r="F61">
        <v>33.98</v>
      </c>
    </row>
    <row r="62" spans="1:6">
      <c r="A62" s="5">
        <v>528033190141</v>
      </c>
      <c r="B62">
        <v>82.8</v>
      </c>
      <c r="C62">
        <v>2</v>
      </c>
      <c r="D62">
        <v>40</v>
      </c>
      <c r="E62">
        <v>0.025</v>
      </c>
      <c r="F62">
        <v>82.8</v>
      </c>
    </row>
    <row r="63" spans="1:6">
      <c r="A63" s="5">
        <v>528046969601</v>
      </c>
      <c r="B63">
        <v>1927.21</v>
      </c>
      <c r="C63">
        <v>116</v>
      </c>
      <c r="D63">
        <v>177</v>
      </c>
      <c r="E63">
        <v>0.1525</v>
      </c>
      <c r="F63">
        <v>71.38</v>
      </c>
    </row>
    <row r="64" spans="1:6">
      <c r="A64" s="5">
        <v>528047125345</v>
      </c>
      <c r="B64">
        <v>1055.01</v>
      </c>
      <c r="C64">
        <v>20</v>
      </c>
      <c r="D64">
        <v>249</v>
      </c>
      <c r="E64">
        <v>0.0763</v>
      </c>
      <c r="F64">
        <v>55.53</v>
      </c>
    </row>
    <row r="65" spans="1:6">
      <c r="A65" s="5">
        <v>528047181291</v>
      </c>
      <c r="B65">
        <v>609.27</v>
      </c>
      <c r="C65">
        <v>14</v>
      </c>
      <c r="D65">
        <v>104</v>
      </c>
      <c r="E65">
        <v>0.125</v>
      </c>
      <c r="F65">
        <v>46.87</v>
      </c>
    </row>
    <row r="66" spans="1:6">
      <c r="A66" s="5">
        <v>528064196860</v>
      </c>
      <c r="B66">
        <v>740.19</v>
      </c>
      <c r="C66">
        <v>11</v>
      </c>
      <c r="D66">
        <v>84</v>
      </c>
      <c r="E66">
        <v>0.0952</v>
      </c>
      <c r="F66">
        <v>92.52</v>
      </c>
    </row>
    <row r="67" spans="1:6">
      <c r="A67" s="5">
        <v>528064232769</v>
      </c>
      <c r="B67">
        <v>1185.24</v>
      </c>
      <c r="C67">
        <v>26</v>
      </c>
      <c r="D67">
        <v>118</v>
      </c>
      <c r="E67">
        <v>0.1441</v>
      </c>
      <c r="F67">
        <v>69.72</v>
      </c>
    </row>
    <row r="68" spans="1:6">
      <c r="A68" s="5">
        <v>528064336529</v>
      </c>
      <c r="B68">
        <v>4434.99</v>
      </c>
      <c r="C68">
        <v>164</v>
      </c>
      <c r="D68">
        <v>1335</v>
      </c>
      <c r="E68">
        <v>0.1056</v>
      </c>
      <c r="F68">
        <v>31.45</v>
      </c>
    </row>
    <row r="69" spans="1:6">
      <c r="A69" s="5">
        <v>528064556251</v>
      </c>
      <c r="B69">
        <v>429.12</v>
      </c>
      <c r="C69">
        <v>15</v>
      </c>
      <c r="D69">
        <v>118</v>
      </c>
      <c r="E69">
        <v>0.1271</v>
      </c>
      <c r="F69">
        <v>28.61</v>
      </c>
    </row>
    <row r="70" spans="1:6">
      <c r="A70" s="5">
        <v>528778018743</v>
      </c>
      <c r="B70">
        <v>42287.52</v>
      </c>
      <c r="C70">
        <v>783</v>
      </c>
      <c r="D70">
        <v>4905</v>
      </c>
      <c r="E70">
        <v>0.0985</v>
      </c>
      <c r="F70">
        <v>87.55</v>
      </c>
    </row>
    <row r="71" spans="1:6">
      <c r="A71" s="5">
        <v>535688693680</v>
      </c>
      <c r="B71">
        <v>8517.05</v>
      </c>
      <c r="C71">
        <v>120</v>
      </c>
      <c r="D71">
        <v>1444</v>
      </c>
      <c r="E71">
        <v>0.0589</v>
      </c>
      <c r="F71">
        <v>100.2</v>
      </c>
    </row>
    <row r="72" spans="1:6">
      <c r="A72" s="5">
        <v>537537256568</v>
      </c>
      <c r="B72">
        <v>5124.86</v>
      </c>
      <c r="C72">
        <v>246</v>
      </c>
      <c r="D72">
        <v>1977</v>
      </c>
      <c r="E72">
        <v>0.0607</v>
      </c>
      <c r="F72">
        <v>42.71</v>
      </c>
    </row>
    <row r="73" spans="1:6">
      <c r="A73" s="5">
        <v>537824984434</v>
      </c>
      <c r="B73">
        <v>5128.43</v>
      </c>
      <c r="C73">
        <v>574</v>
      </c>
      <c r="D73">
        <v>2286</v>
      </c>
      <c r="E73">
        <v>0.1417</v>
      </c>
      <c r="F73">
        <v>15.83</v>
      </c>
    </row>
    <row r="74" spans="1:6">
      <c r="A74" s="5">
        <v>537827368358</v>
      </c>
      <c r="B74">
        <v>13267.93</v>
      </c>
      <c r="C74">
        <v>763</v>
      </c>
      <c r="D74">
        <v>2652</v>
      </c>
      <c r="E74">
        <v>0.1618</v>
      </c>
      <c r="F74">
        <v>30.93</v>
      </c>
    </row>
    <row r="75" spans="1:6">
      <c r="A75" s="5">
        <v>537843990110</v>
      </c>
      <c r="B75">
        <v>921.48</v>
      </c>
      <c r="C75">
        <v>15</v>
      </c>
      <c r="D75">
        <v>208</v>
      </c>
      <c r="E75">
        <v>0.0481</v>
      </c>
      <c r="F75">
        <v>92.15</v>
      </c>
    </row>
    <row r="76" spans="1:6">
      <c r="A76" s="5">
        <v>538192543595</v>
      </c>
      <c r="B76">
        <v>8214.12</v>
      </c>
      <c r="C76">
        <v>75</v>
      </c>
      <c r="D76">
        <v>1457</v>
      </c>
      <c r="E76">
        <v>0.0453</v>
      </c>
      <c r="F76">
        <v>124.46</v>
      </c>
    </row>
    <row r="77" spans="1:6">
      <c r="A77" s="5">
        <v>538263950177</v>
      </c>
      <c r="B77">
        <v>50261.83</v>
      </c>
      <c r="C77">
        <v>359</v>
      </c>
      <c r="D77">
        <v>5231</v>
      </c>
      <c r="E77">
        <v>0.0633</v>
      </c>
      <c r="F77">
        <v>151.85</v>
      </c>
    </row>
    <row r="78" spans="1:6">
      <c r="A78" s="5">
        <v>538266122146</v>
      </c>
      <c r="B78">
        <v>3881.35</v>
      </c>
      <c r="C78">
        <v>44</v>
      </c>
      <c r="D78">
        <v>114</v>
      </c>
      <c r="E78">
        <v>0.1404</v>
      </c>
      <c r="F78">
        <v>242.58</v>
      </c>
    </row>
    <row r="79" spans="1:6">
      <c r="A79" s="5">
        <v>538267926200</v>
      </c>
      <c r="B79">
        <v>670.56</v>
      </c>
      <c r="C79">
        <v>8</v>
      </c>
      <c r="D79">
        <v>488</v>
      </c>
      <c r="E79">
        <v>0.0123</v>
      </c>
      <c r="F79">
        <v>111.76</v>
      </c>
    </row>
    <row r="80" spans="1:6">
      <c r="A80" s="5">
        <v>538269442246</v>
      </c>
      <c r="B80">
        <v>6164.83</v>
      </c>
      <c r="C80">
        <v>68</v>
      </c>
      <c r="D80">
        <v>357</v>
      </c>
      <c r="E80">
        <v>0.1008</v>
      </c>
      <c r="F80">
        <v>171.25</v>
      </c>
    </row>
    <row r="81" spans="1:6">
      <c r="A81" s="5">
        <v>538305797734</v>
      </c>
      <c r="B81">
        <v>27721.62</v>
      </c>
      <c r="C81">
        <v>211</v>
      </c>
      <c r="D81">
        <v>2166</v>
      </c>
      <c r="E81">
        <v>0.0831</v>
      </c>
      <c r="F81">
        <v>154.01</v>
      </c>
    </row>
    <row r="82" spans="1:6">
      <c r="A82" s="5">
        <v>538307169296</v>
      </c>
      <c r="B82">
        <v>4717.16</v>
      </c>
      <c r="C82">
        <v>48</v>
      </c>
      <c r="D82">
        <v>396</v>
      </c>
      <c r="E82">
        <v>0.0859</v>
      </c>
      <c r="F82">
        <v>138.74</v>
      </c>
    </row>
    <row r="83" spans="1:6">
      <c r="A83" s="5">
        <v>538312709167</v>
      </c>
      <c r="B83">
        <v>18799.52</v>
      </c>
      <c r="C83">
        <v>154</v>
      </c>
      <c r="D83">
        <v>2268</v>
      </c>
      <c r="E83">
        <v>0.0635</v>
      </c>
      <c r="F83">
        <v>130.55</v>
      </c>
    </row>
    <row r="84" spans="1:6">
      <c r="A84" s="5">
        <v>538314893621</v>
      </c>
      <c r="B84">
        <v>1515.35</v>
      </c>
      <c r="C84">
        <v>21</v>
      </c>
      <c r="D84">
        <v>537</v>
      </c>
      <c r="E84">
        <v>0.0298</v>
      </c>
      <c r="F84">
        <v>94.71</v>
      </c>
    </row>
    <row r="85" spans="1:6">
      <c r="A85" s="5">
        <v>538349196723</v>
      </c>
      <c r="B85">
        <v>9115.15</v>
      </c>
      <c r="C85">
        <v>63</v>
      </c>
      <c r="D85">
        <v>825</v>
      </c>
      <c r="E85">
        <v>0.0691</v>
      </c>
      <c r="F85">
        <v>159.91</v>
      </c>
    </row>
    <row r="86" spans="1:6">
      <c r="A86" s="5">
        <v>538354076404</v>
      </c>
      <c r="B86">
        <v>6231.45</v>
      </c>
      <c r="C86">
        <v>74</v>
      </c>
      <c r="D86">
        <v>1694</v>
      </c>
      <c r="E86">
        <v>0.0396</v>
      </c>
      <c r="F86">
        <v>93.01</v>
      </c>
    </row>
    <row r="87" spans="1:6">
      <c r="A87" s="5">
        <v>538927350752</v>
      </c>
      <c r="B87">
        <v>552.84</v>
      </c>
      <c r="C87">
        <v>12</v>
      </c>
      <c r="D87">
        <v>213</v>
      </c>
      <c r="E87">
        <v>0.0563</v>
      </c>
      <c r="F87">
        <v>46.07</v>
      </c>
    </row>
    <row r="88" spans="1:6">
      <c r="A88" s="5">
        <v>539325022308</v>
      </c>
      <c r="B88">
        <v>16157.31</v>
      </c>
      <c r="C88">
        <v>232</v>
      </c>
      <c r="D88">
        <v>1500</v>
      </c>
      <c r="E88">
        <v>0.1047</v>
      </c>
      <c r="F88">
        <v>102.91</v>
      </c>
    </row>
    <row r="89" spans="1:6">
      <c r="A89" s="5">
        <v>539854510916</v>
      </c>
      <c r="B89">
        <v>15681.63</v>
      </c>
      <c r="C89">
        <v>296</v>
      </c>
      <c r="D89">
        <v>3612</v>
      </c>
      <c r="E89">
        <v>0.0529</v>
      </c>
      <c r="F89">
        <v>82.1</v>
      </c>
    </row>
    <row r="90" spans="1:6">
      <c r="A90" s="5">
        <v>541918489832</v>
      </c>
      <c r="B90">
        <v>1344.16</v>
      </c>
      <c r="C90">
        <v>35</v>
      </c>
      <c r="D90">
        <v>327</v>
      </c>
      <c r="E90">
        <v>0.0979</v>
      </c>
      <c r="F90">
        <v>42.01</v>
      </c>
    </row>
    <row r="91" spans="1:6">
      <c r="A91" s="5">
        <v>542631276327</v>
      </c>
      <c r="B91">
        <v>197.9</v>
      </c>
      <c r="C91">
        <v>5</v>
      </c>
      <c r="D91">
        <v>338</v>
      </c>
      <c r="E91">
        <v>0.0148</v>
      </c>
      <c r="F91">
        <v>39.58</v>
      </c>
    </row>
    <row r="92" spans="1:6">
      <c r="A92" s="5">
        <v>544053639760</v>
      </c>
      <c r="B92">
        <v>3081.96</v>
      </c>
      <c r="C92">
        <v>103</v>
      </c>
      <c r="D92">
        <v>1083</v>
      </c>
      <c r="E92">
        <v>0.0554</v>
      </c>
      <c r="F92">
        <v>51.37</v>
      </c>
    </row>
    <row r="93" spans="1:6">
      <c r="A93" s="5">
        <v>547190677216</v>
      </c>
      <c r="B93">
        <v>442.37</v>
      </c>
      <c r="C93">
        <v>18</v>
      </c>
      <c r="D93">
        <v>68</v>
      </c>
      <c r="E93">
        <v>0.25</v>
      </c>
      <c r="F93">
        <v>26.02</v>
      </c>
    </row>
    <row r="94" spans="1:6">
      <c r="A94" s="5">
        <v>548003777683</v>
      </c>
      <c r="B94">
        <v>6389.28</v>
      </c>
      <c r="C94">
        <v>298</v>
      </c>
      <c r="D94">
        <v>1488</v>
      </c>
      <c r="E94">
        <v>0.1539</v>
      </c>
      <c r="F94">
        <v>27.9</v>
      </c>
    </row>
    <row r="95" spans="1:6">
      <c r="A95" s="5">
        <v>548659653553</v>
      </c>
      <c r="B95">
        <v>2804.01</v>
      </c>
      <c r="C95">
        <v>46</v>
      </c>
      <c r="D95">
        <v>732</v>
      </c>
      <c r="E95">
        <v>0.0464</v>
      </c>
      <c r="F95">
        <v>82.47</v>
      </c>
    </row>
    <row r="96" spans="1:6">
      <c r="A96" s="5">
        <v>553066686610</v>
      </c>
      <c r="B96">
        <v>1605.47</v>
      </c>
      <c r="C96">
        <v>116</v>
      </c>
      <c r="D96">
        <v>665</v>
      </c>
      <c r="E96">
        <v>0.1504</v>
      </c>
      <c r="F96">
        <v>16.05</v>
      </c>
    </row>
    <row r="97" spans="1:6">
      <c r="A97" s="5">
        <v>554217085959</v>
      </c>
      <c r="B97">
        <v>448.44</v>
      </c>
      <c r="C97">
        <v>11</v>
      </c>
      <c r="D97">
        <v>109</v>
      </c>
      <c r="E97">
        <v>0.055</v>
      </c>
      <c r="F97">
        <v>74.74</v>
      </c>
    </row>
    <row r="98" spans="1:6">
      <c r="A98" s="5">
        <v>554765196730</v>
      </c>
      <c r="B98">
        <v>24126.95</v>
      </c>
      <c r="C98">
        <v>1403</v>
      </c>
      <c r="D98">
        <v>4817</v>
      </c>
      <c r="E98">
        <v>0.1387</v>
      </c>
      <c r="F98">
        <v>36.12</v>
      </c>
    </row>
    <row r="99" spans="1:6">
      <c r="A99" s="5">
        <v>554877274741</v>
      </c>
      <c r="B99">
        <v>27897.02</v>
      </c>
      <c r="C99">
        <v>520</v>
      </c>
      <c r="D99">
        <v>8244</v>
      </c>
      <c r="E99">
        <v>0.0375</v>
      </c>
      <c r="F99">
        <v>90.28</v>
      </c>
    </row>
    <row r="100" spans="1:6">
      <c r="A100" s="5">
        <v>555055329886</v>
      </c>
      <c r="B100">
        <v>18517.06</v>
      </c>
      <c r="C100">
        <v>351</v>
      </c>
      <c r="D100">
        <v>7120</v>
      </c>
      <c r="E100">
        <v>0.0323</v>
      </c>
      <c r="F100">
        <v>80.51</v>
      </c>
    </row>
    <row r="101" spans="1:6">
      <c r="A101" s="5">
        <v>555332266949</v>
      </c>
      <c r="B101">
        <v>35717.81</v>
      </c>
      <c r="C101">
        <v>657</v>
      </c>
      <c r="D101">
        <v>13407</v>
      </c>
      <c r="E101">
        <v>0.0322</v>
      </c>
      <c r="F101">
        <v>82.68</v>
      </c>
    </row>
    <row r="102" spans="1:6">
      <c r="A102" s="5">
        <v>555904462655</v>
      </c>
      <c r="B102">
        <v>2279.07</v>
      </c>
      <c r="C102">
        <v>180</v>
      </c>
      <c r="D102">
        <v>935</v>
      </c>
      <c r="E102">
        <v>0.1572</v>
      </c>
      <c r="F102">
        <v>15.5</v>
      </c>
    </row>
    <row r="103" spans="1:6">
      <c r="A103" s="5">
        <v>555905162970</v>
      </c>
      <c r="B103">
        <v>832.82</v>
      </c>
      <c r="C103">
        <v>16</v>
      </c>
      <c r="D103">
        <v>3095</v>
      </c>
      <c r="E103">
        <v>0.0045</v>
      </c>
      <c r="F103">
        <v>59.49</v>
      </c>
    </row>
    <row r="104" spans="1:6">
      <c r="A104" s="5">
        <v>556322528534</v>
      </c>
      <c r="B104">
        <v>41.6</v>
      </c>
      <c r="C104">
        <v>4</v>
      </c>
      <c r="D104">
        <v>681</v>
      </c>
      <c r="E104">
        <v>0.0059</v>
      </c>
      <c r="F104">
        <v>10.4</v>
      </c>
    </row>
    <row r="105" spans="1:6">
      <c r="A105" s="5">
        <v>556389065398</v>
      </c>
      <c r="B105">
        <v>2424.14</v>
      </c>
      <c r="C105">
        <v>97</v>
      </c>
      <c r="D105">
        <v>573</v>
      </c>
      <c r="E105">
        <v>0.1082</v>
      </c>
      <c r="F105">
        <v>39.1</v>
      </c>
    </row>
    <row r="106" spans="1:6">
      <c r="A106" s="5">
        <v>559325430280</v>
      </c>
      <c r="B106">
        <v>6278.23</v>
      </c>
      <c r="C106">
        <v>184</v>
      </c>
      <c r="D106">
        <v>951</v>
      </c>
      <c r="E106">
        <v>0.1262</v>
      </c>
      <c r="F106">
        <v>52.32</v>
      </c>
    </row>
    <row r="107" spans="1:6">
      <c r="A107" s="5">
        <v>559686121121</v>
      </c>
      <c r="B107">
        <v>5547.97</v>
      </c>
      <c r="C107">
        <v>46</v>
      </c>
      <c r="D107">
        <v>243</v>
      </c>
      <c r="E107">
        <v>0.0946</v>
      </c>
      <c r="F107">
        <v>241.22</v>
      </c>
    </row>
    <row r="108" spans="1:6">
      <c r="A108" s="5">
        <v>562374577568</v>
      </c>
      <c r="B108">
        <v>2566.54</v>
      </c>
      <c r="C108">
        <v>50</v>
      </c>
      <c r="D108">
        <v>692</v>
      </c>
      <c r="E108">
        <v>0.0665</v>
      </c>
      <c r="F108">
        <v>55.79</v>
      </c>
    </row>
    <row r="109" spans="1:6">
      <c r="A109" s="5">
        <v>562674596108</v>
      </c>
      <c r="B109">
        <v>5512.07</v>
      </c>
      <c r="C109">
        <v>158</v>
      </c>
      <c r="D109">
        <v>1330</v>
      </c>
      <c r="E109">
        <v>0.0804</v>
      </c>
      <c r="F109">
        <v>51.51</v>
      </c>
    </row>
    <row r="110" spans="1:6">
      <c r="A110" s="5">
        <v>563834177641</v>
      </c>
      <c r="B110">
        <v>11212.56</v>
      </c>
      <c r="C110">
        <v>78</v>
      </c>
      <c r="D110">
        <v>785</v>
      </c>
      <c r="E110">
        <v>0.0726</v>
      </c>
      <c r="F110">
        <v>196.71</v>
      </c>
    </row>
    <row r="111" spans="1:6">
      <c r="A111" s="5">
        <v>563835009431</v>
      </c>
      <c r="B111">
        <v>4704.26</v>
      </c>
      <c r="C111">
        <v>63</v>
      </c>
      <c r="D111">
        <v>602</v>
      </c>
      <c r="E111">
        <v>0.0764</v>
      </c>
      <c r="F111">
        <v>102.27</v>
      </c>
    </row>
    <row r="112" spans="1:6">
      <c r="A112" s="5">
        <v>564135111481</v>
      </c>
      <c r="B112">
        <v>8378.02</v>
      </c>
      <c r="C112">
        <v>69</v>
      </c>
      <c r="D112">
        <v>407</v>
      </c>
      <c r="E112">
        <v>0.0934</v>
      </c>
      <c r="F112">
        <v>220.47</v>
      </c>
    </row>
    <row r="113" spans="1:6">
      <c r="A113" s="5">
        <v>564587383224</v>
      </c>
      <c r="B113">
        <v>108382.07</v>
      </c>
      <c r="C113">
        <v>2000</v>
      </c>
      <c r="D113">
        <v>26755</v>
      </c>
      <c r="E113">
        <v>0.0439</v>
      </c>
      <c r="F113">
        <v>92.24</v>
      </c>
    </row>
    <row r="114" spans="1:6">
      <c r="A114" s="5">
        <v>566160365748</v>
      </c>
      <c r="B114">
        <v>1436.79</v>
      </c>
      <c r="C114">
        <v>60</v>
      </c>
      <c r="D114">
        <v>972</v>
      </c>
      <c r="E114">
        <v>0.0453</v>
      </c>
      <c r="F114">
        <v>32.65</v>
      </c>
    </row>
    <row r="115" spans="1:6">
      <c r="A115" s="5">
        <v>568629665883</v>
      </c>
      <c r="B115">
        <v>6552.08</v>
      </c>
      <c r="C115">
        <v>5843</v>
      </c>
      <c r="D115">
        <v>30509</v>
      </c>
      <c r="E115">
        <v>0.1852</v>
      </c>
      <c r="F115">
        <v>1.16</v>
      </c>
    </row>
    <row r="116" spans="1:6">
      <c r="A116" s="5">
        <v>568765915390</v>
      </c>
      <c r="B116">
        <v>3288.22</v>
      </c>
      <c r="C116">
        <v>2738</v>
      </c>
      <c r="D116">
        <v>10898</v>
      </c>
      <c r="E116">
        <v>0.2389</v>
      </c>
      <c r="F116">
        <v>1.26</v>
      </c>
    </row>
    <row r="117" spans="1:6">
      <c r="A117" s="5">
        <v>569386315777</v>
      </c>
      <c r="B117">
        <v>13021.67</v>
      </c>
      <c r="C117">
        <v>6355</v>
      </c>
      <c r="D117">
        <v>33813</v>
      </c>
      <c r="E117">
        <v>0.1729</v>
      </c>
      <c r="F117">
        <v>2.23</v>
      </c>
    </row>
    <row r="118" spans="1:6">
      <c r="A118" s="5">
        <v>569909827792</v>
      </c>
      <c r="B118">
        <v>1536.43</v>
      </c>
      <c r="C118">
        <v>27</v>
      </c>
      <c r="D118">
        <v>656</v>
      </c>
      <c r="E118">
        <v>0.0305</v>
      </c>
      <c r="F118">
        <v>76.82</v>
      </c>
    </row>
    <row r="119" spans="1:6">
      <c r="A119" s="5">
        <v>570361375952</v>
      </c>
      <c r="B119">
        <v>963.81</v>
      </c>
      <c r="C119">
        <v>23</v>
      </c>
      <c r="D119">
        <v>304</v>
      </c>
      <c r="E119">
        <v>0.0559</v>
      </c>
      <c r="F119">
        <v>56.69</v>
      </c>
    </row>
    <row r="120" spans="1:6">
      <c r="A120" s="5">
        <v>572262680111</v>
      </c>
      <c r="B120">
        <v>1528.72</v>
      </c>
      <c r="C120">
        <v>67</v>
      </c>
      <c r="D120">
        <v>442</v>
      </c>
      <c r="E120">
        <v>0.1267</v>
      </c>
      <c r="F120">
        <v>27.3</v>
      </c>
    </row>
    <row r="121" spans="1:6">
      <c r="A121" s="5">
        <v>573035985548</v>
      </c>
      <c r="B121">
        <v>19743.13</v>
      </c>
      <c r="C121">
        <v>559</v>
      </c>
      <c r="D121">
        <v>2033</v>
      </c>
      <c r="E121">
        <v>0.1909</v>
      </c>
      <c r="F121">
        <v>50.88</v>
      </c>
    </row>
    <row r="122" spans="1:6">
      <c r="A122" s="5">
        <v>573160835361</v>
      </c>
      <c r="B122">
        <v>4991.27</v>
      </c>
      <c r="C122">
        <v>202</v>
      </c>
      <c r="D122">
        <v>2776</v>
      </c>
      <c r="E122">
        <v>0.0501</v>
      </c>
      <c r="F122">
        <v>35.91</v>
      </c>
    </row>
    <row r="123" spans="1:6">
      <c r="A123" s="5">
        <v>574118879871</v>
      </c>
      <c r="B123">
        <v>39.82</v>
      </c>
      <c r="C123">
        <v>4</v>
      </c>
      <c r="D123">
        <v>44</v>
      </c>
      <c r="E123">
        <v>0.0909</v>
      </c>
      <c r="F123">
        <v>9.96</v>
      </c>
    </row>
    <row r="124" spans="1:6">
      <c r="A124" s="5">
        <v>574308070162</v>
      </c>
      <c r="B124">
        <v>48.73</v>
      </c>
      <c r="C124">
        <v>1</v>
      </c>
      <c r="D124">
        <v>17314</v>
      </c>
      <c r="E124">
        <v>0.0001</v>
      </c>
      <c r="F124">
        <v>48.73</v>
      </c>
    </row>
    <row r="125" spans="1:6">
      <c r="A125" s="5">
        <v>574520036128</v>
      </c>
      <c r="B125">
        <v>11520.89</v>
      </c>
      <c r="C125">
        <v>310</v>
      </c>
      <c r="D125">
        <v>1737</v>
      </c>
      <c r="E125">
        <v>0.0864</v>
      </c>
      <c r="F125">
        <v>76.81</v>
      </c>
    </row>
    <row r="126" spans="1:6">
      <c r="A126" s="5">
        <v>574623529141</v>
      </c>
      <c r="B126">
        <v>75.4</v>
      </c>
      <c r="C126">
        <v>3</v>
      </c>
      <c r="D126">
        <v>53</v>
      </c>
      <c r="E126">
        <v>0.0189</v>
      </c>
      <c r="F126">
        <v>75.4</v>
      </c>
    </row>
    <row r="127" spans="1:6">
      <c r="A127" s="5">
        <v>574624025153</v>
      </c>
      <c r="B127">
        <v>113.41</v>
      </c>
      <c r="C127">
        <v>3</v>
      </c>
      <c r="D127">
        <v>125</v>
      </c>
      <c r="E127">
        <v>0.024</v>
      </c>
      <c r="F127">
        <v>37.8</v>
      </c>
    </row>
    <row r="128" spans="1:6">
      <c r="A128" s="5">
        <v>574735494600</v>
      </c>
      <c r="B128">
        <v>837.88</v>
      </c>
      <c r="C128">
        <v>15</v>
      </c>
      <c r="D128">
        <v>335</v>
      </c>
      <c r="E128">
        <v>0.0418</v>
      </c>
      <c r="F128">
        <v>59.85</v>
      </c>
    </row>
    <row r="129" spans="1:6">
      <c r="A129" s="5">
        <v>575744476444</v>
      </c>
      <c r="B129">
        <v>208.75</v>
      </c>
      <c r="C129">
        <v>24</v>
      </c>
      <c r="D129">
        <v>325</v>
      </c>
      <c r="E129">
        <v>0.0708</v>
      </c>
      <c r="F129">
        <v>9.08</v>
      </c>
    </row>
    <row r="130" spans="1:6">
      <c r="A130" s="5">
        <v>575961933882</v>
      </c>
      <c r="B130">
        <v>803.86</v>
      </c>
      <c r="C130">
        <v>32</v>
      </c>
      <c r="D130">
        <v>252</v>
      </c>
      <c r="E130">
        <v>0.1071</v>
      </c>
      <c r="F130">
        <v>29.77</v>
      </c>
    </row>
    <row r="131" spans="1:6">
      <c r="A131" s="5">
        <v>576123419275</v>
      </c>
      <c r="B131">
        <v>1353.88</v>
      </c>
      <c r="C131">
        <v>235</v>
      </c>
      <c r="D131">
        <v>1448</v>
      </c>
      <c r="E131">
        <v>0.1554</v>
      </c>
      <c r="F131">
        <v>6.02</v>
      </c>
    </row>
    <row r="132" spans="1:6">
      <c r="A132" s="5">
        <v>576130979060</v>
      </c>
      <c r="B132">
        <v>2389.65</v>
      </c>
      <c r="C132">
        <v>125</v>
      </c>
      <c r="D132">
        <v>699</v>
      </c>
      <c r="E132">
        <v>0.0987</v>
      </c>
      <c r="F132">
        <v>34.63</v>
      </c>
    </row>
    <row r="133" spans="1:6">
      <c r="A133" s="5">
        <v>576203437986</v>
      </c>
      <c r="B133">
        <v>59.8</v>
      </c>
      <c r="C133">
        <v>2</v>
      </c>
      <c r="D133">
        <v>83</v>
      </c>
      <c r="E133">
        <v>0.0241</v>
      </c>
      <c r="F133">
        <v>29.9</v>
      </c>
    </row>
    <row r="134" spans="1:6">
      <c r="A134" s="5">
        <v>577037788975</v>
      </c>
      <c r="B134">
        <v>8294.27</v>
      </c>
      <c r="C134">
        <v>448</v>
      </c>
      <c r="D134">
        <v>4521</v>
      </c>
      <c r="E134">
        <v>0.0568</v>
      </c>
      <c r="F134">
        <v>32.27</v>
      </c>
    </row>
    <row r="135" spans="1:6">
      <c r="A135" s="5">
        <v>577184412748</v>
      </c>
      <c r="B135">
        <v>8674.59</v>
      </c>
      <c r="C135">
        <v>222</v>
      </c>
      <c r="D135">
        <v>4797</v>
      </c>
      <c r="E135">
        <v>0.0398</v>
      </c>
      <c r="F135">
        <v>45.42</v>
      </c>
    </row>
    <row r="136" spans="1:6">
      <c r="A136" s="5">
        <v>577710261716</v>
      </c>
      <c r="B136">
        <v>1703.22</v>
      </c>
      <c r="C136">
        <v>177</v>
      </c>
      <c r="D136">
        <v>795</v>
      </c>
      <c r="E136">
        <v>0.1434</v>
      </c>
      <c r="F136">
        <v>14.94</v>
      </c>
    </row>
    <row r="137" spans="1:6">
      <c r="A137" s="5">
        <v>578894356956</v>
      </c>
      <c r="B137">
        <v>458.7</v>
      </c>
      <c r="C137">
        <v>21</v>
      </c>
      <c r="D137">
        <v>410</v>
      </c>
      <c r="E137">
        <v>0.0463</v>
      </c>
      <c r="F137">
        <v>24.14</v>
      </c>
    </row>
    <row r="138" spans="1:6">
      <c r="A138" s="5">
        <v>579320347030</v>
      </c>
      <c r="B138">
        <v>133.2</v>
      </c>
      <c r="C138">
        <v>6</v>
      </c>
      <c r="D138">
        <v>117</v>
      </c>
      <c r="E138">
        <v>0.0427</v>
      </c>
      <c r="F138">
        <v>26.64</v>
      </c>
    </row>
    <row r="139" spans="1:6">
      <c r="A139" s="5">
        <v>579975467115</v>
      </c>
      <c r="B139">
        <v>6190.4</v>
      </c>
      <c r="C139">
        <v>359</v>
      </c>
      <c r="D139">
        <v>909</v>
      </c>
      <c r="E139">
        <v>0.1595</v>
      </c>
      <c r="F139">
        <v>42.69</v>
      </c>
    </row>
    <row r="140" spans="1:6">
      <c r="A140" s="5">
        <v>581521081842</v>
      </c>
      <c r="B140">
        <v>8177.2</v>
      </c>
      <c r="C140">
        <v>342</v>
      </c>
      <c r="D140">
        <v>2160</v>
      </c>
      <c r="E140">
        <v>0.125</v>
      </c>
      <c r="F140">
        <v>30.29</v>
      </c>
    </row>
    <row r="141" spans="1:6">
      <c r="A141" s="5">
        <v>583164476133</v>
      </c>
      <c r="B141">
        <v>2526.27</v>
      </c>
      <c r="C141">
        <v>36</v>
      </c>
      <c r="D141">
        <v>391</v>
      </c>
      <c r="E141">
        <v>0.0358</v>
      </c>
      <c r="F141">
        <v>180.45</v>
      </c>
    </row>
    <row r="142" spans="1:6">
      <c r="A142" s="5">
        <v>583511426009</v>
      </c>
      <c r="B142">
        <v>391.74</v>
      </c>
      <c r="C142">
        <v>6</v>
      </c>
      <c r="D142">
        <v>202</v>
      </c>
      <c r="E142">
        <v>0.0297</v>
      </c>
      <c r="F142">
        <v>65.29</v>
      </c>
    </row>
    <row r="143" spans="1:6">
      <c r="A143" s="5">
        <v>583643847514</v>
      </c>
      <c r="B143">
        <v>4418.44</v>
      </c>
      <c r="C143">
        <v>103</v>
      </c>
      <c r="D143">
        <v>632</v>
      </c>
      <c r="E143">
        <v>0.106</v>
      </c>
      <c r="F143">
        <v>65.95</v>
      </c>
    </row>
    <row r="144" spans="1:6">
      <c r="A144" s="5">
        <v>584257403229</v>
      </c>
      <c r="B144">
        <v>1938.06</v>
      </c>
      <c r="C144">
        <v>130</v>
      </c>
      <c r="D144">
        <v>1029</v>
      </c>
      <c r="E144">
        <v>0.105</v>
      </c>
      <c r="F144">
        <v>17.95</v>
      </c>
    </row>
    <row r="145" spans="1:6">
      <c r="A145" s="5">
        <v>584436823460</v>
      </c>
      <c r="B145">
        <v>22528.32</v>
      </c>
      <c r="C145">
        <v>1197</v>
      </c>
      <c r="D145">
        <v>7271</v>
      </c>
      <c r="E145">
        <v>0.1071</v>
      </c>
      <c r="F145">
        <v>28.92</v>
      </c>
    </row>
    <row r="146" spans="1:6">
      <c r="A146" s="5">
        <v>585050518231</v>
      </c>
      <c r="B146">
        <v>93.83</v>
      </c>
      <c r="C146">
        <v>9</v>
      </c>
      <c r="D146">
        <v>30</v>
      </c>
      <c r="E146">
        <v>0.1667</v>
      </c>
      <c r="F146">
        <v>18.77</v>
      </c>
    </row>
    <row r="147" spans="1:6">
      <c r="A147" s="5">
        <v>586951697361</v>
      </c>
      <c r="B147">
        <v>239</v>
      </c>
      <c r="C147">
        <v>5</v>
      </c>
      <c r="D147">
        <v>338</v>
      </c>
      <c r="E147">
        <v>0.0089</v>
      </c>
      <c r="F147">
        <v>79.67</v>
      </c>
    </row>
    <row r="148" spans="1:6">
      <c r="A148" s="5">
        <v>587015100676</v>
      </c>
      <c r="B148">
        <v>13495.24</v>
      </c>
      <c r="C148">
        <v>295</v>
      </c>
      <c r="D148">
        <v>5761</v>
      </c>
      <c r="E148">
        <v>0.0351</v>
      </c>
      <c r="F148">
        <v>66.81</v>
      </c>
    </row>
    <row r="149" spans="1:6">
      <c r="A149" s="5">
        <v>587234267079</v>
      </c>
      <c r="B149">
        <v>62081.51</v>
      </c>
      <c r="C149">
        <v>6332</v>
      </c>
      <c r="D149">
        <v>29224</v>
      </c>
      <c r="E149">
        <v>0.1545</v>
      </c>
      <c r="F149">
        <v>13.75</v>
      </c>
    </row>
    <row r="150" spans="1:6">
      <c r="A150" s="5">
        <v>587241915065</v>
      </c>
      <c r="B150">
        <v>271.49</v>
      </c>
      <c r="C150">
        <v>9</v>
      </c>
      <c r="D150">
        <v>148</v>
      </c>
      <c r="E150">
        <v>0.0541</v>
      </c>
      <c r="F150">
        <v>33.94</v>
      </c>
    </row>
    <row r="151" spans="1:6">
      <c r="A151" s="5">
        <v>587405880719</v>
      </c>
      <c r="B151">
        <v>11715.72</v>
      </c>
      <c r="C151">
        <v>101</v>
      </c>
      <c r="D151">
        <v>1712</v>
      </c>
      <c r="E151">
        <v>0.0461</v>
      </c>
      <c r="F151">
        <v>148.3</v>
      </c>
    </row>
    <row r="152" spans="1:6">
      <c r="A152" s="5">
        <v>587409020085</v>
      </c>
      <c r="B152">
        <v>6846.28</v>
      </c>
      <c r="C152">
        <v>63</v>
      </c>
      <c r="D152">
        <v>1199</v>
      </c>
      <c r="E152">
        <v>0.0392</v>
      </c>
      <c r="F152">
        <v>145.67</v>
      </c>
    </row>
    <row r="153" spans="1:6">
      <c r="A153" s="5">
        <v>587516703876</v>
      </c>
      <c r="B153">
        <v>23379.53</v>
      </c>
      <c r="C153">
        <v>540</v>
      </c>
      <c r="D153">
        <v>11211</v>
      </c>
      <c r="E153">
        <v>0.027</v>
      </c>
      <c r="F153">
        <v>77.16</v>
      </c>
    </row>
    <row r="154" spans="1:6">
      <c r="A154" s="5">
        <v>588993275843</v>
      </c>
      <c r="B154">
        <v>615.04</v>
      </c>
      <c r="C154">
        <v>22</v>
      </c>
      <c r="D154">
        <v>474</v>
      </c>
      <c r="E154">
        <v>0.0443</v>
      </c>
      <c r="F154">
        <v>29.29</v>
      </c>
    </row>
    <row r="155" spans="1:6">
      <c r="A155" s="5">
        <v>589040084194</v>
      </c>
      <c r="B155">
        <v>8090.98</v>
      </c>
      <c r="C155">
        <v>214</v>
      </c>
      <c r="D155">
        <v>2814</v>
      </c>
      <c r="E155">
        <v>0.0593</v>
      </c>
      <c r="F155">
        <v>48.45</v>
      </c>
    </row>
    <row r="156" spans="1:6">
      <c r="A156" s="5">
        <v>589329976605</v>
      </c>
      <c r="B156">
        <v>2717.77</v>
      </c>
      <c r="C156">
        <v>432</v>
      </c>
      <c r="D156">
        <v>1295</v>
      </c>
      <c r="E156">
        <v>0.2958</v>
      </c>
      <c r="F156">
        <v>7.1</v>
      </c>
    </row>
    <row r="157" spans="1:6">
      <c r="A157" s="5">
        <v>589377945837</v>
      </c>
      <c r="B157">
        <v>11567.13</v>
      </c>
      <c r="C157">
        <v>364</v>
      </c>
      <c r="D157">
        <v>5383</v>
      </c>
      <c r="E157">
        <v>0.0511</v>
      </c>
      <c r="F157">
        <v>42.06</v>
      </c>
    </row>
    <row r="158" spans="1:6">
      <c r="A158" s="5">
        <v>589590595246</v>
      </c>
      <c r="B158">
        <v>25092.91</v>
      </c>
      <c r="C158">
        <v>2166</v>
      </c>
      <c r="D158">
        <v>9773</v>
      </c>
      <c r="E158">
        <v>0.2128</v>
      </c>
      <c r="F158">
        <v>12.06</v>
      </c>
    </row>
    <row r="159" spans="1:6">
      <c r="A159" s="5">
        <v>589851591771</v>
      </c>
      <c r="B159">
        <v>1504.68</v>
      </c>
      <c r="C159">
        <v>38</v>
      </c>
      <c r="D159">
        <v>1063</v>
      </c>
      <c r="E159">
        <v>0.0254</v>
      </c>
      <c r="F159">
        <v>55.73</v>
      </c>
    </row>
    <row r="160" spans="1:6">
      <c r="A160" s="5">
        <v>591217480117</v>
      </c>
      <c r="B160">
        <v>1389.42</v>
      </c>
      <c r="C160">
        <v>31</v>
      </c>
      <c r="D160">
        <v>1134</v>
      </c>
      <c r="E160">
        <v>0.0185</v>
      </c>
      <c r="F160">
        <v>66.16</v>
      </c>
    </row>
    <row r="161" spans="1:6">
      <c r="A161" s="5">
        <v>591439605080</v>
      </c>
      <c r="B161">
        <v>1290.52</v>
      </c>
      <c r="C161">
        <v>142</v>
      </c>
      <c r="D161">
        <v>1292</v>
      </c>
      <c r="E161">
        <v>0.0983</v>
      </c>
      <c r="F161">
        <v>10.16</v>
      </c>
    </row>
    <row r="162" spans="1:6">
      <c r="A162" s="5">
        <v>591896537696</v>
      </c>
      <c r="B162">
        <v>384.36</v>
      </c>
      <c r="C162">
        <v>10</v>
      </c>
      <c r="D162">
        <v>757</v>
      </c>
      <c r="E162">
        <v>0.0119</v>
      </c>
      <c r="F162">
        <v>42.71</v>
      </c>
    </row>
    <row r="163" spans="1:6">
      <c r="A163" s="5">
        <v>591899693070</v>
      </c>
      <c r="B163">
        <v>1290.49</v>
      </c>
      <c r="C163">
        <v>229</v>
      </c>
      <c r="D163">
        <v>1270</v>
      </c>
      <c r="E163">
        <v>0.1669</v>
      </c>
      <c r="F163">
        <v>6.09</v>
      </c>
    </row>
    <row r="164" spans="1:6">
      <c r="A164" s="5">
        <v>592049049728</v>
      </c>
      <c r="B164">
        <v>2691.09</v>
      </c>
      <c r="C164">
        <v>55</v>
      </c>
      <c r="D164">
        <v>767</v>
      </c>
      <c r="E164">
        <v>0.0521</v>
      </c>
      <c r="F164">
        <v>67.28</v>
      </c>
    </row>
    <row r="165" spans="1:6">
      <c r="A165" s="5">
        <v>592501952315</v>
      </c>
      <c r="B165">
        <v>1750.23</v>
      </c>
      <c r="C165">
        <v>189</v>
      </c>
      <c r="D165">
        <v>1138</v>
      </c>
      <c r="E165">
        <v>0.1221</v>
      </c>
      <c r="F165">
        <v>12.59</v>
      </c>
    </row>
    <row r="166" spans="1:6">
      <c r="A166" s="5">
        <v>592505020153</v>
      </c>
      <c r="B166">
        <v>1600.24</v>
      </c>
      <c r="C166">
        <v>211</v>
      </c>
      <c r="D166">
        <v>947</v>
      </c>
      <c r="E166">
        <v>0.1489</v>
      </c>
      <c r="F166">
        <v>11.35</v>
      </c>
    </row>
    <row r="167" spans="1:6">
      <c r="A167" s="5">
        <v>592722485900</v>
      </c>
      <c r="B167">
        <v>1167.9</v>
      </c>
      <c r="C167">
        <v>126</v>
      </c>
      <c r="D167">
        <v>1031</v>
      </c>
      <c r="E167">
        <v>0.1115</v>
      </c>
      <c r="F167">
        <v>10.16</v>
      </c>
    </row>
    <row r="168" spans="1:6">
      <c r="A168" s="5">
        <v>592878213305</v>
      </c>
      <c r="B168">
        <v>932.39</v>
      </c>
      <c r="C168">
        <v>256</v>
      </c>
      <c r="D168">
        <v>892</v>
      </c>
      <c r="E168">
        <v>0.1693</v>
      </c>
      <c r="F168">
        <v>6.17</v>
      </c>
    </row>
    <row r="169" spans="1:6">
      <c r="A169" s="5">
        <v>592889713507</v>
      </c>
      <c r="B169">
        <v>1092.58</v>
      </c>
      <c r="C169">
        <v>29</v>
      </c>
      <c r="D169">
        <v>712</v>
      </c>
      <c r="E169">
        <v>0.0365</v>
      </c>
      <c r="F169">
        <v>42.02</v>
      </c>
    </row>
    <row r="170" spans="1:6">
      <c r="A170" s="5">
        <v>592959829469</v>
      </c>
      <c r="B170">
        <v>5900.54</v>
      </c>
      <c r="C170">
        <v>87</v>
      </c>
      <c r="D170">
        <v>617</v>
      </c>
      <c r="E170">
        <v>0.1232</v>
      </c>
      <c r="F170">
        <v>77.64</v>
      </c>
    </row>
    <row r="171" spans="1:6">
      <c r="A171" s="5">
        <v>593225443577</v>
      </c>
      <c r="B171">
        <v>6675.61</v>
      </c>
      <c r="C171">
        <v>117</v>
      </c>
      <c r="D171">
        <v>4010</v>
      </c>
      <c r="E171">
        <v>0.0212</v>
      </c>
      <c r="F171">
        <v>78.54</v>
      </c>
    </row>
    <row r="172" spans="1:6">
      <c r="A172" s="5">
        <v>593584016163</v>
      </c>
      <c r="B172">
        <v>122.13</v>
      </c>
      <c r="C172">
        <v>2</v>
      </c>
      <c r="D172">
        <v>153</v>
      </c>
      <c r="E172">
        <v>0.0131</v>
      </c>
      <c r="F172">
        <v>61.06</v>
      </c>
    </row>
    <row r="173" spans="1:6">
      <c r="A173" s="5">
        <v>593744734497</v>
      </c>
      <c r="B173">
        <v>2089.76</v>
      </c>
      <c r="C173">
        <v>70</v>
      </c>
      <c r="D173">
        <v>576</v>
      </c>
      <c r="E173">
        <v>0.0469</v>
      </c>
      <c r="F173">
        <v>77.4</v>
      </c>
    </row>
    <row r="174" spans="1:6">
      <c r="A174" s="5">
        <v>593748866098</v>
      </c>
      <c r="B174">
        <v>2673.68</v>
      </c>
      <c r="C174">
        <v>116</v>
      </c>
      <c r="D174">
        <v>907</v>
      </c>
      <c r="E174">
        <v>0.0761</v>
      </c>
      <c r="F174">
        <v>38.75</v>
      </c>
    </row>
    <row r="175" spans="1:6">
      <c r="A175" s="5">
        <v>593809413272</v>
      </c>
      <c r="B175">
        <v>124.15</v>
      </c>
      <c r="C175">
        <v>2</v>
      </c>
      <c r="D175">
        <v>1778</v>
      </c>
      <c r="E175">
        <v>0.0011</v>
      </c>
      <c r="F175">
        <v>62.08</v>
      </c>
    </row>
    <row r="176" spans="1:6">
      <c r="A176" s="5">
        <v>596368843930</v>
      </c>
      <c r="B176">
        <v>2266.08</v>
      </c>
      <c r="C176">
        <v>103</v>
      </c>
      <c r="D176">
        <v>2956</v>
      </c>
      <c r="E176">
        <v>0.0233</v>
      </c>
      <c r="F176">
        <v>32.84</v>
      </c>
    </row>
    <row r="177" spans="1:6">
      <c r="A177" s="5">
        <v>596986065929</v>
      </c>
      <c r="B177">
        <v>1279.75</v>
      </c>
      <c r="C177">
        <v>38</v>
      </c>
      <c r="D177">
        <v>459</v>
      </c>
      <c r="E177">
        <v>0.0632</v>
      </c>
      <c r="F177">
        <v>44.13</v>
      </c>
    </row>
    <row r="178" spans="1:6">
      <c r="A178" s="5">
        <v>598898432532</v>
      </c>
      <c r="B178">
        <v>27899.92</v>
      </c>
      <c r="C178">
        <v>428</v>
      </c>
      <c r="D178">
        <v>16480</v>
      </c>
      <c r="E178">
        <v>0.0202</v>
      </c>
      <c r="F178">
        <v>84.04</v>
      </c>
    </row>
    <row r="179" spans="1:6">
      <c r="A179" s="5">
        <v>598908900450</v>
      </c>
      <c r="B179">
        <v>160.61</v>
      </c>
      <c r="C179">
        <v>31</v>
      </c>
      <c r="D179">
        <v>69</v>
      </c>
      <c r="E179">
        <v>0.3188</v>
      </c>
      <c r="F179">
        <v>7.3</v>
      </c>
    </row>
    <row r="180" spans="1:6">
      <c r="A180" s="5">
        <v>598909152271</v>
      </c>
      <c r="B180">
        <v>147.6</v>
      </c>
      <c r="C180">
        <v>8</v>
      </c>
      <c r="D180">
        <v>21</v>
      </c>
      <c r="E180">
        <v>0.2857</v>
      </c>
      <c r="F180">
        <v>24.6</v>
      </c>
    </row>
    <row r="181" spans="1:6">
      <c r="A181" s="5">
        <v>598909924400</v>
      </c>
      <c r="B181">
        <v>50.7</v>
      </c>
      <c r="C181">
        <v>13</v>
      </c>
      <c r="D181">
        <v>8</v>
      </c>
      <c r="E181">
        <v>0.25</v>
      </c>
      <c r="F181">
        <v>25.35</v>
      </c>
    </row>
    <row r="182" spans="1:6">
      <c r="A182" s="5">
        <v>598970252794</v>
      </c>
      <c r="B182">
        <v>5982.78</v>
      </c>
      <c r="C182">
        <v>757</v>
      </c>
      <c r="D182">
        <v>3126</v>
      </c>
      <c r="E182">
        <v>0.2364</v>
      </c>
      <c r="F182">
        <v>8.1</v>
      </c>
    </row>
    <row r="183" spans="1:6">
      <c r="A183" s="5">
        <v>599138477865</v>
      </c>
      <c r="B183">
        <v>209.1</v>
      </c>
      <c r="C183">
        <v>10</v>
      </c>
      <c r="D183">
        <v>59</v>
      </c>
      <c r="E183">
        <v>0.1525</v>
      </c>
      <c r="F183">
        <v>23.23</v>
      </c>
    </row>
    <row r="184" spans="1:6">
      <c r="A184" s="5">
        <v>599139729217</v>
      </c>
      <c r="B184">
        <v>543.67</v>
      </c>
      <c r="C184">
        <v>36</v>
      </c>
      <c r="D184">
        <v>541</v>
      </c>
      <c r="E184">
        <v>0.0499</v>
      </c>
      <c r="F184">
        <v>20.14</v>
      </c>
    </row>
    <row r="185" spans="1:6">
      <c r="A185" s="5">
        <v>599141001175</v>
      </c>
      <c r="B185">
        <v>312.83</v>
      </c>
      <c r="C185">
        <v>11</v>
      </c>
      <c r="D185">
        <v>51</v>
      </c>
      <c r="E185">
        <v>0.1765</v>
      </c>
      <c r="F185">
        <v>34.76</v>
      </c>
    </row>
    <row r="186" spans="1:6">
      <c r="A186" s="5">
        <v>599148365406</v>
      </c>
      <c r="B186">
        <v>6029.81</v>
      </c>
      <c r="C186">
        <v>146</v>
      </c>
      <c r="D186">
        <v>3993</v>
      </c>
      <c r="E186">
        <v>0.0276</v>
      </c>
      <c r="F186">
        <v>54.82</v>
      </c>
    </row>
    <row r="187" spans="1:6">
      <c r="A187" s="5">
        <v>599202597486</v>
      </c>
      <c r="B187">
        <v>200.7</v>
      </c>
      <c r="C187">
        <v>3</v>
      </c>
      <c r="D187">
        <v>58</v>
      </c>
      <c r="E187">
        <v>0.0345</v>
      </c>
      <c r="F187">
        <v>100.35</v>
      </c>
    </row>
    <row r="188" spans="1:6">
      <c r="A188" s="5">
        <v>599279018544</v>
      </c>
      <c r="B188">
        <v>1446.95</v>
      </c>
      <c r="C188">
        <v>25</v>
      </c>
      <c r="D188">
        <v>5537</v>
      </c>
      <c r="E188">
        <v>0.004</v>
      </c>
      <c r="F188">
        <v>65.77</v>
      </c>
    </row>
    <row r="189" spans="1:6">
      <c r="A189" s="5">
        <v>599334890303</v>
      </c>
      <c r="B189">
        <v>105.26</v>
      </c>
      <c r="C189">
        <v>4</v>
      </c>
      <c r="D189">
        <v>44</v>
      </c>
      <c r="E189">
        <v>0.0909</v>
      </c>
      <c r="F189">
        <v>26.32</v>
      </c>
    </row>
    <row r="190" spans="1:6">
      <c r="A190" s="5">
        <v>599334958011</v>
      </c>
      <c r="B190">
        <v>80.7</v>
      </c>
      <c r="C190">
        <v>3</v>
      </c>
      <c r="D190">
        <v>15</v>
      </c>
      <c r="E190">
        <v>0.2</v>
      </c>
      <c r="F190">
        <v>26.9</v>
      </c>
    </row>
    <row r="191" spans="1:6">
      <c r="A191" s="5">
        <v>599335454245</v>
      </c>
      <c r="B191">
        <v>59.7</v>
      </c>
      <c r="C191">
        <v>3</v>
      </c>
      <c r="D191">
        <v>40</v>
      </c>
      <c r="E191">
        <v>0.075</v>
      </c>
      <c r="F191">
        <v>19.9</v>
      </c>
    </row>
    <row r="192" spans="1:6">
      <c r="A192" s="5">
        <v>599335746549</v>
      </c>
      <c r="B192">
        <v>131.2</v>
      </c>
      <c r="C192">
        <v>16</v>
      </c>
      <c r="D192">
        <v>23</v>
      </c>
      <c r="E192">
        <v>0.1739</v>
      </c>
      <c r="F192">
        <v>32.8</v>
      </c>
    </row>
    <row r="193" spans="1:6">
      <c r="A193" s="5">
        <v>599395098739</v>
      </c>
      <c r="B193">
        <v>1145.34</v>
      </c>
      <c r="C193">
        <v>135</v>
      </c>
      <c r="D193">
        <v>1343</v>
      </c>
      <c r="E193">
        <v>0.0886</v>
      </c>
      <c r="F193">
        <v>9.62</v>
      </c>
    </row>
    <row r="194" spans="1:6">
      <c r="A194" s="5">
        <v>599521259641</v>
      </c>
      <c r="B194">
        <v>65.38</v>
      </c>
      <c r="C194">
        <v>4</v>
      </c>
      <c r="D194">
        <v>46</v>
      </c>
      <c r="E194">
        <v>0.087</v>
      </c>
      <c r="F194">
        <v>16.34</v>
      </c>
    </row>
    <row r="195" spans="1:6">
      <c r="A195" s="5">
        <v>599521991415</v>
      </c>
      <c r="B195">
        <v>233.5</v>
      </c>
      <c r="C195">
        <v>11</v>
      </c>
      <c r="D195">
        <v>56</v>
      </c>
      <c r="E195">
        <v>0.1607</v>
      </c>
      <c r="F195">
        <v>25.94</v>
      </c>
    </row>
    <row r="196" spans="1:6">
      <c r="A196" s="5">
        <v>599522087809</v>
      </c>
      <c r="B196">
        <v>219.13</v>
      </c>
      <c r="C196">
        <v>12</v>
      </c>
      <c r="D196">
        <v>74</v>
      </c>
      <c r="E196">
        <v>0.1351</v>
      </c>
      <c r="F196">
        <v>21.91</v>
      </c>
    </row>
    <row r="197" spans="1:6">
      <c r="A197" s="5">
        <v>599522639719</v>
      </c>
      <c r="B197">
        <v>152.1</v>
      </c>
      <c r="C197">
        <v>15</v>
      </c>
      <c r="D197">
        <v>123</v>
      </c>
      <c r="E197">
        <v>0.0894</v>
      </c>
      <c r="F197">
        <v>13.83</v>
      </c>
    </row>
    <row r="198" spans="1:6">
      <c r="A198" s="5">
        <v>601093025574</v>
      </c>
      <c r="B198">
        <v>40</v>
      </c>
      <c r="C198">
        <v>2</v>
      </c>
      <c r="D198">
        <v>6</v>
      </c>
      <c r="E198">
        <v>0.3333</v>
      </c>
      <c r="F198">
        <v>20</v>
      </c>
    </row>
    <row r="199" spans="1:6">
      <c r="A199" s="5">
        <v>601093977199</v>
      </c>
      <c r="B199">
        <v>56.93</v>
      </c>
      <c r="C199">
        <v>3</v>
      </c>
      <c r="D199">
        <v>43</v>
      </c>
      <c r="E199">
        <v>0.0465</v>
      </c>
      <c r="F199">
        <v>28.46</v>
      </c>
    </row>
    <row r="200" spans="1:6">
      <c r="A200" s="5">
        <v>601843460575</v>
      </c>
      <c r="B200">
        <v>99.4</v>
      </c>
      <c r="C200">
        <v>5</v>
      </c>
      <c r="D200">
        <v>32</v>
      </c>
      <c r="E200">
        <v>0.125</v>
      </c>
      <c r="F200">
        <v>24.85</v>
      </c>
    </row>
    <row r="201" spans="1:6">
      <c r="A201" s="5">
        <v>604018031315</v>
      </c>
      <c r="B201">
        <v>155.72</v>
      </c>
      <c r="C201">
        <v>3</v>
      </c>
      <c r="D201">
        <v>125</v>
      </c>
      <c r="E201">
        <v>0.024</v>
      </c>
      <c r="F201">
        <v>51.91</v>
      </c>
    </row>
    <row r="202" spans="1:6">
      <c r="A202" s="5">
        <v>604021319220</v>
      </c>
      <c r="B202">
        <v>129.39</v>
      </c>
      <c r="C202">
        <v>2</v>
      </c>
      <c r="D202">
        <v>134</v>
      </c>
      <c r="E202">
        <v>0.0149</v>
      </c>
      <c r="F202">
        <v>64.69</v>
      </c>
    </row>
    <row r="203" spans="1:6">
      <c r="A203" t="s">
        <v>472</v>
      </c>
      <c r="B203">
        <v>1573967.56</v>
      </c>
      <c r="C203">
        <v>80431</v>
      </c>
      <c r="D203">
        <v>568840</v>
      </c>
      <c r="E203">
        <v>20.4941</v>
      </c>
      <c r="F203">
        <v>11112.39</v>
      </c>
    </row>
  </sheetData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3"/>
  <sheetViews>
    <sheetView topLeftCell="A8" workbookViewId="0">
      <selection activeCell="X2" sqref="X2:Z28"/>
    </sheetView>
  </sheetViews>
  <sheetFormatPr defaultColWidth="8.88888888888889" defaultRowHeight="14.4"/>
  <cols>
    <col min="1" max="1" width="13.5555555555556" customWidth="1"/>
    <col min="3" max="3" width="12.8888888888889"/>
    <col min="9" max="9" width="14.1111111111111"/>
    <col min="10" max="10" width="16.2222222222222" customWidth="1"/>
    <col min="11" max="11" width="10.3333333333333" customWidth="1"/>
    <col min="12" max="13" width="16.2222222222222" customWidth="1"/>
    <col min="14" max="15" width="12.8888888888889"/>
  </cols>
  <sheetData>
    <row r="1" spans="1:4">
      <c r="A1" t="s">
        <v>524</v>
      </c>
      <c r="C1" t="s">
        <v>516</v>
      </c>
      <c r="D1" t="s">
        <v>517</v>
      </c>
    </row>
    <row r="2" spans="1:4">
      <c r="A2" s="5">
        <v>587015100676</v>
      </c>
      <c r="B2" t="s">
        <v>4</v>
      </c>
      <c r="C2">
        <v>0.1598</v>
      </c>
      <c r="D2">
        <v>87.91</v>
      </c>
    </row>
    <row r="3" spans="1:4">
      <c r="A3" s="5">
        <v>624157848041</v>
      </c>
      <c r="B3" t="s">
        <v>22</v>
      </c>
      <c r="C3">
        <v>0.1217</v>
      </c>
      <c r="D3">
        <v>70.97</v>
      </c>
    </row>
    <row r="4" spans="1:4">
      <c r="A4" s="5">
        <v>554877274741</v>
      </c>
      <c r="B4" t="s">
        <v>6</v>
      </c>
      <c r="C4">
        <v>0.081</v>
      </c>
      <c r="D4">
        <v>97.9</v>
      </c>
    </row>
    <row r="5" spans="1:4">
      <c r="A5" s="5">
        <v>527733377421</v>
      </c>
      <c r="B5" t="s">
        <v>7</v>
      </c>
      <c r="C5">
        <v>0</v>
      </c>
      <c r="D5">
        <v>0</v>
      </c>
    </row>
    <row r="6" spans="1:4">
      <c r="A6" s="5">
        <v>593584016163</v>
      </c>
      <c r="B6" t="s">
        <v>9</v>
      </c>
      <c r="C6">
        <v>0</v>
      </c>
      <c r="D6">
        <v>0</v>
      </c>
    </row>
    <row r="7" spans="1:4">
      <c r="A7" s="5">
        <v>577184412748</v>
      </c>
      <c r="B7" t="s">
        <v>11</v>
      </c>
      <c r="C7">
        <v>0.1211</v>
      </c>
      <c r="D7">
        <v>58.62</v>
      </c>
    </row>
    <row r="8" spans="1:4">
      <c r="A8" s="5">
        <v>604021319220</v>
      </c>
      <c r="B8" t="s">
        <v>13</v>
      </c>
      <c r="C8">
        <v>0.079</v>
      </c>
      <c r="D8">
        <v>73.69</v>
      </c>
    </row>
    <row r="9" spans="1:4">
      <c r="A9" s="5">
        <v>589377945837</v>
      </c>
      <c r="B9" t="s">
        <v>15</v>
      </c>
      <c r="C9">
        <v>0.0681</v>
      </c>
      <c r="D9">
        <v>66.28</v>
      </c>
    </row>
    <row r="10" spans="1:4">
      <c r="A10" s="5">
        <v>562674596108</v>
      </c>
      <c r="B10" t="s">
        <v>17</v>
      </c>
      <c r="C10">
        <v>0.2462</v>
      </c>
      <c r="D10">
        <v>71.95</v>
      </c>
    </row>
    <row r="11" spans="1:4">
      <c r="A11" s="5">
        <v>596986065929</v>
      </c>
      <c r="B11" t="s">
        <v>19</v>
      </c>
      <c r="C11">
        <v>0.0959</v>
      </c>
      <c r="D11">
        <v>65.22</v>
      </c>
    </row>
    <row r="12" spans="1:4">
      <c r="A12" s="5">
        <v>544053639760</v>
      </c>
      <c r="B12" t="s">
        <v>20</v>
      </c>
      <c r="C12">
        <v>0.1333</v>
      </c>
      <c r="D12">
        <v>59.4</v>
      </c>
    </row>
    <row r="13" spans="1:4">
      <c r="A13" s="5"/>
      <c r="C13">
        <f>AVERAGE(C2:C12)</f>
        <v>0.100554545454545</v>
      </c>
      <c r="D13">
        <f>AVERAGE(D2:D12)</f>
        <v>59.2672727272727</v>
      </c>
    </row>
    <row r="14" spans="14:14">
      <c r="N14" t="s">
        <v>525</v>
      </c>
    </row>
    <row r="15" spans="1:15">
      <c r="A15" t="s">
        <v>23</v>
      </c>
      <c r="C15" t="s">
        <v>1</v>
      </c>
      <c r="D15" t="s">
        <v>2</v>
      </c>
      <c r="E15" t="s">
        <v>3</v>
      </c>
      <c r="F15" t="s">
        <v>516</v>
      </c>
      <c r="G15" t="s">
        <v>517</v>
      </c>
      <c r="I15" t="s">
        <v>30</v>
      </c>
      <c r="K15" t="s">
        <v>1</v>
      </c>
      <c r="L15" t="s">
        <v>2</v>
      </c>
      <c r="M15" t="s">
        <v>3</v>
      </c>
      <c r="N15" t="s">
        <v>516</v>
      </c>
      <c r="O15" t="s">
        <v>517</v>
      </c>
    </row>
    <row r="16" spans="1:15">
      <c r="A16" s="5">
        <v>577184412748</v>
      </c>
      <c r="B16" t="s">
        <v>25</v>
      </c>
      <c r="C16">
        <v>4008.22</v>
      </c>
      <c r="D16">
        <v>115</v>
      </c>
      <c r="E16">
        <v>650</v>
      </c>
      <c r="F16">
        <v>0.1169</v>
      </c>
      <c r="G16">
        <v>52.74</v>
      </c>
      <c r="I16" s="5">
        <v>564587383224</v>
      </c>
      <c r="J16" t="s">
        <v>33</v>
      </c>
      <c r="K16">
        <v>143496.34</v>
      </c>
      <c r="L16">
        <v>2823</v>
      </c>
      <c r="M16">
        <v>13404</v>
      </c>
      <c r="N16">
        <v>0.2515</v>
      </c>
      <c r="O16">
        <v>170.25</v>
      </c>
    </row>
    <row r="17" spans="1:15">
      <c r="A17" s="5">
        <v>520538406051</v>
      </c>
      <c r="B17" t="s">
        <v>11</v>
      </c>
      <c r="C17">
        <v>37504.14</v>
      </c>
      <c r="D17">
        <v>643</v>
      </c>
      <c r="E17">
        <v>2982</v>
      </c>
      <c r="F17">
        <v>0.1053</v>
      </c>
      <c r="G17">
        <v>119.44</v>
      </c>
      <c r="I17" s="5">
        <v>537752882633</v>
      </c>
      <c r="J17" t="s">
        <v>34</v>
      </c>
      <c r="K17">
        <v>830593.66</v>
      </c>
      <c r="L17">
        <v>17336</v>
      </c>
      <c r="M17">
        <v>66030</v>
      </c>
      <c r="N17">
        <v>0.2962</v>
      </c>
      <c r="O17">
        <v>169.88</v>
      </c>
    </row>
    <row r="18" spans="1:15">
      <c r="A18" s="5">
        <v>604021319220</v>
      </c>
      <c r="B18" t="s">
        <v>13</v>
      </c>
      <c r="C18">
        <v>1308.07</v>
      </c>
      <c r="D18">
        <v>22</v>
      </c>
      <c r="E18">
        <v>123</v>
      </c>
      <c r="F18">
        <v>0.1057</v>
      </c>
      <c r="G18">
        <v>100.62</v>
      </c>
      <c r="I18" s="5">
        <v>41141176393</v>
      </c>
      <c r="J18" t="s">
        <v>35</v>
      </c>
      <c r="K18">
        <v>375300.7</v>
      </c>
      <c r="L18">
        <v>7609</v>
      </c>
      <c r="M18">
        <v>27785</v>
      </c>
      <c r="N18">
        <v>0.325</v>
      </c>
      <c r="O18">
        <v>166.21</v>
      </c>
    </row>
    <row r="19" spans="1:15">
      <c r="A19" s="5">
        <v>589377945837</v>
      </c>
      <c r="B19" t="s">
        <v>15</v>
      </c>
      <c r="C19">
        <v>9431.69</v>
      </c>
      <c r="D19">
        <v>291</v>
      </c>
      <c r="E19">
        <v>1676</v>
      </c>
      <c r="F19">
        <v>0.099</v>
      </c>
      <c r="G19">
        <v>56.82</v>
      </c>
      <c r="I19" s="5">
        <v>39290708556</v>
      </c>
      <c r="J19" t="s">
        <v>37</v>
      </c>
      <c r="K19">
        <v>219925.37</v>
      </c>
      <c r="L19">
        <v>3213</v>
      </c>
      <c r="M19">
        <v>16070</v>
      </c>
      <c r="N19">
        <v>0.2402</v>
      </c>
      <c r="O19">
        <v>227.96</v>
      </c>
    </row>
    <row r="20" spans="1:15">
      <c r="A20" s="5">
        <v>562674596108</v>
      </c>
      <c r="B20" t="s">
        <v>17</v>
      </c>
      <c r="C20">
        <v>4349.73</v>
      </c>
      <c r="D20">
        <v>146</v>
      </c>
      <c r="E20">
        <v>258</v>
      </c>
      <c r="F20">
        <v>0.2287</v>
      </c>
      <c r="G20">
        <v>73.72</v>
      </c>
      <c r="I20" s="5">
        <v>554877274741</v>
      </c>
      <c r="J20" t="s">
        <v>6</v>
      </c>
      <c r="K20">
        <v>76627.22</v>
      </c>
      <c r="L20">
        <v>1655</v>
      </c>
      <c r="M20">
        <v>7935</v>
      </c>
      <c r="N20">
        <v>0.1996</v>
      </c>
      <c r="O20">
        <v>192.11</v>
      </c>
    </row>
    <row r="21" spans="1:15">
      <c r="A21" s="5">
        <v>596986065929</v>
      </c>
      <c r="B21" t="s">
        <v>19</v>
      </c>
      <c r="C21">
        <v>1927.19</v>
      </c>
      <c r="D21">
        <v>64</v>
      </c>
      <c r="E21">
        <v>268</v>
      </c>
      <c r="F21">
        <v>0.1119</v>
      </c>
      <c r="G21">
        <v>64.24</v>
      </c>
      <c r="I21" s="5">
        <v>574308070162</v>
      </c>
      <c r="J21" t="s">
        <v>38</v>
      </c>
      <c r="K21">
        <v>191842.85</v>
      </c>
      <c r="L21">
        <v>5302</v>
      </c>
      <c r="M21">
        <v>16447</v>
      </c>
      <c r="N21">
        <v>0.3031</v>
      </c>
      <c r="O21">
        <v>154.34</v>
      </c>
    </row>
    <row r="22" spans="1:15">
      <c r="A22" s="5">
        <v>544053639760</v>
      </c>
      <c r="B22" t="s">
        <v>20</v>
      </c>
      <c r="C22">
        <v>852.76</v>
      </c>
      <c r="D22">
        <v>26</v>
      </c>
      <c r="E22">
        <v>302</v>
      </c>
      <c r="F22">
        <v>0.0364</v>
      </c>
      <c r="G22">
        <v>77.52</v>
      </c>
      <c r="I22" s="5">
        <v>587015100676</v>
      </c>
      <c r="J22" t="s">
        <v>4</v>
      </c>
      <c r="K22">
        <v>63462.78</v>
      </c>
      <c r="L22">
        <v>1703</v>
      </c>
      <c r="M22">
        <v>6546</v>
      </c>
      <c r="N22">
        <v>0.2528</v>
      </c>
      <c r="O22">
        <v>153.18</v>
      </c>
    </row>
    <row r="23" spans="1:15">
      <c r="A23" s="5">
        <v>622645559255</v>
      </c>
      <c r="B23" t="s">
        <v>28</v>
      </c>
      <c r="C23">
        <v>623.72</v>
      </c>
      <c r="D23">
        <v>21</v>
      </c>
      <c r="E23">
        <v>324</v>
      </c>
      <c r="F23">
        <v>0.0586</v>
      </c>
      <c r="G23">
        <v>32.83</v>
      </c>
      <c r="I23" s="5">
        <v>42759737847</v>
      </c>
      <c r="J23" t="s">
        <v>39</v>
      </c>
      <c r="K23">
        <v>34627.14</v>
      </c>
      <c r="L23">
        <v>514</v>
      </c>
      <c r="M23">
        <v>2695</v>
      </c>
      <c r="N23">
        <v>0.2353</v>
      </c>
      <c r="O23">
        <v>218.98</v>
      </c>
    </row>
    <row r="24" spans="1:15">
      <c r="A24" s="5">
        <v>527733377421</v>
      </c>
      <c r="B24" t="s">
        <v>7</v>
      </c>
      <c r="C24">
        <v>0</v>
      </c>
      <c r="D24">
        <v>0</v>
      </c>
      <c r="E24">
        <v>0</v>
      </c>
      <c r="F24">
        <v>0</v>
      </c>
      <c r="G24">
        <v>0</v>
      </c>
      <c r="I24" s="5">
        <v>539325022308</v>
      </c>
      <c r="J24" t="s">
        <v>40</v>
      </c>
      <c r="K24">
        <v>31221.67</v>
      </c>
      <c r="L24">
        <v>427</v>
      </c>
      <c r="M24">
        <v>2544</v>
      </c>
      <c r="N24">
        <v>0.2438</v>
      </c>
      <c r="O24">
        <v>201.46</v>
      </c>
    </row>
    <row r="25" spans="1:15">
      <c r="A25" s="5">
        <v>593584016163</v>
      </c>
      <c r="B25" t="s">
        <v>9</v>
      </c>
      <c r="C25">
        <v>0</v>
      </c>
      <c r="D25">
        <v>0</v>
      </c>
      <c r="E25">
        <v>0</v>
      </c>
      <c r="F25">
        <v>0</v>
      </c>
      <c r="G25">
        <v>0</v>
      </c>
      <c r="I25" s="5">
        <v>569909827792</v>
      </c>
      <c r="J25" t="s">
        <v>41</v>
      </c>
      <c r="K25">
        <v>16463.06</v>
      </c>
      <c r="L25">
        <v>565</v>
      </c>
      <c r="M25">
        <v>1359</v>
      </c>
      <c r="N25">
        <v>0.351</v>
      </c>
      <c r="O25">
        <v>137.38</v>
      </c>
    </row>
    <row r="26" spans="1:15">
      <c r="A26" s="5">
        <v>624157848041</v>
      </c>
      <c r="B26" t="s">
        <v>22</v>
      </c>
      <c r="C26">
        <v>825.05</v>
      </c>
      <c r="D26">
        <v>15</v>
      </c>
      <c r="E26">
        <v>252</v>
      </c>
      <c r="F26">
        <v>0.0476</v>
      </c>
      <c r="G26">
        <v>68.75</v>
      </c>
      <c r="I26" s="5">
        <v>587516703876</v>
      </c>
      <c r="J26" t="s">
        <v>42</v>
      </c>
      <c r="K26">
        <v>261026.96</v>
      </c>
      <c r="L26">
        <v>7095</v>
      </c>
      <c r="M26">
        <v>25739</v>
      </c>
      <c r="N26">
        <v>0.2406</v>
      </c>
      <c r="O26">
        <v>168.3</v>
      </c>
    </row>
    <row r="27" spans="3:15">
      <c r="C27">
        <v>60830.57</v>
      </c>
      <c r="D27">
        <v>1343</v>
      </c>
      <c r="E27">
        <v>6835</v>
      </c>
      <c r="F27">
        <v>0.0827363636363636</v>
      </c>
      <c r="G27">
        <v>58.7890909090909</v>
      </c>
      <c r="I27" s="5">
        <v>598898432532</v>
      </c>
      <c r="J27" t="s">
        <v>43</v>
      </c>
      <c r="K27">
        <v>53920.35</v>
      </c>
      <c r="L27">
        <v>1042</v>
      </c>
      <c r="M27">
        <v>10046</v>
      </c>
      <c r="N27">
        <v>0.1047</v>
      </c>
      <c r="O27">
        <v>204.28</v>
      </c>
    </row>
    <row r="28" spans="9:15">
      <c r="I28" s="5">
        <v>555055329886</v>
      </c>
      <c r="J28" t="s">
        <v>44</v>
      </c>
      <c r="K28">
        <v>33606.61</v>
      </c>
      <c r="L28">
        <v>745</v>
      </c>
      <c r="M28">
        <v>3140</v>
      </c>
      <c r="N28">
        <v>0.2219</v>
      </c>
      <c r="O28">
        <v>193.11</v>
      </c>
    </row>
    <row r="29" spans="9:15">
      <c r="I29" s="5">
        <v>555332266949</v>
      </c>
      <c r="J29" t="s">
        <v>45</v>
      </c>
      <c r="K29">
        <v>41540.61</v>
      </c>
      <c r="L29">
        <v>862</v>
      </c>
      <c r="M29">
        <v>4376</v>
      </c>
      <c r="N29">
        <v>0.2514</v>
      </c>
      <c r="O29">
        <v>150.99</v>
      </c>
    </row>
    <row r="30" spans="9:15">
      <c r="I30" s="5">
        <v>593225443577</v>
      </c>
      <c r="J30" t="s">
        <v>46</v>
      </c>
      <c r="K30">
        <v>16996.55</v>
      </c>
      <c r="L30">
        <v>333</v>
      </c>
      <c r="M30">
        <v>3091</v>
      </c>
      <c r="N30">
        <v>0.1048</v>
      </c>
      <c r="O30">
        <v>207.69</v>
      </c>
    </row>
    <row r="31" spans="9:15">
      <c r="I31" s="5">
        <v>528778018743</v>
      </c>
      <c r="J31" t="s">
        <v>47</v>
      </c>
      <c r="K31">
        <v>41645.52</v>
      </c>
      <c r="L31">
        <v>847</v>
      </c>
      <c r="M31">
        <v>3202</v>
      </c>
      <c r="N31">
        <v>0.3305</v>
      </c>
      <c r="O31">
        <v>153.72</v>
      </c>
    </row>
    <row r="32" spans="9:15">
      <c r="I32" s="5">
        <v>526145930115</v>
      </c>
      <c r="J32" t="s">
        <v>48</v>
      </c>
      <c r="K32">
        <v>4647.81</v>
      </c>
      <c r="L32">
        <v>66</v>
      </c>
      <c r="M32">
        <v>752</v>
      </c>
      <c r="N32">
        <v>0.1136</v>
      </c>
      <c r="O32">
        <v>221.33</v>
      </c>
    </row>
    <row r="33" spans="9:15">
      <c r="I33" s="5">
        <v>535688693680</v>
      </c>
      <c r="J33" t="s">
        <v>49</v>
      </c>
      <c r="K33">
        <v>39118.25</v>
      </c>
      <c r="L33">
        <v>540</v>
      </c>
      <c r="M33">
        <v>3090</v>
      </c>
      <c r="N33">
        <v>0.1829</v>
      </c>
      <c r="O33">
        <v>275.05</v>
      </c>
    </row>
    <row r="34" spans="9:15">
      <c r="I34" s="5">
        <v>563835009431</v>
      </c>
      <c r="J34" t="s">
        <v>51</v>
      </c>
      <c r="K34">
        <v>7856.95</v>
      </c>
      <c r="L34">
        <v>106</v>
      </c>
      <c r="M34">
        <v>712</v>
      </c>
      <c r="N34">
        <v>0.194</v>
      </c>
      <c r="O34">
        <v>218.66</v>
      </c>
    </row>
    <row r="35" spans="9:15">
      <c r="I35" s="5">
        <v>592049049728</v>
      </c>
      <c r="J35" t="s">
        <v>52</v>
      </c>
      <c r="K35">
        <v>8003.55</v>
      </c>
      <c r="L35">
        <v>171</v>
      </c>
      <c r="M35">
        <v>582</v>
      </c>
      <c r="N35">
        <v>0.3679</v>
      </c>
      <c r="O35">
        <v>149.71</v>
      </c>
    </row>
    <row r="36" spans="9:15">
      <c r="I36" s="5">
        <v>527990951359</v>
      </c>
      <c r="J36" t="s">
        <v>53</v>
      </c>
      <c r="K36">
        <v>8698.68</v>
      </c>
      <c r="L36">
        <v>190</v>
      </c>
      <c r="M36">
        <v>343</v>
      </c>
      <c r="N36">
        <v>0.3654</v>
      </c>
      <c r="O36">
        <v>281.09</v>
      </c>
    </row>
    <row r="37" spans="9:15">
      <c r="I37" s="5">
        <v>563834177641</v>
      </c>
      <c r="J37" t="s">
        <v>54</v>
      </c>
      <c r="K37">
        <v>36077.45</v>
      </c>
      <c r="L37">
        <v>234</v>
      </c>
      <c r="M37">
        <v>1289</v>
      </c>
      <c r="N37">
        <v>0.2651</v>
      </c>
      <c r="O37">
        <v>423.6</v>
      </c>
    </row>
    <row r="38" spans="9:15">
      <c r="I38" s="5">
        <v>564135111481</v>
      </c>
      <c r="J38" t="s">
        <v>55</v>
      </c>
      <c r="K38">
        <v>19775.12</v>
      </c>
      <c r="L38">
        <v>163</v>
      </c>
      <c r="M38">
        <v>485</v>
      </c>
      <c r="N38">
        <v>0.4257</v>
      </c>
      <c r="O38">
        <v>383.59</v>
      </c>
    </row>
    <row r="39" spans="9:15">
      <c r="I39" s="5">
        <v>599279018544</v>
      </c>
      <c r="J39" t="s">
        <v>56</v>
      </c>
      <c r="K39">
        <v>6002.7</v>
      </c>
      <c r="L39">
        <v>137</v>
      </c>
      <c r="M39">
        <v>594</v>
      </c>
      <c r="N39">
        <v>0.205</v>
      </c>
      <c r="O39">
        <v>191.84</v>
      </c>
    </row>
    <row r="40" spans="9:15">
      <c r="I40" s="5">
        <v>613513119392</v>
      </c>
      <c r="J40" t="s">
        <v>58</v>
      </c>
      <c r="K40">
        <v>26494.47</v>
      </c>
      <c r="L40">
        <v>505</v>
      </c>
      <c r="M40">
        <v>2727</v>
      </c>
      <c r="N40">
        <v>0.1609</v>
      </c>
      <c r="O40">
        <v>241.96</v>
      </c>
    </row>
    <row r="41" spans="9:15">
      <c r="I41" s="5">
        <v>589851591771</v>
      </c>
      <c r="J41" t="s">
        <v>60</v>
      </c>
      <c r="K41">
        <v>23958.43</v>
      </c>
      <c r="L41">
        <v>688</v>
      </c>
      <c r="M41">
        <v>2302</v>
      </c>
      <c r="N41">
        <v>0.326</v>
      </c>
      <c r="O41">
        <v>127.95</v>
      </c>
    </row>
    <row r="42" spans="9:15">
      <c r="I42" s="5">
        <v>593809413272</v>
      </c>
      <c r="J42" t="s">
        <v>61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9:15">
      <c r="I43" s="5">
        <v>601890751194</v>
      </c>
      <c r="J43" t="s">
        <v>62</v>
      </c>
      <c r="K43">
        <v>1160.13</v>
      </c>
      <c r="L43">
        <v>33</v>
      </c>
      <c r="M43">
        <v>576</v>
      </c>
      <c r="N43">
        <v>0.0591</v>
      </c>
      <c r="O43">
        <v>137.38</v>
      </c>
    </row>
    <row r="44" spans="9:15">
      <c r="I44" s="5">
        <v>602881179663</v>
      </c>
      <c r="J44" t="s">
        <v>64</v>
      </c>
      <c r="K44">
        <v>36274.97</v>
      </c>
      <c r="L44">
        <v>686</v>
      </c>
      <c r="M44">
        <v>5040</v>
      </c>
      <c r="N44">
        <v>0.1145</v>
      </c>
      <c r="O44">
        <v>244.1</v>
      </c>
    </row>
    <row r="45" spans="9:15">
      <c r="I45" s="5">
        <v>521804256985</v>
      </c>
      <c r="J45" t="s">
        <v>66</v>
      </c>
      <c r="K45">
        <v>47333.28</v>
      </c>
      <c r="L45">
        <v>1006</v>
      </c>
      <c r="M45">
        <v>4076</v>
      </c>
      <c r="N45">
        <v>0.2446</v>
      </c>
      <c r="O45">
        <v>189.73</v>
      </c>
    </row>
    <row r="46" spans="9:15">
      <c r="I46" s="5">
        <v>539854510916</v>
      </c>
      <c r="J46" t="s">
        <v>67</v>
      </c>
      <c r="K46">
        <v>42613.19</v>
      </c>
      <c r="L46">
        <v>867</v>
      </c>
      <c r="M46">
        <v>3352</v>
      </c>
      <c r="N46">
        <v>0.2846</v>
      </c>
      <c r="O46">
        <v>178.68</v>
      </c>
    </row>
    <row r="47" spans="9:15">
      <c r="I47" s="5">
        <v>40611478319</v>
      </c>
      <c r="J47" t="s">
        <v>69</v>
      </c>
      <c r="K47">
        <v>270172.29</v>
      </c>
      <c r="L47">
        <v>3674</v>
      </c>
      <c r="M47">
        <v>10184</v>
      </c>
      <c r="N47">
        <v>0.3093</v>
      </c>
      <c r="O47">
        <v>305.56</v>
      </c>
    </row>
    <row r="48" spans="9:15">
      <c r="I48" s="5">
        <v>592889713507</v>
      </c>
      <c r="J48" t="s">
        <v>70</v>
      </c>
      <c r="K48">
        <v>2208.83</v>
      </c>
      <c r="L48">
        <v>61</v>
      </c>
      <c r="M48">
        <v>253</v>
      </c>
      <c r="N48">
        <v>0.2732</v>
      </c>
      <c r="O48">
        <v>126.39</v>
      </c>
    </row>
    <row r="49" spans="9:15">
      <c r="I49" s="5">
        <v>538927350752</v>
      </c>
      <c r="J49" t="s">
        <v>72</v>
      </c>
      <c r="K49">
        <v>2724.49</v>
      </c>
      <c r="L49">
        <v>67</v>
      </c>
      <c r="M49">
        <v>458</v>
      </c>
      <c r="N49">
        <v>0.1808</v>
      </c>
      <c r="O49">
        <v>133.63</v>
      </c>
    </row>
    <row r="50" spans="9:15">
      <c r="I50" s="5">
        <v>599148365406</v>
      </c>
      <c r="J50" t="s">
        <v>73</v>
      </c>
      <c r="K50">
        <v>12309.44</v>
      </c>
      <c r="L50">
        <v>282</v>
      </c>
      <c r="M50">
        <v>1019</v>
      </c>
      <c r="N50">
        <v>0.3646</v>
      </c>
      <c r="O50">
        <v>132.4</v>
      </c>
    </row>
    <row r="51" spans="9:15">
      <c r="I51" s="5">
        <v>524754970729</v>
      </c>
      <c r="J51" t="s">
        <v>74</v>
      </c>
      <c r="K51">
        <v>2218.13</v>
      </c>
      <c r="L51">
        <v>63</v>
      </c>
      <c r="M51">
        <v>906</v>
      </c>
      <c r="N51">
        <v>0.0729</v>
      </c>
      <c r="O51">
        <v>134.55</v>
      </c>
    </row>
    <row r="52" spans="9:15">
      <c r="I52" s="5">
        <v>562374577568</v>
      </c>
      <c r="J52" t="s">
        <v>75</v>
      </c>
      <c r="K52">
        <v>790.17</v>
      </c>
      <c r="L52">
        <v>16</v>
      </c>
      <c r="M52">
        <v>151</v>
      </c>
      <c r="N52">
        <v>0.1058</v>
      </c>
      <c r="O52">
        <v>186.38</v>
      </c>
    </row>
    <row r="53" spans="9:15">
      <c r="I53" s="5">
        <v>559686121121</v>
      </c>
      <c r="J53" t="s">
        <v>76</v>
      </c>
      <c r="K53">
        <v>16718.98</v>
      </c>
      <c r="L53">
        <v>139</v>
      </c>
      <c r="M53">
        <v>559</v>
      </c>
      <c r="N53">
        <v>0.3335</v>
      </c>
      <c r="O53">
        <v>357.35</v>
      </c>
    </row>
    <row r="54" spans="9:15">
      <c r="I54" s="5">
        <v>573035985548</v>
      </c>
      <c r="J54" t="s">
        <v>77</v>
      </c>
      <c r="K54">
        <v>38629.87</v>
      </c>
      <c r="L54">
        <v>1044</v>
      </c>
      <c r="M54">
        <v>2449</v>
      </c>
      <c r="N54">
        <v>0.534</v>
      </c>
      <c r="O54">
        <v>118.19</v>
      </c>
    </row>
    <row r="55" spans="9:15">
      <c r="I55" s="5">
        <v>587405880719</v>
      </c>
      <c r="J55" t="s">
        <v>79</v>
      </c>
      <c r="K55">
        <v>5922.71</v>
      </c>
      <c r="L55">
        <v>52</v>
      </c>
      <c r="M55">
        <v>1636</v>
      </c>
      <c r="N55">
        <v>0.055</v>
      </c>
      <c r="O55">
        <v>263.83</v>
      </c>
    </row>
    <row r="56" spans="9:15">
      <c r="I56" s="5">
        <v>538314893621</v>
      </c>
      <c r="J56" t="s">
        <v>80</v>
      </c>
      <c r="K56">
        <v>1096.5</v>
      </c>
      <c r="L56">
        <v>13</v>
      </c>
      <c r="M56">
        <v>133</v>
      </c>
      <c r="N56">
        <v>0.1798</v>
      </c>
      <c r="O56">
        <v>181.07</v>
      </c>
    </row>
    <row r="57" spans="9:15">
      <c r="I57" s="5">
        <v>527678427514</v>
      </c>
      <c r="J57" t="s">
        <v>81</v>
      </c>
      <c r="K57">
        <v>3333.7</v>
      </c>
      <c r="L57">
        <v>93</v>
      </c>
      <c r="M57">
        <v>412</v>
      </c>
      <c r="N57">
        <v>0.2161</v>
      </c>
      <c r="O57">
        <v>145.64</v>
      </c>
    </row>
    <row r="58" spans="9:15">
      <c r="I58" s="5">
        <v>528047181291</v>
      </c>
      <c r="J58" t="s">
        <v>82</v>
      </c>
      <c r="K58">
        <v>2193.86</v>
      </c>
      <c r="L58">
        <v>53</v>
      </c>
      <c r="M58">
        <v>315</v>
      </c>
      <c r="N58">
        <v>0.1783</v>
      </c>
      <c r="O58">
        <v>156.79</v>
      </c>
    </row>
    <row r="59" spans="9:15">
      <c r="I59" s="5">
        <v>528064196860</v>
      </c>
      <c r="J59" t="s">
        <v>83</v>
      </c>
      <c r="K59">
        <v>223.5</v>
      </c>
      <c r="L59">
        <v>4</v>
      </c>
      <c r="M59">
        <v>33</v>
      </c>
      <c r="N59">
        <v>0.0303</v>
      </c>
      <c r="O59">
        <v>223.5</v>
      </c>
    </row>
    <row r="60" spans="9:15">
      <c r="I60" s="5">
        <v>528033190141</v>
      </c>
      <c r="J60" t="s">
        <v>84</v>
      </c>
      <c r="K60">
        <v>11324.93</v>
      </c>
      <c r="L60">
        <v>267</v>
      </c>
      <c r="M60">
        <v>776</v>
      </c>
      <c r="N60">
        <v>0.41</v>
      </c>
      <c r="O60">
        <v>142.52</v>
      </c>
    </row>
    <row r="61" spans="9:15">
      <c r="I61" s="5">
        <v>554217085959</v>
      </c>
      <c r="J61" t="s">
        <v>85</v>
      </c>
      <c r="K61">
        <v>215.19</v>
      </c>
      <c r="L61">
        <v>5</v>
      </c>
      <c r="M61">
        <v>22</v>
      </c>
      <c r="N61">
        <v>0.1364</v>
      </c>
      <c r="O61">
        <v>71.73</v>
      </c>
    </row>
    <row r="62" spans="9:15">
      <c r="I62" s="5">
        <v>527719726342</v>
      </c>
      <c r="J62" t="s">
        <v>86</v>
      </c>
      <c r="K62">
        <v>199.94</v>
      </c>
      <c r="L62">
        <v>3</v>
      </c>
      <c r="M62">
        <v>18</v>
      </c>
      <c r="N62">
        <v>0.1111</v>
      </c>
      <c r="O62">
        <v>99.97</v>
      </c>
    </row>
    <row r="63" spans="9:15">
      <c r="I63" s="5">
        <v>587409020085</v>
      </c>
      <c r="J63" t="s">
        <v>87</v>
      </c>
      <c r="K63">
        <v>7718.78</v>
      </c>
      <c r="L63">
        <v>71</v>
      </c>
      <c r="M63">
        <v>994</v>
      </c>
      <c r="N63">
        <v>0.0968</v>
      </c>
      <c r="O63">
        <v>326.64</v>
      </c>
    </row>
    <row r="64" spans="9:15">
      <c r="I64" s="5">
        <v>538312709167</v>
      </c>
      <c r="J64" t="s">
        <v>88</v>
      </c>
      <c r="K64">
        <v>23261.91</v>
      </c>
      <c r="L64">
        <v>212</v>
      </c>
      <c r="M64">
        <v>1172</v>
      </c>
      <c r="N64">
        <v>0.2972</v>
      </c>
      <c r="O64">
        <v>267.63</v>
      </c>
    </row>
    <row r="65" spans="9:15">
      <c r="I65" s="5">
        <v>538349196723</v>
      </c>
      <c r="J65" t="s">
        <v>89</v>
      </c>
      <c r="K65">
        <v>14821.88</v>
      </c>
      <c r="L65">
        <v>102</v>
      </c>
      <c r="M65">
        <v>845</v>
      </c>
      <c r="N65">
        <v>0.1829</v>
      </c>
      <c r="O65">
        <v>387.09</v>
      </c>
    </row>
    <row r="66" spans="9:15">
      <c r="I66" s="5">
        <v>538354076404</v>
      </c>
      <c r="J66" t="s">
        <v>90</v>
      </c>
      <c r="K66">
        <v>14144.24</v>
      </c>
      <c r="L66">
        <v>167</v>
      </c>
      <c r="M66">
        <v>1741</v>
      </c>
      <c r="N66">
        <v>0.1611</v>
      </c>
      <c r="O66">
        <v>202.82</v>
      </c>
    </row>
    <row r="67" spans="9:15">
      <c r="I67" s="5">
        <v>574520036128</v>
      </c>
      <c r="J67" t="s">
        <v>91</v>
      </c>
      <c r="K67">
        <v>14758.67</v>
      </c>
      <c r="L67">
        <v>383</v>
      </c>
      <c r="M67">
        <v>1629</v>
      </c>
      <c r="N67">
        <v>0.3038</v>
      </c>
      <c r="O67">
        <v>119.16</v>
      </c>
    </row>
    <row r="68" spans="9:15">
      <c r="I68" s="5">
        <v>583643847514</v>
      </c>
      <c r="J68" t="s">
        <v>92</v>
      </c>
      <c r="K68">
        <v>9477.24</v>
      </c>
      <c r="L68">
        <v>210</v>
      </c>
      <c r="M68">
        <v>1029</v>
      </c>
      <c r="N68">
        <v>0.2333</v>
      </c>
      <c r="O68">
        <v>157.88</v>
      </c>
    </row>
    <row r="69" spans="9:15">
      <c r="I69" s="5">
        <v>538307169296</v>
      </c>
      <c r="J69" t="s">
        <v>93</v>
      </c>
      <c r="K69">
        <v>18015.64</v>
      </c>
      <c r="L69">
        <v>212</v>
      </c>
      <c r="M69">
        <v>727</v>
      </c>
      <c r="N69">
        <v>0.4492</v>
      </c>
      <c r="O69">
        <v>216.96</v>
      </c>
    </row>
    <row r="70" spans="9:15">
      <c r="I70" s="5">
        <v>538266122146</v>
      </c>
      <c r="J70" t="s">
        <v>94</v>
      </c>
      <c r="K70">
        <v>951.2</v>
      </c>
      <c r="L70">
        <v>9</v>
      </c>
      <c r="M70">
        <v>25</v>
      </c>
      <c r="N70">
        <v>0.12</v>
      </c>
      <c r="O70">
        <v>317.07</v>
      </c>
    </row>
    <row r="71" spans="9:15">
      <c r="I71" s="5">
        <v>583164476133</v>
      </c>
      <c r="J71" t="s">
        <v>95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9:15">
      <c r="I72" s="5">
        <v>527990475963</v>
      </c>
      <c r="J72" t="s">
        <v>96</v>
      </c>
      <c r="K72">
        <v>10479.7</v>
      </c>
      <c r="L72">
        <v>207</v>
      </c>
      <c r="M72">
        <v>754</v>
      </c>
      <c r="N72">
        <v>0.3347</v>
      </c>
      <c r="O72">
        <v>166.25</v>
      </c>
    </row>
    <row r="73" spans="9:15">
      <c r="I73" s="5">
        <v>528064232769</v>
      </c>
      <c r="J73" t="s">
        <v>97</v>
      </c>
      <c r="K73">
        <v>3185.89</v>
      </c>
      <c r="L73">
        <v>80</v>
      </c>
      <c r="M73">
        <v>248</v>
      </c>
      <c r="N73">
        <v>0.3657</v>
      </c>
      <c r="O73">
        <v>142.54</v>
      </c>
    </row>
    <row r="74" spans="9:15">
      <c r="I74" s="5">
        <v>538192543595</v>
      </c>
      <c r="J74" t="s">
        <v>98</v>
      </c>
      <c r="K74">
        <v>3609.07</v>
      </c>
      <c r="L74">
        <v>28</v>
      </c>
      <c r="M74">
        <v>291</v>
      </c>
      <c r="N74">
        <v>0.0905</v>
      </c>
      <c r="O74">
        <v>543.18</v>
      </c>
    </row>
    <row r="75" spans="9:15">
      <c r="I75" s="5">
        <v>528033010612</v>
      </c>
      <c r="J75" t="s">
        <v>99</v>
      </c>
      <c r="K75">
        <v>32108.94</v>
      </c>
      <c r="L75">
        <v>370</v>
      </c>
      <c r="M75">
        <v>1311</v>
      </c>
      <c r="N75">
        <v>0.4334</v>
      </c>
      <c r="O75">
        <v>226.13</v>
      </c>
    </row>
    <row r="76" spans="9:15">
      <c r="I76" s="5">
        <v>527119411115</v>
      </c>
      <c r="J76" t="s">
        <v>100</v>
      </c>
      <c r="K76">
        <v>1729.61</v>
      </c>
      <c r="L76">
        <v>45</v>
      </c>
      <c r="M76">
        <v>139</v>
      </c>
      <c r="N76">
        <v>0.4292</v>
      </c>
      <c r="O76">
        <v>118.74</v>
      </c>
    </row>
    <row r="77" spans="9:15">
      <c r="I77" s="5">
        <v>528047125345</v>
      </c>
      <c r="J77" t="s">
        <v>101</v>
      </c>
      <c r="K77">
        <v>533.8</v>
      </c>
      <c r="L77">
        <v>10</v>
      </c>
      <c r="M77">
        <v>253</v>
      </c>
      <c r="N77">
        <v>0.0457</v>
      </c>
      <c r="O77">
        <v>221.77</v>
      </c>
    </row>
    <row r="78" spans="9:15">
      <c r="I78" s="5">
        <v>527183564590</v>
      </c>
      <c r="J78" t="s">
        <v>102</v>
      </c>
      <c r="K78">
        <v>350.76</v>
      </c>
      <c r="L78">
        <v>5</v>
      </c>
      <c r="M78">
        <v>56</v>
      </c>
      <c r="N78">
        <v>0.0536</v>
      </c>
      <c r="O78">
        <v>116.92</v>
      </c>
    </row>
    <row r="79" spans="9:15">
      <c r="I79" s="5">
        <v>541918489832</v>
      </c>
      <c r="J79" t="s">
        <v>103</v>
      </c>
      <c r="K79">
        <v>2763.6</v>
      </c>
      <c r="L79">
        <v>78</v>
      </c>
      <c r="M79">
        <v>288</v>
      </c>
      <c r="N79">
        <v>0.3125</v>
      </c>
      <c r="O79">
        <v>122.76</v>
      </c>
    </row>
    <row r="80" spans="9:15">
      <c r="I80" s="5">
        <v>538305797734</v>
      </c>
      <c r="J80" t="s">
        <v>104</v>
      </c>
      <c r="K80">
        <v>25494.1</v>
      </c>
      <c r="L80">
        <v>193</v>
      </c>
      <c r="M80">
        <v>1562</v>
      </c>
      <c r="N80">
        <v>0.2111</v>
      </c>
      <c r="O80">
        <v>310.02</v>
      </c>
    </row>
    <row r="81" spans="9:15">
      <c r="I81" s="5">
        <v>538263950177</v>
      </c>
      <c r="J81" t="s">
        <v>105</v>
      </c>
      <c r="K81">
        <v>49487.59</v>
      </c>
      <c r="L81">
        <v>348</v>
      </c>
      <c r="M81">
        <v>2751</v>
      </c>
      <c r="N81">
        <v>0.2183</v>
      </c>
      <c r="O81">
        <v>329.71</v>
      </c>
    </row>
    <row r="82" spans="9:15">
      <c r="I82" s="5">
        <v>621584076904</v>
      </c>
      <c r="J82" t="s">
        <v>106</v>
      </c>
      <c r="K82">
        <v>15304.88</v>
      </c>
      <c r="L82">
        <v>291</v>
      </c>
      <c r="M82">
        <v>8276</v>
      </c>
      <c r="N82">
        <v>0.0489</v>
      </c>
      <c r="O82">
        <v>153.87</v>
      </c>
    </row>
    <row r="83" spans="12:15">
      <c r="L83">
        <f>IFERROR(VLOOKUP(I83,Sheet9!A:M,13,FALSE),0)</f>
        <v>0</v>
      </c>
      <c r="M83">
        <f>IFERROR(VLOOKUP(I83,Sheet9!A:N,14,FALSE),0)</f>
        <v>0</v>
      </c>
      <c r="N83">
        <v>0.225980597014925</v>
      </c>
      <c r="O83">
        <v>199.420149253731</v>
      </c>
    </row>
  </sheetData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P210"/>
  <sheetViews>
    <sheetView workbookViewId="0">
      <selection activeCell="X2" sqref="X2:Z28"/>
    </sheetView>
  </sheetViews>
  <sheetFormatPr defaultColWidth="8.88888888888889" defaultRowHeight="14.4"/>
  <cols>
    <col min="12" max="13" width="22" customWidth="1"/>
    <col min="14" max="15" width="24.2222222222222" customWidth="1"/>
    <col min="16" max="16" width="19.7777777777778" customWidth="1"/>
  </cols>
  <sheetData>
    <row r="3" spans="2:3">
      <c r="B3" t="s">
        <v>108</v>
      </c>
      <c r="C3" t="s">
        <v>459</v>
      </c>
    </row>
    <row r="4" spans="2:16">
      <c r="B4">
        <v>20201202</v>
      </c>
      <c r="G4">
        <v>20201203</v>
      </c>
      <c r="L4" t="s">
        <v>460</v>
      </c>
      <c r="M4" t="s">
        <v>461</v>
      </c>
      <c r="N4" t="s">
        <v>462</v>
      </c>
      <c r="O4" t="s">
        <v>463</v>
      </c>
      <c r="P4" t="s">
        <v>464</v>
      </c>
    </row>
    <row r="5" spans="1:11">
      <c r="A5" t="s">
        <v>109</v>
      </c>
      <c r="B5" t="s">
        <v>466</v>
      </c>
      <c r="C5" t="s">
        <v>467</v>
      </c>
      <c r="D5" t="s">
        <v>468</v>
      </c>
      <c r="E5" t="s">
        <v>469</v>
      </c>
      <c r="F5" t="s">
        <v>470</v>
      </c>
      <c r="G5" t="s">
        <v>466</v>
      </c>
      <c r="H5" t="s">
        <v>467</v>
      </c>
      <c r="I5" t="s">
        <v>468</v>
      </c>
      <c r="J5" t="s">
        <v>469</v>
      </c>
      <c r="K5" t="s">
        <v>470</v>
      </c>
    </row>
    <row r="6" spans="1:16">
      <c r="A6" s="5">
        <v>14816670119</v>
      </c>
      <c r="B6">
        <v>2166.46</v>
      </c>
      <c r="C6">
        <v>253</v>
      </c>
      <c r="D6">
        <v>664</v>
      </c>
      <c r="E6">
        <v>0.1868</v>
      </c>
      <c r="F6">
        <v>17.47</v>
      </c>
      <c r="G6">
        <v>2500.52</v>
      </c>
      <c r="H6">
        <v>288</v>
      </c>
      <c r="I6">
        <v>708</v>
      </c>
      <c r="J6">
        <v>0.1879</v>
      </c>
      <c r="K6">
        <v>18.8</v>
      </c>
      <c r="L6">
        <v>4666.98</v>
      </c>
      <c r="M6">
        <v>541</v>
      </c>
      <c r="N6">
        <v>1372</v>
      </c>
      <c r="O6">
        <v>0.3747</v>
      </c>
      <c r="P6">
        <v>36.27</v>
      </c>
    </row>
    <row r="7" spans="1:16">
      <c r="A7" s="5">
        <v>15699771744</v>
      </c>
      <c r="B7">
        <v>30639.31</v>
      </c>
      <c r="C7">
        <v>1103</v>
      </c>
      <c r="D7">
        <v>3531</v>
      </c>
      <c r="E7">
        <v>0.1895</v>
      </c>
      <c r="F7">
        <v>45.8</v>
      </c>
      <c r="G7">
        <v>33858.56</v>
      </c>
      <c r="H7">
        <v>1229</v>
      </c>
      <c r="I7">
        <v>4126</v>
      </c>
      <c r="J7">
        <v>0.1711</v>
      </c>
      <c r="K7">
        <v>47.96</v>
      </c>
      <c r="L7">
        <v>64497.87</v>
      </c>
      <c r="M7">
        <v>2332</v>
      </c>
      <c r="N7">
        <v>7657</v>
      </c>
      <c r="O7">
        <v>0.3606</v>
      </c>
      <c r="P7">
        <v>93.76</v>
      </c>
    </row>
    <row r="8" spans="1:16">
      <c r="A8" s="5">
        <v>15699803229</v>
      </c>
      <c r="B8">
        <v>19799.14</v>
      </c>
      <c r="C8">
        <v>1014</v>
      </c>
      <c r="D8">
        <v>2420</v>
      </c>
      <c r="E8">
        <v>0.2599</v>
      </c>
      <c r="F8">
        <v>31.48</v>
      </c>
      <c r="G8">
        <v>25515.65</v>
      </c>
      <c r="H8">
        <v>1305</v>
      </c>
      <c r="I8">
        <v>2577</v>
      </c>
      <c r="J8">
        <v>0.2709</v>
      </c>
      <c r="K8">
        <v>36.56</v>
      </c>
      <c r="L8">
        <v>45314.79</v>
      </c>
      <c r="M8">
        <v>2319</v>
      </c>
      <c r="N8">
        <v>4997</v>
      </c>
      <c r="O8">
        <v>0.5308</v>
      </c>
      <c r="P8">
        <v>68.04</v>
      </c>
    </row>
    <row r="9" spans="1:16">
      <c r="A9" s="5">
        <v>16175250812</v>
      </c>
      <c r="B9">
        <v>11354.4</v>
      </c>
      <c r="C9">
        <v>529</v>
      </c>
      <c r="D9">
        <v>245</v>
      </c>
      <c r="E9">
        <v>0.2612</v>
      </c>
      <c r="F9">
        <v>177.41</v>
      </c>
      <c r="G9">
        <v>7270.38</v>
      </c>
      <c r="H9">
        <v>356</v>
      </c>
      <c r="I9">
        <v>256</v>
      </c>
      <c r="J9">
        <v>0.2734</v>
      </c>
      <c r="K9">
        <v>103.86</v>
      </c>
      <c r="L9">
        <v>18624.78</v>
      </c>
      <c r="M9">
        <v>885</v>
      </c>
      <c r="N9">
        <v>501</v>
      </c>
      <c r="O9">
        <v>0.5346</v>
      </c>
      <c r="P9">
        <v>281.27</v>
      </c>
    </row>
    <row r="10" spans="1:16">
      <c r="A10" s="5">
        <v>17059283658</v>
      </c>
      <c r="B10">
        <v>1238.57</v>
      </c>
      <c r="C10">
        <v>125</v>
      </c>
      <c r="D10">
        <v>340</v>
      </c>
      <c r="E10">
        <v>0.1029</v>
      </c>
      <c r="F10">
        <v>35.39</v>
      </c>
      <c r="G10">
        <v>570.78</v>
      </c>
      <c r="H10">
        <v>56</v>
      </c>
      <c r="I10">
        <v>331</v>
      </c>
      <c r="J10">
        <v>0.1299</v>
      </c>
      <c r="K10">
        <v>13.27</v>
      </c>
      <c r="L10">
        <v>1809.35</v>
      </c>
      <c r="M10">
        <v>181</v>
      </c>
      <c r="N10">
        <v>671</v>
      </c>
      <c r="O10">
        <v>0.2328</v>
      </c>
      <c r="P10">
        <v>48.66</v>
      </c>
    </row>
    <row r="11" spans="1:16">
      <c r="A11" s="5">
        <v>17609664652</v>
      </c>
      <c r="B11">
        <v>4198.35</v>
      </c>
      <c r="C11">
        <v>866</v>
      </c>
      <c r="D11">
        <v>1947</v>
      </c>
      <c r="E11">
        <v>0.2917</v>
      </c>
      <c r="F11">
        <v>7.39</v>
      </c>
      <c r="G11">
        <v>4037.43</v>
      </c>
      <c r="H11">
        <v>800</v>
      </c>
      <c r="I11">
        <v>1982</v>
      </c>
      <c r="J11">
        <v>0.2699</v>
      </c>
      <c r="K11">
        <v>7.55</v>
      </c>
      <c r="L11">
        <v>8235.78</v>
      </c>
      <c r="M11">
        <v>1666</v>
      </c>
      <c r="N11">
        <v>3929</v>
      </c>
      <c r="O11">
        <v>0.5616</v>
      </c>
      <c r="P11">
        <v>14.94</v>
      </c>
    </row>
    <row r="12" spans="1:16">
      <c r="A12" s="5">
        <v>17609716325</v>
      </c>
      <c r="B12">
        <v>3711.02</v>
      </c>
      <c r="C12">
        <v>232</v>
      </c>
      <c r="D12">
        <v>269</v>
      </c>
      <c r="E12">
        <v>0.1784</v>
      </c>
      <c r="F12">
        <v>77.31</v>
      </c>
      <c r="G12">
        <v>3170.61</v>
      </c>
      <c r="H12">
        <v>195</v>
      </c>
      <c r="I12">
        <v>225</v>
      </c>
      <c r="J12">
        <v>0.1956</v>
      </c>
      <c r="K12">
        <v>72.06</v>
      </c>
      <c r="L12">
        <v>6881.63</v>
      </c>
      <c r="M12">
        <v>427</v>
      </c>
      <c r="N12">
        <v>494</v>
      </c>
      <c r="O12">
        <v>0.374</v>
      </c>
      <c r="P12">
        <v>149.37</v>
      </c>
    </row>
    <row r="13" spans="1:16">
      <c r="A13" s="5">
        <v>17609756261</v>
      </c>
      <c r="B13">
        <v>1316.15</v>
      </c>
      <c r="C13">
        <v>128</v>
      </c>
      <c r="D13">
        <v>761</v>
      </c>
      <c r="E13">
        <v>0.1012</v>
      </c>
      <c r="F13">
        <v>17.09</v>
      </c>
      <c r="G13">
        <v>2583.58</v>
      </c>
      <c r="H13">
        <v>261</v>
      </c>
      <c r="I13">
        <v>724</v>
      </c>
      <c r="J13">
        <v>0.1022</v>
      </c>
      <c r="K13">
        <v>34.91</v>
      </c>
      <c r="L13">
        <v>3899.73</v>
      </c>
      <c r="M13">
        <v>389</v>
      </c>
      <c r="N13">
        <v>1485</v>
      </c>
      <c r="O13">
        <v>0.2034</v>
      </c>
      <c r="P13">
        <v>52</v>
      </c>
    </row>
    <row r="14" spans="1:16">
      <c r="A14" s="5">
        <v>17609784091</v>
      </c>
      <c r="B14">
        <v>142.61</v>
      </c>
      <c r="C14">
        <v>24</v>
      </c>
      <c r="D14">
        <v>83</v>
      </c>
      <c r="E14">
        <v>0.1807</v>
      </c>
      <c r="F14">
        <v>9.51</v>
      </c>
      <c r="L14">
        <v>142.61</v>
      </c>
      <c r="M14">
        <v>24</v>
      </c>
      <c r="N14">
        <v>83</v>
      </c>
      <c r="O14">
        <v>0.1807</v>
      </c>
      <c r="P14">
        <v>9.51</v>
      </c>
    </row>
    <row r="15" spans="1:16">
      <c r="A15" s="5">
        <v>17609832853</v>
      </c>
      <c r="B15">
        <v>6757.43</v>
      </c>
      <c r="C15">
        <v>2402</v>
      </c>
      <c r="D15">
        <v>5834</v>
      </c>
      <c r="E15">
        <v>0.2842</v>
      </c>
      <c r="F15">
        <v>4.08</v>
      </c>
      <c r="G15">
        <v>6339.66</v>
      </c>
      <c r="H15">
        <v>2309</v>
      </c>
      <c r="I15">
        <v>5717</v>
      </c>
      <c r="J15">
        <v>0.3</v>
      </c>
      <c r="K15">
        <v>3.7</v>
      </c>
      <c r="L15">
        <v>13097.09</v>
      </c>
      <c r="M15">
        <v>4711</v>
      </c>
      <c r="N15">
        <v>11551</v>
      </c>
      <c r="O15">
        <v>0.5842</v>
      </c>
      <c r="P15">
        <v>7.78</v>
      </c>
    </row>
    <row r="16" spans="1:16">
      <c r="A16" s="5">
        <v>17609936348</v>
      </c>
      <c r="B16">
        <v>5918.29</v>
      </c>
      <c r="C16">
        <v>3904</v>
      </c>
      <c r="D16">
        <v>9051</v>
      </c>
      <c r="E16">
        <v>0.3597</v>
      </c>
      <c r="F16">
        <v>1.82</v>
      </c>
      <c r="G16">
        <v>6646.55</v>
      </c>
      <c r="H16">
        <v>4376</v>
      </c>
      <c r="I16">
        <v>9515</v>
      </c>
      <c r="J16">
        <v>0.3744</v>
      </c>
      <c r="K16">
        <v>1.87</v>
      </c>
      <c r="L16">
        <v>12564.84</v>
      </c>
      <c r="M16">
        <v>8280</v>
      </c>
      <c r="N16">
        <v>18566</v>
      </c>
      <c r="O16">
        <v>0.7341</v>
      </c>
      <c r="P16">
        <v>3.69</v>
      </c>
    </row>
    <row r="17" spans="1:16">
      <c r="A17" s="5">
        <v>17609980146</v>
      </c>
      <c r="B17">
        <v>2513.37</v>
      </c>
      <c r="C17">
        <v>484</v>
      </c>
      <c r="D17">
        <v>1138</v>
      </c>
      <c r="E17">
        <v>0.1898</v>
      </c>
      <c r="F17">
        <v>11.64</v>
      </c>
      <c r="G17">
        <v>2534.84</v>
      </c>
      <c r="H17">
        <v>499</v>
      </c>
      <c r="I17">
        <v>985</v>
      </c>
      <c r="J17">
        <v>0.2081</v>
      </c>
      <c r="K17">
        <v>12.37</v>
      </c>
      <c r="L17">
        <v>5048.21</v>
      </c>
      <c r="M17">
        <v>983</v>
      </c>
      <c r="N17">
        <v>2123</v>
      </c>
      <c r="O17">
        <v>0.3979</v>
      </c>
      <c r="P17">
        <v>24.01</v>
      </c>
    </row>
    <row r="18" spans="1:16">
      <c r="A18" s="5">
        <v>17704561464</v>
      </c>
      <c r="B18">
        <v>96057.81</v>
      </c>
      <c r="C18">
        <v>8072</v>
      </c>
      <c r="D18">
        <v>15989</v>
      </c>
      <c r="E18">
        <v>0.3996</v>
      </c>
      <c r="F18">
        <v>15.03</v>
      </c>
      <c r="G18">
        <v>144336.19</v>
      </c>
      <c r="H18">
        <v>12688</v>
      </c>
      <c r="I18">
        <v>26505</v>
      </c>
      <c r="J18">
        <v>0.4238</v>
      </c>
      <c r="K18">
        <v>12.85</v>
      </c>
      <c r="L18">
        <v>240394</v>
      </c>
      <c r="M18">
        <v>20760</v>
      </c>
      <c r="N18">
        <v>42494</v>
      </c>
      <c r="O18">
        <v>0.8234</v>
      </c>
      <c r="P18">
        <v>27.88</v>
      </c>
    </row>
    <row r="19" spans="1:16">
      <c r="A19" s="5">
        <v>18943200386</v>
      </c>
      <c r="B19">
        <v>6420.95</v>
      </c>
      <c r="C19">
        <v>1429</v>
      </c>
      <c r="D19">
        <v>3254</v>
      </c>
      <c r="E19">
        <v>0.2981</v>
      </c>
      <c r="F19">
        <v>6.62</v>
      </c>
      <c r="G19">
        <v>6716.69</v>
      </c>
      <c r="H19">
        <v>1481</v>
      </c>
      <c r="I19">
        <v>3201</v>
      </c>
      <c r="J19">
        <v>0.3121</v>
      </c>
      <c r="K19">
        <v>6.72</v>
      </c>
      <c r="L19">
        <v>13137.64</v>
      </c>
      <c r="M19">
        <v>2910</v>
      </c>
      <c r="N19">
        <v>6455</v>
      </c>
      <c r="O19">
        <v>0.6102</v>
      </c>
      <c r="P19">
        <v>13.34</v>
      </c>
    </row>
    <row r="20" spans="1:16">
      <c r="A20" s="5">
        <v>19539059607</v>
      </c>
      <c r="B20">
        <v>8586.26</v>
      </c>
      <c r="C20">
        <v>424</v>
      </c>
      <c r="D20">
        <v>1027</v>
      </c>
      <c r="E20">
        <v>0.2425</v>
      </c>
      <c r="F20">
        <v>34.48</v>
      </c>
      <c r="G20">
        <v>7122.74</v>
      </c>
      <c r="H20">
        <v>347</v>
      </c>
      <c r="I20">
        <v>1034</v>
      </c>
      <c r="J20">
        <v>0.2379</v>
      </c>
      <c r="K20">
        <v>28.95</v>
      </c>
      <c r="L20">
        <v>15709</v>
      </c>
      <c r="M20">
        <v>771</v>
      </c>
      <c r="N20">
        <v>2061</v>
      </c>
      <c r="O20">
        <v>0.4804</v>
      </c>
      <c r="P20">
        <v>63.43</v>
      </c>
    </row>
    <row r="21" spans="1:16">
      <c r="A21" s="5">
        <v>37253526527</v>
      </c>
      <c r="B21">
        <v>4988.01</v>
      </c>
      <c r="C21">
        <v>361</v>
      </c>
      <c r="D21">
        <v>871</v>
      </c>
      <c r="E21">
        <v>0.2882</v>
      </c>
      <c r="F21">
        <v>19.87</v>
      </c>
      <c r="G21">
        <v>6287.48</v>
      </c>
      <c r="H21">
        <v>460</v>
      </c>
      <c r="I21">
        <v>964</v>
      </c>
      <c r="J21">
        <v>0.2998</v>
      </c>
      <c r="K21">
        <v>21.76</v>
      </c>
      <c r="L21">
        <v>11275.49</v>
      </c>
      <c r="M21">
        <v>821</v>
      </c>
      <c r="N21">
        <v>1835</v>
      </c>
      <c r="O21">
        <v>0.588</v>
      </c>
      <c r="P21">
        <v>41.63</v>
      </c>
    </row>
    <row r="22" spans="1:16">
      <c r="A22" s="5">
        <v>37253770022</v>
      </c>
      <c r="B22">
        <v>2059.71</v>
      </c>
      <c r="C22">
        <v>240</v>
      </c>
      <c r="D22">
        <v>549</v>
      </c>
      <c r="E22">
        <v>0.235</v>
      </c>
      <c r="F22">
        <v>15.97</v>
      </c>
      <c r="G22">
        <v>2683.58</v>
      </c>
      <c r="H22">
        <v>317</v>
      </c>
      <c r="I22">
        <v>556</v>
      </c>
      <c r="J22">
        <v>0.2446</v>
      </c>
      <c r="K22">
        <v>19.73</v>
      </c>
      <c r="L22">
        <v>4743.29</v>
      </c>
      <c r="M22">
        <v>557</v>
      </c>
      <c r="N22">
        <v>1105</v>
      </c>
      <c r="O22">
        <v>0.4796</v>
      </c>
      <c r="P22">
        <v>35.7</v>
      </c>
    </row>
    <row r="23" spans="1:16">
      <c r="A23" s="5">
        <v>37254243740</v>
      </c>
      <c r="B23">
        <v>8178.9</v>
      </c>
      <c r="C23">
        <v>546</v>
      </c>
      <c r="D23">
        <v>799</v>
      </c>
      <c r="E23">
        <v>0.2716</v>
      </c>
      <c r="F23">
        <v>37.69</v>
      </c>
      <c r="G23">
        <v>9180.26</v>
      </c>
      <c r="H23">
        <v>613</v>
      </c>
      <c r="I23">
        <v>903</v>
      </c>
      <c r="J23">
        <v>0.2691</v>
      </c>
      <c r="K23">
        <v>37.78</v>
      </c>
      <c r="L23">
        <v>17359.16</v>
      </c>
      <c r="M23">
        <v>1159</v>
      </c>
      <c r="N23">
        <v>1702</v>
      </c>
      <c r="O23">
        <v>0.5407</v>
      </c>
      <c r="P23">
        <v>75.47</v>
      </c>
    </row>
    <row r="24" spans="1:16">
      <c r="A24" s="5">
        <v>37318730769</v>
      </c>
      <c r="B24">
        <v>1375.61</v>
      </c>
      <c r="C24">
        <v>102</v>
      </c>
      <c r="D24">
        <v>346</v>
      </c>
      <c r="E24">
        <v>0.1618</v>
      </c>
      <c r="F24">
        <v>24.56</v>
      </c>
      <c r="G24">
        <v>1165.24</v>
      </c>
      <c r="H24">
        <v>88</v>
      </c>
      <c r="I24">
        <v>385</v>
      </c>
      <c r="J24">
        <v>0.1195</v>
      </c>
      <c r="K24">
        <v>25.33</v>
      </c>
      <c r="L24">
        <v>2540.85</v>
      </c>
      <c r="M24">
        <v>190</v>
      </c>
      <c r="N24">
        <v>731</v>
      </c>
      <c r="O24">
        <v>0.2813</v>
      </c>
      <c r="P24">
        <v>49.89</v>
      </c>
    </row>
    <row r="25" spans="1:16">
      <c r="A25" s="5">
        <v>39290708556</v>
      </c>
      <c r="B25">
        <v>106596.69</v>
      </c>
      <c r="C25">
        <v>1576</v>
      </c>
      <c r="D25">
        <v>7796</v>
      </c>
      <c r="E25">
        <v>0.1192</v>
      </c>
      <c r="F25">
        <v>114.74</v>
      </c>
      <c r="G25">
        <v>113328.68</v>
      </c>
      <c r="H25">
        <v>1637</v>
      </c>
      <c r="I25">
        <v>8274</v>
      </c>
      <c r="J25">
        <v>0.121</v>
      </c>
      <c r="K25">
        <v>113.22</v>
      </c>
      <c r="L25">
        <v>219925.37</v>
      </c>
      <c r="M25">
        <v>3213</v>
      </c>
      <c r="N25">
        <v>16070</v>
      </c>
      <c r="O25">
        <v>0.2402</v>
      </c>
      <c r="P25">
        <v>227.96</v>
      </c>
    </row>
    <row r="26" spans="1:16">
      <c r="A26" s="5">
        <v>39788807046</v>
      </c>
      <c r="B26">
        <v>19337.34</v>
      </c>
      <c r="C26">
        <v>1739</v>
      </c>
      <c r="D26">
        <v>3904</v>
      </c>
      <c r="E26">
        <v>0.3366</v>
      </c>
      <c r="F26">
        <v>14.72</v>
      </c>
      <c r="G26">
        <v>11022.6</v>
      </c>
      <c r="H26">
        <v>892</v>
      </c>
      <c r="I26">
        <v>2004</v>
      </c>
      <c r="J26">
        <v>0.2295</v>
      </c>
      <c r="K26">
        <v>23.96</v>
      </c>
      <c r="L26">
        <v>30359.94</v>
      </c>
      <c r="M26">
        <v>2631</v>
      </c>
      <c r="N26">
        <v>5908</v>
      </c>
      <c r="O26">
        <v>0.5661</v>
      </c>
      <c r="P26">
        <v>38.68</v>
      </c>
    </row>
    <row r="27" spans="1:16">
      <c r="A27" s="5">
        <v>39800042951</v>
      </c>
      <c r="B27">
        <v>9436.82</v>
      </c>
      <c r="C27">
        <v>417</v>
      </c>
      <c r="D27">
        <v>726</v>
      </c>
      <c r="E27">
        <v>0.1984</v>
      </c>
      <c r="F27">
        <v>65.53</v>
      </c>
      <c r="G27">
        <v>8250.37</v>
      </c>
      <c r="H27">
        <v>360</v>
      </c>
      <c r="I27">
        <v>845</v>
      </c>
      <c r="J27">
        <v>0.1953</v>
      </c>
      <c r="K27">
        <v>50</v>
      </c>
      <c r="L27">
        <v>17687.19</v>
      </c>
      <c r="M27">
        <v>777</v>
      </c>
      <c r="N27">
        <v>1571</v>
      </c>
      <c r="O27">
        <v>0.3937</v>
      </c>
      <c r="P27">
        <v>115.53</v>
      </c>
    </row>
    <row r="28" spans="1:16">
      <c r="A28" s="5">
        <v>39829692578</v>
      </c>
      <c r="B28">
        <v>6740.61</v>
      </c>
      <c r="C28">
        <v>708</v>
      </c>
      <c r="D28">
        <v>863</v>
      </c>
      <c r="E28">
        <v>0.241</v>
      </c>
      <c r="F28">
        <v>32.41</v>
      </c>
      <c r="G28">
        <v>5934.75</v>
      </c>
      <c r="H28">
        <v>617</v>
      </c>
      <c r="I28">
        <v>808</v>
      </c>
      <c r="J28">
        <v>0.2389</v>
      </c>
      <c r="K28">
        <v>30.75</v>
      </c>
      <c r="L28">
        <v>12675.36</v>
      </c>
      <c r="M28">
        <v>1325</v>
      </c>
      <c r="N28">
        <v>1671</v>
      </c>
      <c r="O28">
        <v>0.4799</v>
      </c>
      <c r="P28">
        <v>63.16</v>
      </c>
    </row>
    <row r="29" spans="1:16">
      <c r="A29" s="5">
        <v>40596755110</v>
      </c>
      <c r="B29">
        <v>1726.86</v>
      </c>
      <c r="C29">
        <v>87</v>
      </c>
      <c r="D29">
        <v>236</v>
      </c>
      <c r="E29">
        <v>0.1483</v>
      </c>
      <c r="F29">
        <v>49.34</v>
      </c>
      <c r="G29">
        <v>3004.56</v>
      </c>
      <c r="H29">
        <v>153</v>
      </c>
      <c r="I29">
        <v>343</v>
      </c>
      <c r="J29">
        <v>0.1399</v>
      </c>
      <c r="K29">
        <v>62.59</v>
      </c>
      <c r="L29">
        <v>4731.42</v>
      </c>
      <c r="M29">
        <v>240</v>
      </c>
      <c r="N29">
        <v>579</v>
      </c>
      <c r="O29">
        <v>0.2882</v>
      </c>
      <c r="P29">
        <v>111.93</v>
      </c>
    </row>
    <row r="30" spans="1:16">
      <c r="A30" s="5">
        <v>40611478319</v>
      </c>
      <c r="B30">
        <v>55088.39</v>
      </c>
      <c r="C30">
        <v>739</v>
      </c>
      <c r="D30">
        <v>3216</v>
      </c>
      <c r="E30">
        <v>0.121</v>
      </c>
      <c r="F30">
        <v>141.62</v>
      </c>
      <c r="G30">
        <v>215083.9</v>
      </c>
      <c r="H30">
        <v>2935</v>
      </c>
      <c r="I30">
        <v>6968</v>
      </c>
      <c r="J30">
        <v>0.1883</v>
      </c>
      <c r="K30">
        <v>163.94</v>
      </c>
      <c r="L30">
        <v>270172.29</v>
      </c>
      <c r="M30">
        <v>3674</v>
      </c>
      <c r="N30">
        <v>10184</v>
      </c>
      <c r="O30">
        <v>0.3093</v>
      </c>
      <c r="P30">
        <v>305.56</v>
      </c>
    </row>
    <row r="31" spans="1:16">
      <c r="A31" s="5">
        <v>41141176393</v>
      </c>
      <c r="B31">
        <v>189060.25</v>
      </c>
      <c r="C31">
        <v>3846</v>
      </c>
      <c r="D31">
        <v>13995</v>
      </c>
      <c r="E31">
        <v>0.1618</v>
      </c>
      <c r="F31">
        <v>83.47</v>
      </c>
      <c r="G31">
        <v>186240.45</v>
      </c>
      <c r="H31">
        <v>3763</v>
      </c>
      <c r="I31">
        <v>13790</v>
      </c>
      <c r="J31">
        <v>0.1632</v>
      </c>
      <c r="K31">
        <v>82.74</v>
      </c>
      <c r="L31">
        <v>375300.7</v>
      </c>
      <c r="M31">
        <v>7609</v>
      </c>
      <c r="N31">
        <v>27785</v>
      </c>
      <c r="O31">
        <v>0.325</v>
      </c>
      <c r="P31">
        <v>166.21</v>
      </c>
    </row>
    <row r="32" spans="1:16">
      <c r="A32" s="5">
        <v>42759737847</v>
      </c>
      <c r="B32">
        <v>18298.65</v>
      </c>
      <c r="C32">
        <v>278</v>
      </c>
      <c r="D32">
        <v>1290</v>
      </c>
      <c r="E32">
        <v>0.1264</v>
      </c>
      <c r="F32">
        <v>112.26</v>
      </c>
      <c r="G32">
        <v>16328.49</v>
      </c>
      <c r="H32">
        <v>236</v>
      </c>
      <c r="I32">
        <v>1405</v>
      </c>
      <c r="J32">
        <v>0.1089</v>
      </c>
      <c r="K32">
        <v>106.72</v>
      </c>
      <c r="L32">
        <v>34627.14</v>
      </c>
      <c r="M32">
        <v>514</v>
      </c>
      <c r="N32">
        <v>2695</v>
      </c>
      <c r="O32">
        <v>0.2353</v>
      </c>
      <c r="P32">
        <v>218.98</v>
      </c>
    </row>
    <row r="33" spans="1:16">
      <c r="A33" s="5">
        <v>43893226461</v>
      </c>
      <c r="B33">
        <v>5049.63</v>
      </c>
      <c r="C33">
        <v>614</v>
      </c>
      <c r="D33">
        <v>1422</v>
      </c>
      <c r="E33">
        <v>0.2243</v>
      </c>
      <c r="F33">
        <v>15.83</v>
      </c>
      <c r="G33">
        <v>5983.01</v>
      </c>
      <c r="H33">
        <v>723</v>
      </c>
      <c r="I33">
        <v>1532</v>
      </c>
      <c r="J33">
        <v>0.2219</v>
      </c>
      <c r="K33">
        <v>17.6</v>
      </c>
      <c r="L33">
        <v>11032.64</v>
      </c>
      <c r="M33">
        <v>1337</v>
      </c>
      <c r="N33">
        <v>2954</v>
      </c>
      <c r="O33">
        <v>0.4462</v>
      </c>
      <c r="P33">
        <v>33.43</v>
      </c>
    </row>
    <row r="34" spans="1:16">
      <c r="A34" s="5">
        <v>43988989706</v>
      </c>
      <c r="B34">
        <v>19953.22</v>
      </c>
      <c r="C34">
        <v>3301</v>
      </c>
      <c r="D34">
        <v>6195</v>
      </c>
      <c r="E34">
        <v>0.4744</v>
      </c>
      <c r="F34">
        <v>6.79</v>
      </c>
      <c r="G34">
        <v>24016.11</v>
      </c>
      <c r="H34">
        <v>3953</v>
      </c>
      <c r="I34">
        <v>6859</v>
      </c>
      <c r="J34">
        <v>0.5055</v>
      </c>
      <c r="K34">
        <v>6.93</v>
      </c>
      <c r="L34">
        <v>43969.33</v>
      </c>
      <c r="M34">
        <v>7254</v>
      </c>
      <c r="N34">
        <v>13054</v>
      </c>
      <c r="O34">
        <v>0.9799</v>
      </c>
      <c r="P34">
        <v>13.72</v>
      </c>
    </row>
    <row r="35" spans="1:16">
      <c r="A35" s="5">
        <v>520538406051</v>
      </c>
      <c r="B35">
        <v>65129.66</v>
      </c>
      <c r="C35">
        <v>1233</v>
      </c>
      <c r="D35">
        <v>3363</v>
      </c>
      <c r="E35">
        <v>0.1624</v>
      </c>
      <c r="F35">
        <v>119.29</v>
      </c>
      <c r="G35">
        <v>47202.4</v>
      </c>
      <c r="H35">
        <v>821</v>
      </c>
      <c r="I35">
        <v>3237</v>
      </c>
      <c r="J35">
        <v>0.1322</v>
      </c>
      <c r="K35">
        <v>110.29</v>
      </c>
      <c r="L35">
        <v>112332.06</v>
      </c>
      <c r="M35">
        <v>2054</v>
      </c>
      <c r="N35">
        <v>6600</v>
      </c>
      <c r="O35">
        <v>0.2946</v>
      </c>
      <c r="P35">
        <v>229.58</v>
      </c>
    </row>
    <row r="36" spans="1:16">
      <c r="A36" s="5">
        <v>521804256985</v>
      </c>
      <c r="B36">
        <v>25773.55</v>
      </c>
      <c r="C36">
        <v>547</v>
      </c>
      <c r="D36">
        <v>2130</v>
      </c>
      <c r="E36">
        <v>0.13</v>
      </c>
      <c r="F36">
        <v>93.05</v>
      </c>
      <c r="G36">
        <v>21559.73</v>
      </c>
      <c r="H36">
        <v>459</v>
      </c>
      <c r="I36">
        <v>1946</v>
      </c>
      <c r="J36">
        <v>0.1146</v>
      </c>
      <c r="K36">
        <v>96.68</v>
      </c>
      <c r="L36">
        <v>47333.28</v>
      </c>
      <c r="M36">
        <v>1006</v>
      </c>
      <c r="N36">
        <v>4076</v>
      </c>
      <c r="O36">
        <v>0.2446</v>
      </c>
      <c r="P36">
        <v>189.73</v>
      </c>
    </row>
    <row r="37" spans="1:16">
      <c r="A37" s="5">
        <v>521869636173</v>
      </c>
      <c r="B37">
        <v>7307.49</v>
      </c>
      <c r="C37">
        <v>270</v>
      </c>
      <c r="D37">
        <v>593</v>
      </c>
      <c r="E37">
        <v>0.2158</v>
      </c>
      <c r="F37">
        <v>57.09</v>
      </c>
      <c r="G37">
        <v>5136.59</v>
      </c>
      <c r="H37">
        <v>191</v>
      </c>
      <c r="I37">
        <v>588</v>
      </c>
      <c r="J37">
        <v>0.2109</v>
      </c>
      <c r="K37">
        <v>41.42</v>
      </c>
      <c r="L37">
        <v>12444.08</v>
      </c>
      <c r="M37">
        <v>461</v>
      </c>
      <c r="N37">
        <v>1181</v>
      </c>
      <c r="O37">
        <v>0.4267</v>
      </c>
      <c r="P37">
        <v>98.51</v>
      </c>
    </row>
    <row r="38" spans="1:16">
      <c r="A38" s="5">
        <v>523138079161</v>
      </c>
      <c r="B38">
        <v>1454.36</v>
      </c>
      <c r="C38">
        <v>221</v>
      </c>
      <c r="D38">
        <v>411</v>
      </c>
      <c r="E38">
        <v>0.2263</v>
      </c>
      <c r="F38">
        <v>15.64</v>
      </c>
      <c r="G38">
        <v>1336.5</v>
      </c>
      <c r="H38">
        <v>205</v>
      </c>
      <c r="I38">
        <v>439</v>
      </c>
      <c r="J38">
        <v>0.1982</v>
      </c>
      <c r="K38">
        <v>15.36</v>
      </c>
      <c r="L38">
        <v>2790.86</v>
      </c>
      <c r="M38">
        <v>426</v>
      </c>
      <c r="N38">
        <v>850</v>
      </c>
      <c r="O38">
        <v>0.4245</v>
      </c>
      <c r="P38">
        <v>31</v>
      </c>
    </row>
    <row r="39" spans="1:16">
      <c r="A39" s="5">
        <v>524754970729</v>
      </c>
      <c r="B39">
        <v>1110.13</v>
      </c>
      <c r="C39">
        <v>32</v>
      </c>
      <c r="D39">
        <v>477</v>
      </c>
      <c r="E39">
        <v>0.0356</v>
      </c>
      <c r="F39">
        <v>65.3</v>
      </c>
      <c r="G39">
        <v>1108</v>
      </c>
      <c r="H39">
        <v>31</v>
      </c>
      <c r="I39">
        <v>429</v>
      </c>
      <c r="J39">
        <v>0.0373</v>
      </c>
      <c r="K39">
        <v>69.25</v>
      </c>
      <c r="L39">
        <v>2218.13</v>
      </c>
      <c r="M39">
        <v>63</v>
      </c>
      <c r="N39">
        <v>906</v>
      </c>
      <c r="O39">
        <v>0.0729</v>
      </c>
      <c r="P39">
        <v>134.55</v>
      </c>
    </row>
    <row r="40" spans="1:16">
      <c r="A40" s="5">
        <v>525000115434</v>
      </c>
      <c r="B40">
        <v>1774.71</v>
      </c>
      <c r="C40">
        <v>128</v>
      </c>
      <c r="D40">
        <v>900</v>
      </c>
      <c r="E40">
        <v>0.1167</v>
      </c>
      <c r="F40">
        <v>16.9</v>
      </c>
      <c r="G40">
        <v>1344.17</v>
      </c>
      <c r="H40">
        <v>96</v>
      </c>
      <c r="I40">
        <v>899</v>
      </c>
      <c r="J40">
        <v>0.0946</v>
      </c>
      <c r="K40">
        <v>15.81</v>
      </c>
      <c r="L40">
        <v>3118.88</v>
      </c>
      <c r="M40">
        <v>224</v>
      </c>
      <c r="N40">
        <v>1799</v>
      </c>
      <c r="O40">
        <v>0.2113</v>
      </c>
      <c r="P40">
        <v>32.71</v>
      </c>
    </row>
    <row r="41" spans="1:16">
      <c r="A41" s="5">
        <v>525048016525</v>
      </c>
      <c r="B41">
        <v>1029.24</v>
      </c>
      <c r="C41">
        <v>43</v>
      </c>
      <c r="D41">
        <v>397</v>
      </c>
      <c r="E41">
        <v>0.0554</v>
      </c>
      <c r="F41">
        <v>46.78</v>
      </c>
      <c r="G41">
        <v>3182.07</v>
      </c>
      <c r="H41">
        <v>162</v>
      </c>
      <c r="I41">
        <v>406</v>
      </c>
      <c r="J41">
        <v>0.1231</v>
      </c>
      <c r="K41">
        <v>63.64</v>
      </c>
      <c r="L41">
        <v>4211.31</v>
      </c>
      <c r="M41">
        <v>205</v>
      </c>
      <c r="N41">
        <v>803</v>
      </c>
      <c r="O41">
        <v>0.1785</v>
      </c>
      <c r="P41">
        <v>110.42</v>
      </c>
    </row>
    <row r="42" spans="1:16">
      <c r="A42" s="5">
        <v>526145930115</v>
      </c>
      <c r="B42">
        <v>2467.83</v>
      </c>
      <c r="C42">
        <v>35</v>
      </c>
      <c r="D42">
        <v>327</v>
      </c>
      <c r="E42">
        <v>0.0642</v>
      </c>
      <c r="F42">
        <v>117.52</v>
      </c>
      <c r="G42">
        <v>2179.98</v>
      </c>
      <c r="H42">
        <v>31</v>
      </c>
      <c r="I42">
        <v>425</v>
      </c>
      <c r="J42">
        <v>0.0494</v>
      </c>
      <c r="K42">
        <v>103.81</v>
      </c>
      <c r="L42">
        <v>4647.81</v>
      </c>
      <c r="M42">
        <v>66</v>
      </c>
      <c r="N42">
        <v>752</v>
      </c>
      <c r="O42">
        <v>0.1136</v>
      </c>
      <c r="P42">
        <v>221.33</v>
      </c>
    </row>
    <row r="43" spans="1:16">
      <c r="A43" s="5">
        <v>527119411115</v>
      </c>
      <c r="B43">
        <v>721.43</v>
      </c>
      <c r="C43">
        <v>18</v>
      </c>
      <c r="D43">
        <v>80</v>
      </c>
      <c r="E43">
        <v>0.175</v>
      </c>
      <c r="F43">
        <v>51.53</v>
      </c>
      <c r="G43">
        <v>1008.18</v>
      </c>
      <c r="H43">
        <v>27</v>
      </c>
      <c r="I43">
        <v>59</v>
      </c>
      <c r="J43">
        <v>0.2542</v>
      </c>
      <c r="K43">
        <v>67.21</v>
      </c>
      <c r="L43">
        <v>1729.61</v>
      </c>
      <c r="M43">
        <v>45</v>
      </c>
      <c r="N43">
        <v>139</v>
      </c>
      <c r="O43">
        <v>0.4292</v>
      </c>
      <c r="P43">
        <v>118.74</v>
      </c>
    </row>
    <row r="44" spans="1:16">
      <c r="A44" s="5">
        <v>527169293681</v>
      </c>
      <c r="G44">
        <v>131.23</v>
      </c>
      <c r="H44">
        <v>5</v>
      </c>
      <c r="I44">
        <v>26</v>
      </c>
      <c r="J44">
        <v>0.1154</v>
      </c>
      <c r="K44">
        <v>43.74</v>
      </c>
      <c r="L44">
        <v>131.23</v>
      </c>
      <c r="M44">
        <v>5</v>
      </c>
      <c r="N44">
        <v>26</v>
      </c>
      <c r="O44">
        <v>0.1154</v>
      </c>
      <c r="P44">
        <v>43.74</v>
      </c>
    </row>
    <row r="45" spans="1:16">
      <c r="A45" s="5">
        <v>527183564590</v>
      </c>
      <c r="G45">
        <v>350.76</v>
      </c>
      <c r="H45">
        <v>5</v>
      </c>
      <c r="I45">
        <v>56</v>
      </c>
      <c r="J45">
        <v>0.0536</v>
      </c>
      <c r="K45">
        <v>116.92</v>
      </c>
      <c r="L45">
        <v>350.76</v>
      </c>
      <c r="M45">
        <v>5</v>
      </c>
      <c r="N45">
        <v>56</v>
      </c>
      <c r="O45">
        <v>0.0536</v>
      </c>
      <c r="P45">
        <v>116.92</v>
      </c>
    </row>
    <row r="46" spans="1:16">
      <c r="A46" s="5">
        <v>527678427514</v>
      </c>
      <c r="B46">
        <v>1095.35</v>
      </c>
      <c r="C46">
        <v>30</v>
      </c>
      <c r="D46">
        <v>197</v>
      </c>
      <c r="E46">
        <v>0.0812</v>
      </c>
      <c r="F46">
        <v>68.46</v>
      </c>
      <c r="G46">
        <v>2238.35</v>
      </c>
      <c r="H46">
        <v>63</v>
      </c>
      <c r="I46">
        <v>215</v>
      </c>
      <c r="J46">
        <v>0.1349</v>
      </c>
      <c r="K46">
        <v>77.18</v>
      </c>
      <c r="L46">
        <v>3333.7</v>
      </c>
      <c r="M46">
        <v>93</v>
      </c>
      <c r="N46">
        <v>412</v>
      </c>
      <c r="O46">
        <v>0.2161</v>
      </c>
      <c r="P46">
        <v>145.64</v>
      </c>
    </row>
    <row r="47" spans="1:16">
      <c r="A47" s="5">
        <v>527719726342</v>
      </c>
      <c r="B47">
        <v>199.94</v>
      </c>
      <c r="C47">
        <v>3</v>
      </c>
      <c r="D47">
        <v>18</v>
      </c>
      <c r="E47">
        <v>0.1111</v>
      </c>
      <c r="F47">
        <v>99.97</v>
      </c>
      <c r="L47">
        <v>199.94</v>
      </c>
      <c r="M47">
        <v>3</v>
      </c>
      <c r="N47">
        <v>18</v>
      </c>
      <c r="O47">
        <v>0.1111</v>
      </c>
      <c r="P47">
        <v>99.97</v>
      </c>
    </row>
    <row r="48" spans="1:16">
      <c r="A48" s="5">
        <v>527733177957</v>
      </c>
      <c r="B48">
        <v>2770</v>
      </c>
      <c r="C48">
        <v>95</v>
      </c>
      <c r="D48">
        <v>298</v>
      </c>
      <c r="E48">
        <v>0.2383</v>
      </c>
      <c r="F48">
        <v>39.01</v>
      </c>
      <c r="G48">
        <v>5011.83</v>
      </c>
      <c r="H48">
        <v>171</v>
      </c>
      <c r="I48">
        <v>288</v>
      </c>
      <c r="J48">
        <v>0.25</v>
      </c>
      <c r="K48">
        <v>69.61</v>
      </c>
      <c r="L48">
        <v>7781.83</v>
      </c>
      <c r="M48">
        <v>266</v>
      </c>
      <c r="N48">
        <v>586</v>
      </c>
      <c r="O48">
        <v>0.4883</v>
      </c>
      <c r="P48">
        <v>108.62</v>
      </c>
    </row>
    <row r="49" spans="1:16">
      <c r="A49" s="5">
        <v>527733221669</v>
      </c>
      <c r="B49">
        <v>482.56</v>
      </c>
      <c r="C49">
        <v>14</v>
      </c>
      <c r="D49">
        <v>91</v>
      </c>
      <c r="E49">
        <v>0.1319</v>
      </c>
      <c r="F49">
        <v>40.21</v>
      </c>
      <c r="G49">
        <v>557.82</v>
      </c>
      <c r="H49">
        <v>17</v>
      </c>
      <c r="I49">
        <v>109</v>
      </c>
      <c r="J49">
        <v>0.1193</v>
      </c>
      <c r="K49">
        <v>42.91</v>
      </c>
      <c r="L49">
        <v>1040.38</v>
      </c>
      <c r="M49">
        <v>31</v>
      </c>
      <c r="N49">
        <v>200</v>
      </c>
      <c r="O49">
        <v>0.2512</v>
      </c>
      <c r="P49">
        <v>83.12</v>
      </c>
    </row>
    <row r="50" spans="1:16">
      <c r="A50" s="5">
        <v>527733381602</v>
      </c>
      <c r="B50">
        <v>969.85</v>
      </c>
      <c r="C50">
        <v>38</v>
      </c>
      <c r="D50">
        <v>30</v>
      </c>
      <c r="E50">
        <v>0.2333</v>
      </c>
      <c r="F50">
        <v>138.55</v>
      </c>
      <c r="G50">
        <v>182.4</v>
      </c>
      <c r="H50">
        <v>7</v>
      </c>
      <c r="I50">
        <v>32</v>
      </c>
      <c r="J50">
        <v>0.1875</v>
      </c>
      <c r="K50">
        <v>30.4</v>
      </c>
      <c r="L50">
        <v>1152.25</v>
      </c>
      <c r="M50">
        <v>45</v>
      </c>
      <c r="N50">
        <v>62</v>
      </c>
      <c r="O50">
        <v>0.4208</v>
      </c>
      <c r="P50">
        <v>168.95</v>
      </c>
    </row>
    <row r="51" spans="1:16">
      <c r="A51" s="5">
        <v>527733589105</v>
      </c>
      <c r="B51">
        <v>17064.24</v>
      </c>
      <c r="C51">
        <v>1520</v>
      </c>
      <c r="D51">
        <v>1517</v>
      </c>
      <c r="E51">
        <v>0.3217</v>
      </c>
      <c r="F51">
        <v>34.97</v>
      </c>
      <c r="G51">
        <v>12925.28</v>
      </c>
      <c r="H51">
        <v>1156</v>
      </c>
      <c r="I51">
        <v>1406</v>
      </c>
      <c r="J51">
        <v>0.2994</v>
      </c>
      <c r="K51">
        <v>30.7</v>
      </c>
      <c r="L51">
        <v>29989.52</v>
      </c>
      <c r="M51">
        <v>2676</v>
      </c>
      <c r="N51">
        <v>2923</v>
      </c>
      <c r="O51">
        <v>0.6211</v>
      </c>
      <c r="P51">
        <v>65.67</v>
      </c>
    </row>
    <row r="52" spans="1:16">
      <c r="A52" s="5">
        <v>527733653043</v>
      </c>
      <c r="B52">
        <v>25311.01</v>
      </c>
      <c r="C52">
        <v>1701</v>
      </c>
      <c r="D52">
        <v>3992</v>
      </c>
      <c r="E52">
        <v>0.2355</v>
      </c>
      <c r="F52">
        <v>26.93</v>
      </c>
      <c r="G52">
        <v>28467.07</v>
      </c>
      <c r="H52">
        <v>1932</v>
      </c>
      <c r="I52">
        <v>3772</v>
      </c>
      <c r="J52">
        <v>0.2587</v>
      </c>
      <c r="K52">
        <v>29.17</v>
      </c>
      <c r="L52">
        <v>53778.08</v>
      </c>
      <c r="M52">
        <v>3633</v>
      </c>
      <c r="N52">
        <v>7764</v>
      </c>
      <c r="O52">
        <v>0.4942</v>
      </c>
      <c r="P52">
        <v>56.1</v>
      </c>
    </row>
    <row r="53" spans="1:16">
      <c r="A53" s="5">
        <v>527990475963</v>
      </c>
      <c r="B53">
        <v>4976.31</v>
      </c>
      <c r="C53">
        <v>97</v>
      </c>
      <c r="D53">
        <v>388</v>
      </c>
      <c r="E53">
        <v>0.1598</v>
      </c>
      <c r="F53">
        <v>80.26</v>
      </c>
      <c r="G53">
        <v>5503.39</v>
      </c>
      <c r="H53">
        <v>110</v>
      </c>
      <c r="I53">
        <v>366</v>
      </c>
      <c r="J53">
        <v>0.1749</v>
      </c>
      <c r="K53">
        <v>85.99</v>
      </c>
      <c r="L53">
        <v>10479.7</v>
      </c>
      <c r="M53">
        <v>207</v>
      </c>
      <c r="N53">
        <v>754</v>
      </c>
      <c r="O53">
        <v>0.3347</v>
      </c>
      <c r="P53">
        <v>166.25</v>
      </c>
    </row>
    <row r="54" spans="1:16">
      <c r="A54" s="5">
        <v>527990607768</v>
      </c>
      <c r="G54">
        <v>292.51</v>
      </c>
      <c r="H54">
        <v>11</v>
      </c>
      <c r="I54">
        <v>25</v>
      </c>
      <c r="J54">
        <v>0.32</v>
      </c>
      <c r="K54">
        <v>36.56</v>
      </c>
      <c r="L54">
        <v>292.51</v>
      </c>
      <c r="M54">
        <v>11</v>
      </c>
      <c r="N54">
        <v>25</v>
      </c>
      <c r="O54">
        <v>0.32</v>
      </c>
      <c r="P54">
        <v>36.56</v>
      </c>
    </row>
    <row r="55" spans="1:16">
      <c r="A55" s="5">
        <v>527990679684</v>
      </c>
      <c r="B55">
        <v>3270.47</v>
      </c>
      <c r="C55">
        <v>121</v>
      </c>
      <c r="D55">
        <v>527</v>
      </c>
      <c r="E55">
        <v>0.1651</v>
      </c>
      <c r="F55">
        <v>37.59</v>
      </c>
      <c r="G55">
        <v>3528.54</v>
      </c>
      <c r="H55">
        <v>127</v>
      </c>
      <c r="I55">
        <v>475</v>
      </c>
      <c r="J55">
        <v>0.2021</v>
      </c>
      <c r="K55">
        <v>36.76</v>
      </c>
      <c r="L55">
        <v>6799.01</v>
      </c>
      <c r="M55">
        <v>248</v>
      </c>
      <c r="N55">
        <v>1002</v>
      </c>
      <c r="O55">
        <v>0.3672</v>
      </c>
      <c r="P55">
        <v>74.35</v>
      </c>
    </row>
    <row r="56" spans="1:16">
      <c r="A56" s="5">
        <v>527990951359</v>
      </c>
      <c r="B56">
        <v>4257.55</v>
      </c>
      <c r="C56">
        <v>92</v>
      </c>
      <c r="D56">
        <v>192</v>
      </c>
      <c r="E56">
        <v>0.1667</v>
      </c>
      <c r="F56">
        <v>133.05</v>
      </c>
      <c r="G56">
        <v>4441.13</v>
      </c>
      <c r="H56">
        <v>98</v>
      </c>
      <c r="I56">
        <v>151</v>
      </c>
      <c r="J56">
        <v>0.1987</v>
      </c>
      <c r="K56">
        <v>148.04</v>
      </c>
      <c r="L56">
        <v>8698.68</v>
      </c>
      <c r="M56">
        <v>190</v>
      </c>
      <c r="N56">
        <v>343</v>
      </c>
      <c r="O56">
        <v>0.3654</v>
      </c>
      <c r="P56">
        <v>281.09</v>
      </c>
    </row>
    <row r="57" spans="1:16">
      <c r="A57" s="5">
        <v>528032990563</v>
      </c>
      <c r="B57">
        <v>348.66</v>
      </c>
      <c r="C57">
        <v>19</v>
      </c>
      <c r="D57">
        <v>75</v>
      </c>
      <c r="E57">
        <v>0.16</v>
      </c>
      <c r="F57">
        <v>29.05</v>
      </c>
      <c r="G57">
        <v>405.73</v>
      </c>
      <c r="H57">
        <v>22</v>
      </c>
      <c r="I57">
        <v>64</v>
      </c>
      <c r="J57">
        <v>0.2344</v>
      </c>
      <c r="K57">
        <v>27.05</v>
      </c>
      <c r="L57">
        <v>754.39</v>
      </c>
      <c r="M57">
        <v>41</v>
      </c>
      <c r="N57">
        <v>139</v>
      </c>
      <c r="O57">
        <v>0.3944</v>
      </c>
      <c r="P57">
        <v>56.1</v>
      </c>
    </row>
    <row r="58" spans="1:16">
      <c r="A58" s="5">
        <v>528033010612</v>
      </c>
      <c r="B58">
        <v>15860.25</v>
      </c>
      <c r="C58">
        <v>183</v>
      </c>
      <c r="D58">
        <v>636</v>
      </c>
      <c r="E58">
        <v>0.2201</v>
      </c>
      <c r="F58">
        <v>113.29</v>
      </c>
      <c r="G58">
        <v>16248.69</v>
      </c>
      <c r="H58">
        <v>187</v>
      </c>
      <c r="I58">
        <v>675</v>
      </c>
      <c r="J58">
        <v>0.2133</v>
      </c>
      <c r="K58">
        <v>112.84</v>
      </c>
      <c r="L58">
        <v>32108.94</v>
      </c>
      <c r="M58">
        <v>370</v>
      </c>
      <c r="N58">
        <v>1311</v>
      </c>
      <c r="O58">
        <v>0.4334</v>
      </c>
      <c r="P58">
        <v>226.13</v>
      </c>
    </row>
    <row r="59" spans="1:16">
      <c r="A59" s="5">
        <v>528033014551</v>
      </c>
      <c r="B59">
        <v>296.9</v>
      </c>
      <c r="C59">
        <v>10</v>
      </c>
      <c r="D59">
        <v>18</v>
      </c>
      <c r="E59">
        <v>0.1667</v>
      </c>
      <c r="F59">
        <v>98.97</v>
      </c>
      <c r="G59">
        <v>287</v>
      </c>
      <c r="H59">
        <v>10</v>
      </c>
      <c r="I59">
        <v>21</v>
      </c>
      <c r="J59">
        <v>0.0952</v>
      </c>
      <c r="K59">
        <v>143.5</v>
      </c>
      <c r="L59">
        <v>583.9</v>
      </c>
      <c r="M59">
        <v>20</v>
      </c>
      <c r="N59">
        <v>39</v>
      </c>
      <c r="O59">
        <v>0.2619</v>
      </c>
      <c r="P59">
        <v>242.47</v>
      </c>
    </row>
    <row r="60" spans="1:16">
      <c r="A60" s="5">
        <v>528033190141</v>
      </c>
      <c r="B60">
        <v>5634.41</v>
      </c>
      <c r="C60">
        <v>132</v>
      </c>
      <c r="D60">
        <v>382</v>
      </c>
      <c r="E60">
        <v>0.212</v>
      </c>
      <c r="F60">
        <v>69.56</v>
      </c>
      <c r="G60">
        <v>5690.52</v>
      </c>
      <c r="H60">
        <v>135</v>
      </c>
      <c r="I60">
        <v>394</v>
      </c>
      <c r="J60">
        <v>0.198</v>
      </c>
      <c r="K60">
        <v>72.96</v>
      </c>
      <c r="L60">
        <v>11324.93</v>
      </c>
      <c r="M60">
        <v>267</v>
      </c>
      <c r="N60">
        <v>776</v>
      </c>
      <c r="O60">
        <v>0.41</v>
      </c>
      <c r="P60">
        <v>142.52</v>
      </c>
    </row>
    <row r="61" spans="1:16">
      <c r="A61" s="5">
        <v>528046969601</v>
      </c>
      <c r="B61">
        <v>1404.51</v>
      </c>
      <c r="C61">
        <v>83</v>
      </c>
      <c r="D61">
        <v>119</v>
      </c>
      <c r="E61">
        <v>0.2773</v>
      </c>
      <c r="F61">
        <v>42.56</v>
      </c>
      <c r="G61">
        <v>626.73</v>
      </c>
      <c r="H61">
        <v>36</v>
      </c>
      <c r="I61">
        <v>115</v>
      </c>
      <c r="J61">
        <v>0.2609</v>
      </c>
      <c r="K61">
        <v>20.89</v>
      </c>
      <c r="L61">
        <v>2031.24</v>
      </c>
      <c r="M61">
        <v>119</v>
      </c>
      <c r="N61">
        <v>234</v>
      </c>
      <c r="O61">
        <v>0.5382</v>
      </c>
      <c r="P61">
        <v>63.45</v>
      </c>
    </row>
    <row r="62" spans="1:16">
      <c r="A62" s="5">
        <v>528047125345</v>
      </c>
      <c r="B62">
        <v>143.76</v>
      </c>
      <c r="C62">
        <v>3</v>
      </c>
      <c r="D62">
        <v>119</v>
      </c>
      <c r="E62">
        <v>0.0084</v>
      </c>
      <c r="F62">
        <v>143.76</v>
      </c>
      <c r="G62">
        <v>390.04</v>
      </c>
      <c r="H62">
        <v>7</v>
      </c>
      <c r="I62">
        <v>134</v>
      </c>
      <c r="J62">
        <v>0.0373</v>
      </c>
      <c r="K62">
        <v>78.01</v>
      </c>
      <c r="L62">
        <v>533.8</v>
      </c>
      <c r="M62">
        <v>10</v>
      </c>
      <c r="N62">
        <v>253</v>
      </c>
      <c r="O62">
        <v>0.0457</v>
      </c>
      <c r="P62">
        <v>221.77</v>
      </c>
    </row>
    <row r="63" spans="1:16">
      <c r="A63" s="5">
        <v>528047181291</v>
      </c>
      <c r="B63">
        <v>1167.69</v>
      </c>
      <c r="C63">
        <v>28</v>
      </c>
      <c r="D63">
        <v>153</v>
      </c>
      <c r="E63">
        <v>0.098</v>
      </c>
      <c r="F63">
        <v>77.85</v>
      </c>
      <c r="G63">
        <v>1026.17</v>
      </c>
      <c r="H63">
        <v>25</v>
      </c>
      <c r="I63">
        <v>162</v>
      </c>
      <c r="J63">
        <v>0.0803</v>
      </c>
      <c r="K63">
        <v>78.94</v>
      </c>
      <c r="L63">
        <v>2193.86</v>
      </c>
      <c r="M63">
        <v>53</v>
      </c>
      <c r="N63">
        <v>315</v>
      </c>
      <c r="O63">
        <v>0.1783</v>
      </c>
      <c r="P63">
        <v>156.79</v>
      </c>
    </row>
    <row r="64" spans="1:16">
      <c r="A64" s="5">
        <v>528064196860</v>
      </c>
      <c r="G64">
        <v>223.5</v>
      </c>
      <c r="H64">
        <v>4</v>
      </c>
      <c r="I64">
        <v>33</v>
      </c>
      <c r="J64">
        <v>0.0303</v>
      </c>
      <c r="K64">
        <v>223.5</v>
      </c>
      <c r="L64">
        <v>223.5</v>
      </c>
      <c r="M64">
        <v>4</v>
      </c>
      <c r="N64">
        <v>33</v>
      </c>
      <c r="O64">
        <v>0.0303</v>
      </c>
      <c r="P64">
        <v>223.5</v>
      </c>
    </row>
    <row r="65" spans="1:16">
      <c r="A65" s="5">
        <v>528064232769</v>
      </c>
      <c r="B65">
        <v>1675.42</v>
      </c>
      <c r="C65">
        <v>42</v>
      </c>
      <c r="D65">
        <v>118</v>
      </c>
      <c r="E65">
        <v>0.2119</v>
      </c>
      <c r="F65">
        <v>67.02</v>
      </c>
      <c r="G65">
        <v>1510.47</v>
      </c>
      <c r="H65">
        <v>38</v>
      </c>
      <c r="I65">
        <v>130</v>
      </c>
      <c r="J65">
        <v>0.1538</v>
      </c>
      <c r="K65">
        <v>75.52</v>
      </c>
      <c r="L65">
        <v>3185.89</v>
      </c>
      <c r="M65">
        <v>80</v>
      </c>
      <c r="N65">
        <v>248</v>
      </c>
      <c r="O65">
        <v>0.3657</v>
      </c>
      <c r="P65">
        <v>142.54</v>
      </c>
    </row>
    <row r="66" spans="1:16">
      <c r="A66" s="5">
        <v>528064336529</v>
      </c>
      <c r="B66">
        <v>3167.16</v>
      </c>
      <c r="C66">
        <v>129</v>
      </c>
      <c r="D66">
        <v>284</v>
      </c>
      <c r="E66">
        <v>0.2394</v>
      </c>
      <c r="F66">
        <v>46.58</v>
      </c>
      <c r="G66">
        <v>2623.68</v>
      </c>
      <c r="H66">
        <v>103</v>
      </c>
      <c r="I66">
        <v>293</v>
      </c>
      <c r="J66">
        <v>0.2082</v>
      </c>
      <c r="K66">
        <v>43.01</v>
      </c>
      <c r="L66">
        <v>5790.84</v>
      </c>
      <c r="M66">
        <v>232</v>
      </c>
      <c r="N66">
        <v>577</v>
      </c>
      <c r="O66">
        <v>0.4476</v>
      </c>
      <c r="P66">
        <v>89.59</v>
      </c>
    </row>
    <row r="67" spans="1:16">
      <c r="A67" s="5">
        <v>528778018743</v>
      </c>
      <c r="B67">
        <v>14841.61</v>
      </c>
      <c r="C67">
        <v>294</v>
      </c>
      <c r="D67">
        <v>1481</v>
      </c>
      <c r="E67">
        <v>0.1364</v>
      </c>
      <c r="F67">
        <v>73.47</v>
      </c>
      <c r="G67">
        <v>26803.91</v>
      </c>
      <c r="H67">
        <v>553</v>
      </c>
      <c r="I67">
        <v>1721</v>
      </c>
      <c r="J67">
        <v>0.1941</v>
      </c>
      <c r="K67">
        <v>80.25</v>
      </c>
      <c r="L67">
        <v>41645.52</v>
      </c>
      <c r="M67">
        <v>847</v>
      </c>
      <c r="N67">
        <v>3202</v>
      </c>
      <c r="O67">
        <v>0.3305</v>
      </c>
      <c r="P67">
        <v>153.72</v>
      </c>
    </row>
    <row r="68" spans="1:16">
      <c r="A68" s="5">
        <v>535688693680</v>
      </c>
      <c r="B68">
        <v>13557.94</v>
      </c>
      <c r="C68">
        <v>197</v>
      </c>
      <c r="D68">
        <v>1111</v>
      </c>
      <c r="E68">
        <v>0.0864</v>
      </c>
      <c r="F68">
        <v>141.23</v>
      </c>
      <c r="G68">
        <v>25560.31</v>
      </c>
      <c r="H68">
        <v>343</v>
      </c>
      <c r="I68">
        <v>1979</v>
      </c>
      <c r="J68">
        <v>0.0965</v>
      </c>
      <c r="K68">
        <v>133.82</v>
      </c>
      <c r="L68">
        <v>39118.25</v>
      </c>
      <c r="M68">
        <v>540</v>
      </c>
      <c r="N68">
        <v>3090</v>
      </c>
      <c r="O68">
        <v>0.1829</v>
      </c>
      <c r="P68">
        <v>275.05</v>
      </c>
    </row>
    <row r="69" spans="1:16">
      <c r="A69" s="5">
        <v>537537256568</v>
      </c>
      <c r="B69">
        <v>4414.99</v>
      </c>
      <c r="C69">
        <v>237</v>
      </c>
      <c r="D69">
        <v>814</v>
      </c>
      <c r="E69">
        <v>0.1597</v>
      </c>
      <c r="F69">
        <v>33.96</v>
      </c>
      <c r="G69">
        <v>5279.67</v>
      </c>
      <c r="H69">
        <v>281</v>
      </c>
      <c r="I69">
        <v>821</v>
      </c>
      <c r="J69">
        <v>0.1693</v>
      </c>
      <c r="K69">
        <v>37.98</v>
      </c>
      <c r="L69">
        <v>9694.66</v>
      </c>
      <c r="M69">
        <v>518</v>
      </c>
      <c r="N69">
        <v>1635</v>
      </c>
      <c r="O69">
        <v>0.329</v>
      </c>
      <c r="P69">
        <v>71.94</v>
      </c>
    </row>
    <row r="70" spans="1:16">
      <c r="A70" s="5">
        <v>537752882633</v>
      </c>
      <c r="B70">
        <v>402256.03</v>
      </c>
      <c r="C70">
        <v>8385</v>
      </c>
      <c r="D70">
        <v>31785</v>
      </c>
      <c r="E70">
        <v>0.1491</v>
      </c>
      <c r="F70">
        <v>84.86</v>
      </c>
      <c r="G70">
        <v>428337.63</v>
      </c>
      <c r="H70">
        <v>8951</v>
      </c>
      <c r="I70">
        <v>34245</v>
      </c>
      <c r="J70">
        <v>0.1471</v>
      </c>
      <c r="K70">
        <v>85.02</v>
      </c>
      <c r="L70">
        <v>830593.66</v>
      </c>
      <c r="M70">
        <v>17336</v>
      </c>
      <c r="N70">
        <v>66030</v>
      </c>
      <c r="O70">
        <v>0.2962</v>
      </c>
      <c r="P70">
        <v>169.88</v>
      </c>
    </row>
    <row r="71" spans="1:16">
      <c r="A71" s="5">
        <v>537824984434</v>
      </c>
      <c r="B71">
        <v>73426.46</v>
      </c>
      <c r="C71">
        <v>11252</v>
      </c>
      <c r="D71">
        <v>30000</v>
      </c>
      <c r="E71">
        <v>0.3336</v>
      </c>
      <c r="F71">
        <v>7.34</v>
      </c>
      <c r="G71">
        <v>75702.51</v>
      </c>
      <c r="H71">
        <v>11628</v>
      </c>
      <c r="I71">
        <v>29835</v>
      </c>
      <c r="J71">
        <v>0.3506</v>
      </c>
      <c r="K71">
        <v>7.24</v>
      </c>
      <c r="L71">
        <v>149128.97</v>
      </c>
      <c r="M71">
        <v>22880</v>
      </c>
      <c r="N71">
        <v>59835</v>
      </c>
      <c r="O71">
        <v>0.6842</v>
      </c>
      <c r="P71">
        <v>14.58</v>
      </c>
    </row>
    <row r="72" spans="1:16">
      <c r="A72" s="5">
        <v>537827368358</v>
      </c>
      <c r="B72">
        <v>4599.92</v>
      </c>
      <c r="C72">
        <v>274</v>
      </c>
      <c r="D72">
        <v>805</v>
      </c>
      <c r="E72">
        <v>0.2112</v>
      </c>
      <c r="F72">
        <v>27.06</v>
      </c>
      <c r="G72">
        <v>5810.71</v>
      </c>
      <c r="H72">
        <v>354</v>
      </c>
      <c r="I72">
        <v>844</v>
      </c>
      <c r="J72">
        <v>0.2156</v>
      </c>
      <c r="K72">
        <v>31.93</v>
      </c>
      <c r="L72">
        <v>10410.63</v>
      </c>
      <c r="M72">
        <v>628</v>
      </c>
      <c r="N72">
        <v>1649</v>
      </c>
      <c r="O72">
        <v>0.4268</v>
      </c>
      <c r="P72">
        <v>58.99</v>
      </c>
    </row>
    <row r="73" spans="1:16">
      <c r="A73" s="5">
        <v>538192543595</v>
      </c>
      <c r="B73">
        <v>2449.9</v>
      </c>
      <c r="C73">
        <v>19</v>
      </c>
      <c r="D73">
        <v>168</v>
      </c>
      <c r="E73">
        <v>0.0417</v>
      </c>
      <c r="F73">
        <v>349.99</v>
      </c>
      <c r="G73">
        <v>1159.17</v>
      </c>
      <c r="H73">
        <v>9</v>
      </c>
      <c r="I73">
        <v>123</v>
      </c>
      <c r="J73">
        <v>0.0488</v>
      </c>
      <c r="K73">
        <v>193.19</v>
      </c>
      <c r="L73">
        <v>3609.07</v>
      </c>
      <c r="M73">
        <v>28</v>
      </c>
      <c r="N73">
        <v>291</v>
      </c>
      <c r="O73">
        <v>0.0905</v>
      </c>
      <c r="P73">
        <v>543.18</v>
      </c>
    </row>
    <row r="74" spans="1:16">
      <c r="A74" s="5">
        <v>538263950177</v>
      </c>
      <c r="B74">
        <v>26849.08</v>
      </c>
      <c r="C74">
        <v>189</v>
      </c>
      <c r="D74">
        <v>1415</v>
      </c>
      <c r="E74">
        <v>0.118</v>
      </c>
      <c r="F74">
        <v>160.77</v>
      </c>
      <c r="G74">
        <v>22638.51</v>
      </c>
      <c r="H74">
        <v>159</v>
      </c>
      <c r="I74">
        <v>1336</v>
      </c>
      <c r="J74">
        <v>0.1003</v>
      </c>
      <c r="K74">
        <v>168.94</v>
      </c>
      <c r="L74">
        <v>49487.59</v>
      </c>
      <c r="M74">
        <v>348</v>
      </c>
      <c r="N74">
        <v>2751</v>
      </c>
      <c r="O74">
        <v>0.2183</v>
      </c>
      <c r="P74">
        <v>329.71</v>
      </c>
    </row>
    <row r="75" spans="1:16">
      <c r="A75" s="5">
        <v>538266122146</v>
      </c>
      <c r="B75">
        <v>951.2</v>
      </c>
      <c r="C75">
        <v>9</v>
      </c>
      <c r="D75">
        <v>25</v>
      </c>
      <c r="E75">
        <v>0.12</v>
      </c>
      <c r="F75">
        <v>317.07</v>
      </c>
      <c r="L75">
        <v>951.2</v>
      </c>
      <c r="M75">
        <v>9</v>
      </c>
      <c r="N75">
        <v>25</v>
      </c>
      <c r="O75">
        <v>0.12</v>
      </c>
      <c r="P75">
        <v>317.07</v>
      </c>
    </row>
    <row r="76" spans="1:16">
      <c r="A76" s="5">
        <v>538267926200</v>
      </c>
      <c r="B76">
        <v>832.49</v>
      </c>
      <c r="C76">
        <v>12</v>
      </c>
      <c r="D76">
        <v>86</v>
      </c>
      <c r="E76">
        <v>0.0698</v>
      </c>
      <c r="F76">
        <v>138.75</v>
      </c>
      <c r="G76">
        <v>986.99</v>
      </c>
      <c r="H76">
        <v>14</v>
      </c>
      <c r="I76">
        <v>83</v>
      </c>
      <c r="J76">
        <v>0.0964</v>
      </c>
      <c r="K76">
        <v>123.37</v>
      </c>
      <c r="L76">
        <v>1819.48</v>
      </c>
      <c r="M76">
        <v>26</v>
      </c>
      <c r="N76">
        <v>169</v>
      </c>
      <c r="O76">
        <v>0.1662</v>
      </c>
      <c r="P76">
        <v>262.12</v>
      </c>
    </row>
    <row r="77" spans="1:16">
      <c r="A77" s="5">
        <v>538305797734</v>
      </c>
      <c r="B77">
        <v>12517.33</v>
      </c>
      <c r="C77">
        <v>94</v>
      </c>
      <c r="D77">
        <v>745</v>
      </c>
      <c r="E77">
        <v>0.1034</v>
      </c>
      <c r="F77">
        <v>162.56</v>
      </c>
      <c r="G77">
        <v>12976.77</v>
      </c>
      <c r="H77">
        <v>99</v>
      </c>
      <c r="I77">
        <v>817</v>
      </c>
      <c r="J77">
        <v>0.1077</v>
      </c>
      <c r="K77">
        <v>147.46</v>
      </c>
      <c r="L77">
        <v>25494.1</v>
      </c>
      <c r="M77">
        <v>193</v>
      </c>
      <c r="N77">
        <v>1562</v>
      </c>
      <c r="O77">
        <v>0.2111</v>
      </c>
      <c r="P77">
        <v>310.02</v>
      </c>
    </row>
    <row r="78" spans="1:16">
      <c r="A78" s="5">
        <v>538307169296</v>
      </c>
      <c r="B78">
        <v>6766.61</v>
      </c>
      <c r="C78">
        <v>80</v>
      </c>
      <c r="D78">
        <v>353</v>
      </c>
      <c r="E78">
        <v>0.1898</v>
      </c>
      <c r="F78">
        <v>100.99</v>
      </c>
      <c r="G78">
        <v>11249.03</v>
      </c>
      <c r="H78">
        <v>132</v>
      </c>
      <c r="I78">
        <v>374</v>
      </c>
      <c r="J78">
        <v>0.2594</v>
      </c>
      <c r="K78">
        <v>115.97</v>
      </c>
      <c r="L78">
        <v>18015.64</v>
      </c>
      <c r="M78">
        <v>212</v>
      </c>
      <c r="N78">
        <v>727</v>
      </c>
      <c r="O78">
        <v>0.4492</v>
      </c>
      <c r="P78">
        <v>216.96</v>
      </c>
    </row>
    <row r="79" spans="1:16">
      <c r="A79" s="5">
        <v>538312709167</v>
      </c>
      <c r="B79">
        <v>11333.02</v>
      </c>
      <c r="C79">
        <v>103</v>
      </c>
      <c r="D79">
        <v>593</v>
      </c>
      <c r="E79">
        <v>0.14</v>
      </c>
      <c r="F79">
        <v>136.54</v>
      </c>
      <c r="G79">
        <v>11928.89</v>
      </c>
      <c r="H79">
        <v>109</v>
      </c>
      <c r="I79">
        <v>579</v>
      </c>
      <c r="J79">
        <v>0.1572</v>
      </c>
      <c r="K79">
        <v>131.09</v>
      </c>
      <c r="L79">
        <v>23261.91</v>
      </c>
      <c r="M79">
        <v>212</v>
      </c>
      <c r="N79">
        <v>1172</v>
      </c>
      <c r="O79">
        <v>0.2972</v>
      </c>
      <c r="P79">
        <v>267.63</v>
      </c>
    </row>
    <row r="80" spans="1:16">
      <c r="A80" s="5">
        <v>538314893621</v>
      </c>
      <c r="B80">
        <v>427.5</v>
      </c>
      <c r="C80">
        <v>5</v>
      </c>
      <c r="D80">
        <v>65</v>
      </c>
      <c r="E80">
        <v>0.0769</v>
      </c>
      <c r="F80">
        <v>85.5</v>
      </c>
      <c r="G80">
        <v>669</v>
      </c>
      <c r="H80">
        <v>8</v>
      </c>
      <c r="I80">
        <v>68</v>
      </c>
      <c r="J80">
        <v>0.1029</v>
      </c>
      <c r="K80">
        <v>95.57</v>
      </c>
      <c r="L80">
        <v>1096.5</v>
      </c>
      <c r="M80">
        <v>13</v>
      </c>
      <c r="N80">
        <v>133</v>
      </c>
      <c r="O80">
        <v>0.1798</v>
      </c>
      <c r="P80">
        <v>181.07</v>
      </c>
    </row>
    <row r="81" spans="1:16">
      <c r="A81" s="5">
        <v>538349196723</v>
      </c>
      <c r="B81">
        <v>6662.65</v>
      </c>
      <c r="C81">
        <v>46</v>
      </c>
      <c r="D81">
        <v>404</v>
      </c>
      <c r="E81">
        <v>0.099</v>
      </c>
      <c r="F81">
        <v>166.57</v>
      </c>
      <c r="G81">
        <v>8159.23</v>
      </c>
      <c r="H81">
        <v>56</v>
      </c>
      <c r="I81">
        <v>441</v>
      </c>
      <c r="J81">
        <v>0.0839</v>
      </c>
      <c r="K81">
        <v>220.52</v>
      </c>
      <c r="L81">
        <v>14821.88</v>
      </c>
      <c r="M81">
        <v>102</v>
      </c>
      <c r="N81">
        <v>845</v>
      </c>
      <c r="O81">
        <v>0.1829</v>
      </c>
      <c r="P81">
        <v>387.09</v>
      </c>
    </row>
    <row r="82" spans="1:16">
      <c r="A82" s="5">
        <v>538354076404</v>
      </c>
      <c r="B82">
        <v>6240.85</v>
      </c>
      <c r="C82">
        <v>74</v>
      </c>
      <c r="D82">
        <v>836</v>
      </c>
      <c r="E82">
        <v>0.0694</v>
      </c>
      <c r="F82">
        <v>107.6</v>
      </c>
      <c r="G82">
        <v>7903.39</v>
      </c>
      <c r="H82">
        <v>93</v>
      </c>
      <c r="I82">
        <v>905</v>
      </c>
      <c r="J82">
        <v>0.0917</v>
      </c>
      <c r="K82">
        <v>95.22</v>
      </c>
      <c r="L82">
        <v>14144.24</v>
      </c>
      <c r="M82">
        <v>167</v>
      </c>
      <c r="N82">
        <v>1741</v>
      </c>
      <c r="O82">
        <v>0.1611</v>
      </c>
      <c r="P82">
        <v>202.82</v>
      </c>
    </row>
    <row r="83" spans="1:16">
      <c r="A83" s="5">
        <v>538927350752</v>
      </c>
      <c r="B83">
        <v>1359.26</v>
      </c>
      <c r="C83">
        <v>32</v>
      </c>
      <c r="D83">
        <v>213</v>
      </c>
      <c r="E83">
        <v>0.1033</v>
      </c>
      <c r="F83">
        <v>61.78</v>
      </c>
      <c r="G83">
        <v>1365.23</v>
      </c>
      <c r="H83">
        <v>35</v>
      </c>
      <c r="I83">
        <v>245</v>
      </c>
      <c r="J83">
        <v>0.0775</v>
      </c>
      <c r="K83">
        <v>71.85</v>
      </c>
      <c r="L83">
        <v>2724.49</v>
      </c>
      <c r="M83">
        <v>67</v>
      </c>
      <c r="N83">
        <v>458</v>
      </c>
      <c r="O83">
        <v>0.1808</v>
      </c>
      <c r="P83">
        <v>133.63</v>
      </c>
    </row>
    <row r="84" spans="1:16">
      <c r="A84" s="5">
        <v>539325022308</v>
      </c>
      <c r="B84">
        <v>15618.28</v>
      </c>
      <c r="C84">
        <v>214</v>
      </c>
      <c r="D84">
        <v>1235</v>
      </c>
      <c r="E84">
        <v>0.1239</v>
      </c>
      <c r="F84">
        <v>102.08</v>
      </c>
      <c r="G84">
        <v>15603.39</v>
      </c>
      <c r="H84">
        <v>213</v>
      </c>
      <c r="I84">
        <v>1309</v>
      </c>
      <c r="J84">
        <v>0.1199</v>
      </c>
      <c r="K84">
        <v>99.38</v>
      </c>
      <c r="L84">
        <v>31221.67</v>
      </c>
      <c r="M84">
        <v>427</v>
      </c>
      <c r="N84">
        <v>2544</v>
      </c>
      <c r="O84">
        <v>0.2438</v>
      </c>
      <c r="P84">
        <v>201.46</v>
      </c>
    </row>
    <row r="85" spans="1:16">
      <c r="A85" s="5">
        <v>539854510916</v>
      </c>
      <c r="B85">
        <v>21526.58</v>
      </c>
      <c r="C85">
        <v>441</v>
      </c>
      <c r="D85">
        <v>1672</v>
      </c>
      <c r="E85">
        <v>0.1447</v>
      </c>
      <c r="F85">
        <v>88.95</v>
      </c>
      <c r="G85">
        <v>21086.61</v>
      </c>
      <c r="H85">
        <v>426</v>
      </c>
      <c r="I85">
        <v>1680</v>
      </c>
      <c r="J85">
        <v>0.1399</v>
      </c>
      <c r="K85">
        <v>89.73</v>
      </c>
      <c r="L85">
        <v>42613.19</v>
      </c>
      <c r="M85">
        <v>867</v>
      </c>
      <c r="N85">
        <v>3352</v>
      </c>
      <c r="O85">
        <v>0.2846</v>
      </c>
      <c r="P85">
        <v>178.68</v>
      </c>
    </row>
    <row r="86" spans="1:16">
      <c r="A86" s="5">
        <v>541918489832</v>
      </c>
      <c r="B86">
        <v>1221.63</v>
      </c>
      <c r="C86">
        <v>35</v>
      </c>
      <c r="D86">
        <v>144</v>
      </c>
      <c r="E86">
        <v>0.1389</v>
      </c>
      <c r="F86">
        <v>61.08</v>
      </c>
      <c r="G86">
        <v>1541.97</v>
      </c>
      <c r="H86">
        <v>43</v>
      </c>
      <c r="I86">
        <v>144</v>
      </c>
      <c r="J86">
        <v>0.1736</v>
      </c>
      <c r="K86">
        <v>61.68</v>
      </c>
      <c r="L86">
        <v>2763.6</v>
      </c>
      <c r="M86">
        <v>78</v>
      </c>
      <c r="N86">
        <v>288</v>
      </c>
      <c r="O86">
        <v>0.3125</v>
      </c>
      <c r="P86">
        <v>122.76</v>
      </c>
    </row>
    <row r="87" spans="1:16">
      <c r="A87" s="5">
        <v>544053639760</v>
      </c>
      <c r="B87">
        <v>2469.95</v>
      </c>
      <c r="C87">
        <v>96</v>
      </c>
      <c r="D87">
        <v>331</v>
      </c>
      <c r="E87">
        <v>0.1088</v>
      </c>
      <c r="F87">
        <v>68.61</v>
      </c>
      <c r="G87">
        <v>2251.88</v>
      </c>
      <c r="H87">
        <v>86</v>
      </c>
      <c r="I87">
        <v>353</v>
      </c>
      <c r="J87">
        <v>0.0992</v>
      </c>
      <c r="K87">
        <v>64.34</v>
      </c>
      <c r="L87">
        <v>4721.83</v>
      </c>
      <c r="M87">
        <v>182</v>
      </c>
      <c r="N87">
        <v>684</v>
      </c>
      <c r="O87">
        <v>0.208</v>
      </c>
      <c r="P87">
        <v>132.95</v>
      </c>
    </row>
    <row r="88" spans="1:16">
      <c r="A88" s="5">
        <v>547190677216</v>
      </c>
      <c r="B88">
        <v>3283.16</v>
      </c>
      <c r="C88">
        <v>156</v>
      </c>
      <c r="D88">
        <v>493</v>
      </c>
      <c r="E88">
        <v>0.2089</v>
      </c>
      <c r="F88">
        <v>31.88</v>
      </c>
      <c r="G88">
        <v>3372.3</v>
      </c>
      <c r="H88">
        <v>161</v>
      </c>
      <c r="I88">
        <v>474</v>
      </c>
      <c r="J88">
        <v>0.2426</v>
      </c>
      <c r="K88">
        <v>29.32</v>
      </c>
      <c r="L88">
        <v>6655.46</v>
      </c>
      <c r="M88">
        <v>317</v>
      </c>
      <c r="N88">
        <v>967</v>
      </c>
      <c r="O88">
        <v>0.4515</v>
      </c>
      <c r="P88">
        <v>61.2</v>
      </c>
    </row>
    <row r="89" spans="1:16">
      <c r="A89" s="5">
        <v>548003777683</v>
      </c>
      <c r="B89">
        <v>1327.6</v>
      </c>
      <c r="C89">
        <v>56</v>
      </c>
      <c r="D89">
        <v>198</v>
      </c>
      <c r="E89">
        <v>0.197</v>
      </c>
      <c r="F89">
        <v>34.04</v>
      </c>
      <c r="G89">
        <v>2257.04</v>
      </c>
      <c r="H89">
        <v>95</v>
      </c>
      <c r="I89">
        <v>171</v>
      </c>
      <c r="J89">
        <v>0.2398</v>
      </c>
      <c r="K89">
        <v>55.05</v>
      </c>
      <c r="L89">
        <v>3584.64</v>
      </c>
      <c r="M89">
        <v>151</v>
      </c>
      <c r="N89">
        <v>369</v>
      </c>
      <c r="O89">
        <v>0.4368</v>
      </c>
      <c r="P89">
        <v>89.09</v>
      </c>
    </row>
    <row r="90" spans="1:16">
      <c r="A90" s="5">
        <v>553066686610</v>
      </c>
      <c r="B90">
        <v>2053.43</v>
      </c>
      <c r="C90">
        <v>148</v>
      </c>
      <c r="D90">
        <v>402</v>
      </c>
      <c r="E90">
        <v>0.2139</v>
      </c>
      <c r="F90">
        <v>23.88</v>
      </c>
      <c r="G90">
        <v>2113.56</v>
      </c>
      <c r="H90">
        <v>151</v>
      </c>
      <c r="I90">
        <v>362</v>
      </c>
      <c r="J90">
        <v>0.2624</v>
      </c>
      <c r="K90">
        <v>22.25</v>
      </c>
      <c r="L90">
        <v>4166.99</v>
      </c>
      <c r="M90">
        <v>299</v>
      </c>
      <c r="N90">
        <v>764</v>
      </c>
      <c r="O90">
        <v>0.4763</v>
      </c>
      <c r="P90">
        <v>46.13</v>
      </c>
    </row>
    <row r="91" spans="1:16">
      <c r="A91" s="5">
        <v>554217085959</v>
      </c>
      <c r="G91">
        <v>215.19</v>
      </c>
      <c r="H91">
        <v>5</v>
      </c>
      <c r="I91">
        <v>22</v>
      </c>
      <c r="J91">
        <v>0.1364</v>
      </c>
      <c r="K91">
        <v>71.73</v>
      </c>
      <c r="L91">
        <v>215.19</v>
      </c>
      <c r="M91">
        <v>5</v>
      </c>
      <c r="N91">
        <v>22</v>
      </c>
      <c r="O91">
        <v>0.1364</v>
      </c>
      <c r="P91">
        <v>71.73</v>
      </c>
    </row>
    <row r="92" spans="1:16">
      <c r="A92" s="5">
        <v>554765196730</v>
      </c>
      <c r="B92">
        <v>9197.95</v>
      </c>
      <c r="C92">
        <v>512</v>
      </c>
      <c r="D92">
        <v>2360</v>
      </c>
      <c r="E92">
        <v>0.1318</v>
      </c>
      <c r="F92">
        <v>29.58</v>
      </c>
      <c r="G92">
        <v>9251.7</v>
      </c>
      <c r="H92">
        <v>507</v>
      </c>
      <c r="I92">
        <v>2485</v>
      </c>
      <c r="J92">
        <v>0.1296</v>
      </c>
      <c r="K92">
        <v>28.73</v>
      </c>
      <c r="L92">
        <v>18449.65</v>
      </c>
      <c r="M92">
        <v>1019</v>
      </c>
      <c r="N92">
        <v>4845</v>
      </c>
      <c r="O92">
        <v>0.2614</v>
      </c>
      <c r="P92">
        <v>58.31</v>
      </c>
    </row>
    <row r="93" spans="1:16">
      <c r="A93" s="5">
        <v>554877274741</v>
      </c>
      <c r="B93">
        <v>44628.8</v>
      </c>
      <c r="C93">
        <v>986</v>
      </c>
      <c r="D93">
        <v>4191</v>
      </c>
      <c r="E93">
        <v>0.1093</v>
      </c>
      <c r="F93">
        <v>97.44</v>
      </c>
      <c r="G93">
        <v>31998.42</v>
      </c>
      <c r="H93">
        <v>669</v>
      </c>
      <c r="I93">
        <v>3744</v>
      </c>
      <c r="J93">
        <v>0.0903</v>
      </c>
      <c r="K93">
        <v>94.67</v>
      </c>
      <c r="L93">
        <v>76627.22</v>
      </c>
      <c r="M93">
        <v>1655</v>
      </c>
      <c r="N93">
        <v>7935</v>
      </c>
      <c r="O93">
        <v>0.1996</v>
      </c>
      <c r="P93">
        <v>192.11</v>
      </c>
    </row>
    <row r="94" spans="1:16">
      <c r="A94" s="5">
        <v>555055329886</v>
      </c>
      <c r="B94">
        <v>15949.73</v>
      </c>
      <c r="C94">
        <v>344</v>
      </c>
      <c r="D94">
        <v>1525</v>
      </c>
      <c r="E94">
        <v>0.1049</v>
      </c>
      <c r="F94">
        <v>99.69</v>
      </c>
      <c r="G94">
        <v>17656.88</v>
      </c>
      <c r="H94">
        <v>401</v>
      </c>
      <c r="I94">
        <v>1615</v>
      </c>
      <c r="J94">
        <v>0.117</v>
      </c>
      <c r="K94">
        <v>93.42</v>
      </c>
      <c r="L94">
        <v>33606.61</v>
      </c>
      <c r="M94">
        <v>745</v>
      </c>
      <c r="N94">
        <v>3140</v>
      </c>
      <c r="O94">
        <v>0.2219</v>
      </c>
      <c r="P94">
        <v>193.11</v>
      </c>
    </row>
    <row r="95" spans="1:16">
      <c r="A95" s="5">
        <v>555332266949</v>
      </c>
      <c r="B95">
        <v>19328.19</v>
      </c>
      <c r="C95">
        <v>382</v>
      </c>
      <c r="D95">
        <v>2092</v>
      </c>
      <c r="E95">
        <v>0.1205</v>
      </c>
      <c r="F95">
        <v>76.7</v>
      </c>
      <c r="G95">
        <v>22212.42</v>
      </c>
      <c r="H95">
        <v>480</v>
      </c>
      <c r="I95">
        <v>2284</v>
      </c>
      <c r="J95">
        <v>0.1309</v>
      </c>
      <c r="K95">
        <v>74.29</v>
      </c>
      <c r="L95">
        <v>41540.61</v>
      </c>
      <c r="M95">
        <v>862</v>
      </c>
      <c r="N95">
        <v>4376</v>
      </c>
      <c r="O95">
        <v>0.2514</v>
      </c>
      <c r="P95">
        <v>150.99</v>
      </c>
    </row>
    <row r="96" spans="1:16">
      <c r="A96" s="5">
        <v>555904462655</v>
      </c>
      <c r="B96">
        <v>3307.43</v>
      </c>
      <c r="C96">
        <v>250</v>
      </c>
      <c r="D96">
        <v>440</v>
      </c>
      <c r="E96">
        <v>0.325</v>
      </c>
      <c r="F96">
        <v>23.13</v>
      </c>
      <c r="G96">
        <v>3547.12</v>
      </c>
      <c r="H96">
        <v>260</v>
      </c>
      <c r="I96">
        <v>454</v>
      </c>
      <c r="J96">
        <v>0.2797</v>
      </c>
      <c r="K96">
        <v>27.93</v>
      </c>
      <c r="L96">
        <v>6854.55</v>
      </c>
      <c r="M96">
        <v>510</v>
      </c>
      <c r="N96">
        <v>894</v>
      </c>
      <c r="O96">
        <v>0.6047</v>
      </c>
      <c r="P96">
        <v>51.06</v>
      </c>
    </row>
    <row r="97" spans="1:16">
      <c r="A97" s="5">
        <v>556322528534</v>
      </c>
      <c r="B97">
        <v>209.75</v>
      </c>
      <c r="C97">
        <v>19</v>
      </c>
      <c r="D97">
        <v>105</v>
      </c>
      <c r="E97">
        <v>0.1429</v>
      </c>
      <c r="F97">
        <v>13.98</v>
      </c>
      <c r="G97">
        <v>197.59</v>
      </c>
      <c r="H97">
        <v>19</v>
      </c>
      <c r="I97">
        <v>119</v>
      </c>
      <c r="J97">
        <v>0.1513</v>
      </c>
      <c r="K97">
        <v>10.98</v>
      </c>
      <c r="L97">
        <v>407.34</v>
      </c>
      <c r="M97">
        <v>38</v>
      </c>
      <c r="N97">
        <v>224</v>
      </c>
      <c r="O97">
        <v>0.2942</v>
      </c>
      <c r="P97">
        <v>24.96</v>
      </c>
    </row>
    <row r="98" spans="1:16">
      <c r="A98" s="5">
        <v>556389065398</v>
      </c>
      <c r="B98">
        <v>2544.82</v>
      </c>
      <c r="C98">
        <v>97</v>
      </c>
      <c r="D98">
        <v>289</v>
      </c>
      <c r="E98">
        <v>0.1972</v>
      </c>
      <c r="F98">
        <v>44.65</v>
      </c>
      <c r="G98">
        <v>2744.78</v>
      </c>
      <c r="H98">
        <v>106</v>
      </c>
      <c r="I98">
        <v>318</v>
      </c>
      <c r="J98">
        <v>0.173</v>
      </c>
      <c r="K98">
        <v>49.91</v>
      </c>
      <c r="L98">
        <v>5289.6</v>
      </c>
      <c r="M98">
        <v>203</v>
      </c>
      <c r="N98">
        <v>607</v>
      </c>
      <c r="O98">
        <v>0.3702</v>
      </c>
      <c r="P98">
        <v>94.56</v>
      </c>
    </row>
    <row r="99" spans="1:16">
      <c r="A99" s="5">
        <v>559325430280</v>
      </c>
      <c r="B99">
        <v>8079.43</v>
      </c>
      <c r="C99">
        <v>283</v>
      </c>
      <c r="D99">
        <v>483</v>
      </c>
      <c r="E99">
        <v>0.2795</v>
      </c>
      <c r="F99">
        <v>59.85</v>
      </c>
      <c r="G99">
        <v>9396.23</v>
      </c>
      <c r="H99">
        <v>325</v>
      </c>
      <c r="I99">
        <v>472</v>
      </c>
      <c r="J99">
        <v>0.3136</v>
      </c>
      <c r="K99">
        <v>63.49</v>
      </c>
      <c r="L99">
        <v>17475.66</v>
      </c>
      <c r="M99">
        <v>608</v>
      </c>
      <c r="N99">
        <v>955</v>
      </c>
      <c r="O99">
        <v>0.5931</v>
      </c>
      <c r="P99">
        <v>123.34</v>
      </c>
    </row>
    <row r="100" spans="1:16">
      <c r="A100" s="5">
        <v>559686121121</v>
      </c>
      <c r="B100">
        <v>6964.42</v>
      </c>
      <c r="C100">
        <v>58</v>
      </c>
      <c r="D100">
        <v>257</v>
      </c>
      <c r="E100">
        <v>0.1712</v>
      </c>
      <c r="F100">
        <v>158.28</v>
      </c>
      <c r="G100">
        <v>9754.56</v>
      </c>
      <c r="H100">
        <v>81</v>
      </c>
      <c r="I100">
        <v>302</v>
      </c>
      <c r="J100">
        <v>0.1623</v>
      </c>
      <c r="K100">
        <v>199.07</v>
      </c>
      <c r="L100">
        <v>16718.98</v>
      </c>
      <c r="M100">
        <v>139</v>
      </c>
      <c r="N100">
        <v>559</v>
      </c>
      <c r="O100">
        <v>0.3335</v>
      </c>
      <c r="P100">
        <v>357.35</v>
      </c>
    </row>
    <row r="101" spans="1:16">
      <c r="A101" s="5">
        <v>562374577568</v>
      </c>
      <c r="B101">
        <v>212.6</v>
      </c>
      <c r="C101">
        <v>4</v>
      </c>
      <c r="D101">
        <v>75</v>
      </c>
      <c r="E101">
        <v>0.04</v>
      </c>
      <c r="F101">
        <v>70.87</v>
      </c>
      <c r="G101">
        <v>577.57</v>
      </c>
      <c r="H101">
        <v>12</v>
      </c>
      <c r="I101">
        <v>76</v>
      </c>
      <c r="J101">
        <v>0.0658</v>
      </c>
      <c r="K101">
        <v>115.51</v>
      </c>
      <c r="L101">
        <v>790.17</v>
      </c>
      <c r="M101">
        <v>16</v>
      </c>
      <c r="N101">
        <v>151</v>
      </c>
      <c r="O101">
        <v>0.1058</v>
      </c>
      <c r="P101">
        <v>186.38</v>
      </c>
    </row>
    <row r="102" spans="1:16">
      <c r="A102" s="5">
        <v>562674596108</v>
      </c>
      <c r="B102">
        <v>5976.64</v>
      </c>
      <c r="C102">
        <v>204</v>
      </c>
      <c r="D102">
        <v>421</v>
      </c>
      <c r="E102">
        <v>0.1948</v>
      </c>
      <c r="F102">
        <v>72.89</v>
      </c>
      <c r="G102">
        <v>5255.86</v>
      </c>
      <c r="H102">
        <v>176</v>
      </c>
      <c r="I102">
        <v>417</v>
      </c>
      <c r="J102">
        <v>0.1775</v>
      </c>
      <c r="K102">
        <v>71.03</v>
      </c>
      <c r="L102">
        <v>11232.5</v>
      </c>
      <c r="M102">
        <v>380</v>
      </c>
      <c r="N102">
        <v>838</v>
      </c>
      <c r="O102">
        <v>0.3723</v>
      </c>
      <c r="P102">
        <v>143.92</v>
      </c>
    </row>
    <row r="103" spans="1:16">
      <c r="A103" s="5">
        <v>563834177641</v>
      </c>
      <c r="B103">
        <v>17583.1</v>
      </c>
      <c r="C103">
        <v>114</v>
      </c>
      <c r="D103">
        <v>635</v>
      </c>
      <c r="E103">
        <v>0.1244</v>
      </c>
      <c r="F103">
        <v>222.57</v>
      </c>
      <c r="G103">
        <v>18494.35</v>
      </c>
      <c r="H103">
        <v>120</v>
      </c>
      <c r="I103">
        <v>654</v>
      </c>
      <c r="J103">
        <v>0.1407</v>
      </c>
      <c r="K103">
        <v>201.03</v>
      </c>
      <c r="L103">
        <v>36077.45</v>
      </c>
      <c r="M103">
        <v>234</v>
      </c>
      <c r="N103">
        <v>1289</v>
      </c>
      <c r="O103">
        <v>0.2651</v>
      </c>
      <c r="P103">
        <v>423.6</v>
      </c>
    </row>
    <row r="104" spans="1:16">
      <c r="A104" s="5">
        <v>563835009431</v>
      </c>
      <c r="B104">
        <v>5308.34</v>
      </c>
      <c r="C104">
        <v>72</v>
      </c>
      <c r="D104">
        <v>381</v>
      </c>
      <c r="E104">
        <v>0.1155</v>
      </c>
      <c r="F104">
        <v>120.64</v>
      </c>
      <c r="G104">
        <v>2548.61</v>
      </c>
      <c r="H104">
        <v>34</v>
      </c>
      <c r="I104">
        <v>331</v>
      </c>
      <c r="J104">
        <v>0.0785</v>
      </c>
      <c r="K104">
        <v>98.02</v>
      </c>
      <c r="L104">
        <v>7856.95</v>
      </c>
      <c r="M104">
        <v>106</v>
      </c>
      <c r="N104">
        <v>712</v>
      </c>
      <c r="O104">
        <v>0.194</v>
      </c>
      <c r="P104">
        <v>218.66</v>
      </c>
    </row>
    <row r="105" spans="1:16">
      <c r="A105" s="5">
        <v>564135111481</v>
      </c>
      <c r="B105">
        <v>11009.65</v>
      </c>
      <c r="C105">
        <v>90</v>
      </c>
      <c r="D105">
        <v>232</v>
      </c>
      <c r="E105">
        <v>0.2241</v>
      </c>
      <c r="F105">
        <v>211.72</v>
      </c>
      <c r="G105">
        <v>8765.47</v>
      </c>
      <c r="H105">
        <v>73</v>
      </c>
      <c r="I105">
        <v>253</v>
      </c>
      <c r="J105">
        <v>0.2016</v>
      </c>
      <c r="K105">
        <v>171.87</v>
      </c>
      <c r="L105">
        <v>19775.12</v>
      </c>
      <c r="M105">
        <v>163</v>
      </c>
      <c r="N105">
        <v>485</v>
      </c>
      <c r="O105">
        <v>0.4257</v>
      </c>
      <c r="P105">
        <v>383.59</v>
      </c>
    </row>
    <row r="106" spans="1:16">
      <c r="A106" s="5">
        <v>564587383224</v>
      </c>
      <c r="B106">
        <v>67977.52</v>
      </c>
      <c r="C106">
        <v>1353</v>
      </c>
      <c r="D106">
        <v>6363</v>
      </c>
      <c r="E106">
        <v>0.1251</v>
      </c>
      <c r="F106">
        <v>85.4</v>
      </c>
      <c r="G106">
        <v>75518.82</v>
      </c>
      <c r="H106">
        <v>1470</v>
      </c>
      <c r="I106">
        <v>7041</v>
      </c>
      <c r="J106">
        <v>0.1264</v>
      </c>
      <c r="K106">
        <v>84.85</v>
      </c>
      <c r="L106">
        <v>143496.34</v>
      </c>
      <c r="M106">
        <v>2823</v>
      </c>
      <c r="N106">
        <v>13404</v>
      </c>
      <c r="O106">
        <v>0.2515</v>
      </c>
      <c r="P106">
        <v>170.25</v>
      </c>
    </row>
    <row r="107" spans="1:16">
      <c r="A107" s="5">
        <v>566160365748</v>
      </c>
      <c r="B107">
        <v>1132.51</v>
      </c>
      <c r="C107">
        <v>38</v>
      </c>
      <c r="D107">
        <v>208</v>
      </c>
      <c r="E107">
        <v>0.1442</v>
      </c>
      <c r="F107">
        <v>37.75</v>
      </c>
      <c r="G107">
        <v>1078.93</v>
      </c>
      <c r="H107">
        <v>36</v>
      </c>
      <c r="I107">
        <v>190</v>
      </c>
      <c r="J107">
        <v>0.1684</v>
      </c>
      <c r="K107">
        <v>33.72</v>
      </c>
      <c r="L107">
        <v>2211.44</v>
      </c>
      <c r="M107">
        <v>74</v>
      </c>
      <c r="N107">
        <v>398</v>
      </c>
      <c r="O107">
        <v>0.3126</v>
      </c>
      <c r="P107">
        <v>71.47</v>
      </c>
    </row>
    <row r="108" spans="1:16">
      <c r="A108" s="5">
        <v>568629665883</v>
      </c>
      <c r="B108">
        <v>6365.84</v>
      </c>
      <c r="C108">
        <v>5925</v>
      </c>
      <c r="D108">
        <v>17456</v>
      </c>
      <c r="E108">
        <v>0.2501</v>
      </c>
      <c r="F108">
        <v>1.46</v>
      </c>
      <c r="G108">
        <v>4787.77</v>
      </c>
      <c r="H108">
        <v>3973</v>
      </c>
      <c r="I108">
        <v>12377</v>
      </c>
      <c r="J108">
        <v>0.2682</v>
      </c>
      <c r="K108">
        <v>1.44</v>
      </c>
      <c r="L108">
        <v>11153.61</v>
      </c>
      <c r="M108">
        <v>9898</v>
      </c>
      <c r="N108">
        <v>29833</v>
      </c>
      <c r="O108">
        <v>0.5183</v>
      </c>
      <c r="P108">
        <v>2.9</v>
      </c>
    </row>
    <row r="109" spans="1:16">
      <c r="A109" s="5">
        <v>568765915390</v>
      </c>
      <c r="B109">
        <v>4540.96</v>
      </c>
      <c r="C109">
        <v>4254</v>
      </c>
      <c r="D109">
        <v>8093</v>
      </c>
      <c r="E109">
        <v>0.3876</v>
      </c>
      <c r="F109">
        <v>1.45</v>
      </c>
      <c r="G109">
        <v>4511.69</v>
      </c>
      <c r="H109">
        <v>3035</v>
      </c>
      <c r="I109">
        <v>7297</v>
      </c>
      <c r="J109">
        <v>0.3381</v>
      </c>
      <c r="K109">
        <v>1.83</v>
      </c>
      <c r="L109">
        <v>9052.65</v>
      </c>
      <c r="M109">
        <v>7289</v>
      </c>
      <c r="N109">
        <v>15390</v>
      </c>
      <c r="O109">
        <v>0.7257</v>
      </c>
      <c r="P109">
        <v>3.28</v>
      </c>
    </row>
    <row r="110" spans="1:16">
      <c r="A110" s="5">
        <v>569386315777</v>
      </c>
      <c r="B110">
        <v>13790.14</v>
      </c>
      <c r="C110">
        <v>10370</v>
      </c>
      <c r="D110">
        <v>31180</v>
      </c>
      <c r="E110">
        <v>0.2581</v>
      </c>
      <c r="F110">
        <v>1.71</v>
      </c>
      <c r="G110">
        <v>15249.27</v>
      </c>
      <c r="H110">
        <v>10134</v>
      </c>
      <c r="I110">
        <v>31535</v>
      </c>
      <c r="J110">
        <v>0.2608</v>
      </c>
      <c r="K110">
        <v>1.85</v>
      </c>
      <c r="L110">
        <v>29039.41</v>
      </c>
      <c r="M110">
        <v>20504</v>
      </c>
      <c r="N110">
        <v>62715</v>
      </c>
      <c r="O110">
        <v>0.5189</v>
      </c>
      <c r="P110">
        <v>3.56</v>
      </c>
    </row>
    <row r="111" spans="1:16">
      <c r="A111" s="5">
        <v>569438859623</v>
      </c>
      <c r="B111">
        <v>208.64</v>
      </c>
      <c r="C111">
        <v>23</v>
      </c>
      <c r="D111">
        <v>93</v>
      </c>
      <c r="E111">
        <v>0.1183</v>
      </c>
      <c r="F111">
        <v>18.97</v>
      </c>
      <c r="L111">
        <v>208.64</v>
      </c>
      <c r="M111">
        <v>23</v>
      </c>
      <c r="N111">
        <v>93</v>
      </c>
      <c r="O111">
        <v>0.1183</v>
      </c>
      <c r="P111">
        <v>18.97</v>
      </c>
    </row>
    <row r="112" spans="1:16">
      <c r="A112" s="5">
        <v>569781213653</v>
      </c>
      <c r="B112">
        <v>227.09</v>
      </c>
      <c r="C112">
        <v>51</v>
      </c>
      <c r="D112">
        <v>167</v>
      </c>
      <c r="E112">
        <v>0.1736</v>
      </c>
      <c r="F112">
        <v>7.83</v>
      </c>
      <c r="L112">
        <v>227.09</v>
      </c>
      <c r="M112">
        <v>51</v>
      </c>
      <c r="N112">
        <v>167</v>
      </c>
      <c r="O112">
        <v>0.1736</v>
      </c>
      <c r="P112">
        <v>7.83</v>
      </c>
    </row>
    <row r="113" spans="1:16">
      <c r="A113" s="5">
        <v>569909827792</v>
      </c>
      <c r="B113">
        <v>9260.95</v>
      </c>
      <c r="C113">
        <v>317</v>
      </c>
      <c r="D113">
        <v>699</v>
      </c>
      <c r="E113">
        <v>0.1874</v>
      </c>
      <c r="F113">
        <v>70.69</v>
      </c>
      <c r="G113">
        <v>7202.11</v>
      </c>
      <c r="H113">
        <v>248</v>
      </c>
      <c r="I113">
        <v>660</v>
      </c>
      <c r="J113">
        <v>0.1636</v>
      </c>
      <c r="K113">
        <v>66.69</v>
      </c>
      <c r="L113">
        <v>16463.06</v>
      </c>
      <c r="M113">
        <v>565</v>
      </c>
      <c r="N113">
        <v>1359</v>
      </c>
      <c r="O113">
        <v>0.351</v>
      </c>
      <c r="P113">
        <v>137.38</v>
      </c>
    </row>
    <row r="114" spans="1:16">
      <c r="A114" s="5">
        <v>570361375952</v>
      </c>
      <c r="B114">
        <v>1025.21</v>
      </c>
      <c r="C114">
        <v>25</v>
      </c>
      <c r="D114">
        <v>144</v>
      </c>
      <c r="E114">
        <v>0.0833</v>
      </c>
      <c r="F114">
        <v>85.43</v>
      </c>
      <c r="G114">
        <v>828.94</v>
      </c>
      <c r="H114">
        <v>20</v>
      </c>
      <c r="I114">
        <v>132</v>
      </c>
      <c r="J114">
        <v>0.0909</v>
      </c>
      <c r="K114">
        <v>69.08</v>
      </c>
      <c r="L114">
        <v>1854.15</v>
      </c>
      <c r="M114">
        <v>45</v>
      </c>
      <c r="N114">
        <v>276</v>
      </c>
      <c r="O114">
        <v>0.1742</v>
      </c>
      <c r="P114">
        <v>154.51</v>
      </c>
    </row>
    <row r="115" spans="1:16">
      <c r="A115" s="5">
        <v>571250855227</v>
      </c>
      <c r="B115">
        <v>1858.02</v>
      </c>
      <c r="C115">
        <v>411</v>
      </c>
      <c r="D115">
        <v>265</v>
      </c>
      <c r="E115">
        <v>0.2302</v>
      </c>
      <c r="F115">
        <v>30.46</v>
      </c>
      <c r="G115">
        <v>607.7</v>
      </c>
      <c r="H115">
        <v>136</v>
      </c>
      <c r="I115">
        <v>287</v>
      </c>
      <c r="J115">
        <v>0.1638</v>
      </c>
      <c r="K115">
        <v>12.93</v>
      </c>
      <c r="L115">
        <v>2465.72</v>
      </c>
      <c r="M115">
        <v>547</v>
      </c>
      <c r="N115">
        <v>552</v>
      </c>
      <c r="O115">
        <v>0.394</v>
      </c>
      <c r="P115">
        <v>43.39</v>
      </c>
    </row>
    <row r="116" spans="1:16">
      <c r="A116" s="5">
        <v>572262680111</v>
      </c>
      <c r="B116">
        <v>2905.91</v>
      </c>
      <c r="C116">
        <v>130</v>
      </c>
      <c r="D116">
        <v>260</v>
      </c>
      <c r="E116">
        <v>0.2039</v>
      </c>
      <c r="F116">
        <v>54.83</v>
      </c>
      <c r="G116">
        <v>3576.83</v>
      </c>
      <c r="H116">
        <v>155</v>
      </c>
      <c r="I116">
        <v>253</v>
      </c>
      <c r="J116">
        <v>0.2648</v>
      </c>
      <c r="K116">
        <v>53.39</v>
      </c>
      <c r="L116">
        <v>6482.74</v>
      </c>
      <c r="M116">
        <v>285</v>
      </c>
      <c r="N116">
        <v>513</v>
      </c>
      <c r="O116">
        <v>0.4687</v>
      </c>
      <c r="P116">
        <v>108.22</v>
      </c>
    </row>
    <row r="117" spans="1:16">
      <c r="A117" s="5">
        <v>573035985548</v>
      </c>
      <c r="B117">
        <v>19215.39</v>
      </c>
      <c r="C117">
        <v>520</v>
      </c>
      <c r="D117">
        <v>1218</v>
      </c>
      <c r="E117">
        <v>0.2619</v>
      </c>
      <c r="F117">
        <v>60.24</v>
      </c>
      <c r="G117">
        <v>19414.48</v>
      </c>
      <c r="H117">
        <v>524</v>
      </c>
      <c r="I117">
        <v>1231</v>
      </c>
      <c r="J117">
        <v>0.2721</v>
      </c>
      <c r="K117">
        <v>57.95</v>
      </c>
      <c r="L117">
        <v>38629.87</v>
      </c>
      <c r="M117">
        <v>1044</v>
      </c>
      <c r="N117">
        <v>2449</v>
      </c>
      <c r="O117">
        <v>0.534</v>
      </c>
      <c r="P117">
        <v>118.19</v>
      </c>
    </row>
    <row r="118" spans="1:16">
      <c r="A118" s="5">
        <v>573160835361</v>
      </c>
      <c r="B118">
        <v>7018.5</v>
      </c>
      <c r="C118">
        <v>341</v>
      </c>
      <c r="D118">
        <v>1874</v>
      </c>
      <c r="E118">
        <v>0.1393</v>
      </c>
      <c r="F118">
        <v>26.89</v>
      </c>
      <c r="G118">
        <v>7986.71</v>
      </c>
      <c r="H118">
        <v>380</v>
      </c>
      <c r="I118">
        <v>1880</v>
      </c>
      <c r="J118">
        <v>0.1452</v>
      </c>
      <c r="K118">
        <v>29.26</v>
      </c>
      <c r="L118">
        <v>15005.21</v>
      </c>
      <c r="M118">
        <v>721</v>
      </c>
      <c r="N118">
        <v>3754</v>
      </c>
      <c r="O118">
        <v>0.2845</v>
      </c>
      <c r="P118">
        <v>56.15</v>
      </c>
    </row>
    <row r="119" spans="1:16">
      <c r="A119" s="5">
        <v>574118879871</v>
      </c>
      <c r="G119">
        <v>157.22</v>
      </c>
      <c r="H119">
        <v>40</v>
      </c>
      <c r="I119">
        <v>90</v>
      </c>
      <c r="J119">
        <v>0.2222</v>
      </c>
      <c r="K119">
        <v>7.86</v>
      </c>
      <c r="L119">
        <v>157.22</v>
      </c>
      <c r="M119">
        <v>40</v>
      </c>
      <c r="N119">
        <v>90</v>
      </c>
      <c r="O119">
        <v>0.2222</v>
      </c>
      <c r="P119">
        <v>7.86</v>
      </c>
    </row>
    <row r="120" spans="1:16">
      <c r="A120" s="5">
        <v>574308070162</v>
      </c>
      <c r="B120">
        <v>90390.46</v>
      </c>
      <c r="C120">
        <v>2471</v>
      </c>
      <c r="D120">
        <v>8381</v>
      </c>
      <c r="E120">
        <v>0.1382</v>
      </c>
      <c r="F120">
        <v>78.06</v>
      </c>
      <c r="G120">
        <v>101452.39</v>
      </c>
      <c r="H120">
        <v>2831</v>
      </c>
      <c r="I120">
        <v>8066</v>
      </c>
      <c r="J120">
        <v>0.1649</v>
      </c>
      <c r="K120">
        <v>76.28</v>
      </c>
      <c r="L120">
        <v>191842.85</v>
      </c>
      <c r="M120">
        <v>5302</v>
      </c>
      <c r="N120">
        <v>16447</v>
      </c>
      <c r="O120">
        <v>0.3031</v>
      </c>
      <c r="P120">
        <v>154.34</v>
      </c>
    </row>
    <row r="121" spans="1:16">
      <c r="A121" s="5">
        <v>574520036128</v>
      </c>
      <c r="B121">
        <v>6490.57</v>
      </c>
      <c r="C121">
        <v>169</v>
      </c>
      <c r="D121">
        <v>797</v>
      </c>
      <c r="E121">
        <v>0.1355</v>
      </c>
      <c r="F121">
        <v>60.1</v>
      </c>
      <c r="G121">
        <v>8268.1</v>
      </c>
      <c r="H121">
        <v>214</v>
      </c>
      <c r="I121">
        <v>832</v>
      </c>
      <c r="J121">
        <v>0.1683</v>
      </c>
      <c r="K121">
        <v>59.06</v>
      </c>
      <c r="L121">
        <v>14758.67</v>
      </c>
      <c r="M121">
        <v>383</v>
      </c>
      <c r="N121">
        <v>1629</v>
      </c>
      <c r="O121">
        <v>0.3038</v>
      </c>
      <c r="P121">
        <v>119.16</v>
      </c>
    </row>
    <row r="122" spans="1:16">
      <c r="A122" s="5">
        <v>574624025153</v>
      </c>
      <c r="B122">
        <v>46184.03</v>
      </c>
      <c r="C122">
        <v>1383</v>
      </c>
      <c r="D122">
        <v>4096</v>
      </c>
      <c r="E122">
        <v>0.1714</v>
      </c>
      <c r="F122">
        <v>65.79</v>
      </c>
      <c r="G122">
        <v>40251.81</v>
      </c>
      <c r="H122">
        <v>1195</v>
      </c>
      <c r="I122">
        <v>4175</v>
      </c>
      <c r="J122">
        <v>0.1705</v>
      </c>
      <c r="K122">
        <v>56.53</v>
      </c>
      <c r="L122">
        <v>86435.84</v>
      </c>
      <c r="M122">
        <v>2578</v>
      </c>
      <c r="N122">
        <v>8271</v>
      </c>
      <c r="O122">
        <v>0.3419</v>
      </c>
      <c r="P122">
        <v>122.32</v>
      </c>
    </row>
    <row r="123" spans="1:16">
      <c r="A123" s="5">
        <v>574735494600</v>
      </c>
      <c r="G123">
        <v>160.32</v>
      </c>
      <c r="H123">
        <v>3</v>
      </c>
      <c r="I123">
        <v>45</v>
      </c>
      <c r="J123">
        <v>0.0444</v>
      </c>
      <c r="K123">
        <v>80.16</v>
      </c>
      <c r="L123">
        <v>160.32</v>
      </c>
      <c r="M123">
        <v>3</v>
      </c>
      <c r="N123">
        <v>45</v>
      </c>
      <c r="O123">
        <v>0.0444</v>
      </c>
      <c r="P123">
        <v>80.16</v>
      </c>
    </row>
    <row r="124" spans="1:16">
      <c r="A124" s="5">
        <v>574736366653</v>
      </c>
      <c r="B124">
        <v>3096.95</v>
      </c>
      <c r="C124">
        <v>136</v>
      </c>
      <c r="D124">
        <v>250</v>
      </c>
      <c r="E124">
        <v>0.292</v>
      </c>
      <c r="F124">
        <v>42.42</v>
      </c>
      <c r="G124">
        <v>4557.27</v>
      </c>
      <c r="H124">
        <v>199</v>
      </c>
      <c r="I124">
        <v>223</v>
      </c>
      <c r="J124">
        <v>0.3363</v>
      </c>
      <c r="K124">
        <v>60.76</v>
      </c>
      <c r="L124">
        <v>7654.22</v>
      </c>
      <c r="M124">
        <v>335</v>
      </c>
      <c r="N124">
        <v>473</v>
      </c>
      <c r="O124">
        <v>0.6283</v>
      </c>
      <c r="P124">
        <v>103.18</v>
      </c>
    </row>
    <row r="125" spans="1:16">
      <c r="A125" s="5">
        <v>574838039203</v>
      </c>
      <c r="B125">
        <v>259.22</v>
      </c>
      <c r="C125">
        <v>12</v>
      </c>
      <c r="D125">
        <v>43</v>
      </c>
      <c r="E125">
        <v>0.1861</v>
      </c>
      <c r="F125">
        <v>32.4</v>
      </c>
      <c r="G125">
        <v>310.82</v>
      </c>
      <c r="H125">
        <v>15</v>
      </c>
      <c r="I125">
        <v>54</v>
      </c>
      <c r="J125">
        <v>0.1482</v>
      </c>
      <c r="K125">
        <v>38.85</v>
      </c>
      <c r="L125">
        <v>570.04</v>
      </c>
      <c r="M125">
        <v>27</v>
      </c>
      <c r="N125">
        <v>97</v>
      </c>
      <c r="O125">
        <v>0.3343</v>
      </c>
      <c r="P125">
        <v>71.25</v>
      </c>
    </row>
    <row r="126" spans="1:16">
      <c r="A126" s="5">
        <v>575961933882</v>
      </c>
      <c r="B126">
        <v>392.37</v>
      </c>
      <c r="C126">
        <v>16</v>
      </c>
      <c r="D126">
        <v>71</v>
      </c>
      <c r="E126">
        <v>0.1831</v>
      </c>
      <c r="F126">
        <v>30.18</v>
      </c>
      <c r="G126">
        <v>593.56</v>
      </c>
      <c r="H126">
        <v>25</v>
      </c>
      <c r="I126">
        <v>92</v>
      </c>
      <c r="J126">
        <v>0.163</v>
      </c>
      <c r="K126">
        <v>39.57</v>
      </c>
      <c r="L126">
        <v>985.93</v>
      </c>
      <c r="M126">
        <v>41</v>
      </c>
      <c r="N126">
        <v>163</v>
      </c>
      <c r="O126">
        <v>0.3461</v>
      </c>
      <c r="P126">
        <v>69.75</v>
      </c>
    </row>
    <row r="127" spans="1:16">
      <c r="A127" s="5">
        <v>576123419275</v>
      </c>
      <c r="B127">
        <v>234.69</v>
      </c>
      <c r="C127">
        <v>27</v>
      </c>
      <c r="D127">
        <v>155</v>
      </c>
      <c r="E127">
        <v>0.0903</v>
      </c>
      <c r="F127">
        <v>16.76</v>
      </c>
      <c r="G127">
        <v>224.95</v>
      </c>
      <c r="H127">
        <v>23</v>
      </c>
      <c r="I127">
        <v>113</v>
      </c>
      <c r="J127">
        <v>0.1062</v>
      </c>
      <c r="K127">
        <v>18.75</v>
      </c>
      <c r="L127">
        <v>459.64</v>
      </c>
      <c r="M127">
        <v>50</v>
      </c>
      <c r="N127">
        <v>268</v>
      </c>
      <c r="O127">
        <v>0.1965</v>
      </c>
      <c r="P127">
        <v>35.51</v>
      </c>
    </row>
    <row r="128" spans="1:16">
      <c r="A128" s="5">
        <v>576130979060</v>
      </c>
      <c r="B128">
        <v>2875.02</v>
      </c>
      <c r="C128">
        <v>148</v>
      </c>
      <c r="D128">
        <v>1136</v>
      </c>
      <c r="E128">
        <v>0.0959</v>
      </c>
      <c r="F128">
        <v>26.38</v>
      </c>
      <c r="G128">
        <v>3121.99</v>
      </c>
      <c r="H128">
        <v>161</v>
      </c>
      <c r="I128">
        <v>1190</v>
      </c>
      <c r="J128">
        <v>0.1101</v>
      </c>
      <c r="K128">
        <v>23.83</v>
      </c>
      <c r="L128">
        <v>5997.01</v>
      </c>
      <c r="M128">
        <v>309</v>
      </c>
      <c r="N128">
        <v>2326</v>
      </c>
      <c r="O128">
        <v>0.206</v>
      </c>
      <c r="P128">
        <v>50.21</v>
      </c>
    </row>
    <row r="129" spans="1:16">
      <c r="A129" s="5">
        <v>577037788975</v>
      </c>
      <c r="B129">
        <v>17261.45</v>
      </c>
      <c r="C129">
        <v>1020</v>
      </c>
      <c r="D129">
        <v>2611</v>
      </c>
      <c r="E129">
        <v>0.2084</v>
      </c>
      <c r="F129">
        <v>31.73</v>
      </c>
      <c r="G129">
        <v>15915.12</v>
      </c>
      <c r="H129">
        <v>926</v>
      </c>
      <c r="I129">
        <v>2592</v>
      </c>
      <c r="J129">
        <v>0.1898</v>
      </c>
      <c r="K129">
        <v>32.35</v>
      </c>
      <c r="L129">
        <v>33176.57</v>
      </c>
      <c r="M129">
        <v>1946</v>
      </c>
      <c r="N129">
        <v>5203</v>
      </c>
      <c r="O129">
        <v>0.3982</v>
      </c>
      <c r="P129">
        <v>64.08</v>
      </c>
    </row>
    <row r="130" spans="1:16">
      <c r="A130" s="5">
        <v>577184412748</v>
      </c>
      <c r="B130">
        <v>5570.69</v>
      </c>
      <c r="C130">
        <v>161</v>
      </c>
      <c r="D130">
        <v>888</v>
      </c>
      <c r="E130">
        <v>0.125</v>
      </c>
      <c r="F130">
        <v>50.19</v>
      </c>
      <c r="G130">
        <v>6328.27</v>
      </c>
      <c r="H130">
        <v>185</v>
      </c>
      <c r="I130">
        <v>843</v>
      </c>
      <c r="J130">
        <v>0.1424</v>
      </c>
      <c r="K130">
        <v>52.74</v>
      </c>
      <c r="L130">
        <v>11898.96</v>
      </c>
      <c r="M130">
        <v>346</v>
      </c>
      <c r="N130">
        <v>1731</v>
      </c>
      <c r="O130">
        <v>0.2674</v>
      </c>
      <c r="P130">
        <v>102.93</v>
      </c>
    </row>
    <row r="131" spans="1:16">
      <c r="A131" s="5">
        <v>578894356956</v>
      </c>
      <c r="G131">
        <v>461.11</v>
      </c>
      <c r="H131">
        <v>18</v>
      </c>
      <c r="I131">
        <v>122</v>
      </c>
      <c r="J131">
        <v>0.1393</v>
      </c>
      <c r="K131">
        <v>27.12</v>
      </c>
      <c r="L131">
        <v>461.11</v>
      </c>
      <c r="M131">
        <v>18</v>
      </c>
      <c r="N131">
        <v>122</v>
      </c>
      <c r="O131">
        <v>0.1393</v>
      </c>
      <c r="P131">
        <v>27.12</v>
      </c>
    </row>
    <row r="132" spans="1:16">
      <c r="A132" s="5">
        <v>579975467115</v>
      </c>
      <c r="B132">
        <v>14438.94</v>
      </c>
      <c r="C132">
        <v>798</v>
      </c>
      <c r="D132">
        <v>1948</v>
      </c>
      <c r="E132">
        <v>0.2279</v>
      </c>
      <c r="F132">
        <v>32.52</v>
      </c>
      <c r="G132">
        <v>14062.46</v>
      </c>
      <c r="H132">
        <v>768</v>
      </c>
      <c r="I132">
        <v>1894</v>
      </c>
      <c r="J132">
        <v>0.2418</v>
      </c>
      <c r="K132">
        <v>30.7</v>
      </c>
      <c r="L132">
        <v>28501.4</v>
      </c>
      <c r="M132">
        <v>1566</v>
      </c>
      <c r="N132">
        <v>3842</v>
      </c>
      <c r="O132">
        <v>0.4697</v>
      </c>
      <c r="P132">
        <v>63.22</v>
      </c>
    </row>
    <row r="133" spans="1:16">
      <c r="A133" s="5">
        <v>581521081842</v>
      </c>
      <c r="B133">
        <v>6203.76</v>
      </c>
      <c r="C133">
        <v>247</v>
      </c>
      <c r="D133">
        <v>724</v>
      </c>
      <c r="E133">
        <v>0.1975</v>
      </c>
      <c r="F133">
        <v>43.38</v>
      </c>
      <c r="G133">
        <v>5988.62</v>
      </c>
      <c r="H133">
        <v>242</v>
      </c>
      <c r="I133">
        <v>662</v>
      </c>
      <c r="J133">
        <v>0.2145</v>
      </c>
      <c r="K133">
        <v>42.17</v>
      </c>
      <c r="L133">
        <v>12192.38</v>
      </c>
      <c r="M133">
        <v>489</v>
      </c>
      <c r="N133">
        <v>1386</v>
      </c>
      <c r="O133">
        <v>0.412</v>
      </c>
      <c r="P133">
        <v>85.55</v>
      </c>
    </row>
    <row r="134" spans="1:16">
      <c r="A134" s="5">
        <v>583643847514</v>
      </c>
      <c r="B134">
        <v>4527.09</v>
      </c>
      <c r="C134">
        <v>101</v>
      </c>
      <c r="D134">
        <v>503</v>
      </c>
      <c r="E134">
        <v>0.1173</v>
      </c>
      <c r="F134">
        <v>76.73</v>
      </c>
      <c r="G134">
        <v>4950.15</v>
      </c>
      <c r="H134">
        <v>109</v>
      </c>
      <c r="I134">
        <v>526</v>
      </c>
      <c r="J134">
        <v>0.116</v>
      </c>
      <c r="K134">
        <v>81.15</v>
      </c>
      <c r="L134">
        <v>9477.24</v>
      </c>
      <c r="M134">
        <v>210</v>
      </c>
      <c r="N134">
        <v>1029</v>
      </c>
      <c r="O134">
        <v>0.2333</v>
      </c>
      <c r="P134">
        <v>157.88</v>
      </c>
    </row>
    <row r="135" spans="1:16">
      <c r="A135" s="5">
        <v>584257403229</v>
      </c>
      <c r="B135">
        <v>3602.51</v>
      </c>
      <c r="C135">
        <v>263</v>
      </c>
      <c r="D135">
        <v>636</v>
      </c>
      <c r="E135">
        <v>0.1997</v>
      </c>
      <c r="F135">
        <v>28.37</v>
      </c>
      <c r="G135">
        <v>2924.36</v>
      </c>
      <c r="H135">
        <v>212</v>
      </c>
      <c r="I135">
        <v>614</v>
      </c>
      <c r="J135">
        <v>0.1612</v>
      </c>
      <c r="K135">
        <v>29.54</v>
      </c>
      <c r="L135">
        <v>6526.87</v>
      </c>
      <c r="M135">
        <v>475</v>
      </c>
      <c r="N135">
        <v>1250</v>
      </c>
      <c r="O135">
        <v>0.3609</v>
      </c>
      <c r="P135">
        <v>57.91</v>
      </c>
    </row>
    <row r="136" spans="1:16">
      <c r="A136" s="5">
        <v>584436823460</v>
      </c>
      <c r="B136">
        <v>35287.38</v>
      </c>
      <c r="C136">
        <v>2029</v>
      </c>
      <c r="D136">
        <v>5031</v>
      </c>
      <c r="E136">
        <v>0.2008</v>
      </c>
      <c r="F136">
        <v>34.94</v>
      </c>
      <c r="G136">
        <v>31333.88</v>
      </c>
      <c r="H136">
        <v>1789</v>
      </c>
      <c r="I136">
        <v>4628</v>
      </c>
      <c r="J136">
        <v>0.2113</v>
      </c>
      <c r="K136">
        <v>32.04</v>
      </c>
      <c r="L136">
        <v>66621.26</v>
      </c>
      <c r="M136">
        <v>3818</v>
      </c>
      <c r="N136">
        <v>9659</v>
      </c>
      <c r="O136">
        <v>0.4121</v>
      </c>
      <c r="P136">
        <v>66.98</v>
      </c>
    </row>
    <row r="137" spans="1:16">
      <c r="A137" s="5">
        <v>585050518231</v>
      </c>
      <c r="B137">
        <v>873.46</v>
      </c>
      <c r="C137">
        <v>117</v>
      </c>
      <c r="D137">
        <v>247</v>
      </c>
      <c r="E137">
        <v>0.2024</v>
      </c>
      <c r="F137">
        <v>17.47</v>
      </c>
      <c r="G137">
        <v>1331.03</v>
      </c>
      <c r="H137">
        <v>180</v>
      </c>
      <c r="I137">
        <v>293</v>
      </c>
      <c r="J137">
        <v>0.2457</v>
      </c>
      <c r="K137">
        <v>18.49</v>
      </c>
      <c r="L137">
        <v>2204.49</v>
      </c>
      <c r="M137">
        <v>297</v>
      </c>
      <c r="N137">
        <v>540</v>
      </c>
      <c r="O137">
        <v>0.4481</v>
      </c>
      <c r="P137">
        <v>35.96</v>
      </c>
    </row>
    <row r="138" spans="1:16">
      <c r="A138" s="5">
        <v>586951697361</v>
      </c>
      <c r="B138">
        <v>542.48</v>
      </c>
      <c r="C138">
        <v>11</v>
      </c>
      <c r="D138">
        <v>251</v>
      </c>
      <c r="E138">
        <v>0.0398</v>
      </c>
      <c r="F138">
        <v>54.25</v>
      </c>
      <c r="G138">
        <v>689.38</v>
      </c>
      <c r="H138">
        <v>14</v>
      </c>
      <c r="I138">
        <v>310</v>
      </c>
      <c r="J138">
        <v>0.0323</v>
      </c>
      <c r="K138">
        <v>68.94</v>
      </c>
      <c r="L138">
        <v>1231.86</v>
      </c>
      <c r="M138">
        <v>25</v>
      </c>
      <c r="N138">
        <v>561</v>
      </c>
      <c r="O138">
        <v>0.0721</v>
      </c>
      <c r="P138">
        <v>123.19</v>
      </c>
    </row>
    <row r="139" spans="1:16">
      <c r="A139" s="5">
        <v>587015100676</v>
      </c>
      <c r="B139">
        <v>37913.5</v>
      </c>
      <c r="C139">
        <v>1024</v>
      </c>
      <c r="D139">
        <v>3270</v>
      </c>
      <c r="E139">
        <v>0.1499</v>
      </c>
      <c r="F139">
        <v>77.37</v>
      </c>
      <c r="G139">
        <v>25549.28</v>
      </c>
      <c r="H139">
        <v>679</v>
      </c>
      <c r="I139">
        <v>3276</v>
      </c>
      <c r="J139">
        <v>0.1029</v>
      </c>
      <c r="K139">
        <v>75.81</v>
      </c>
      <c r="L139">
        <v>63462.78</v>
      </c>
      <c r="M139">
        <v>1703</v>
      </c>
      <c r="N139">
        <v>6546</v>
      </c>
      <c r="O139">
        <v>0.2528</v>
      </c>
      <c r="P139">
        <v>153.18</v>
      </c>
    </row>
    <row r="140" spans="1:16">
      <c r="A140" s="5">
        <v>587234267079</v>
      </c>
      <c r="B140">
        <v>92690.12</v>
      </c>
      <c r="C140">
        <v>9540</v>
      </c>
      <c r="D140">
        <v>25090</v>
      </c>
      <c r="E140">
        <v>0.2887</v>
      </c>
      <c r="F140">
        <v>12.8</v>
      </c>
      <c r="G140">
        <v>110331.81</v>
      </c>
      <c r="H140">
        <v>11315</v>
      </c>
      <c r="I140">
        <v>28240</v>
      </c>
      <c r="J140">
        <v>0.299</v>
      </c>
      <c r="K140">
        <v>13.06</v>
      </c>
      <c r="L140">
        <v>203021.93</v>
      </c>
      <c r="M140">
        <v>20855</v>
      </c>
      <c r="N140">
        <v>53330</v>
      </c>
      <c r="O140">
        <v>0.5877</v>
      </c>
      <c r="P140">
        <v>25.86</v>
      </c>
    </row>
    <row r="141" spans="1:16">
      <c r="A141" s="5">
        <v>587241915065</v>
      </c>
      <c r="B141">
        <v>2030.97</v>
      </c>
      <c r="C141">
        <v>72</v>
      </c>
      <c r="D141">
        <v>327</v>
      </c>
      <c r="E141">
        <v>0.1346</v>
      </c>
      <c r="F141">
        <v>46.16</v>
      </c>
      <c r="G141">
        <v>1575.07</v>
      </c>
      <c r="H141">
        <v>57</v>
      </c>
      <c r="I141">
        <v>338</v>
      </c>
      <c r="J141">
        <v>0.1095</v>
      </c>
      <c r="K141">
        <v>42.57</v>
      </c>
      <c r="L141">
        <v>3606.04</v>
      </c>
      <c r="M141">
        <v>129</v>
      </c>
      <c r="N141">
        <v>665</v>
      </c>
      <c r="O141">
        <v>0.2441</v>
      </c>
      <c r="P141">
        <v>88.73</v>
      </c>
    </row>
    <row r="142" spans="1:16">
      <c r="A142" s="5">
        <v>587405880719</v>
      </c>
      <c r="B142">
        <v>2865</v>
      </c>
      <c r="C142">
        <v>25</v>
      </c>
      <c r="D142">
        <v>781</v>
      </c>
      <c r="E142">
        <v>0.0269</v>
      </c>
      <c r="F142">
        <v>136.43</v>
      </c>
      <c r="G142">
        <v>3057.71</v>
      </c>
      <c r="H142">
        <v>27</v>
      </c>
      <c r="I142">
        <v>855</v>
      </c>
      <c r="J142">
        <v>0.0281</v>
      </c>
      <c r="K142">
        <v>127.4</v>
      </c>
      <c r="L142">
        <v>5922.71</v>
      </c>
      <c r="M142">
        <v>52</v>
      </c>
      <c r="N142">
        <v>1636</v>
      </c>
      <c r="O142">
        <v>0.055</v>
      </c>
      <c r="P142">
        <v>263.83</v>
      </c>
    </row>
    <row r="143" spans="1:16">
      <c r="A143" s="5">
        <v>587409020085</v>
      </c>
      <c r="B143">
        <v>4256.55</v>
      </c>
      <c r="C143">
        <v>39</v>
      </c>
      <c r="D143">
        <v>507</v>
      </c>
      <c r="E143">
        <v>0.0434</v>
      </c>
      <c r="F143">
        <v>193.48</v>
      </c>
      <c r="G143">
        <v>3462.23</v>
      </c>
      <c r="H143">
        <v>32</v>
      </c>
      <c r="I143">
        <v>487</v>
      </c>
      <c r="J143">
        <v>0.0534</v>
      </c>
      <c r="K143">
        <v>133.16</v>
      </c>
      <c r="L143">
        <v>7718.78</v>
      </c>
      <c r="M143">
        <v>71</v>
      </c>
      <c r="N143">
        <v>994</v>
      </c>
      <c r="O143">
        <v>0.0968</v>
      </c>
      <c r="P143">
        <v>326.64</v>
      </c>
    </row>
    <row r="144" spans="1:16">
      <c r="A144" s="5">
        <v>587516703876</v>
      </c>
      <c r="B144">
        <v>117637.55</v>
      </c>
      <c r="C144">
        <v>3120</v>
      </c>
      <c r="D144">
        <v>12655</v>
      </c>
      <c r="E144">
        <v>0.1117</v>
      </c>
      <c r="F144">
        <v>83.25</v>
      </c>
      <c r="G144">
        <v>143389.41</v>
      </c>
      <c r="H144">
        <v>3975</v>
      </c>
      <c r="I144">
        <v>13084</v>
      </c>
      <c r="J144">
        <v>0.1289</v>
      </c>
      <c r="K144">
        <v>85.05</v>
      </c>
      <c r="L144">
        <v>261026.96</v>
      </c>
      <c r="M144">
        <v>7095</v>
      </c>
      <c r="N144">
        <v>25739</v>
      </c>
      <c r="O144">
        <v>0.2406</v>
      </c>
      <c r="P144">
        <v>168.3</v>
      </c>
    </row>
    <row r="145" spans="1:16">
      <c r="A145" s="5">
        <v>588993275843</v>
      </c>
      <c r="B145">
        <v>4266.43</v>
      </c>
      <c r="C145">
        <v>146</v>
      </c>
      <c r="D145">
        <v>552</v>
      </c>
      <c r="E145">
        <v>0.1522</v>
      </c>
      <c r="F145">
        <v>50.79</v>
      </c>
      <c r="G145">
        <v>3682.88</v>
      </c>
      <c r="H145">
        <v>125</v>
      </c>
      <c r="I145">
        <v>471</v>
      </c>
      <c r="J145">
        <v>0.155</v>
      </c>
      <c r="K145">
        <v>50.45</v>
      </c>
      <c r="L145">
        <v>7949.31</v>
      </c>
      <c r="M145">
        <v>271</v>
      </c>
      <c r="N145">
        <v>1023</v>
      </c>
      <c r="O145">
        <v>0.3072</v>
      </c>
      <c r="P145">
        <v>101.24</v>
      </c>
    </row>
    <row r="146" spans="1:16">
      <c r="A146" s="5">
        <v>589329976605</v>
      </c>
      <c r="B146">
        <v>512.61</v>
      </c>
      <c r="C146">
        <v>63</v>
      </c>
      <c r="D146">
        <v>162</v>
      </c>
      <c r="E146">
        <v>0.179</v>
      </c>
      <c r="F146">
        <v>17.68</v>
      </c>
      <c r="G146">
        <v>675.26</v>
      </c>
      <c r="H146">
        <v>78</v>
      </c>
      <c r="I146">
        <v>156</v>
      </c>
      <c r="J146">
        <v>0.2692</v>
      </c>
      <c r="K146">
        <v>16.08</v>
      </c>
      <c r="L146">
        <v>1187.87</v>
      </c>
      <c r="M146">
        <v>141</v>
      </c>
      <c r="N146">
        <v>318</v>
      </c>
      <c r="O146">
        <v>0.4482</v>
      </c>
      <c r="P146">
        <v>33.76</v>
      </c>
    </row>
    <row r="147" spans="1:16">
      <c r="A147" s="5">
        <v>589377945837</v>
      </c>
      <c r="B147">
        <v>11362.78</v>
      </c>
      <c r="C147">
        <v>360</v>
      </c>
      <c r="D147">
        <v>2049</v>
      </c>
      <c r="E147">
        <v>0.0835</v>
      </c>
      <c r="F147">
        <v>66.45</v>
      </c>
      <c r="G147">
        <v>11812.05</v>
      </c>
      <c r="H147">
        <v>374</v>
      </c>
      <c r="I147">
        <v>2054</v>
      </c>
      <c r="J147">
        <v>0.0876</v>
      </c>
      <c r="K147">
        <v>65.62</v>
      </c>
      <c r="L147">
        <v>23174.83</v>
      </c>
      <c r="M147">
        <v>734</v>
      </c>
      <c r="N147">
        <v>4103</v>
      </c>
      <c r="O147">
        <v>0.1711</v>
      </c>
      <c r="P147">
        <v>132.07</v>
      </c>
    </row>
    <row r="148" spans="1:16">
      <c r="A148" s="5">
        <v>589590595246</v>
      </c>
      <c r="B148">
        <v>20730.09</v>
      </c>
      <c r="C148">
        <v>1511</v>
      </c>
      <c r="D148">
        <v>5203</v>
      </c>
      <c r="E148">
        <v>0.1524</v>
      </c>
      <c r="F148">
        <v>26.14</v>
      </c>
      <c r="G148">
        <v>24741.09</v>
      </c>
      <c r="H148">
        <v>1793</v>
      </c>
      <c r="I148">
        <v>5219</v>
      </c>
      <c r="J148">
        <v>0.1552</v>
      </c>
      <c r="K148">
        <v>30.54</v>
      </c>
      <c r="L148">
        <v>45471.18</v>
      </c>
      <c r="M148">
        <v>3304</v>
      </c>
      <c r="N148">
        <v>10422</v>
      </c>
      <c r="O148">
        <v>0.3076</v>
      </c>
      <c r="P148">
        <v>56.68</v>
      </c>
    </row>
    <row r="149" spans="1:16">
      <c r="A149" s="5">
        <v>589851591771</v>
      </c>
      <c r="B149">
        <v>9773.93</v>
      </c>
      <c r="C149">
        <v>281</v>
      </c>
      <c r="D149">
        <v>1037</v>
      </c>
      <c r="E149">
        <v>0.1379</v>
      </c>
      <c r="F149">
        <v>68.35</v>
      </c>
      <c r="G149">
        <v>14184.5</v>
      </c>
      <c r="H149">
        <v>407</v>
      </c>
      <c r="I149">
        <v>1265</v>
      </c>
      <c r="J149">
        <v>0.1881</v>
      </c>
      <c r="K149">
        <v>59.6</v>
      </c>
      <c r="L149">
        <v>23958.43</v>
      </c>
      <c r="M149">
        <v>688</v>
      </c>
      <c r="N149">
        <v>2302</v>
      </c>
      <c r="O149">
        <v>0.326</v>
      </c>
      <c r="P149">
        <v>127.95</v>
      </c>
    </row>
    <row r="150" spans="1:16">
      <c r="A150" s="5">
        <v>591439605080</v>
      </c>
      <c r="B150">
        <v>1222.46</v>
      </c>
      <c r="C150">
        <v>160</v>
      </c>
      <c r="D150">
        <v>697</v>
      </c>
      <c r="E150">
        <v>0.1951</v>
      </c>
      <c r="F150">
        <v>8.99</v>
      </c>
      <c r="G150">
        <v>1110.9</v>
      </c>
      <c r="H150">
        <v>142</v>
      </c>
      <c r="I150">
        <v>702</v>
      </c>
      <c r="J150">
        <v>0.1652</v>
      </c>
      <c r="K150">
        <v>9.58</v>
      </c>
      <c r="L150">
        <v>2333.36</v>
      </c>
      <c r="M150">
        <v>302</v>
      </c>
      <c r="N150">
        <v>1399</v>
      </c>
      <c r="O150">
        <v>0.3603</v>
      </c>
      <c r="P150">
        <v>18.57</v>
      </c>
    </row>
    <row r="151" spans="1:16">
      <c r="A151" s="5">
        <v>592049049728</v>
      </c>
      <c r="B151">
        <v>4006.61</v>
      </c>
      <c r="C151">
        <v>85</v>
      </c>
      <c r="D151">
        <v>288</v>
      </c>
      <c r="E151">
        <v>0.191</v>
      </c>
      <c r="F151">
        <v>72.85</v>
      </c>
      <c r="G151">
        <v>3996.94</v>
      </c>
      <c r="H151">
        <v>86</v>
      </c>
      <c r="I151">
        <v>294</v>
      </c>
      <c r="J151">
        <v>0.1769</v>
      </c>
      <c r="K151">
        <v>76.86</v>
      </c>
      <c r="L151">
        <v>8003.55</v>
      </c>
      <c r="M151">
        <v>171</v>
      </c>
      <c r="N151">
        <v>582</v>
      </c>
      <c r="O151">
        <v>0.3679</v>
      </c>
      <c r="P151">
        <v>149.71</v>
      </c>
    </row>
    <row r="152" spans="1:16">
      <c r="A152" s="5">
        <v>592501952315</v>
      </c>
      <c r="B152">
        <v>2924.82</v>
      </c>
      <c r="C152">
        <v>287</v>
      </c>
      <c r="D152">
        <v>637</v>
      </c>
      <c r="E152">
        <v>0.2685</v>
      </c>
      <c r="F152">
        <v>17.1</v>
      </c>
      <c r="G152">
        <v>2799.8</v>
      </c>
      <c r="H152">
        <v>281</v>
      </c>
      <c r="I152">
        <v>618</v>
      </c>
      <c r="J152">
        <v>0.2718</v>
      </c>
      <c r="K152">
        <v>16.67</v>
      </c>
      <c r="L152">
        <v>5724.62</v>
      </c>
      <c r="M152">
        <v>568</v>
      </c>
      <c r="N152">
        <v>1255</v>
      </c>
      <c r="O152">
        <v>0.5403</v>
      </c>
      <c r="P152">
        <v>33.77</v>
      </c>
    </row>
    <row r="153" spans="1:16">
      <c r="A153" s="5">
        <v>592505020153</v>
      </c>
      <c r="B153">
        <v>5641.76</v>
      </c>
      <c r="C153">
        <v>728</v>
      </c>
      <c r="D153">
        <v>965</v>
      </c>
      <c r="E153">
        <v>0.3254</v>
      </c>
      <c r="F153">
        <v>17.97</v>
      </c>
      <c r="G153">
        <v>5235.37</v>
      </c>
      <c r="H153">
        <v>676</v>
      </c>
      <c r="I153">
        <v>1001</v>
      </c>
      <c r="J153">
        <v>0.3107</v>
      </c>
      <c r="K153">
        <v>16.83</v>
      </c>
      <c r="L153">
        <v>10877.13</v>
      </c>
      <c r="M153">
        <v>1404</v>
      </c>
      <c r="N153">
        <v>1966</v>
      </c>
      <c r="O153">
        <v>0.6361</v>
      </c>
      <c r="P153">
        <v>34.8</v>
      </c>
    </row>
    <row r="154" spans="1:16">
      <c r="A154" s="5">
        <v>592722485900</v>
      </c>
      <c r="B154">
        <v>2059.59</v>
      </c>
      <c r="C154">
        <v>251</v>
      </c>
      <c r="D154">
        <v>511</v>
      </c>
      <c r="E154">
        <v>0.2368</v>
      </c>
      <c r="F154">
        <v>17.02</v>
      </c>
      <c r="G154">
        <v>2347.96</v>
      </c>
      <c r="H154">
        <v>285</v>
      </c>
      <c r="I154">
        <v>516</v>
      </c>
      <c r="J154">
        <v>0.2674</v>
      </c>
      <c r="K154">
        <v>17.01</v>
      </c>
      <c r="L154">
        <v>4407.55</v>
      </c>
      <c r="M154">
        <v>536</v>
      </c>
      <c r="N154">
        <v>1027</v>
      </c>
      <c r="O154">
        <v>0.5042</v>
      </c>
      <c r="P154">
        <v>34.03</v>
      </c>
    </row>
    <row r="155" spans="1:16">
      <c r="A155" s="5">
        <v>592878213305</v>
      </c>
      <c r="B155">
        <v>558.95</v>
      </c>
      <c r="C155">
        <v>139</v>
      </c>
      <c r="D155">
        <v>551</v>
      </c>
      <c r="E155">
        <v>0.1906</v>
      </c>
      <c r="F155">
        <v>5.32</v>
      </c>
      <c r="G155">
        <v>651.34</v>
      </c>
      <c r="H155">
        <v>167</v>
      </c>
      <c r="I155">
        <v>606</v>
      </c>
      <c r="J155">
        <v>0.2195</v>
      </c>
      <c r="K155">
        <v>4.9</v>
      </c>
      <c r="L155">
        <v>1210.29</v>
      </c>
      <c r="M155">
        <v>306</v>
      </c>
      <c r="N155">
        <v>1157</v>
      </c>
      <c r="O155">
        <v>0.4101</v>
      </c>
      <c r="P155">
        <v>10.22</v>
      </c>
    </row>
    <row r="156" spans="1:16">
      <c r="A156" s="5">
        <v>592889713507</v>
      </c>
      <c r="B156">
        <v>1382.99</v>
      </c>
      <c r="C156">
        <v>39</v>
      </c>
      <c r="D156">
        <v>135</v>
      </c>
      <c r="E156">
        <v>0.163</v>
      </c>
      <c r="F156">
        <v>62.86</v>
      </c>
      <c r="G156">
        <v>825.84</v>
      </c>
      <c r="H156">
        <v>22</v>
      </c>
      <c r="I156">
        <v>118</v>
      </c>
      <c r="J156">
        <v>0.1102</v>
      </c>
      <c r="K156">
        <v>63.53</v>
      </c>
      <c r="L156">
        <v>2208.83</v>
      </c>
      <c r="M156">
        <v>61</v>
      </c>
      <c r="N156">
        <v>253</v>
      </c>
      <c r="O156">
        <v>0.2732</v>
      </c>
      <c r="P156">
        <v>126.39</v>
      </c>
    </row>
    <row r="157" spans="1:16">
      <c r="A157" s="5">
        <v>593225443577</v>
      </c>
      <c r="B157">
        <v>10765.21</v>
      </c>
      <c r="C157">
        <v>205</v>
      </c>
      <c r="D157">
        <v>1753</v>
      </c>
      <c r="E157">
        <v>0.0502</v>
      </c>
      <c r="F157">
        <v>122.33</v>
      </c>
      <c r="G157">
        <v>6231.34</v>
      </c>
      <c r="H157">
        <v>128</v>
      </c>
      <c r="I157">
        <v>1338</v>
      </c>
      <c r="J157">
        <v>0.0546</v>
      </c>
      <c r="K157">
        <v>85.36</v>
      </c>
      <c r="L157">
        <v>16996.55</v>
      </c>
      <c r="M157">
        <v>333</v>
      </c>
      <c r="N157">
        <v>3091</v>
      </c>
      <c r="O157">
        <v>0.1048</v>
      </c>
      <c r="P157">
        <v>207.69</v>
      </c>
    </row>
    <row r="158" spans="1:16">
      <c r="A158" s="5">
        <v>593744734497</v>
      </c>
      <c r="B158">
        <v>2621.82</v>
      </c>
      <c r="C158">
        <v>89</v>
      </c>
      <c r="D158">
        <v>496</v>
      </c>
      <c r="E158">
        <v>0.1472</v>
      </c>
      <c r="F158">
        <v>35.92</v>
      </c>
      <c r="G158">
        <v>2388.09</v>
      </c>
      <c r="H158">
        <v>81</v>
      </c>
      <c r="I158">
        <v>465</v>
      </c>
      <c r="J158">
        <v>0.1333</v>
      </c>
      <c r="K158">
        <v>38.52</v>
      </c>
      <c r="L158">
        <v>5009.91</v>
      </c>
      <c r="M158">
        <v>170</v>
      </c>
      <c r="N158">
        <v>961</v>
      </c>
      <c r="O158">
        <v>0.2805</v>
      </c>
      <c r="P158">
        <v>74.44</v>
      </c>
    </row>
    <row r="159" spans="1:16">
      <c r="A159" s="5">
        <v>593748866098</v>
      </c>
      <c r="B159">
        <v>827.81</v>
      </c>
      <c r="C159">
        <v>38</v>
      </c>
      <c r="D159">
        <v>202</v>
      </c>
      <c r="E159">
        <v>0.104</v>
      </c>
      <c r="F159">
        <v>39.42</v>
      </c>
      <c r="G159">
        <v>661.26</v>
      </c>
      <c r="H159">
        <v>26</v>
      </c>
      <c r="I159">
        <v>186</v>
      </c>
      <c r="J159">
        <v>0.0968</v>
      </c>
      <c r="K159">
        <v>36.74</v>
      </c>
      <c r="L159">
        <v>1489.07</v>
      </c>
      <c r="M159">
        <v>64</v>
      </c>
      <c r="N159">
        <v>388</v>
      </c>
      <c r="O159">
        <v>0.2008</v>
      </c>
      <c r="P159">
        <v>76.16</v>
      </c>
    </row>
    <row r="160" spans="1:16">
      <c r="A160" s="5">
        <v>596368843930</v>
      </c>
      <c r="B160">
        <v>372.1</v>
      </c>
      <c r="C160">
        <v>13</v>
      </c>
      <c r="D160">
        <v>46</v>
      </c>
      <c r="E160">
        <v>0.087</v>
      </c>
      <c r="F160">
        <v>93.03</v>
      </c>
      <c r="L160">
        <v>372.1</v>
      </c>
      <c r="M160">
        <v>13</v>
      </c>
      <c r="N160">
        <v>46</v>
      </c>
      <c r="O160">
        <v>0.087</v>
      </c>
      <c r="P160">
        <v>93.03</v>
      </c>
    </row>
    <row r="161" spans="1:16">
      <c r="A161" s="5">
        <v>596986065929</v>
      </c>
      <c r="B161">
        <v>2194.51</v>
      </c>
      <c r="C161">
        <v>72</v>
      </c>
      <c r="D161">
        <v>349</v>
      </c>
      <c r="E161">
        <v>0.1032</v>
      </c>
      <c r="F161">
        <v>60.96</v>
      </c>
      <c r="G161">
        <v>2319.69</v>
      </c>
      <c r="H161">
        <v>78</v>
      </c>
      <c r="I161">
        <v>269</v>
      </c>
      <c r="J161">
        <v>0.145</v>
      </c>
      <c r="K161">
        <v>59.48</v>
      </c>
      <c r="L161">
        <v>4514.2</v>
      </c>
      <c r="M161">
        <v>150</v>
      </c>
      <c r="N161">
        <v>618</v>
      </c>
      <c r="O161">
        <v>0.2482</v>
      </c>
      <c r="P161">
        <v>120.44</v>
      </c>
    </row>
    <row r="162" spans="1:16">
      <c r="A162" s="5">
        <v>598898432532</v>
      </c>
      <c r="B162">
        <v>24038.38</v>
      </c>
      <c r="C162">
        <v>460</v>
      </c>
      <c r="D162">
        <v>4720</v>
      </c>
      <c r="E162">
        <v>0.0508</v>
      </c>
      <c r="F162">
        <v>100.16</v>
      </c>
      <c r="G162">
        <v>29881.97</v>
      </c>
      <c r="H162">
        <v>582</v>
      </c>
      <c r="I162">
        <v>5326</v>
      </c>
      <c r="J162">
        <v>0.0539</v>
      </c>
      <c r="K162">
        <v>104.12</v>
      </c>
      <c r="L162">
        <v>53920.35</v>
      </c>
      <c r="M162">
        <v>1042</v>
      </c>
      <c r="N162">
        <v>10046</v>
      </c>
      <c r="O162">
        <v>0.1047</v>
      </c>
      <c r="P162">
        <v>204.28</v>
      </c>
    </row>
    <row r="163" spans="1:16">
      <c r="A163" s="5">
        <v>598908900450</v>
      </c>
      <c r="B163">
        <v>403.58</v>
      </c>
      <c r="C163">
        <v>69</v>
      </c>
      <c r="D163">
        <v>179</v>
      </c>
      <c r="E163">
        <v>0.3017</v>
      </c>
      <c r="F163">
        <v>7.47</v>
      </c>
      <c r="G163">
        <v>284.43</v>
      </c>
      <c r="H163">
        <v>55</v>
      </c>
      <c r="I163">
        <v>158</v>
      </c>
      <c r="J163">
        <v>0.2658</v>
      </c>
      <c r="K163">
        <v>6.77</v>
      </c>
      <c r="L163">
        <v>688.01</v>
      </c>
      <c r="M163">
        <v>124</v>
      </c>
      <c r="N163">
        <v>337</v>
      </c>
      <c r="O163">
        <v>0.5675</v>
      </c>
      <c r="P163">
        <v>14.24</v>
      </c>
    </row>
    <row r="164" spans="1:16">
      <c r="A164" s="5">
        <v>598909152271</v>
      </c>
      <c r="B164">
        <v>437.07</v>
      </c>
      <c r="C164">
        <v>21</v>
      </c>
      <c r="D164">
        <v>118</v>
      </c>
      <c r="E164">
        <v>0.1017</v>
      </c>
      <c r="F164">
        <v>36.42</v>
      </c>
      <c r="G164">
        <v>265.7</v>
      </c>
      <c r="H164">
        <v>12</v>
      </c>
      <c r="I164">
        <v>93</v>
      </c>
      <c r="J164">
        <v>0.043</v>
      </c>
      <c r="K164">
        <v>66.42</v>
      </c>
      <c r="L164">
        <v>702.77</v>
      </c>
      <c r="M164">
        <v>33</v>
      </c>
      <c r="N164">
        <v>211</v>
      </c>
      <c r="O164">
        <v>0.1447</v>
      </c>
      <c r="P164">
        <v>102.84</v>
      </c>
    </row>
    <row r="165" spans="1:16">
      <c r="A165" s="5">
        <v>598909468408</v>
      </c>
      <c r="G165">
        <v>134.91</v>
      </c>
      <c r="H165">
        <v>13</v>
      </c>
      <c r="I165">
        <v>30</v>
      </c>
      <c r="J165">
        <v>0.2</v>
      </c>
      <c r="K165">
        <v>22.48</v>
      </c>
      <c r="L165">
        <v>134.91</v>
      </c>
      <c r="M165">
        <v>13</v>
      </c>
      <c r="N165">
        <v>30</v>
      </c>
      <c r="O165">
        <v>0.2</v>
      </c>
      <c r="P165">
        <v>22.48</v>
      </c>
    </row>
    <row r="166" spans="1:16">
      <c r="A166" s="5">
        <v>598970252794</v>
      </c>
      <c r="B166">
        <v>3068.75</v>
      </c>
      <c r="C166">
        <v>447</v>
      </c>
      <c r="D166">
        <v>1447</v>
      </c>
      <c r="E166">
        <v>0.1686</v>
      </c>
      <c r="F166">
        <v>12.58</v>
      </c>
      <c r="G166">
        <v>2503.31</v>
      </c>
      <c r="H166">
        <v>316</v>
      </c>
      <c r="I166">
        <v>1181</v>
      </c>
      <c r="J166">
        <v>0.1499</v>
      </c>
      <c r="K166">
        <v>14.14</v>
      </c>
      <c r="L166">
        <v>5572.06</v>
      </c>
      <c r="M166">
        <v>763</v>
      </c>
      <c r="N166">
        <v>2628</v>
      </c>
      <c r="O166">
        <v>0.3185</v>
      </c>
      <c r="P166">
        <v>26.72</v>
      </c>
    </row>
    <row r="167" spans="1:16">
      <c r="A167" s="5">
        <v>599138477865</v>
      </c>
      <c r="B167">
        <v>885.79</v>
      </c>
      <c r="C167">
        <v>37</v>
      </c>
      <c r="D167">
        <v>210</v>
      </c>
      <c r="E167">
        <v>0.1143</v>
      </c>
      <c r="F167">
        <v>36.91</v>
      </c>
      <c r="G167">
        <v>538.98</v>
      </c>
      <c r="H167">
        <v>22</v>
      </c>
      <c r="I167">
        <v>205</v>
      </c>
      <c r="J167">
        <v>0.0976</v>
      </c>
      <c r="K167">
        <v>26.95</v>
      </c>
      <c r="L167">
        <v>1424.77</v>
      </c>
      <c r="M167">
        <v>59</v>
      </c>
      <c r="N167">
        <v>415</v>
      </c>
      <c r="O167">
        <v>0.2119</v>
      </c>
      <c r="P167">
        <v>63.86</v>
      </c>
    </row>
    <row r="168" spans="1:16">
      <c r="A168" s="5">
        <v>599139729217</v>
      </c>
      <c r="B168">
        <v>1509.36</v>
      </c>
      <c r="C168">
        <v>94</v>
      </c>
      <c r="D168">
        <v>410</v>
      </c>
      <c r="E168">
        <v>0.1854</v>
      </c>
      <c r="F168">
        <v>19.86</v>
      </c>
      <c r="G168">
        <v>1365.9</v>
      </c>
      <c r="H168">
        <v>84</v>
      </c>
      <c r="I168">
        <v>423</v>
      </c>
      <c r="J168">
        <v>0.1466</v>
      </c>
      <c r="K168">
        <v>22.03</v>
      </c>
      <c r="L168">
        <v>2875.26</v>
      </c>
      <c r="M168">
        <v>178</v>
      </c>
      <c r="N168">
        <v>833</v>
      </c>
      <c r="O168">
        <v>0.332</v>
      </c>
      <c r="P168">
        <v>41.89</v>
      </c>
    </row>
    <row r="169" spans="1:16">
      <c r="A169" s="5">
        <v>599148365406</v>
      </c>
      <c r="B169">
        <v>5718.39</v>
      </c>
      <c r="C169">
        <v>129</v>
      </c>
      <c r="D169">
        <v>496</v>
      </c>
      <c r="E169">
        <v>0.1734</v>
      </c>
      <c r="F169">
        <v>66.49</v>
      </c>
      <c r="G169">
        <v>6591.05</v>
      </c>
      <c r="H169">
        <v>153</v>
      </c>
      <c r="I169">
        <v>523</v>
      </c>
      <c r="J169">
        <v>0.1912</v>
      </c>
      <c r="K169">
        <v>65.91</v>
      </c>
      <c r="L169">
        <v>12309.44</v>
      </c>
      <c r="M169">
        <v>282</v>
      </c>
      <c r="N169">
        <v>1019</v>
      </c>
      <c r="O169">
        <v>0.3646</v>
      </c>
      <c r="P169">
        <v>132.4</v>
      </c>
    </row>
    <row r="170" spans="1:16">
      <c r="A170" s="5">
        <v>599279018544</v>
      </c>
      <c r="B170">
        <v>2042.33</v>
      </c>
      <c r="C170">
        <v>45</v>
      </c>
      <c r="D170">
        <v>270</v>
      </c>
      <c r="E170">
        <v>0.0815</v>
      </c>
      <c r="F170">
        <v>92.83</v>
      </c>
      <c r="G170">
        <v>3960.37</v>
      </c>
      <c r="H170">
        <v>92</v>
      </c>
      <c r="I170">
        <v>324</v>
      </c>
      <c r="J170">
        <v>0.1235</v>
      </c>
      <c r="K170">
        <v>99.01</v>
      </c>
      <c r="L170">
        <v>6002.7</v>
      </c>
      <c r="M170">
        <v>137</v>
      </c>
      <c r="N170">
        <v>594</v>
      </c>
      <c r="O170">
        <v>0.205</v>
      </c>
      <c r="P170">
        <v>191.84</v>
      </c>
    </row>
    <row r="171" spans="1:16">
      <c r="A171" s="5">
        <v>599335746549</v>
      </c>
      <c r="B171">
        <v>406.09</v>
      </c>
      <c r="C171">
        <v>51</v>
      </c>
      <c r="D171">
        <v>118</v>
      </c>
      <c r="E171">
        <v>0.1017</v>
      </c>
      <c r="F171">
        <v>33.84</v>
      </c>
      <c r="G171">
        <v>615.98</v>
      </c>
      <c r="H171">
        <v>77</v>
      </c>
      <c r="I171">
        <v>126</v>
      </c>
      <c r="J171">
        <v>0.1429</v>
      </c>
      <c r="K171">
        <v>34.22</v>
      </c>
      <c r="L171">
        <v>1022.07</v>
      </c>
      <c r="M171">
        <v>128</v>
      </c>
      <c r="N171">
        <v>244</v>
      </c>
      <c r="O171">
        <v>0.2446</v>
      </c>
      <c r="P171">
        <v>68.06</v>
      </c>
    </row>
    <row r="172" spans="1:16">
      <c r="A172" s="5">
        <v>599335926023</v>
      </c>
      <c r="B172">
        <v>591.88</v>
      </c>
      <c r="C172">
        <v>51</v>
      </c>
      <c r="D172">
        <v>162</v>
      </c>
      <c r="E172">
        <v>0.2099</v>
      </c>
      <c r="F172">
        <v>17.41</v>
      </c>
      <c r="G172">
        <v>677.58</v>
      </c>
      <c r="H172">
        <v>64</v>
      </c>
      <c r="I172">
        <v>185</v>
      </c>
      <c r="J172">
        <v>0.2216</v>
      </c>
      <c r="K172">
        <v>16.53</v>
      </c>
      <c r="L172">
        <v>1269.46</v>
      </c>
      <c r="M172">
        <v>115</v>
      </c>
      <c r="N172">
        <v>347</v>
      </c>
      <c r="O172">
        <v>0.4315</v>
      </c>
      <c r="P172">
        <v>33.94</v>
      </c>
    </row>
    <row r="173" spans="1:16">
      <c r="A173" s="5">
        <v>599458348066</v>
      </c>
      <c r="B173">
        <v>155.41</v>
      </c>
      <c r="C173">
        <v>31</v>
      </c>
      <c r="D173">
        <v>148</v>
      </c>
      <c r="E173">
        <v>0.1081</v>
      </c>
      <c r="F173">
        <v>9.71</v>
      </c>
      <c r="L173">
        <v>155.41</v>
      </c>
      <c r="M173">
        <v>31</v>
      </c>
      <c r="N173">
        <v>148</v>
      </c>
      <c r="O173">
        <v>0.1081</v>
      </c>
      <c r="P173">
        <v>9.71</v>
      </c>
    </row>
    <row r="174" spans="1:16">
      <c r="A174" s="5">
        <v>599521259641</v>
      </c>
      <c r="B174">
        <v>175.03</v>
      </c>
      <c r="C174">
        <v>11</v>
      </c>
      <c r="D174">
        <v>234</v>
      </c>
      <c r="E174">
        <v>0.047</v>
      </c>
      <c r="F174">
        <v>15.91</v>
      </c>
      <c r="G174">
        <v>1889.48</v>
      </c>
      <c r="H174">
        <v>111</v>
      </c>
      <c r="I174">
        <v>199</v>
      </c>
      <c r="J174">
        <v>0.0754</v>
      </c>
      <c r="K174">
        <v>125.97</v>
      </c>
      <c r="L174">
        <v>2064.51</v>
      </c>
      <c r="M174">
        <v>122</v>
      </c>
      <c r="N174">
        <v>433</v>
      </c>
      <c r="O174">
        <v>0.1224</v>
      </c>
      <c r="P174">
        <v>141.88</v>
      </c>
    </row>
    <row r="175" spans="1:16">
      <c r="A175" s="5">
        <v>599521991415</v>
      </c>
      <c r="B175">
        <v>674.42</v>
      </c>
      <c r="C175">
        <v>33</v>
      </c>
      <c r="D175">
        <v>153</v>
      </c>
      <c r="E175">
        <v>0.1242</v>
      </c>
      <c r="F175">
        <v>35.5</v>
      </c>
      <c r="G175">
        <v>785.09</v>
      </c>
      <c r="H175">
        <v>39</v>
      </c>
      <c r="I175">
        <v>133</v>
      </c>
      <c r="J175">
        <v>0.1429</v>
      </c>
      <c r="K175">
        <v>41.32</v>
      </c>
      <c r="L175">
        <v>1459.51</v>
      </c>
      <c r="M175">
        <v>72</v>
      </c>
      <c r="N175">
        <v>286</v>
      </c>
      <c r="O175">
        <v>0.2671</v>
      </c>
      <c r="P175">
        <v>76.82</v>
      </c>
    </row>
    <row r="176" spans="1:16">
      <c r="A176" s="5">
        <v>599522087809</v>
      </c>
      <c r="B176">
        <v>2539.9</v>
      </c>
      <c r="C176">
        <v>142</v>
      </c>
      <c r="D176">
        <v>427</v>
      </c>
      <c r="E176">
        <v>0.2014</v>
      </c>
      <c r="F176">
        <v>29.53</v>
      </c>
      <c r="G176">
        <v>1203.78</v>
      </c>
      <c r="H176">
        <v>66</v>
      </c>
      <c r="I176">
        <v>405</v>
      </c>
      <c r="J176">
        <v>0.1235</v>
      </c>
      <c r="K176">
        <v>24.08</v>
      </c>
      <c r="L176">
        <v>3743.68</v>
      </c>
      <c r="M176">
        <v>208</v>
      </c>
      <c r="N176">
        <v>832</v>
      </c>
      <c r="O176">
        <v>0.3249</v>
      </c>
      <c r="P176">
        <v>53.61</v>
      </c>
    </row>
    <row r="177" spans="1:16">
      <c r="A177" s="5">
        <v>599522639719</v>
      </c>
      <c r="B177">
        <v>584.55</v>
      </c>
      <c r="C177">
        <v>60</v>
      </c>
      <c r="D177">
        <v>266</v>
      </c>
      <c r="E177">
        <v>0.1203</v>
      </c>
      <c r="F177">
        <v>18.27</v>
      </c>
      <c r="G177">
        <v>558.67</v>
      </c>
      <c r="H177">
        <v>61</v>
      </c>
      <c r="I177">
        <v>274</v>
      </c>
      <c r="J177">
        <v>0.1606</v>
      </c>
      <c r="K177">
        <v>12.7</v>
      </c>
      <c r="L177">
        <v>1143.22</v>
      </c>
      <c r="M177">
        <v>121</v>
      </c>
      <c r="N177">
        <v>540</v>
      </c>
      <c r="O177">
        <v>0.2809</v>
      </c>
      <c r="P177">
        <v>30.97</v>
      </c>
    </row>
    <row r="178" spans="1:16">
      <c r="A178" s="5">
        <v>600570993493</v>
      </c>
      <c r="B178">
        <v>525.04</v>
      </c>
      <c r="C178">
        <v>17</v>
      </c>
      <c r="D178">
        <v>89</v>
      </c>
      <c r="E178">
        <v>0.1461</v>
      </c>
      <c r="F178">
        <v>40.39</v>
      </c>
      <c r="G178">
        <v>245.81</v>
      </c>
      <c r="H178">
        <v>8</v>
      </c>
      <c r="I178">
        <v>76</v>
      </c>
      <c r="J178">
        <v>0.079</v>
      </c>
      <c r="K178">
        <v>40.97</v>
      </c>
      <c r="L178">
        <v>770.85</v>
      </c>
      <c r="M178">
        <v>25</v>
      </c>
      <c r="N178">
        <v>165</v>
      </c>
      <c r="O178">
        <v>0.2251</v>
      </c>
      <c r="P178">
        <v>81.36</v>
      </c>
    </row>
    <row r="179" spans="1:16">
      <c r="A179" s="5">
        <v>600795005584</v>
      </c>
      <c r="G179">
        <v>598.83</v>
      </c>
      <c r="H179">
        <v>60</v>
      </c>
      <c r="I179">
        <v>137</v>
      </c>
      <c r="J179">
        <v>0.1168</v>
      </c>
      <c r="K179">
        <v>37.43</v>
      </c>
      <c r="L179">
        <v>598.83</v>
      </c>
      <c r="M179">
        <v>60</v>
      </c>
      <c r="N179">
        <v>137</v>
      </c>
      <c r="O179">
        <v>0.1168</v>
      </c>
      <c r="P179">
        <v>37.43</v>
      </c>
    </row>
    <row r="180" spans="1:16">
      <c r="A180" s="5">
        <v>601093025574</v>
      </c>
      <c r="B180">
        <v>152.2</v>
      </c>
      <c r="C180">
        <v>7</v>
      </c>
      <c r="D180">
        <v>43</v>
      </c>
      <c r="E180">
        <v>0.0698</v>
      </c>
      <c r="F180">
        <v>50.73</v>
      </c>
      <c r="L180">
        <v>152.2</v>
      </c>
      <c r="M180">
        <v>7</v>
      </c>
      <c r="N180">
        <v>43</v>
      </c>
      <c r="O180">
        <v>0.0698</v>
      </c>
      <c r="P180">
        <v>50.73</v>
      </c>
    </row>
    <row r="181" spans="1:16">
      <c r="A181" s="5">
        <v>601093977199</v>
      </c>
      <c r="B181">
        <v>167.2</v>
      </c>
      <c r="C181">
        <v>8</v>
      </c>
      <c r="D181">
        <v>43</v>
      </c>
      <c r="E181">
        <v>0.1861</v>
      </c>
      <c r="F181">
        <v>20.9</v>
      </c>
      <c r="G181">
        <v>184.84</v>
      </c>
      <c r="H181">
        <v>9</v>
      </c>
      <c r="I181">
        <v>39</v>
      </c>
      <c r="J181">
        <v>0.1795</v>
      </c>
      <c r="K181">
        <v>26.41</v>
      </c>
      <c r="L181">
        <v>352.04</v>
      </c>
      <c r="M181">
        <v>17</v>
      </c>
      <c r="N181">
        <v>82</v>
      </c>
      <c r="O181">
        <v>0.3656</v>
      </c>
      <c r="P181">
        <v>47.31</v>
      </c>
    </row>
    <row r="182" spans="1:16">
      <c r="A182" s="5">
        <v>601186603927</v>
      </c>
      <c r="B182">
        <v>1413.23</v>
      </c>
      <c r="C182">
        <v>93</v>
      </c>
      <c r="D182">
        <v>238</v>
      </c>
      <c r="E182">
        <v>0.1471</v>
      </c>
      <c r="F182">
        <v>40.38</v>
      </c>
      <c r="G182">
        <v>1115.41</v>
      </c>
      <c r="H182">
        <v>68</v>
      </c>
      <c r="I182">
        <v>205</v>
      </c>
      <c r="J182">
        <v>0.1366</v>
      </c>
      <c r="K182">
        <v>39.84</v>
      </c>
      <c r="L182">
        <v>2528.64</v>
      </c>
      <c r="M182">
        <v>161</v>
      </c>
      <c r="N182">
        <v>443</v>
      </c>
      <c r="O182">
        <v>0.2837</v>
      </c>
      <c r="P182">
        <v>80.22</v>
      </c>
    </row>
    <row r="183" spans="1:16">
      <c r="A183" s="5">
        <v>601843460575</v>
      </c>
      <c r="B183">
        <v>359.93</v>
      </c>
      <c r="C183">
        <v>23</v>
      </c>
      <c r="D183">
        <v>115</v>
      </c>
      <c r="E183">
        <v>0.0956</v>
      </c>
      <c r="F183">
        <v>32.72</v>
      </c>
      <c r="G183">
        <v>336.83</v>
      </c>
      <c r="H183">
        <v>19</v>
      </c>
      <c r="I183">
        <v>87</v>
      </c>
      <c r="J183">
        <v>0.0805</v>
      </c>
      <c r="K183">
        <v>48.12</v>
      </c>
      <c r="L183">
        <v>696.76</v>
      </c>
      <c r="M183">
        <v>42</v>
      </c>
      <c r="N183">
        <v>202</v>
      </c>
      <c r="O183">
        <v>0.1761</v>
      </c>
      <c r="P183">
        <v>80.84</v>
      </c>
    </row>
    <row r="184" spans="1:16">
      <c r="A184" s="5">
        <v>601845064676</v>
      </c>
      <c r="B184">
        <v>211.27</v>
      </c>
      <c r="C184">
        <v>4</v>
      </c>
      <c r="D184">
        <v>44</v>
      </c>
      <c r="E184">
        <v>0.0909</v>
      </c>
      <c r="F184">
        <v>52.82</v>
      </c>
      <c r="L184">
        <v>211.27</v>
      </c>
      <c r="M184">
        <v>4</v>
      </c>
      <c r="N184">
        <v>44</v>
      </c>
      <c r="O184">
        <v>0.0909</v>
      </c>
      <c r="P184">
        <v>52.82</v>
      </c>
    </row>
    <row r="185" spans="1:16">
      <c r="A185" s="5">
        <v>601848376488</v>
      </c>
      <c r="B185">
        <v>5607.73</v>
      </c>
      <c r="C185">
        <v>292</v>
      </c>
      <c r="D185">
        <v>1747</v>
      </c>
      <c r="E185">
        <v>0.1231</v>
      </c>
      <c r="F185">
        <v>26.08</v>
      </c>
      <c r="G185">
        <v>5363.64</v>
      </c>
      <c r="H185">
        <v>272</v>
      </c>
      <c r="I185">
        <v>1555</v>
      </c>
      <c r="J185">
        <v>0.1293</v>
      </c>
      <c r="K185">
        <v>26.68</v>
      </c>
      <c r="L185">
        <v>10971.37</v>
      </c>
      <c r="M185">
        <v>564</v>
      </c>
      <c r="N185">
        <v>3302</v>
      </c>
      <c r="O185">
        <v>0.2524</v>
      </c>
      <c r="P185">
        <v>52.76</v>
      </c>
    </row>
    <row r="186" spans="1:16">
      <c r="A186" s="5">
        <v>601890751194</v>
      </c>
      <c r="B186">
        <v>610.42</v>
      </c>
      <c r="C186">
        <v>17</v>
      </c>
      <c r="D186">
        <v>295</v>
      </c>
      <c r="E186">
        <v>0.0271</v>
      </c>
      <c r="F186">
        <v>76.3</v>
      </c>
      <c r="G186">
        <v>549.71</v>
      </c>
      <c r="H186">
        <v>16</v>
      </c>
      <c r="I186">
        <v>281</v>
      </c>
      <c r="J186">
        <v>0.032</v>
      </c>
      <c r="K186">
        <v>61.08</v>
      </c>
      <c r="L186">
        <v>1160.13</v>
      </c>
      <c r="M186">
        <v>33</v>
      </c>
      <c r="N186">
        <v>576</v>
      </c>
      <c r="O186">
        <v>0.0591</v>
      </c>
      <c r="P186">
        <v>137.38</v>
      </c>
    </row>
    <row r="187" spans="1:16">
      <c r="A187" s="5">
        <v>602081449138</v>
      </c>
      <c r="B187">
        <v>731.09</v>
      </c>
      <c r="C187">
        <v>40</v>
      </c>
      <c r="D187">
        <v>144</v>
      </c>
      <c r="E187">
        <v>0.1528</v>
      </c>
      <c r="F187">
        <v>33.23</v>
      </c>
      <c r="G187">
        <v>391.73</v>
      </c>
      <c r="H187">
        <v>20</v>
      </c>
      <c r="I187">
        <v>139</v>
      </c>
      <c r="J187">
        <v>0.1079</v>
      </c>
      <c r="K187">
        <v>26.12</v>
      </c>
      <c r="L187">
        <v>1122.82</v>
      </c>
      <c r="M187">
        <v>60</v>
      </c>
      <c r="N187">
        <v>283</v>
      </c>
      <c r="O187">
        <v>0.2607</v>
      </c>
      <c r="P187">
        <v>59.35</v>
      </c>
    </row>
    <row r="188" spans="1:16">
      <c r="A188" s="5">
        <v>602881179663</v>
      </c>
      <c r="B188">
        <v>10899.83</v>
      </c>
      <c r="C188">
        <v>205</v>
      </c>
      <c r="D188">
        <v>1956</v>
      </c>
      <c r="E188">
        <v>0.0435</v>
      </c>
      <c r="F188">
        <v>128.23</v>
      </c>
      <c r="G188">
        <v>25375.14</v>
      </c>
      <c r="H188">
        <v>481</v>
      </c>
      <c r="I188">
        <v>3084</v>
      </c>
      <c r="J188">
        <v>0.071</v>
      </c>
      <c r="K188">
        <v>115.87</v>
      </c>
      <c r="L188">
        <v>36274.97</v>
      </c>
      <c r="M188">
        <v>686</v>
      </c>
      <c r="N188">
        <v>5040</v>
      </c>
      <c r="O188">
        <v>0.1145</v>
      </c>
      <c r="P188">
        <v>244.1</v>
      </c>
    </row>
    <row r="189" spans="1:16">
      <c r="A189" s="5">
        <v>604021319220</v>
      </c>
      <c r="B189">
        <v>1330.25</v>
      </c>
      <c r="C189">
        <v>22</v>
      </c>
      <c r="D189">
        <v>181</v>
      </c>
      <c r="E189">
        <v>0.0829</v>
      </c>
      <c r="F189">
        <v>88.68</v>
      </c>
      <c r="G189">
        <v>858.8</v>
      </c>
      <c r="H189">
        <v>14</v>
      </c>
      <c r="I189">
        <v>153</v>
      </c>
      <c r="J189">
        <v>0.0654</v>
      </c>
      <c r="K189">
        <v>85.88</v>
      </c>
      <c r="L189">
        <v>2189.05</v>
      </c>
      <c r="M189">
        <v>36</v>
      </c>
      <c r="N189">
        <v>334</v>
      </c>
      <c r="O189">
        <v>0.1483</v>
      </c>
      <c r="P189">
        <v>174.56</v>
      </c>
    </row>
    <row r="190" spans="1:16">
      <c r="A190" s="5">
        <v>604924296783</v>
      </c>
      <c r="G190">
        <v>211.18</v>
      </c>
      <c r="H190">
        <v>11</v>
      </c>
      <c r="I190">
        <v>81</v>
      </c>
      <c r="J190">
        <v>0.0741</v>
      </c>
      <c r="K190">
        <v>35.2</v>
      </c>
      <c r="L190">
        <v>211.18</v>
      </c>
      <c r="M190">
        <v>11</v>
      </c>
      <c r="N190">
        <v>81</v>
      </c>
      <c r="O190">
        <v>0.0741</v>
      </c>
      <c r="P190">
        <v>35.2</v>
      </c>
    </row>
    <row r="191" spans="1:16">
      <c r="A191" s="5">
        <v>610575643922</v>
      </c>
      <c r="G191">
        <v>199.5</v>
      </c>
      <c r="H191">
        <v>4</v>
      </c>
      <c r="I191">
        <v>57</v>
      </c>
      <c r="J191">
        <v>0.0702</v>
      </c>
      <c r="K191">
        <v>49.88</v>
      </c>
      <c r="L191">
        <v>199.5</v>
      </c>
      <c r="M191">
        <v>4</v>
      </c>
      <c r="N191">
        <v>57</v>
      </c>
      <c r="O191">
        <v>0.0702</v>
      </c>
      <c r="P191">
        <v>49.88</v>
      </c>
    </row>
    <row r="192" spans="1:16">
      <c r="A192" s="5">
        <v>611461391391</v>
      </c>
      <c r="B192">
        <v>291.15</v>
      </c>
      <c r="C192">
        <v>8</v>
      </c>
      <c r="D192">
        <v>68</v>
      </c>
      <c r="E192">
        <v>0.0735</v>
      </c>
      <c r="F192">
        <v>58.23</v>
      </c>
      <c r="G192">
        <v>237.29</v>
      </c>
      <c r="H192">
        <v>7</v>
      </c>
      <c r="I192">
        <v>65</v>
      </c>
      <c r="J192">
        <v>0.0615</v>
      </c>
      <c r="K192">
        <v>59.32</v>
      </c>
      <c r="L192">
        <v>528.44</v>
      </c>
      <c r="M192">
        <v>15</v>
      </c>
      <c r="N192">
        <v>133</v>
      </c>
      <c r="O192">
        <v>0.135</v>
      </c>
      <c r="P192">
        <v>117.55</v>
      </c>
    </row>
    <row r="193" spans="1:16">
      <c r="A193" s="5">
        <v>611950399653</v>
      </c>
      <c r="B193">
        <v>520.4</v>
      </c>
      <c r="C193">
        <v>12</v>
      </c>
      <c r="D193">
        <v>58</v>
      </c>
      <c r="E193">
        <v>0.1379</v>
      </c>
      <c r="F193">
        <v>65.05</v>
      </c>
      <c r="G193">
        <v>862.72</v>
      </c>
      <c r="H193">
        <v>20</v>
      </c>
      <c r="I193">
        <v>71</v>
      </c>
      <c r="J193">
        <v>0.1409</v>
      </c>
      <c r="K193">
        <v>86.27</v>
      </c>
      <c r="L193">
        <v>1383.12</v>
      </c>
      <c r="M193">
        <v>32</v>
      </c>
      <c r="N193">
        <v>129</v>
      </c>
      <c r="O193">
        <v>0.2788</v>
      </c>
      <c r="P193">
        <v>151.32</v>
      </c>
    </row>
    <row r="194" spans="1:16">
      <c r="A194" s="5">
        <v>613141600380</v>
      </c>
      <c r="B194">
        <v>137.32</v>
      </c>
      <c r="C194">
        <v>10</v>
      </c>
      <c r="D194">
        <v>63</v>
      </c>
      <c r="E194">
        <v>0.127</v>
      </c>
      <c r="F194">
        <v>17.16</v>
      </c>
      <c r="G194">
        <v>164.75</v>
      </c>
      <c r="H194">
        <v>12</v>
      </c>
      <c r="I194">
        <v>49</v>
      </c>
      <c r="J194">
        <v>0.2449</v>
      </c>
      <c r="K194">
        <v>13.73</v>
      </c>
      <c r="L194">
        <v>302.07</v>
      </c>
      <c r="M194">
        <v>22</v>
      </c>
      <c r="N194">
        <v>112</v>
      </c>
      <c r="O194">
        <v>0.3719</v>
      </c>
      <c r="P194">
        <v>30.89</v>
      </c>
    </row>
    <row r="195" spans="1:16">
      <c r="A195" s="5">
        <v>613513119392</v>
      </c>
      <c r="B195">
        <v>12185.73</v>
      </c>
      <c r="C195">
        <v>233</v>
      </c>
      <c r="D195">
        <v>1267</v>
      </c>
      <c r="E195">
        <v>0.0766</v>
      </c>
      <c r="F195">
        <v>125.63</v>
      </c>
      <c r="G195">
        <v>14308.74</v>
      </c>
      <c r="H195">
        <v>272</v>
      </c>
      <c r="I195">
        <v>1460</v>
      </c>
      <c r="J195">
        <v>0.0843</v>
      </c>
      <c r="K195">
        <v>116.33</v>
      </c>
      <c r="L195">
        <v>26494.47</v>
      </c>
      <c r="M195">
        <v>505</v>
      </c>
      <c r="N195">
        <v>2727</v>
      </c>
      <c r="O195">
        <v>0.1609</v>
      </c>
      <c r="P195">
        <v>241.96</v>
      </c>
    </row>
    <row r="196" spans="1:16">
      <c r="A196" s="5">
        <v>613902243729</v>
      </c>
      <c r="B196">
        <v>608.14</v>
      </c>
      <c r="C196">
        <v>32</v>
      </c>
      <c r="D196">
        <v>111</v>
      </c>
      <c r="E196">
        <v>0.1261</v>
      </c>
      <c r="F196">
        <v>43.44</v>
      </c>
      <c r="G196">
        <v>359.22</v>
      </c>
      <c r="H196">
        <v>18</v>
      </c>
      <c r="I196">
        <v>99</v>
      </c>
      <c r="J196">
        <v>0.1313</v>
      </c>
      <c r="K196">
        <v>27.63</v>
      </c>
      <c r="L196">
        <v>967.36</v>
      </c>
      <c r="M196">
        <v>50</v>
      </c>
      <c r="N196">
        <v>210</v>
      </c>
      <c r="O196">
        <v>0.2574</v>
      </c>
      <c r="P196">
        <v>71.07</v>
      </c>
    </row>
    <row r="197" spans="1:16">
      <c r="A197" s="5">
        <v>615652557727</v>
      </c>
      <c r="G197">
        <v>315.42</v>
      </c>
      <c r="H197">
        <v>118</v>
      </c>
      <c r="I197">
        <v>687</v>
      </c>
      <c r="J197">
        <v>0.1703</v>
      </c>
      <c r="K197">
        <v>2.7</v>
      </c>
      <c r="L197">
        <v>315.42</v>
      </c>
      <c r="M197">
        <v>118</v>
      </c>
      <c r="N197">
        <v>687</v>
      </c>
      <c r="O197">
        <v>0.1703</v>
      </c>
      <c r="P197">
        <v>2.7</v>
      </c>
    </row>
    <row r="198" spans="1:16">
      <c r="A198" s="5">
        <v>619745022221</v>
      </c>
      <c r="B198">
        <v>209.93</v>
      </c>
      <c r="C198">
        <v>2</v>
      </c>
      <c r="D198">
        <v>115</v>
      </c>
      <c r="E198">
        <v>0.0174</v>
      </c>
      <c r="F198">
        <v>104.97</v>
      </c>
      <c r="L198">
        <v>209.93</v>
      </c>
      <c r="M198">
        <v>2</v>
      </c>
      <c r="N198">
        <v>115</v>
      </c>
      <c r="O198">
        <v>0.0174</v>
      </c>
      <c r="P198">
        <v>104.97</v>
      </c>
    </row>
    <row r="199" spans="1:16">
      <c r="A199" s="5">
        <v>621584076904</v>
      </c>
      <c r="B199">
        <v>6243.72</v>
      </c>
      <c r="C199">
        <v>119</v>
      </c>
      <c r="D199">
        <v>4408</v>
      </c>
      <c r="E199">
        <v>0.0184</v>
      </c>
      <c r="F199">
        <v>77.08</v>
      </c>
      <c r="G199">
        <v>9061.16</v>
      </c>
      <c r="H199">
        <v>172</v>
      </c>
      <c r="I199">
        <v>3868</v>
      </c>
      <c r="J199">
        <v>0.0305</v>
      </c>
      <c r="K199">
        <v>76.79</v>
      </c>
      <c r="L199">
        <v>15304.88</v>
      </c>
      <c r="M199">
        <v>291</v>
      </c>
      <c r="N199">
        <v>8276</v>
      </c>
      <c r="O199">
        <v>0.0489</v>
      </c>
      <c r="P199">
        <v>153.87</v>
      </c>
    </row>
    <row r="200" spans="1:16">
      <c r="A200" s="5">
        <v>622645559255</v>
      </c>
      <c r="B200">
        <v>1633.51</v>
      </c>
      <c r="C200">
        <v>60</v>
      </c>
      <c r="D200">
        <v>475</v>
      </c>
      <c r="E200">
        <v>0.0547</v>
      </c>
      <c r="F200">
        <v>62.83</v>
      </c>
      <c r="G200">
        <v>3015.77</v>
      </c>
      <c r="H200">
        <v>116</v>
      </c>
      <c r="I200">
        <v>535</v>
      </c>
      <c r="J200">
        <v>0.1065</v>
      </c>
      <c r="K200">
        <v>52.91</v>
      </c>
      <c r="L200">
        <v>4649.28</v>
      </c>
      <c r="M200">
        <v>176</v>
      </c>
      <c r="N200">
        <v>1010</v>
      </c>
      <c r="O200">
        <v>0.1612</v>
      </c>
      <c r="P200">
        <v>115.74</v>
      </c>
    </row>
    <row r="201" spans="1:16">
      <c r="A201" s="5">
        <v>623767599160</v>
      </c>
      <c r="B201">
        <v>1001.69</v>
      </c>
      <c r="C201">
        <v>10</v>
      </c>
      <c r="D201">
        <v>482</v>
      </c>
      <c r="E201">
        <v>0.0021</v>
      </c>
      <c r="F201">
        <v>1001.69</v>
      </c>
      <c r="L201">
        <v>1001.69</v>
      </c>
      <c r="M201">
        <v>10</v>
      </c>
      <c r="N201">
        <v>482</v>
      </c>
      <c r="O201">
        <v>0.0021</v>
      </c>
      <c r="P201">
        <v>1001.69</v>
      </c>
    </row>
    <row r="202" spans="1:16">
      <c r="A202" s="5">
        <v>624157848041</v>
      </c>
      <c r="B202">
        <v>3029.82</v>
      </c>
      <c r="C202">
        <v>58</v>
      </c>
      <c r="D202">
        <v>388</v>
      </c>
      <c r="E202">
        <v>0.1057</v>
      </c>
      <c r="F202">
        <v>73.9</v>
      </c>
      <c r="G202">
        <v>4379.27</v>
      </c>
      <c r="H202">
        <v>89</v>
      </c>
      <c r="I202">
        <v>545</v>
      </c>
      <c r="J202">
        <v>0.1009</v>
      </c>
      <c r="K202">
        <v>79.62</v>
      </c>
      <c r="L202">
        <v>7409.09</v>
      </c>
      <c r="M202">
        <v>147</v>
      </c>
      <c r="N202">
        <v>933</v>
      </c>
      <c r="O202">
        <v>0.2066</v>
      </c>
      <c r="P202">
        <v>153.52</v>
      </c>
    </row>
    <row r="203" spans="1:16">
      <c r="A203" s="5">
        <v>624636128578</v>
      </c>
      <c r="B203">
        <v>707.58</v>
      </c>
      <c r="C203">
        <v>18</v>
      </c>
      <c r="D203">
        <v>43</v>
      </c>
      <c r="E203">
        <v>0.2093</v>
      </c>
      <c r="F203">
        <v>78.62</v>
      </c>
      <c r="G203">
        <v>2142.24</v>
      </c>
      <c r="H203">
        <v>63</v>
      </c>
      <c r="I203">
        <v>141</v>
      </c>
      <c r="J203">
        <v>0.1418</v>
      </c>
      <c r="K203">
        <v>107.11</v>
      </c>
      <c r="L203">
        <v>2849.82</v>
      </c>
      <c r="M203">
        <v>81</v>
      </c>
      <c r="N203">
        <v>184</v>
      </c>
      <c r="O203">
        <v>0.3511</v>
      </c>
      <c r="P203">
        <v>185.73</v>
      </c>
    </row>
    <row r="204" spans="1:16">
      <c r="A204" s="5">
        <v>624645448592</v>
      </c>
      <c r="B204">
        <v>345.82</v>
      </c>
      <c r="C204">
        <v>28</v>
      </c>
      <c r="D204">
        <v>45</v>
      </c>
      <c r="E204">
        <v>0.2444</v>
      </c>
      <c r="F204">
        <v>31.44</v>
      </c>
      <c r="G204">
        <v>367.1</v>
      </c>
      <c r="H204">
        <v>30</v>
      </c>
      <c r="I204">
        <v>42</v>
      </c>
      <c r="J204">
        <v>0.1667</v>
      </c>
      <c r="K204">
        <v>52.44</v>
      </c>
      <c r="L204">
        <v>712.92</v>
      </c>
      <c r="M204">
        <v>58</v>
      </c>
      <c r="N204">
        <v>87</v>
      </c>
      <c r="O204">
        <v>0.4111</v>
      </c>
      <c r="P204">
        <v>83.88</v>
      </c>
    </row>
    <row r="205" spans="1:16">
      <c r="A205" s="5">
        <v>627410507881</v>
      </c>
      <c r="G205">
        <v>196.77</v>
      </c>
      <c r="H205">
        <v>15</v>
      </c>
      <c r="I205">
        <v>49</v>
      </c>
      <c r="J205">
        <v>0.1429</v>
      </c>
      <c r="K205">
        <v>28.11</v>
      </c>
      <c r="L205">
        <v>196.77</v>
      </c>
      <c r="M205">
        <v>15</v>
      </c>
      <c r="N205">
        <v>49</v>
      </c>
      <c r="O205">
        <v>0.1429</v>
      </c>
      <c r="P205">
        <v>28.11</v>
      </c>
    </row>
    <row r="206" spans="1:16">
      <c r="A206" s="5">
        <v>627413079207</v>
      </c>
      <c r="B206">
        <v>570.49</v>
      </c>
      <c r="C206">
        <v>20</v>
      </c>
      <c r="D206">
        <v>76</v>
      </c>
      <c r="E206">
        <v>0.1711</v>
      </c>
      <c r="F206">
        <v>43.88</v>
      </c>
      <c r="G206">
        <v>987.04</v>
      </c>
      <c r="H206">
        <v>36</v>
      </c>
      <c r="I206">
        <v>99</v>
      </c>
      <c r="J206">
        <v>0.1919</v>
      </c>
      <c r="K206">
        <v>51.95</v>
      </c>
      <c r="L206">
        <v>1557.53</v>
      </c>
      <c r="M206">
        <v>56</v>
      </c>
      <c r="N206">
        <v>175</v>
      </c>
      <c r="O206">
        <v>0.363</v>
      </c>
      <c r="P206">
        <v>95.83</v>
      </c>
    </row>
    <row r="207" spans="1:16">
      <c r="A207" s="5">
        <v>628767299363</v>
      </c>
      <c r="B207">
        <v>198.44</v>
      </c>
      <c r="C207">
        <v>4</v>
      </c>
      <c r="D207">
        <v>46</v>
      </c>
      <c r="E207">
        <v>0.0652</v>
      </c>
      <c r="F207">
        <v>66.15</v>
      </c>
      <c r="G207">
        <v>239.67</v>
      </c>
      <c r="H207">
        <v>5</v>
      </c>
      <c r="I207">
        <v>48</v>
      </c>
      <c r="J207">
        <v>0.0833</v>
      </c>
      <c r="K207">
        <v>59.92</v>
      </c>
      <c r="L207">
        <v>438.11</v>
      </c>
      <c r="M207">
        <v>9</v>
      </c>
      <c r="N207">
        <v>94</v>
      </c>
      <c r="O207">
        <v>0.1485</v>
      </c>
      <c r="P207">
        <v>126.07</v>
      </c>
    </row>
    <row r="208" spans="1:16">
      <c r="A208" s="5">
        <v>631613927568</v>
      </c>
      <c r="B208">
        <v>993.64</v>
      </c>
      <c r="C208">
        <v>79</v>
      </c>
      <c r="D208">
        <v>363</v>
      </c>
      <c r="E208">
        <v>0.1543</v>
      </c>
      <c r="F208">
        <v>17.74</v>
      </c>
      <c r="G208">
        <v>683.22</v>
      </c>
      <c r="H208">
        <v>55</v>
      </c>
      <c r="I208">
        <v>331</v>
      </c>
      <c r="J208">
        <v>0.1118</v>
      </c>
      <c r="K208">
        <v>18.47</v>
      </c>
      <c r="L208">
        <v>1676.86</v>
      </c>
      <c r="M208">
        <v>134</v>
      </c>
      <c r="N208">
        <v>694</v>
      </c>
      <c r="O208">
        <v>0.2661</v>
      </c>
      <c r="P208">
        <v>36.21</v>
      </c>
    </row>
    <row r="209" spans="1:16">
      <c r="A209" s="5">
        <v>632083172612</v>
      </c>
      <c r="G209">
        <v>165.45</v>
      </c>
      <c r="H209">
        <v>3</v>
      </c>
      <c r="I209">
        <v>33</v>
      </c>
      <c r="J209">
        <v>0.0606</v>
      </c>
      <c r="K209">
        <v>82.72</v>
      </c>
      <c r="L209">
        <v>165.45</v>
      </c>
      <c r="M209">
        <v>3</v>
      </c>
      <c r="N209">
        <v>33</v>
      </c>
      <c r="O209">
        <v>0.0606</v>
      </c>
      <c r="P209">
        <v>82.72</v>
      </c>
    </row>
    <row r="210" spans="1:16">
      <c r="A210" t="s">
        <v>472</v>
      </c>
      <c r="B210">
        <v>2439155.98</v>
      </c>
      <c r="C210">
        <v>122529</v>
      </c>
      <c r="D210">
        <v>371765</v>
      </c>
      <c r="E210">
        <v>30.6141</v>
      </c>
      <c r="F210">
        <v>12595.22</v>
      </c>
      <c r="G210">
        <v>2754858.9</v>
      </c>
      <c r="H210">
        <v>130350</v>
      </c>
      <c r="I210">
        <v>388753</v>
      </c>
      <c r="J210">
        <v>31.8377</v>
      </c>
      <c r="K210">
        <v>11511.85</v>
      </c>
      <c r="L210">
        <v>5194014.88</v>
      </c>
      <c r="M210">
        <v>252879</v>
      </c>
      <c r="N210">
        <v>760518</v>
      </c>
      <c r="O210">
        <v>62.4518</v>
      </c>
      <c r="P210">
        <v>24107.07</v>
      </c>
    </row>
  </sheetData>
  <pageMargins left="0.75" right="0.75" top="1" bottom="1" header="0.5" footer="0.5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81"/>
  <sheetViews>
    <sheetView topLeftCell="A43" workbookViewId="0">
      <selection activeCell="X2" sqref="X2:Z28"/>
    </sheetView>
  </sheetViews>
  <sheetFormatPr defaultColWidth="8.88888888888889" defaultRowHeight="14.4" outlineLevelCol="5"/>
  <cols>
    <col min="1" max="1" width="13"/>
    <col min="2" max="7" width="15.2222222222222"/>
  </cols>
  <sheetData>
    <row r="3" spans="1:6">
      <c r="A3" t="s">
        <v>509</v>
      </c>
      <c r="B3" t="s">
        <v>526</v>
      </c>
      <c r="C3" t="s">
        <v>527</v>
      </c>
      <c r="D3" t="s">
        <v>528</v>
      </c>
      <c r="E3" t="s">
        <v>529</v>
      </c>
      <c r="F3" t="s">
        <v>530</v>
      </c>
    </row>
    <row r="4" spans="1:6">
      <c r="A4" t="s">
        <v>62</v>
      </c>
      <c r="B4">
        <v>68164.93</v>
      </c>
      <c r="C4">
        <v>2916</v>
      </c>
      <c r="D4">
        <v>3987</v>
      </c>
      <c r="E4">
        <v>0.6703</v>
      </c>
      <c r="F4">
        <v>210.845</v>
      </c>
    </row>
    <row r="5" spans="1:6">
      <c r="A5" t="s">
        <v>39</v>
      </c>
      <c r="B5">
        <v>210417.74</v>
      </c>
      <c r="C5">
        <v>3985</v>
      </c>
      <c r="D5">
        <v>11123</v>
      </c>
      <c r="E5">
        <v>0.5775</v>
      </c>
      <c r="F5">
        <v>346.39</v>
      </c>
    </row>
    <row r="6" spans="1:6">
      <c r="A6" t="s">
        <v>88</v>
      </c>
      <c r="B6">
        <v>86732.9</v>
      </c>
      <c r="C6">
        <v>788</v>
      </c>
      <c r="D6">
        <v>4050</v>
      </c>
      <c r="E6">
        <v>0.5656</v>
      </c>
      <c r="F6">
        <v>429.175</v>
      </c>
    </row>
    <row r="7" spans="1:6">
      <c r="A7" t="s">
        <v>96</v>
      </c>
      <c r="B7">
        <v>11577.95</v>
      </c>
      <c r="C7">
        <v>270</v>
      </c>
      <c r="D7">
        <v>1008</v>
      </c>
      <c r="E7">
        <v>0.5581</v>
      </c>
      <c r="F7">
        <v>255.27</v>
      </c>
    </row>
    <row r="8" spans="1:6">
      <c r="A8" t="s">
        <v>45</v>
      </c>
      <c r="B8">
        <v>434412.81</v>
      </c>
      <c r="C8">
        <v>7494</v>
      </c>
      <c r="D8">
        <v>27830</v>
      </c>
      <c r="E8">
        <v>0.4152</v>
      </c>
      <c r="F8">
        <v>373.09</v>
      </c>
    </row>
    <row r="9" spans="1:6">
      <c r="A9" t="s">
        <v>89</v>
      </c>
      <c r="B9">
        <v>39094.63</v>
      </c>
      <c r="C9">
        <v>269</v>
      </c>
      <c r="D9">
        <v>3133</v>
      </c>
      <c r="E9">
        <v>0.3174</v>
      </c>
      <c r="F9">
        <v>524.435</v>
      </c>
    </row>
    <row r="10" spans="1:6">
      <c r="A10" t="s">
        <v>43</v>
      </c>
      <c r="B10">
        <v>170351.23</v>
      </c>
      <c r="C10">
        <v>3829</v>
      </c>
      <c r="D10">
        <v>16023</v>
      </c>
      <c r="E10">
        <v>0.4259</v>
      </c>
      <c r="F10">
        <v>301.735</v>
      </c>
    </row>
    <row r="11" spans="1:6">
      <c r="A11" t="s">
        <v>80</v>
      </c>
      <c r="B11">
        <v>1591.15</v>
      </c>
      <c r="C11">
        <v>20</v>
      </c>
      <c r="D11">
        <v>327</v>
      </c>
      <c r="E11">
        <v>0.1799</v>
      </c>
      <c r="F11">
        <v>188.465</v>
      </c>
    </row>
    <row r="12" spans="1:6">
      <c r="A12" t="s">
        <v>25</v>
      </c>
      <c r="B12">
        <v>545575.33</v>
      </c>
      <c r="C12">
        <v>11671</v>
      </c>
      <c r="D12">
        <v>23293</v>
      </c>
      <c r="E12">
        <v>0.4768</v>
      </c>
      <c r="F12">
        <v>224.78</v>
      </c>
    </row>
    <row r="13" spans="1:6">
      <c r="A13" t="s">
        <v>103</v>
      </c>
      <c r="B13">
        <v>55677.92</v>
      </c>
      <c r="C13">
        <v>439</v>
      </c>
      <c r="D13">
        <v>3594</v>
      </c>
      <c r="E13">
        <v>0.4172</v>
      </c>
      <c r="F13">
        <v>394.745</v>
      </c>
    </row>
    <row r="14" spans="1:6">
      <c r="A14" t="s">
        <v>94</v>
      </c>
      <c r="B14">
        <v>3569.21</v>
      </c>
      <c r="C14">
        <v>38</v>
      </c>
      <c r="D14">
        <v>234</v>
      </c>
      <c r="E14">
        <v>0.1544</v>
      </c>
      <c r="F14">
        <v>323.2</v>
      </c>
    </row>
    <row r="15" spans="1:6">
      <c r="A15" t="s">
        <v>84</v>
      </c>
      <c r="B15">
        <v>38268.97</v>
      </c>
      <c r="C15">
        <v>888</v>
      </c>
      <c r="D15">
        <v>3319</v>
      </c>
      <c r="E15">
        <v>0.7298</v>
      </c>
      <c r="F15">
        <v>208.17</v>
      </c>
    </row>
    <row r="16" spans="1:6">
      <c r="A16" t="s">
        <v>99</v>
      </c>
      <c r="B16">
        <v>16553.93</v>
      </c>
      <c r="C16">
        <v>229</v>
      </c>
      <c r="D16">
        <v>913</v>
      </c>
      <c r="E16">
        <v>0.6652</v>
      </c>
      <c r="F16">
        <v>227.22</v>
      </c>
    </row>
    <row r="17" spans="1:6">
      <c r="A17" t="s">
        <v>55</v>
      </c>
      <c r="B17">
        <v>63703.1</v>
      </c>
      <c r="C17">
        <v>1371</v>
      </c>
      <c r="D17">
        <v>1732</v>
      </c>
      <c r="E17">
        <v>0.8653</v>
      </c>
      <c r="F17">
        <v>472.315</v>
      </c>
    </row>
    <row r="18" spans="1:6">
      <c r="A18" t="s">
        <v>33</v>
      </c>
      <c r="B18">
        <v>1235376.67</v>
      </c>
      <c r="C18">
        <v>29019</v>
      </c>
      <c r="D18">
        <v>67375</v>
      </c>
      <c r="E18">
        <v>0.5755</v>
      </c>
      <c r="F18">
        <v>281.57</v>
      </c>
    </row>
    <row r="19" spans="1:6">
      <c r="A19" t="s">
        <v>102</v>
      </c>
      <c r="B19">
        <v>21758.97</v>
      </c>
      <c r="C19">
        <v>626</v>
      </c>
      <c r="D19">
        <v>1363</v>
      </c>
      <c r="E19">
        <v>0.6615</v>
      </c>
      <c r="F19">
        <v>221.295</v>
      </c>
    </row>
    <row r="20" spans="1:6">
      <c r="A20" t="s">
        <v>54</v>
      </c>
      <c r="B20">
        <v>48785.06</v>
      </c>
      <c r="C20">
        <v>821</v>
      </c>
      <c r="D20">
        <v>5226</v>
      </c>
      <c r="E20">
        <v>0.4669</v>
      </c>
      <c r="F20">
        <v>379.51</v>
      </c>
    </row>
    <row r="21" spans="1:6">
      <c r="A21" t="s">
        <v>67</v>
      </c>
      <c r="B21">
        <v>19600.45</v>
      </c>
      <c r="C21">
        <v>399</v>
      </c>
      <c r="D21">
        <v>1701</v>
      </c>
      <c r="E21">
        <v>0.1276</v>
      </c>
      <c r="F21">
        <v>90.32</v>
      </c>
    </row>
    <row r="22" spans="1:6">
      <c r="A22" t="s">
        <v>100</v>
      </c>
      <c r="B22">
        <v>2012.81</v>
      </c>
      <c r="C22">
        <v>47</v>
      </c>
      <c r="D22">
        <v>629</v>
      </c>
      <c r="E22">
        <v>0.3845</v>
      </c>
      <c r="F22">
        <v>212.13</v>
      </c>
    </row>
    <row r="23" spans="1:6">
      <c r="A23" t="s">
        <v>83</v>
      </c>
      <c r="B23">
        <v>223.5</v>
      </c>
      <c r="C23">
        <v>4</v>
      </c>
      <c r="D23">
        <v>54</v>
      </c>
      <c r="E23">
        <v>0.0185</v>
      </c>
      <c r="F23">
        <v>223.5</v>
      </c>
    </row>
    <row r="24" spans="1:6">
      <c r="A24" t="s">
        <v>49</v>
      </c>
      <c r="B24">
        <v>147029.61</v>
      </c>
      <c r="C24">
        <v>3117</v>
      </c>
      <c r="D24">
        <v>9715</v>
      </c>
      <c r="E24">
        <v>0.5751</v>
      </c>
      <c r="F24">
        <v>312.805</v>
      </c>
    </row>
    <row r="25" spans="1:6">
      <c r="A25" t="s">
        <v>48</v>
      </c>
      <c r="B25">
        <v>302638.82</v>
      </c>
      <c r="C25">
        <v>5910</v>
      </c>
      <c r="D25">
        <v>15072</v>
      </c>
      <c r="E25">
        <v>0.2474</v>
      </c>
      <c r="F25">
        <v>440.255</v>
      </c>
    </row>
    <row r="26" spans="1:6">
      <c r="A26" t="s">
        <v>523</v>
      </c>
      <c r="B26">
        <v>458.1</v>
      </c>
      <c r="C26">
        <v>9</v>
      </c>
      <c r="D26">
        <v>206</v>
      </c>
      <c r="E26">
        <v>0.034</v>
      </c>
      <c r="F26">
        <v>65.44</v>
      </c>
    </row>
    <row r="27" spans="1:6">
      <c r="A27" t="s">
        <v>28</v>
      </c>
      <c r="B27">
        <v>14679.62</v>
      </c>
      <c r="C27">
        <v>600</v>
      </c>
      <c r="D27">
        <v>2188</v>
      </c>
      <c r="E27">
        <v>0.1303</v>
      </c>
      <c r="F27">
        <v>51.51</v>
      </c>
    </row>
    <row r="28" spans="1:6">
      <c r="A28" t="s">
        <v>34</v>
      </c>
      <c r="B28">
        <v>5881467.01</v>
      </c>
      <c r="C28">
        <v>152167</v>
      </c>
      <c r="D28">
        <v>242712</v>
      </c>
      <c r="E28">
        <v>0.3799</v>
      </c>
      <c r="F28">
        <v>195.41</v>
      </c>
    </row>
    <row r="29" spans="1:6">
      <c r="A29" t="s">
        <v>79</v>
      </c>
      <c r="B29">
        <v>14795.27</v>
      </c>
      <c r="C29">
        <v>129</v>
      </c>
      <c r="D29">
        <v>3009</v>
      </c>
      <c r="E29">
        <v>0.1594</v>
      </c>
      <c r="F29">
        <v>415.8</v>
      </c>
    </row>
    <row r="30" spans="1:6">
      <c r="A30" t="s">
        <v>47</v>
      </c>
      <c r="B30">
        <v>262427.64</v>
      </c>
      <c r="C30">
        <v>6244</v>
      </c>
      <c r="D30">
        <v>19598</v>
      </c>
      <c r="E30">
        <v>0.5203</v>
      </c>
      <c r="F30">
        <v>267.33</v>
      </c>
    </row>
    <row r="31" spans="1:6">
      <c r="A31" t="s">
        <v>38</v>
      </c>
      <c r="B31">
        <v>2398845.33</v>
      </c>
      <c r="C31">
        <v>64238</v>
      </c>
      <c r="D31">
        <v>76606</v>
      </c>
      <c r="E31">
        <v>0.4048</v>
      </c>
      <c r="F31">
        <v>212.33</v>
      </c>
    </row>
    <row r="32" spans="1:6">
      <c r="A32" t="s">
        <v>11</v>
      </c>
      <c r="B32">
        <v>71793.28</v>
      </c>
      <c r="C32">
        <v>2343</v>
      </c>
      <c r="D32">
        <v>10803</v>
      </c>
      <c r="E32">
        <v>0.3257</v>
      </c>
      <c r="F32">
        <v>118.38</v>
      </c>
    </row>
    <row r="33" spans="1:6">
      <c r="A33" t="s">
        <v>69</v>
      </c>
      <c r="B33">
        <v>860130.11</v>
      </c>
      <c r="C33">
        <v>18348</v>
      </c>
      <c r="D33">
        <v>37702</v>
      </c>
      <c r="E33">
        <v>0.3588</v>
      </c>
      <c r="F33">
        <v>484.82</v>
      </c>
    </row>
    <row r="34" spans="1:6">
      <c r="A34" t="s">
        <v>106</v>
      </c>
      <c r="B34">
        <v>10032.72</v>
      </c>
      <c r="C34">
        <v>212</v>
      </c>
      <c r="D34">
        <v>2441</v>
      </c>
      <c r="E34">
        <v>0.2499</v>
      </c>
      <c r="F34">
        <v>171.19</v>
      </c>
    </row>
    <row r="35" spans="1:6">
      <c r="A35" t="s">
        <v>60</v>
      </c>
      <c r="B35">
        <v>39521</v>
      </c>
      <c r="C35">
        <v>1150</v>
      </c>
      <c r="D35">
        <v>2462</v>
      </c>
      <c r="E35">
        <v>0.406</v>
      </c>
      <c r="F35">
        <v>161.98</v>
      </c>
    </row>
    <row r="36" spans="1:6">
      <c r="A36" t="s">
        <v>41</v>
      </c>
      <c r="B36">
        <v>4382612</v>
      </c>
      <c r="C36">
        <v>89681</v>
      </c>
      <c r="D36">
        <v>101686</v>
      </c>
      <c r="E36">
        <v>0.4047</v>
      </c>
      <c r="F36">
        <v>259.51</v>
      </c>
    </row>
    <row r="37" spans="1:6">
      <c r="A37" t="s">
        <v>40</v>
      </c>
      <c r="B37">
        <v>1578583.27</v>
      </c>
      <c r="C37">
        <v>47490</v>
      </c>
      <c r="D37">
        <v>97863</v>
      </c>
      <c r="E37">
        <v>0.5381</v>
      </c>
      <c r="F37">
        <v>287.66</v>
      </c>
    </row>
    <row r="38" spans="1:6">
      <c r="A38" t="s">
        <v>6</v>
      </c>
      <c r="B38">
        <v>281035.25</v>
      </c>
      <c r="C38">
        <v>6667</v>
      </c>
      <c r="D38">
        <v>23608</v>
      </c>
      <c r="E38">
        <v>0.3723</v>
      </c>
      <c r="F38">
        <v>304.365</v>
      </c>
    </row>
    <row r="39" spans="1:6">
      <c r="A39" t="s">
        <v>105</v>
      </c>
      <c r="B39">
        <v>50561.4</v>
      </c>
      <c r="C39">
        <v>747</v>
      </c>
      <c r="D39">
        <v>9952</v>
      </c>
      <c r="E39">
        <v>0.2056</v>
      </c>
      <c r="F39">
        <v>331.33</v>
      </c>
    </row>
    <row r="40" spans="1:6">
      <c r="A40" t="s">
        <v>20</v>
      </c>
      <c r="B40">
        <v>103182.56</v>
      </c>
      <c r="C40">
        <v>3484</v>
      </c>
      <c r="D40">
        <v>4533</v>
      </c>
      <c r="E40">
        <v>0.2296</v>
      </c>
      <c r="F40">
        <v>99.12</v>
      </c>
    </row>
    <row r="41" spans="1:6">
      <c r="A41" t="s">
        <v>97</v>
      </c>
      <c r="B41">
        <v>18490.02</v>
      </c>
      <c r="C41">
        <v>191</v>
      </c>
      <c r="D41">
        <v>941</v>
      </c>
      <c r="E41">
        <v>0.4284</v>
      </c>
      <c r="F41">
        <v>422.265</v>
      </c>
    </row>
    <row r="42" spans="1:6">
      <c r="A42" t="s">
        <v>35</v>
      </c>
      <c r="B42">
        <v>2876338.02</v>
      </c>
      <c r="C42">
        <v>74683</v>
      </c>
      <c r="D42">
        <v>138113</v>
      </c>
      <c r="E42">
        <v>0.673</v>
      </c>
      <c r="F42">
        <v>258.795</v>
      </c>
    </row>
    <row r="43" spans="1:6">
      <c r="A43" t="s">
        <v>87</v>
      </c>
      <c r="B43">
        <v>21044.98</v>
      </c>
      <c r="C43">
        <v>196</v>
      </c>
      <c r="D43">
        <v>4698</v>
      </c>
      <c r="E43">
        <v>0.1632</v>
      </c>
      <c r="F43">
        <v>381.38</v>
      </c>
    </row>
    <row r="44" spans="1:6">
      <c r="A44" t="s">
        <v>90</v>
      </c>
      <c r="B44">
        <v>49743.61</v>
      </c>
      <c r="C44">
        <v>586</v>
      </c>
      <c r="D44">
        <v>6538</v>
      </c>
      <c r="E44">
        <v>0.3031</v>
      </c>
      <c r="F44">
        <v>336.095</v>
      </c>
    </row>
    <row r="45" spans="1:6">
      <c r="A45" t="s">
        <v>37</v>
      </c>
      <c r="B45">
        <v>1869773.72</v>
      </c>
      <c r="C45">
        <v>34219</v>
      </c>
      <c r="D45">
        <v>73636</v>
      </c>
      <c r="E45">
        <v>0.5641</v>
      </c>
      <c r="F45">
        <v>355.435</v>
      </c>
    </row>
    <row r="46" spans="1:6">
      <c r="A46" t="s">
        <v>104</v>
      </c>
      <c r="B46">
        <v>159136.83</v>
      </c>
      <c r="C46">
        <v>1132</v>
      </c>
      <c r="D46">
        <v>10506</v>
      </c>
      <c r="E46">
        <v>0.3963</v>
      </c>
      <c r="F46">
        <v>481.895</v>
      </c>
    </row>
    <row r="47" spans="1:6">
      <c r="A47" t="s">
        <v>82</v>
      </c>
      <c r="B47">
        <v>3704.47</v>
      </c>
      <c r="C47">
        <v>95</v>
      </c>
      <c r="D47">
        <v>479</v>
      </c>
      <c r="E47">
        <v>0.2261</v>
      </c>
      <c r="F47">
        <v>122.78</v>
      </c>
    </row>
    <row r="48" spans="1:6">
      <c r="A48" t="s">
        <v>101</v>
      </c>
      <c r="B48">
        <v>250.69</v>
      </c>
      <c r="C48">
        <v>5</v>
      </c>
      <c r="D48">
        <v>128</v>
      </c>
      <c r="E48">
        <v>0.0234</v>
      </c>
      <c r="F48">
        <v>83.56</v>
      </c>
    </row>
    <row r="49" spans="1:6">
      <c r="A49" t="s">
        <v>98</v>
      </c>
      <c r="B49">
        <v>152288.87</v>
      </c>
      <c r="C49">
        <v>1994</v>
      </c>
      <c r="D49">
        <v>5088</v>
      </c>
      <c r="E49">
        <v>0.7356</v>
      </c>
      <c r="F49">
        <v>435.19</v>
      </c>
    </row>
    <row r="50" spans="1:6">
      <c r="A50" t="s">
        <v>13</v>
      </c>
      <c r="B50">
        <v>8592.89</v>
      </c>
      <c r="C50">
        <v>140</v>
      </c>
      <c r="D50">
        <v>934</v>
      </c>
      <c r="E50">
        <v>0.3031</v>
      </c>
      <c r="F50">
        <v>183.555</v>
      </c>
    </row>
    <row r="51" spans="1:6">
      <c r="A51" t="s">
        <v>92</v>
      </c>
      <c r="B51">
        <v>53717.02</v>
      </c>
      <c r="C51">
        <v>1372</v>
      </c>
      <c r="D51">
        <v>3345</v>
      </c>
      <c r="E51">
        <v>0.6662</v>
      </c>
      <c r="F51">
        <v>286.445</v>
      </c>
    </row>
    <row r="52" spans="1:6">
      <c r="A52" t="s">
        <v>15</v>
      </c>
      <c r="B52">
        <v>67682.73</v>
      </c>
      <c r="C52">
        <v>2264</v>
      </c>
      <c r="D52">
        <v>9739</v>
      </c>
      <c r="E52">
        <v>0.3264</v>
      </c>
      <c r="F52">
        <v>119.665</v>
      </c>
    </row>
    <row r="53" spans="1:6">
      <c r="A53" t="s">
        <v>85</v>
      </c>
      <c r="B53">
        <v>333.92</v>
      </c>
      <c r="C53">
        <v>8</v>
      </c>
      <c r="D53">
        <v>53</v>
      </c>
      <c r="E53">
        <v>0.0943</v>
      </c>
      <c r="F53">
        <v>66.78</v>
      </c>
    </row>
    <row r="54" spans="1:6">
      <c r="A54" t="s">
        <v>86</v>
      </c>
      <c r="B54">
        <v>707.45</v>
      </c>
      <c r="C54">
        <v>12</v>
      </c>
      <c r="D54">
        <v>39</v>
      </c>
      <c r="E54">
        <v>0.1026</v>
      </c>
      <c r="F54">
        <v>176.86</v>
      </c>
    </row>
    <row r="55" spans="1:6">
      <c r="A55" t="s">
        <v>22</v>
      </c>
      <c r="B55">
        <v>12592.04</v>
      </c>
      <c r="C55">
        <v>263</v>
      </c>
      <c r="D55">
        <v>1926</v>
      </c>
      <c r="E55">
        <v>0.0758</v>
      </c>
      <c r="F55">
        <v>86.25</v>
      </c>
    </row>
    <row r="56" spans="1:6">
      <c r="A56" t="s">
        <v>81</v>
      </c>
      <c r="B56">
        <v>2316.2</v>
      </c>
      <c r="C56">
        <v>65</v>
      </c>
      <c r="D56">
        <v>237</v>
      </c>
      <c r="E56">
        <v>0.1392</v>
      </c>
      <c r="F56">
        <v>70.19</v>
      </c>
    </row>
    <row r="57" spans="1:6">
      <c r="A57" t="s">
        <v>95</v>
      </c>
      <c r="B57">
        <v>66157.38</v>
      </c>
      <c r="C57">
        <v>1465</v>
      </c>
      <c r="D57">
        <v>3269</v>
      </c>
      <c r="E57">
        <v>0.5829</v>
      </c>
      <c r="F57">
        <v>186.53</v>
      </c>
    </row>
    <row r="58" spans="1:6">
      <c r="A58" t="s">
        <v>91</v>
      </c>
      <c r="B58">
        <v>126566.89</v>
      </c>
      <c r="C58">
        <v>3639</v>
      </c>
      <c r="D58">
        <v>7290</v>
      </c>
      <c r="E58">
        <v>0.7571</v>
      </c>
      <c r="F58">
        <v>208.845</v>
      </c>
    </row>
    <row r="59" spans="1:6">
      <c r="A59" t="s">
        <v>61</v>
      </c>
      <c r="B59">
        <v>896695.52</v>
      </c>
      <c r="C59">
        <v>17894</v>
      </c>
      <c r="D59">
        <v>23764</v>
      </c>
      <c r="E59">
        <v>0.3037</v>
      </c>
      <c r="F59">
        <v>338.73</v>
      </c>
    </row>
    <row r="60" spans="1:6">
      <c r="A60" t="s">
        <v>44</v>
      </c>
      <c r="B60">
        <v>288135.07</v>
      </c>
      <c r="C60">
        <v>6928</v>
      </c>
      <c r="D60">
        <v>14906</v>
      </c>
      <c r="E60">
        <v>0.5864</v>
      </c>
      <c r="F60">
        <v>280.13</v>
      </c>
    </row>
    <row r="61" spans="1:6">
      <c r="A61" t="s">
        <v>75</v>
      </c>
      <c r="B61">
        <v>1380.68</v>
      </c>
      <c r="C61">
        <v>30</v>
      </c>
      <c r="D61">
        <v>166</v>
      </c>
      <c r="E61">
        <v>0.0843</v>
      </c>
      <c r="F61">
        <v>98.62</v>
      </c>
    </row>
    <row r="62" spans="1:6">
      <c r="A62" t="s">
        <v>73</v>
      </c>
      <c r="B62">
        <v>58371.49</v>
      </c>
      <c r="C62">
        <v>1482</v>
      </c>
      <c r="D62">
        <v>3304</v>
      </c>
      <c r="E62">
        <v>0.7674</v>
      </c>
      <c r="F62">
        <v>216.825</v>
      </c>
    </row>
    <row r="63" spans="1:6">
      <c r="A63" t="s">
        <v>42</v>
      </c>
      <c r="B63">
        <v>287373.66</v>
      </c>
      <c r="C63">
        <v>7416</v>
      </c>
      <c r="D63">
        <v>21132</v>
      </c>
      <c r="E63">
        <v>0.5639</v>
      </c>
      <c r="F63">
        <v>275.255</v>
      </c>
    </row>
    <row r="64" spans="1:6">
      <c r="A64" t="s">
        <v>93</v>
      </c>
      <c r="B64">
        <v>54936.09</v>
      </c>
      <c r="C64">
        <v>661</v>
      </c>
      <c r="D64">
        <v>2465</v>
      </c>
      <c r="E64">
        <v>0.8317</v>
      </c>
      <c r="F64">
        <v>290.55</v>
      </c>
    </row>
    <row r="65" spans="1:6">
      <c r="A65" t="s">
        <v>51</v>
      </c>
      <c r="B65">
        <v>30818.3</v>
      </c>
      <c r="C65">
        <v>484</v>
      </c>
      <c r="D65">
        <v>2704</v>
      </c>
      <c r="E65">
        <v>0.3471</v>
      </c>
      <c r="F65">
        <v>346.89</v>
      </c>
    </row>
    <row r="66" spans="1:6">
      <c r="A66" t="s">
        <v>52</v>
      </c>
      <c r="B66">
        <v>126823.22</v>
      </c>
      <c r="C66">
        <v>2251</v>
      </c>
      <c r="D66">
        <v>10001</v>
      </c>
      <c r="E66">
        <v>0.427</v>
      </c>
      <c r="F66">
        <v>331.97</v>
      </c>
    </row>
    <row r="67" spans="1:6">
      <c r="A67" t="s">
        <v>56</v>
      </c>
      <c r="B67">
        <v>104000.43</v>
      </c>
      <c r="C67">
        <v>749</v>
      </c>
      <c r="D67">
        <v>2972</v>
      </c>
      <c r="E67">
        <v>0.5148</v>
      </c>
      <c r="F67">
        <v>515.315</v>
      </c>
    </row>
    <row r="68" spans="1:6">
      <c r="A68" t="s">
        <v>53</v>
      </c>
      <c r="B68">
        <v>28713.32</v>
      </c>
      <c r="C68">
        <v>450</v>
      </c>
      <c r="D68">
        <v>1895</v>
      </c>
      <c r="E68">
        <v>0.4971</v>
      </c>
      <c r="F68">
        <v>373.86</v>
      </c>
    </row>
    <row r="69" spans="1:6">
      <c r="A69" t="s">
        <v>66</v>
      </c>
      <c r="B69">
        <v>15593.02</v>
      </c>
      <c r="C69">
        <v>328</v>
      </c>
      <c r="D69">
        <v>1609</v>
      </c>
      <c r="E69">
        <v>0.1038</v>
      </c>
      <c r="F69">
        <v>93.37</v>
      </c>
    </row>
    <row r="70" spans="1:6">
      <c r="A70" t="s">
        <v>76</v>
      </c>
      <c r="B70">
        <v>38522.4</v>
      </c>
      <c r="C70">
        <v>335</v>
      </c>
      <c r="D70">
        <v>1208</v>
      </c>
      <c r="E70">
        <v>0.5575</v>
      </c>
      <c r="F70">
        <v>595.895</v>
      </c>
    </row>
    <row r="71" spans="1:6">
      <c r="A71" t="s">
        <v>58</v>
      </c>
      <c r="B71">
        <v>61376</v>
      </c>
      <c r="C71">
        <v>675</v>
      </c>
      <c r="D71">
        <v>2267</v>
      </c>
      <c r="E71">
        <v>0.7063</v>
      </c>
      <c r="F71">
        <v>512.57</v>
      </c>
    </row>
    <row r="72" spans="1:6">
      <c r="A72" t="s">
        <v>19</v>
      </c>
      <c r="B72">
        <v>14270.78</v>
      </c>
      <c r="C72">
        <v>527</v>
      </c>
      <c r="D72">
        <v>1662</v>
      </c>
      <c r="E72">
        <v>0.3714</v>
      </c>
      <c r="F72">
        <v>118.37</v>
      </c>
    </row>
    <row r="73" spans="1:6">
      <c r="A73" t="s">
        <v>77</v>
      </c>
      <c r="B73">
        <v>141513.35</v>
      </c>
      <c r="C73">
        <v>4005</v>
      </c>
      <c r="D73">
        <v>8395</v>
      </c>
      <c r="E73">
        <v>1.1033</v>
      </c>
      <c r="F73">
        <v>178.205</v>
      </c>
    </row>
    <row r="74" spans="1:6">
      <c r="A74" t="s">
        <v>17</v>
      </c>
      <c r="B74">
        <v>32968.78</v>
      </c>
      <c r="C74">
        <v>1084</v>
      </c>
      <c r="D74">
        <v>1608</v>
      </c>
      <c r="E74">
        <v>0.7893</v>
      </c>
      <c r="F74">
        <v>147.77</v>
      </c>
    </row>
    <row r="75" spans="1:6">
      <c r="A75" t="s">
        <v>46</v>
      </c>
      <c r="B75">
        <v>120470.49</v>
      </c>
      <c r="C75">
        <v>1739</v>
      </c>
      <c r="D75">
        <v>8540</v>
      </c>
      <c r="E75">
        <v>0.4535</v>
      </c>
      <c r="F75">
        <v>325.995</v>
      </c>
    </row>
    <row r="76" spans="1:6">
      <c r="A76" t="s">
        <v>72</v>
      </c>
      <c r="B76">
        <v>14019.81</v>
      </c>
      <c r="C76">
        <v>351</v>
      </c>
      <c r="D76">
        <v>1808</v>
      </c>
      <c r="E76">
        <v>0.4648</v>
      </c>
      <c r="F76">
        <v>203.77</v>
      </c>
    </row>
    <row r="77" spans="1:6">
      <c r="A77" t="s">
        <v>4</v>
      </c>
      <c r="B77">
        <v>361455.5</v>
      </c>
      <c r="C77">
        <v>10578</v>
      </c>
      <c r="D77">
        <v>23558</v>
      </c>
      <c r="E77">
        <v>0.6254</v>
      </c>
      <c r="F77">
        <v>238.725</v>
      </c>
    </row>
    <row r="78" spans="1:6">
      <c r="A78" t="s">
        <v>64</v>
      </c>
      <c r="B78">
        <v>112423.73</v>
      </c>
      <c r="C78">
        <v>3449</v>
      </c>
      <c r="D78">
        <v>9488</v>
      </c>
      <c r="E78">
        <v>0.5921</v>
      </c>
      <c r="F78">
        <v>235.405</v>
      </c>
    </row>
    <row r="79" spans="1:6">
      <c r="A79" t="s">
        <v>70</v>
      </c>
      <c r="B79">
        <v>5760.38</v>
      </c>
      <c r="C79">
        <v>169</v>
      </c>
      <c r="D79">
        <v>483</v>
      </c>
      <c r="E79">
        <v>0.3168</v>
      </c>
      <c r="F79">
        <v>128</v>
      </c>
    </row>
    <row r="80" spans="1:6">
      <c r="A80" t="s">
        <v>74</v>
      </c>
      <c r="B80">
        <v>10623.24</v>
      </c>
      <c r="C80">
        <v>326</v>
      </c>
      <c r="D80">
        <v>3638</v>
      </c>
      <c r="E80">
        <v>0.1531</v>
      </c>
      <c r="F80">
        <v>190.13</v>
      </c>
    </row>
    <row r="81" spans="1:6">
      <c r="A81" t="s">
        <v>472</v>
      </c>
      <c r="B81">
        <v>27768925.24</v>
      </c>
      <c r="C81">
        <v>651899</v>
      </c>
      <c r="D81">
        <v>1251602</v>
      </c>
      <c r="E81">
        <v>32.5165</v>
      </c>
      <c r="F81">
        <v>20366.26</v>
      </c>
    </row>
  </sheetData>
  <pageMargins left="0.75" right="0.75" top="1" bottom="1" header="0.5" footer="0.5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9"/>
  <sheetViews>
    <sheetView workbookViewId="0">
      <selection activeCell="X2" sqref="X2:Z28"/>
    </sheetView>
  </sheetViews>
  <sheetFormatPr defaultColWidth="8.88888888888889" defaultRowHeight="14.4" outlineLevelCol="6"/>
  <cols>
    <col min="1" max="1" width="14.1111111111111" customWidth="1"/>
  </cols>
  <sheetData>
    <row r="1" spans="1:7">
      <c r="A1" t="s">
        <v>531</v>
      </c>
      <c r="B1" t="s">
        <v>509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</row>
    <row r="2" spans="1:7">
      <c r="A2" s="5">
        <v>537752882633</v>
      </c>
      <c r="B2" s="148" t="s">
        <v>34</v>
      </c>
      <c r="C2">
        <v>5507373.86</v>
      </c>
      <c r="D2">
        <v>144347</v>
      </c>
      <c r="E2">
        <v>212461</v>
      </c>
      <c r="F2" s="11">
        <v>0.2328</v>
      </c>
      <c r="G2">
        <v>111.36</v>
      </c>
    </row>
    <row r="3" spans="1:7">
      <c r="A3" s="5">
        <v>574308070162</v>
      </c>
      <c r="B3" s="148" t="s">
        <v>38</v>
      </c>
      <c r="C3">
        <v>2303133.45</v>
      </c>
      <c r="D3">
        <v>61575</v>
      </c>
      <c r="E3">
        <v>68705</v>
      </c>
      <c r="F3" s="11">
        <v>0.25</v>
      </c>
      <c r="G3">
        <v>134.07</v>
      </c>
    </row>
    <row r="4" spans="1:7">
      <c r="A4" s="5">
        <v>598898432532</v>
      </c>
      <c r="B4" s="148" t="s">
        <v>41</v>
      </c>
      <c r="C4">
        <v>4373943.89</v>
      </c>
      <c r="D4">
        <v>89384</v>
      </c>
      <c r="E4">
        <v>100970</v>
      </c>
      <c r="F4" s="11">
        <v>0.2259</v>
      </c>
      <c r="G4">
        <v>191.79</v>
      </c>
    </row>
    <row r="5" spans="1:7">
      <c r="A5" s="149">
        <v>564587383224</v>
      </c>
      <c r="B5" s="148" t="s">
        <v>33</v>
      </c>
      <c r="C5" s="148">
        <v>80175.67</v>
      </c>
      <c r="D5" s="148">
        <v>1547</v>
      </c>
      <c r="E5" s="148">
        <v>7123</v>
      </c>
      <c r="F5" s="150">
        <v>0.1314</v>
      </c>
      <c r="G5" s="148">
        <v>85.66</v>
      </c>
    </row>
    <row r="6" spans="1:7">
      <c r="A6" s="149">
        <v>537752882633</v>
      </c>
      <c r="B6" s="148" t="s">
        <v>34</v>
      </c>
      <c r="C6" s="148">
        <v>374093.15</v>
      </c>
      <c r="D6" s="148">
        <v>7820</v>
      </c>
      <c r="E6" s="148">
        <v>30251</v>
      </c>
      <c r="F6" s="150">
        <v>0.1471</v>
      </c>
      <c r="G6" s="148">
        <v>84.05</v>
      </c>
    </row>
    <row r="7" spans="1:7">
      <c r="A7" s="149">
        <v>41141176393</v>
      </c>
      <c r="B7" s="148" t="s">
        <v>35</v>
      </c>
      <c r="C7" s="148">
        <v>165649.35</v>
      </c>
      <c r="D7" s="148">
        <v>3397</v>
      </c>
      <c r="E7" s="148">
        <v>12940</v>
      </c>
      <c r="F7" s="150">
        <v>0.1569</v>
      </c>
      <c r="G7" s="148">
        <v>81.6</v>
      </c>
    </row>
    <row r="8" spans="1:7">
      <c r="A8" s="149">
        <v>39290708556</v>
      </c>
      <c r="B8" s="148" t="s">
        <v>37</v>
      </c>
      <c r="C8" s="148">
        <v>97707.77</v>
      </c>
      <c r="D8" s="148">
        <v>1427</v>
      </c>
      <c r="E8" s="148">
        <v>7973</v>
      </c>
      <c r="F8" s="150">
        <v>0.1094</v>
      </c>
      <c r="G8" s="148">
        <v>112.05</v>
      </c>
    </row>
    <row r="9" spans="1:7">
      <c r="A9" s="149">
        <v>554877274741</v>
      </c>
      <c r="B9" s="148" t="s">
        <v>6</v>
      </c>
      <c r="C9" s="148">
        <v>31606.01</v>
      </c>
      <c r="D9" s="148">
        <v>657</v>
      </c>
      <c r="E9" s="148">
        <v>3468</v>
      </c>
      <c r="F9" s="150">
        <v>0.0949</v>
      </c>
      <c r="G9" s="148">
        <v>96.07</v>
      </c>
    </row>
    <row r="10" spans="1:7">
      <c r="A10" s="149">
        <v>574308070162</v>
      </c>
      <c r="B10" s="148" t="s">
        <v>38</v>
      </c>
      <c r="C10" s="148">
        <v>95711.88</v>
      </c>
      <c r="D10" s="148">
        <v>2663</v>
      </c>
      <c r="E10" s="148">
        <v>7901</v>
      </c>
      <c r="F10" s="150">
        <v>0.1548</v>
      </c>
      <c r="G10" s="148">
        <v>78.26</v>
      </c>
    </row>
    <row r="11" spans="1:7">
      <c r="A11" s="149">
        <v>587015100676</v>
      </c>
      <c r="B11" s="148" t="s">
        <v>4</v>
      </c>
      <c r="C11" s="148">
        <v>29489.16</v>
      </c>
      <c r="D11" s="148">
        <v>784</v>
      </c>
      <c r="E11" s="148">
        <v>2997</v>
      </c>
      <c r="F11" s="150">
        <v>0.1325</v>
      </c>
      <c r="G11" s="148">
        <v>74.28</v>
      </c>
    </row>
    <row r="12" spans="1:7">
      <c r="A12" s="149">
        <v>42759737847</v>
      </c>
      <c r="B12" s="148" t="s">
        <v>39</v>
      </c>
      <c r="C12" s="148">
        <v>22405.02</v>
      </c>
      <c r="D12" s="148">
        <v>344</v>
      </c>
      <c r="E12" s="148">
        <v>1443</v>
      </c>
      <c r="F12" s="150">
        <v>0.1338</v>
      </c>
      <c r="G12" s="148">
        <v>116.09</v>
      </c>
    </row>
    <row r="13" spans="1:7">
      <c r="A13" s="149">
        <v>539325022308</v>
      </c>
      <c r="B13" s="148" t="s">
        <v>40</v>
      </c>
      <c r="C13" s="148">
        <v>15137.25</v>
      </c>
      <c r="D13" s="148">
        <v>206</v>
      </c>
      <c r="E13" s="148">
        <v>1240</v>
      </c>
      <c r="F13" s="150">
        <v>0.1161</v>
      </c>
      <c r="G13" s="148">
        <v>105.12</v>
      </c>
    </row>
    <row r="14" spans="1:7">
      <c r="A14" s="149">
        <v>569909827792</v>
      </c>
      <c r="B14" s="148" t="s">
        <v>41</v>
      </c>
      <c r="C14" s="148">
        <v>8668.11</v>
      </c>
      <c r="D14" s="148">
        <v>297</v>
      </c>
      <c r="E14" s="148">
        <v>716</v>
      </c>
      <c r="F14" s="150">
        <v>0.1788</v>
      </c>
      <c r="G14" s="148">
        <v>67.72</v>
      </c>
    </row>
    <row r="15" spans="1:7">
      <c r="A15" s="149">
        <v>587516703876</v>
      </c>
      <c r="B15" s="148" t="s">
        <v>42</v>
      </c>
      <c r="C15" s="148">
        <v>120195.56</v>
      </c>
      <c r="D15" s="148">
        <v>3317</v>
      </c>
      <c r="E15" s="148">
        <v>11340</v>
      </c>
      <c r="F15" s="150">
        <v>0.126</v>
      </c>
      <c r="G15" s="148">
        <v>84.11</v>
      </c>
    </row>
    <row r="16" spans="1:7">
      <c r="A16" s="149">
        <v>598898432532</v>
      </c>
      <c r="B16" s="148" t="s">
        <v>43</v>
      </c>
      <c r="C16" s="148">
        <v>33743.68</v>
      </c>
      <c r="D16" s="148">
        <v>689</v>
      </c>
      <c r="E16" s="148">
        <v>5051</v>
      </c>
      <c r="F16" s="150">
        <v>0.0665</v>
      </c>
      <c r="G16" s="148">
        <v>100.43</v>
      </c>
    </row>
    <row r="17" spans="1:7">
      <c r="A17" s="149">
        <v>555055329886</v>
      </c>
      <c r="B17" s="148" t="s">
        <v>44</v>
      </c>
      <c r="C17" s="148">
        <v>14727.42</v>
      </c>
      <c r="D17" s="148">
        <v>310</v>
      </c>
      <c r="E17" s="148">
        <v>1352</v>
      </c>
      <c r="F17" s="150">
        <v>0.1287</v>
      </c>
      <c r="G17" s="148">
        <v>84.64</v>
      </c>
    </row>
    <row r="18" spans="1:7">
      <c r="A18" s="149">
        <v>555332266949</v>
      </c>
      <c r="B18" s="148" t="s">
        <v>45</v>
      </c>
      <c r="C18" s="148">
        <v>19155.8</v>
      </c>
      <c r="D18" s="148">
        <v>424</v>
      </c>
      <c r="E18" s="148">
        <v>2056</v>
      </c>
      <c r="F18" s="150">
        <v>0.1046</v>
      </c>
      <c r="G18" s="148">
        <v>89.1</v>
      </c>
    </row>
    <row r="19" spans="1:7">
      <c r="A19" s="149">
        <v>593225443577</v>
      </c>
      <c r="B19" s="148" t="s">
        <v>46</v>
      </c>
      <c r="C19" s="148">
        <v>8757.79</v>
      </c>
      <c r="D19" s="148">
        <v>198</v>
      </c>
      <c r="E19" s="148">
        <v>1293</v>
      </c>
      <c r="F19" s="150">
        <v>0.0588</v>
      </c>
      <c r="G19" s="148">
        <v>115.23</v>
      </c>
    </row>
    <row r="20" spans="1:7">
      <c r="A20" s="149">
        <v>528778018743</v>
      </c>
      <c r="B20" s="148" t="s">
        <v>47</v>
      </c>
      <c r="C20" s="148">
        <v>63680.81</v>
      </c>
      <c r="D20" s="148">
        <v>1368</v>
      </c>
      <c r="E20" s="148">
        <v>6274</v>
      </c>
      <c r="F20" s="150">
        <v>0.1304</v>
      </c>
      <c r="G20" s="148">
        <v>77.85</v>
      </c>
    </row>
    <row r="21" spans="1:7">
      <c r="A21" s="149">
        <v>526145930115</v>
      </c>
      <c r="B21" s="148" t="s">
        <v>48</v>
      </c>
      <c r="C21" s="148">
        <v>2018.15</v>
      </c>
      <c r="D21" s="148">
        <v>29</v>
      </c>
      <c r="E21" s="148">
        <v>387</v>
      </c>
      <c r="F21" s="150">
        <v>0.0517</v>
      </c>
      <c r="G21" s="148">
        <v>100.91</v>
      </c>
    </row>
    <row r="22" spans="1:7">
      <c r="A22" s="149">
        <v>535688693680</v>
      </c>
      <c r="B22" s="148" t="s">
        <v>49</v>
      </c>
      <c r="C22" s="148">
        <v>26286.94</v>
      </c>
      <c r="D22" s="148">
        <v>352</v>
      </c>
      <c r="E22" s="148">
        <v>2005</v>
      </c>
      <c r="F22" s="150">
        <v>0.0958</v>
      </c>
      <c r="G22" s="148">
        <v>136.91</v>
      </c>
    </row>
    <row r="23" spans="1:7">
      <c r="A23" s="149">
        <v>563835009431</v>
      </c>
      <c r="B23" s="148" t="s">
        <v>51</v>
      </c>
      <c r="C23" s="148">
        <v>3932.57</v>
      </c>
      <c r="D23" s="148">
        <v>53</v>
      </c>
      <c r="E23" s="148">
        <v>308</v>
      </c>
      <c r="F23" s="150">
        <v>0.1136</v>
      </c>
      <c r="G23" s="148">
        <v>112.36</v>
      </c>
    </row>
    <row r="24" spans="1:7">
      <c r="A24" s="149">
        <v>592049049728</v>
      </c>
      <c r="B24" s="148" t="s">
        <v>52</v>
      </c>
      <c r="C24" s="148">
        <v>3428.72</v>
      </c>
      <c r="D24" s="148">
        <v>73</v>
      </c>
      <c r="E24" s="148">
        <v>274</v>
      </c>
      <c r="F24" s="150">
        <v>0.1679</v>
      </c>
      <c r="G24" s="148">
        <v>74.54</v>
      </c>
    </row>
    <row r="25" spans="1:7">
      <c r="A25" s="149">
        <v>527990951359</v>
      </c>
      <c r="B25" s="148" t="s">
        <v>53</v>
      </c>
      <c r="C25" s="148">
        <v>4081.26</v>
      </c>
      <c r="D25" s="148">
        <v>90</v>
      </c>
      <c r="E25" s="148">
        <v>138</v>
      </c>
      <c r="F25" s="150">
        <v>0.1884</v>
      </c>
      <c r="G25" s="148">
        <v>156.97</v>
      </c>
    </row>
    <row r="26" spans="1:7">
      <c r="A26" s="149">
        <v>563834177641</v>
      </c>
      <c r="B26" s="148" t="s">
        <v>54</v>
      </c>
      <c r="C26" s="148">
        <v>18624.85</v>
      </c>
      <c r="D26" s="148">
        <v>121</v>
      </c>
      <c r="E26" s="148">
        <v>525</v>
      </c>
      <c r="F26" s="150">
        <v>0.1505</v>
      </c>
      <c r="G26" s="148">
        <v>235.76</v>
      </c>
    </row>
    <row r="27" spans="1:7">
      <c r="A27" s="149">
        <v>564135111481</v>
      </c>
      <c r="B27" s="148" t="s">
        <v>55</v>
      </c>
      <c r="C27" s="148">
        <v>5753.67</v>
      </c>
      <c r="D27" s="148">
        <v>48</v>
      </c>
      <c r="E27" s="148">
        <v>217</v>
      </c>
      <c r="F27" s="150">
        <v>0.1521</v>
      </c>
      <c r="G27" s="148">
        <v>174.35</v>
      </c>
    </row>
    <row r="28" spans="1:7">
      <c r="A28" s="149">
        <v>599279018544</v>
      </c>
      <c r="B28" s="148" t="s">
        <v>56</v>
      </c>
      <c r="C28" s="148">
        <v>1678.45</v>
      </c>
      <c r="D28" s="148">
        <v>38</v>
      </c>
      <c r="E28" s="148">
        <v>268</v>
      </c>
      <c r="F28" s="150">
        <v>0.0709</v>
      </c>
      <c r="G28" s="148">
        <v>88.34</v>
      </c>
    </row>
    <row r="29" spans="1:7">
      <c r="A29" s="149">
        <v>613513119392</v>
      </c>
      <c r="B29" s="148" t="s">
        <v>58</v>
      </c>
      <c r="C29" s="148">
        <v>13552.83</v>
      </c>
      <c r="D29" s="148">
        <v>254</v>
      </c>
      <c r="E29" s="148">
        <v>1259</v>
      </c>
      <c r="F29" s="150">
        <v>0.0969</v>
      </c>
      <c r="G29" s="148">
        <v>111.09</v>
      </c>
    </row>
    <row r="30" spans="1:7">
      <c r="A30" s="149">
        <v>589851591771</v>
      </c>
      <c r="B30" s="148" t="s">
        <v>60</v>
      </c>
      <c r="C30" s="148">
        <v>15302.36</v>
      </c>
      <c r="D30" s="148">
        <v>437</v>
      </c>
      <c r="E30" s="148">
        <v>1320</v>
      </c>
      <c r="F30" s="150">
        <v>0.2046</v>
      </c>
      <c r="G30" s="148">
        <v>56.68</v>
      </c>
    </row>
    <row r="31" spans="1:7">
      <c r="A31" s="149">
        <v>593809413272</v>
      </c>
      <c r="B31" s="148" t="s">
        <v>61</v>
      </c>
      <c r="C31" s="148">
        <v>0</v>
      </c>
      <c r="D31" s="148">
        <v>0</v>
      </c>
      <c r="E31" s="148">
        <v>0</v>
      </c>
      <c r="F31" s="150">
        <v>0</v>
      </c>
      <c r="G31" s="148">
        <v>0</v>
      </c>
    </row>
    <row r="32" spans="1:7">
      <c r="A32" s="149">
        <v>601890751194</v>
      </c>
      <c r="B32" s="148" t="s">
        <v>62</v>
      </c>
      <c r="C32" s="148">
        <v>838.54</v>
      </c>
      <c r="D32" s="148">
        <v>26</v>
      </c>
      <c r="E32" s="148">
        <v>211</v>
      </c>
      <c r="F32" s="150">
        <v>0.0616</v>
      </c>
      <c r="G32" s="148">
        <v>64.5</v>
      </c>
    </row>
    <row r="33" spans="1:7">
      <c r="A33" s="149">
        <v>602881179663</v>
      </c>
      <c r="B33" s="148" t="s">
        <v>64</v>
      </c>
      <c r="C33" s="148">
        <v>11578.95</v>
      </c>
      <c r="D33" s="148">
        <v>220</v>
      </c>
      <c r="E33" s="148">
        <v>1821</v>
      </c>
      <c r="F33" s="150">
        <v>0.0577</v>
      </c>
      <c r="G33" s="148">
        <v>110.28</v>
      </c>
    </row>
    <row r="34" spans="1:7">
      <c r="A34" s="149">
        <v>521804256985</v>
      </c>
      <c r="B34" s="148" t="s">
        <v>66</v>
      </c>
      <c r="C34" s="148">
        <v>15593.02</v>
      </c>
      <c r="D34" s="148">
        <v>328</v>
      </c>
      <c r="E34" s="148">
        <v>1609</v>
      </c>
      <c r="F34" s="150">
        <v>0.1038</v>
      </c>
      <c r="G34" s="148">
        <v>93.37</v>
      </c>
    </row>
    <row r="35" spans="1:7">
      <c r="A35" s="149">
        <v>539854510916</v>
      </c>
      <c r="B35" s="148" t="s">
        <v>67</v>
      </c>
      <c r="C35" s="148">
        <v>19600.45</v>
      </c>
      <c r="D35" s="148">
        <v>399</v>
      </c>
      <c r="E35" s="148">
        <v>1701</v>
      </c>
      <c r="F35" s="150">
        <v>0.1276</v>
      </c>
      <c r="G35" s="148">
        <v>90.32</v>
      </c>
    </row>
    <row r="36" spans="1:7">
      <c r="A36" s="149">
        <v>40611478319</v>
      </c>
      <c r="B36" s="148" t="s">
        <v>69</v>
      </c>
      <c r="C36" s="148">
        <v>103205.69</v>
      </c>
      <c r="D36" s="148">
        <v>1399</v>
      </c>
      <c r="E36" s="148">
        <v>4492</v>
      </c>
      <c r="F36" s="150">
        <v>0.1471</v>
      </c>
      <c r="G36" s="148">
        <v>156.14</v>
      </c>
    </row>
    <row r="37" spans="1:7">
      <c r="A37" s="149">
        <v>592889713507</v>
      </c>
      <c r="B37" s="148" t="s">
        <v>70</v>
      </c>
      <c r="C37" s="148">
        <v>872.76</v>
      </c>
      <c r="D37" s="148">
        <v>22</v>
      </c>
      <c r="E37" s="148">
        <v>122</v>
      </c>
      <c r="F37" s="150">
        <v>0.1229</v>
      </c>
      <c r="G37" s="148">
        <v>58.18</v>
      </c>
    </row>
    <row r="38" spans="1:7">
      <c r="A38" s="149">
        <v>538927350752</v>
      </c>
      <c r="B38" s="148" t="s">
        <v>72</v>
      </c>
      <c r="C38" s="148">
        <v>2368.88</v>
      </c>
      <c r="D38" s="148">
        <v>56</v>
      </c>
      <c r="E38" s="148">
        <v>285</v>
      </c>
      <c r="F38" s="150">
        <v>0.1298</v>
      </c>
      <c r="G38" s="148">
        <v>64.02</v>
      </c>
    </row>
    <row r="39" spans="1:7">
      <c r="A39" s="149">
        <v>599148365406</v>
      </c>
      <c r="B39" s="148" t="s">
        <v>73</v>
      </c>
      <c r="C39" s="148">
        <v>6026.45</v>
      </c>
      <c r="D39" s="148">
        <v>142</v>
      </c>
      <c r="E39" s="148">
        <v>508</v>
      </c>
      <c r="F39" s="150">
        <v>0.1693</v>
      </c>
      <c r="G39" s="148">
        <v>70.08</v>
      </c>
    </row>
    <row r="40" spans="1:7">
      <c r="A40" s="149">
        <v>524754970729</v>
      </c>
      <c r="B40" s="148" t="s">
        <v>74</v>
      </c>
      <c r="C40" s="148">
        <v>1160.91</v>
      </c>
      <c r="D40" s="148">
        <v>33</v>
      </c>
      <c r="E40" s="148">
        <v>447</v>
      </c>
      <c r="F40" s="150">
        <v>0.0403</v>
      </c>
      <c r="G40" s="148">
        <v>64.5</v>
      </c>
    </row>
    <row r="41" spans="1:7">
      <c r="A41" s="149">
        <v>562374577568</v>
      </c>
      <c r="B41" s="148" t="s">
        <v>75</v>
      </c>
      <c r="C41" s="148">
        <v>0</v>
      </c>
      <c r="D41" s="148">
        <v>0</v>
      </c>
      <c r="E41" s="148">
        <v>0</v>
      </c>
      <c r="F41" s="150">
        <v>0</v>
      </c>
      <c r="G41" s="148">
        <v>0</v>
      </c>
    </row>
    <row r="42" spans="1:7">
      <c r="A42" s="149">
        <v>559686121121</v>
      </c>
      <c r="B42" s="148" t="s">
        <v>76</v>
      </c>
      <c r="C42" s="148">
        <v>4756.77</v>
      </c>
      <c r="D42" s="148">
        <v>39</v>
      </c>
      <c r="E42" s="148">
        <v>230</v>
      </c>
      <c r="F42" s="150">
        <v>0.0913</v>
      </c>
      <c r="G42" s="148">
        <v>226.51</v>
      </c>
    </row>
    <row r="43" spans="1:7">
      <c r="A43" s="149">
        <v>573035985548</v>
      </c>
      <c r="B43" s="148" t="s">
        <v>77</v>
      </c>
      <c r="C43" s="148">
        <v>17810.51</v>
      </c>
      <c r="D43" s="148">
        <v>480</v>
      </c>
      <c r="E43" s="148">
        <v>1166</v>
      </c>
      <c r="F43" s="150">
        <v>0.2796</v>
      </c>
      <c r="G43" s="148">
        <v>54.63</v>
      </c>
    </row>
    <row r="44" spans="1:7">
      <c r="A44" s="149">
        <v>587405880719</v>
      </c>
      <c r="B44" s="148" t="s">
        <v>79</v>
      </c>
      <c r="C44" s="148">
        <v>2287.02</v>
      </c>
      <c r="D44" s="148">
        <v>20</v>
      </c>
      <c r="E44" s="148">
        <v>576</v>
      </c>
      <c r="F44" s="150">
        <v>0.0295</v>
      </c>
      <c r="G44" s="148">
        <v>134.53</v>
      </c>
    </row>
    <row r="45" spans="1:7">
      <c r="A45" s="149">
        <v>538314893621</v>
      </c>
      <c r="B45" s="148" t="s">
        <v>80</v>
      </c>
      <c r="C45" s="148">
        <v>0</v>
      </c>
      <c r="D45" s="148">
        <v>0</v>
      </c>
      <c r="E45" s="148">
        <v>0</v>
      </c>
      <c r="F45" s="150">
        <v>0</v>
      </c>
      <c r="G45" s="148">
        <v>0</v>
      </c>
    </row>
    <row r="46" spans="1:7">
      <c r="A46" s="149">
        <v>527678427514</v>
      </c>
      <c r="B46" s="148" t="s">
        <v>81</v>
      </c>
      <c r="C46" s="148">
        <v>2316.2</v>
      </c>
      <c r="D46" s="148">
        <v>65</v>
      </c>
      <c r="E46" s="148">
        <v>237</v>
      </c>
      <c r="F46" s="150">
        <v>0.1392</v>
      </c>
      <c r="G46" s="148">
        <v>70.19</v>
      </c>
    </row>
    <row r="47" spans="1:7">
      <c r="A47" s="149">
        <v>528047181291</v>
      </c>
      <c r="B47" s="148" t="s">
        <v>82</v>
      </c>
      <c r="C47" s="148">
        <v>792.27</v>
      </c>
      <c r="D47" s="148">
        <v>19</v>
      </c>
      <c r="E47" s="148">
        <v>155</v>
      </c>
      <c r="F47" s="150">
        <v>0.0903</v>
      </c>
      <c r="G47" s="148">
        <v>56.59</v>
      </c>
    </row>
    <row r="48" spans="1:7">
      <c r="A48" s="149">
        <v>528064196860</v>
      </c>
      <c r="B48" s="148" t="s">
        <v>83</v>
      </c>
      <c r="C48" s="148">
        <v>0</v>
      </c>
      <c r="D48" s="148">
        <v>0</v>
      </c>
      <c r="E48" s="148">
        <v>0</v>
      </c>
      <c r="F48" s="150">
        <v>0</v>
      </c>
      <c r="G48" s="148">
        <v>0</v>
      </c>
    </row>
    <row r="49" spans="1:7">
      <c r="A49" s="149">
        <v>528033190141</v>
      </c>
      <c r="B49" s="148" t="s">
        <v>84</v>
      </c>
      <c r="C49" s="148">
        <v>6782.67</v>
      </c>
      <c r="D49" s="148">
        <v>163</v>
      </c>
      <c r="E49" s="148">
        <v>409</v>
      </c>
      <c r="F49" s="150">
        <v>0.2054</v>
      </c>
      <c r="G49" s="148">
        <v>80.75</v>
      </c>
    </row>
    <row r="50" spans="1:7">
      <c r="A50" s="149">
        <v>554217085959</v>
      </c>
      <c r="B50" s="148" t="s">
        <v>85</v>
      </c>
      <c r="C50" s="148">
        <v>333.92</v>
      </c>
      <c r="D50" s="148">
        <v>8</v>
      </c>
      <c r="E50" s="148">
        <v>53</v>
      </c>
      <c r="F50" s="150">
        <v>0.0943</v>
      </c>
      <c r="G50" s="148">
        <v>66.78</v>
      </c>
    </row>
    <row r="51" spans="1:7">
      <c r="A51" s="149">
        <v>527719726342</v>
      </c>
      <c r="B51" s="148" t="s">
        <v>86</v>
      </c>
      <c r="C51" s="148">
        <v>707.45</v>
      </c>
      <c r="D51" s="148">
        <v>12</v>
      </c>
      <c r="E51" s="148">
        <v>39</v>
      </c>
      <c r="F51" s="150">
        <v>0.1026</v>
      </c>
      <c r="G51" s="148">
        <v>176.86</v>
      </c>
    </row>
    <row r="52" spans="1:7">
      <c r="A52" s="149">
        <v>587409020085</v>
      </c>
      <c r="B52" s="148" t="s">
        <v>87</v>
      </c>
      <c r="C52" s="148">
        <v>3990.78</v>
      </c>
      <c r="D52" s="148">
        <v>37</v>
      </c>
      <c r="E52" s="148">
        <v>520</v>
      </c>
      <c r="F52" s="150">
        <v>0.0577</v>
      </c>
      <c r="G52" s="148">
        <v>133.03</v>
      </c>
    </row>
    <row r="53" spans="1:7">
      <c r="A53" s="149">
        <v>538312709167</v>
      </c>
      <c r="B53" s="148" t="s">
        <v>88</v>
      </c>
      <c r="C53" s="148">
        <v>10937.33</v>
      </c>
      <c r="D53" s="148">
        <v>101</v>
      </c>
      <c r="E53" s="148">
        <v>586</v>
      </c>
      <c r="F53" s="150">
        <v>0.1451</v>
      </c>
      <c r="G53" s="148">
        <v>128.67</v>
      </c>
    </row>
    <row r="54" spans="1:7">
      <c r="A54" s="149">
        <v>538349196723</v>
      </c>
      <c r="B54" s="148" t="s">
        <v>89</v>
      </c>
      <c r="C54" s="148">
        <v>3489.8</v>
      </c>
      <c r="D54" s="148">
        <v>24</v>
      </c>
      <c r="E54" s="148">
        <v>394</v>
      </c>
      <c r="F54" s="150">
        <v>0.0558</v>
      </c>
      <c r="G54" s="148">
        <v>158.63</v>
      </c>
    </row>
    <row r="55" spans="1:7">
      <c r="A55" s="149">
        <v>538354076404</v>
      </c>
      <c r="B55" s="148" t="s">
        <v>90</v>
      </c>
      <c r="C55" s="148">
        <v>6700.41</v>
      </c>
      <c r="D55" s="148">
        <v>79</v>
      </c>
      <c r="E55" s="148">
        <v>755</v>
      </c>
      <c r="F55" s="150">
        <v>0.0768</v>
      </c>
      <c r="G55" s="148">
        <v>115.52</v>
      </c>
    </row>
    <row r="56" spans="1:7">
      <c r="A56" s="149">
        <v>574520036128</v>
      </c>
      <c r="B56" s="148" t="s">
        <v>91</v>
      </c>
      <c r="C56" s="148">
        <v>9797.74</v>
      </c>
      <c r="D56" s="148">
        <v>258</v>
      </c>
      <c r="E56" s="148">
        <v>884</v>
      </c>
      <c r="F56" s="150">
        <v>0.1821</v>
      </c>
      <c r="G56" s="148">
        <v>60.86</v>
      </c>
    </row>
    <row r="57" spans="1:7">
      <c r="A57" s="149">
        <v>583643847514</v>
      </c>
      <c r="B57" s="148" t="s">
        <v>92</v>
      </c>
      <c r="C57" s="148">
        <v>7355.43</v>
      </c>
      <c r="D57" s="148">
        <v>184</v>
      </c>
      <c r="E57" s="148">
        <v>559</v>
      </c>
      <c r="F57" s="150">
        <v>0.1378</v>
      </c>
      <c r="G57" s="148">
        <v>95.53</v>
      </c>
    </row>
    <row r="58" spans="1:7">
      <c r="A58" s="149">
        <v>538307169296</v>
      </c>
      <c r="B58" s="148" t="s">
        <v>93</v>
      </c>
      <c r="C58" s="148">
        <v>6760.96</v>
      </c>
      <c r="D58" s="148">
        <v>82</v>
      </c>
      <c r="E58" s="148">
        <v>385</v>
      </c>
      <c r="F58" s="150">
        <v>0.1896</v>
      </c>
      <c r="G58" s="148">
        <v>92.62</v>
      </c>
    </row>
    <row r="59" spans="1:7">
      <c r="A59" s="149">
        <v>538266122146</v>
      </c>
      <c r="B59" s="148" t="s">
        <v>94</v>
      </c>
      <c r="C59" s="148">
        <v>534</v>
      </c>
      <c r="D59" s="148">
        <v>5</v>
      </c>
      <c r="E59" s="148">
        <v>72</v>
      </c>
      <c r="F59" s="150">
        <v>0.0556</v>
      </c>
      <c r="G59" s="148">
        <v>133.5</v>
      </c>
    </row>
    <row r="60" spans="1:7">
      <c r="A60" s="149">
        <v>583164476133</v>
      </c>
      <c r="B60" s="148" t="s">
        <v>95</v>
      </c>
      <c r="C60" s="148">
        <v>0</v>
      </c>
      <c r="D60" s="148">
        <v>0</v>
      </c>
      <c r="E60" s="148">
        <v>0</v>
      </c>
      <c r="F60" s="150">
        <v>0</v>
      </c>
      <c r="G60" s="148">
        <v>0</v>
      </c>
    </row>
    <row r="61" spans="1:7">
      <c r="A61" s="149">
        <v>527990475963</v>
      </c>
      <c r="B61" s="148" t="s">
        <v>96</v>
      </c>
      <c r="C61" s="148">
        <v>5392.54</v>
      </c>
      <c r="D61" s="148">
        <v>111</v>
      </c>
      <c r="E61" s="148">
        <v>362</v>
      </c>
      <c r="F61" s="150">
        <v>0.1685</v>
      </c>
      <c r="G61" s="148">
        <v>88.4</v>
      </c>
    </row>
    <row r="62" spans="1:7">
      <c r="A62" s="149">
        <v>528064232769</v>
      </c>
      <c r="B62" s="148" t="s">
        <v>97</v>
      </c>
      <c r="C62" s="148">
        <v>1885.85</v>
      </c>
      <c r="D62" s="148">
        <v>47</v>
      </c>
      <c r="E62" s="148">
        <v>124</v>
      </c>
      <c r="F62" s="150">
        <v>0.129</v>
      </c>
      <c r="G62" s="148">
        <v>117.87</v>
      </c>
    </row>
    <row r="63" spans="1:7">
      <c r="A63" s="149">
        <v>538192543595</v>
      </c>
      <c r="B63" s="148" t="s">
        <v>98</v>
      </c>
      <c r="C63" s="148">
        <v>2171.16</v>
      </c>
      <c r="D63" s="148">
        <v>17</v>
      </c>
      <c r="E63" s="148">
        <v>137</v>
      </c>
      <c r="F63" s="150">
        <v>0.0803</v>
      </c>
      <c r="G63" s="148">
        <v>197.38</v>
      </c>
    </row>
    <row r="64" spans="1:7">
      <c r="A64" s="149">
        <v>528033010612</v>
      </c>
      <c r="B64" s="148" t="s">
        <v>99</v>
      </c>
      <c r="C64" s="148">
        <v>13900.82</v>
      </c>
      <c r="D64" s="148">
        <v>161</v>
      </c>
      <c r="E64" s="148">
        <v>592</v>
      </c>
      <c r="F64" s="150">
        <v>0.2365</v>
      </c>
      <c r="G64" s="148">
        <v>99.29</v>
      </c>
    </row>
    <row r="65" spans="1:7">
      <c r="A65" s="149">
        <v>527119411115</v>
      </c>
      <c r="B65" s="148" t="s">
        <v>100</v>
      </c>
      <c r="C65" s="148">
        <v>1120.38</v>
      </c>
      <c r="D65" s="148">
        <v>29</v>
      </c>
      <c r="E65" s="148">
        <v>55</v>
      </c>
      <c r="F65" s="150">
        <v>0.3454</v>
      </c>
      <c r="G65" s="148">
        <v>58.97</v>
      </c>
    </row>
    <row r="66" spans="1:7">
      <c r="A66" s="149">
        <v>528047125345</v>
      </c>
      <c r="B66" s="148" t="s">
        <v>101</v>
      </c>
      <c r="C66" s="148">
        <v>250.69</v>
      </c>
      <c r="D66" s="148">
        <v>5</v>
      </c>
      <c r="E66" s="148">
        <v>128</v>
      </c>
      <c r="F66" s="150">
        <v>0.0234</v>
      </c>
      <c r="G66" s="148">
        <v>83.56</v>
      </c>
    </row>
    <row r="67" spans="1:7">
      <c r="A67" s="149">
        <v>527183564590</v>
      </c>
      <c r="B67" s="148" t="s">
        <v>102</v>
      </c>
      <c r="C67" s="148">
        <v>342</v>
      </c>
      <c r="D67" s="148">
        <v>5</v>
      </c>
      <c r="E67" s="148">
        <v>45</v>
      </c>
      <c r="F67" s="150">
        <v>0.0889</v>
      </c>
      <c r="G67" s="148">
        <v>85.5</v>
      </c>
    </row>
    <row r="68" spans="1:7">
      <c r="A68" s="149">
        <v>541918489832</v>
      </c>
      <c r="B68" s="148" t="s">
        <v>103</v>
      </c>
      <c r="C68" s="148">
        <v>953.36</v>
      </c>
      <c r="D68" s="148">
        <v>27</v>
      </c>
      <c r="E68" s="148">
        <v>160</v>
      </c>
      <c r="F68" s="150">
        <v>0.1</v>
      </c>
      <c r="G68" s="148">
        <v>59.59</v>
      </c>
    </row>
    <row r="69" spans="1:7">
      <c r="A69" s="149">
        <v>538305797734</v>
      </c>
      <c r="B69" s="148" t="s">
        <v>104</v>
      </c>
      <c r="C69" s="148">
        <v>12832.05</v>
      </c>
      <c r="D69" s="148">
        <v>97</v>
      </c>
      <c r="E69" s="148">
        <v>659</v>
      </c>
      <c r="F69" s="150">
        <v>0.1275</v>
      </c>
      <c r="G69" s="148">
        <v>152.76</v>
      </c>
    </row>
    <row r="70" spans="1:7">
      <c r="A70" s="149">
        <v>538263950177</v>
      </c>
      <c r="B70" s="148" t="s">
        <v>105</v>
      </c>
      <c r="C70" s="148">
        <v>23488.86</v>
      </c>
      <c r="D70" s="148">
        <v>167</v>
      </c>
      <c r="E70" s="148">
        <v>1327</v>
      </c>
      <c r="F70" s="150">
        <v>0.1062</v>
      </c>
      <c r="G70" s="148">
        <v>166.59</v>
      </c>
    </row>
    <row r="71" spans="1:7">
      <c r="A71" s="149">
        <v>621584076904</v>
      </c>
      <c r="B71" s="148" t="s">
        <v>106</v>
      </c>
      <c r="C71" s="148">
        <v>7295.14</v>
      </c>
      <c r="D71" s="148">
        <v>140</v>
      </c>
      <c r="E71" s="148">
        <v>2302</v>
      </c>
      <c r="F71" s="150">
        <v>0.0413</v>
      </c>
      <c r="G71" s="148">
        <v>76.79</v>
      </c>
    </row>
    <row r="72" spans="1:7">
      <c r="A72" s="149">
        <v>564587383224</v>
      </c>
      <c r="B72" s="148" t="s">
        <v>33</v>
      </c>
      <c r="C72">
        <f>IFERROR(VLOOKUP(A72,'[2]12.6-12.7透视图'!$A:$B,2,FALSE),0)</f>
        <v>184234.44</v>
      </c>
      <c r="D72">
        <f>VLOOKUP(A72,'[2]12.6-12.7透视图'!$A:$C,3,FALSE)</f>
        <v>3573</v>
      </c>
      <c r="E72">
        <f>VLOOKUP(A72,'[2]12.6-12.7透视图'!$A:$D,4,FALSE)</f>
        <v>19147</v>
      </c>
      <c r="F72" s="11">
        <f>VLOOKUP(A72,'[2]12.6-12.7透视图'!$A:$E,5,FALSE)</f>
        <v>0.2334</v>
      </c>
      <c r="G72">
        <f>VLOOKUP(A72,'[2]12.6-12.7透视图'!$A:$F,6,FALSE)</f>
        <v>83.83</v>
      </c>
    </row>
    <row r="73" spans="1:7">
      <c r="A73" s="149">
        <v>41141176393</v>
      </c>
      <c r="B73" s="148" t="s">
        <v>35</v>
      </c>
      <c r="C73">
        <f>IFERROR(VLOOKUP(A73,'[2]12.6-12.7透视图'!$A:$B,2,FALSE),0)</f>
        <v>322411.51</v>
      </c>
      <c r="D73">
        <f>VLOOKUP(A73,'[2]12.6-12.7透视图'!$A:$C,3,FALSE)</f>
        <v>6570</v>
      </c>
      <c r="E73">
        <f>VLOOKUP(A73,'[2]12.6-12.7透视图'!$A:$D,4,FALSE)</f>
        <v>34403</v>
      </c>
      <c r="F73" s="11">
        <f>VLOOKUP(A73,'[2]12.6-12.7透视图'!$A:$E,5,FALSE)</f>
        <v>0.2413</v>
      </c>
      <c r="G73">
        <f>VLOOKUP(A73,'[2]12.6-12.7透视图'!$A:$F,6,FALSE)</f>
        <v>81.465</v>
      </c>
    </row>
    <row r="74" spans="1:7">
      <c r="A74" s="149">
        <v>39290708556</v>
      </c>
      <c r="B74" s="148" t="s">
        <v>37</v>
      </c>
      <c r="C74">
        <f>IFERROR(VLOOKUP(A74,'[2]12.6-12.7透视图'!$A:$B,2,FALSE),0)</f>
        <v>220230.93</v>
      </c>
      <c r="D74">
        <f>VLOOKUP(A74,'[2]12.6-12.7透视图'!$A:$C,3,FALSE)</f>
        <v>3233</v>
      </c>
      <c r="E74">
        <f>VLOOKUP(A74,'[2]12.6-12.7透视图'!$A:$D,4,FALSE)</f>
        <v>20605</v>
      </c>
      <c r="F74" s="11">
        <f>VLOOKUP(A74,'[2]12.6-12.7透视图'!$A:$E,5,FALSE)</f>
        <v>0.1955</v>
      </c>
      <c r="G74">
        <f>VLOOKUP(A74,'[2]12.6-12.7透视图'!$A:$F,6,FALSE)</f>
        <v>110.495</v>
      </c>
    </row>
    <row r="75" spans="1:7">
      <c r="A75" s="149">
        <v>554877274741</v>
      </c>
      <c r="B75" s="148" t="s">
        <v>6</v>
      </c>
      <c r="C75">
        <f>IFERROR(VLOOKUP(A75,'[2]12.6-12.7透视图'!$A:$B,2,FALSE),0)</f>
        <v>46306.79</v>
      </c>
      <c r="D75">
        <f>VLOOKUP(A75,'[2]12.6-12.7透视图'!$A:$C,3,FALSE)</f>
        <v>966</v>
      </c>
      <c r="E75">
        <f>VLOOKUP(A75,'[2]12.6-12.7透视图'!$A:$D,4,FALSE)</f>
        <v>6875</v>
      </c>
      <c r="F75" s="11">
        <f>VLOOKUP(A75,'[2]12.6-12.7透视图'!$A:$E,5,FALSE)</f>
        <v>0.1428</v>
      </c>
      <c r="G75">
        <f>VLOOKUP(A75,'[2]12.6-12.7透视图'!$A:$F,6,FALSE)</f>
        <v>94.505</v>
      </c>
    </row>
    <row r="76" spans="1:7">
      <c r="A76" s="149">
        <v>520538406051</v>
      </c>
      <c r="B76" s="148" t="s">
        <v>25</v>
      </c>
      <c r="C76">
        <f>IFERROR(VLOOKUP(A76,'[2]12.6-12.7透视图'!$A:$B,2,FALSE),0)</f>
        <v>89912.86</v>
      </c>
      <c r="D76">
        <f>VLOOKUP(A76,'[2]12.6-12.7透视图'!$A:$C,3,FALSE)</f>
        <v>1560</v>
      </c>
      <c r="E76">
        <f>VLOOKUP(A76,'[2]12.6-12.7透视图'!$A:$D,4,FALSE)</f>
        <v>7050</v>
      </c>
      <c r="F76" s="11">
        <f>VLOOKUP(A76,'[2]12.6-12.7透视图'!$A:$E,5,FALSE)</f>
        <v>0.2372</v>
      </c>
      <c r="G76">
        <f>VLOOKUP(A76,'[2]12.6-12.7透视图'!$A:$F,6,FALSE)</f>
        <v>107.67</v>
      </c>
    </row>
    <row r="77" spans="1:7">
      <c r="A77" s="149">
        <v>587015100676</v>
      </c>
      <c r="B77" s="148" t="s">
        <v>4</v>
      </c>
      <c r="C77">
        <f>IFERROR(VLOOKUP(A77,'[2]12.6-12.7透视图'!$A:$B,2,FALSE),0)</f>
        <v>79204.92</v>
      </c>
      <c r="D77">
        <f>VLOOKUP(A77,'[2]12.6-12.7透视图'!$A:$C,3,FALSE)</f>
        <v>2152</v>
      </c>
      <c r="E77">
        <f>VLOOKUP(A77,'[2]12.6-12.7透视图'!$A:$D,4,FALSE)</f>
        <v>7727</v>
      </c>
      <c r="F77" s="11">
        <f>VLOOKUP(A77,'[2]12.6-12.7透视图'!$A:$E,5,FALSE)</f>
        <v>0.2651</v>
      </c>
      <c r="G77">
        <f>VLOOKUP(A77,'[2]12.6-12.7透视图'!$A:$F,6,FALSE)</f>
        <v>77.975</v>
      </c>
    </row>
    <row r="78" spans="1:7">
      <c r="A78" s="149">
        <v>42759737847</v>
      </c>
      <c r="B78" s="148" t="s">
        <v>39</v>
      </c>
      <c r="C78">
        <f>IFERROR(VLOOKUP(A78,'[2]12.6-12.7透视图'!$A:$B,2,FALSE),0)</f>
        <v>52625.67</v>
      </c>
      <c r="D78">
        <f>VLOOKUP(A78,'[2]12.6-12.7透视图'!$A:$C,3,FALSE)</f>
        <v>832</v>
      </c>
      <c r="E78">
        <f>VLOOKUP(A78,'[2]12.6-12.7透视图'!$A:$D,4,FALSE)</f>
        <v>3710</v>
      </c>
      <c r="F78" s="11">
        <f>VLOOKUP(A78,'[2]12.6-12.7透视图'!$A:$E,5,FALSE)</f>
        <v>0.2455</v>
      </c>
      <c r="G78">
        <f>VLOOKUP(A78,'[2]12.6-12.7透视图'!$A:$F,6,FALSE)</f>
        <v>115.86</v>
      </c>
    </row>
    <row r="79" spans="1:7">
      <c r="A79" s="149">
        <v>587516703876</v>
      </c>
      <c r="B79" s="148" t="s">
        <v>40</v>
      </c>
      <c r="C79">
        <f>IFERROR(VLOOKUP(A79,'[2]12.6-12.7透视图'!$A:$B,2,FALSE),0)</f>
        <v>256885.68</v>
      </c>
      <c r="D79">
        <f>VLOOKUP(A79,'[2]12.6-12.7透视图'!$A:$C,3,FALSE)</f>
        <v>7077</v>
      </c>
      <c r="E79">
        <f>VLOOKUP(A79,'[2]12.6-12.7透视图'!$A:$D,4,FALSE)</f>
        <v>26507</v>
      </c>
      <c r="F79" s="11">
        <f>VLOOKUP(A79,'[2]12.6-12.7透视图'!$A:$E,5,FALSE)</f>
        <v>0.2321</v>
      </c>
      <c r="G79">
        <f>VLOOKUP(A79,'[2]12.6-12.7透视图'!$A:$F,6,FALSE)</f>
        <v>84.44</v>
      </c>
    </row>
    <row r="80" spans="1:7">
      <c r="A80" s="149">
        <v>555055329886</v>
      </c>
      <c r="B80" s="148" t="s">
        <v>42</v>
      </c>
      <c r="C80">
        <f>IFERROR(VLOOKUP(A80,'[2]12.6-12.7透视图'!$A:$B,2,FALSE),0)</f>
        <v>32449.08</v>
      </c>
      <c r="D80">
        <f>VLOOKUP(A80,'[2]12.6-12.7透视图'!$A:$C,3,FALSE)</f>
        <v>727</v>
      </c>
      <c r="E80">
        <f>VLOOKUP(A80,'[2]12.6-12.7透视图'!$A:$D,4,FALSE)</f>
        <v>3008</v>
      </c>
      <c r="F80" s="11">
        <f>VLOOKUP(A80,'[2]12.6-12.7透视图'!$A:$E,5,FALSE)</f>
        <v>0.2445</v>
      </c>
      <c r="G80">
        <f>VLOOKUP(A80,'[2]12.6-12.7透视图'!$A:$F,6,FALSE)</f>
        <v>88.455</v>
      </c>
    </row>
    <row r="81" spans="1:7">
      <c r="A81" s="149">
        <v>521804256985</v>
      </c>
      <c r="B81" s="148" t="s">
        <v>43</v>
      </c>
      <c r="C81">
        <f>IFERROR(VLOOKUP(A81,'[2]12.6-12.7透视图'!$A:$B,2,FALSE),0)</f>
        <v>40630.16</v>
      </c>
      <c r="D81">
        <f>VLOOKUP(A81,'[2]12.6-12.7透视图'!$A:$C,3,FALSE)</f>
        <v>850</v>
      </c>
      <c r="E81">
        <f>VLOOKUP(A81,'[2]12.6-12.7透视图'!$A:$D,4,FALSE)</f>
        <v>3604</v>
      </c>
      <c r="F81" s="11">
        <f>VLOOKUP(A81,'[2]12.6-12.7透视图'!$A:$E,5,FALSE)</f>
        <v>0.236</v>
      </c>
      <c r="G81">
        <f>VLOOKUP(A81,'[2]12.6-12.7透视图'!$A:$F,6,FALSE)</f>
        <v>95.715</v>
      </c>
    </row>
    <row r="82" spans="1:7">
      <c r="A82" s="149">
        <v>539854510916</v>
      </c>
      <c r="B82" s="148" t="s">
        <v>44</v>
      </c>
      <c r="C82">
        <f>IFERROR(VLOOKUP(A82,'[2]12.6-12.7透视图'!$A:$B,2,FALSE),0)</f>
        <v>40712.21</v>
      </c>
      <c r="D82">
        <f>VLOOKUP(A82,'[2]12.6-12.7透视图'!$A:$C,3,FALSE)</f>
        <v>825</v>
      </c>
      <c r="E82">
        <f>VLOOKUP(A82,'[2]12.6-12.7透视图'!$A:$D,4,FALSE)</f>
        <v>4071</v>
      </c>
      <c r="F82" s="11">
        <f>VLOOKUP(A82,'[2]12.6-12.7透视图'!$A:$E,5,FALSE)</f>
        <v>0.2278</v>
      </c>
      <c r="G82">
        <f>VLOOKUP(A82,'[2]12.6-12.7透视图'!$A:$F,6,FALSE)</f>
        <v>88.75</v>
      </c>
    </row>
    <row r="83" spans="1:7">
      <c r="A83" s="149">
        <v>40611478319</v>
      </c>
      <c r="B83" s="148" t="s">
        <v>45</v>
      </c>
      <c r="C83">
        <f>IFERROR(VLOOKUP(A83,'[2]12.6-12.7透视图'!$A:$B,2,FALSE),0)</f>
        <v>121687.69</v>
      </c>
      <c r="D83">
        <f>VLOOKUP(A83,'[2]12.6-12.7透视图'!$A:$C,3,FALSE)</f>
        <v>1625</v>
      </c>
      <c r="E83">
        <f>VLOOKUP(A83,'[2]12.6-12.7透视图'!$A:$D,4,FALSE)</f>
        <v>8802</v>
      </c>
      <c r="F83" s="11">
        <f>VLOOKUP(A83,'[2]12.6-12.7透视图'!$A:$E,5,FALSE)</f>
        <v>0.1811</v>
      </c>
      <c r="G83">
        <f>VLOOKUP(A83,'[2]12.6-12.7透视图'!$A:$F,6,FALSE)</f>
        <v>150.37</v>
      </c>
    </row>
    <row r="84" spans="1:7">
      <c r="A84" s="149">
        <v>569909827792</v>
      </c>
      <c r="B84" s="148" t="s">
        <v>62</v>
      </c>
      <c r="C84">
        <f>IFERROR(VLOOKUP(A84,'[2]12.6-12.7透视图'!$A:$B,2,FALSE),0)</f>
        <v>16706.67</v>
      </c>
      <c r="D84">
        <f>VLOOKUP(A84,'[2]12.6-12.7透视图'!$A:$C,3,FALSE)</f>
        <v>574</v>
      </c>
      <c r="E84">
        <f>VLOOKUP(A84,'[2]12.6-12.7透视图'!$A:$D,4,FALSE)</f>
        <v>1539</v>
      </c>
      <c r="F84" s="11">
        <f>VLOOKUP(A84,'[2]12.6-12.7透视图'!$A:$E,5,FALSE)</f>
        <v>0.3177</v>
      </c>
      <c r="G84">
        <f>VLOOKUP(A84,'[2]12.6-12.7透视图'!$A:$F,6,FALSE)</f>
        <v>68.585</v>
      </c>
    </row>
    <row r="85" spans="1:7">
      <c r="A85" s="149">
        <v>563834177641</v>
      </c>
      <c r="B85" s="148" t="s">
        <v>56</v>
      </c>
      <c r="C85">
        <f>IFERROR(VLOOKUP(A85,'[2]12.6-12.7透视图'!$A:$B,2,FALSE),0)</f>
        <v>30714.48</v>
      </c>
      <c r="D85">
        <f>VLOOKUP(A85,'[2]12.6-12.7透视图'!$A:$C,3,FALSE)</f>
        <v>199</v>
      </c>
      <c r="E85">
        <f>VLOOKUP(A85,'[2]12.6-12.7透视图'!$A:$D,4,FALSE)</f>
        <v>1237</v>
      </c>
      <c r="F85" s="11">
        <f>VLOOKUP(A85,'[2]12.6-12.7透视图'!$A:$E,5,FALSE)</f>
        <v>0.2189</v>
      </c>
      <c r="G85">
        <f>VLOOKUP(A85,'[2]12.6-12.7透视图'!$A:$F,6,FALSE)</f>
        <v>209.985</v>
      </c>
    </row>
    <row r="86" spans="1:7">
      <c r="A86" s="149">
        <v>564135111481</v>
      </c>
      <c r="B86" s="148" t="s">
        <v>58</v>
      </c>
      <c r="C86">
        <f>IFERROR(VLOOKUP(A86,'[2]12.6-12.7透视图'!$A:$B,2,FALSE),0)</f>
        <v>14065.53</v>
      </c>
      <c r="D86">
        <f>VLOOKUP(A86,'[2]12.6-12.7透视图'!$A:$C,3,FALSE)</f>
        <v>117</v>
      </c>
      <c r="E86">
        <f>VLOOKUP(A86,'[2]12.6-12.7透视图'!$A:$D,4,FALSE)</f>
        <v>396</v>
      </c>
      <c r="F86" s="11">
        <f>VLOOKUP(A86,'[2]12.6-12.7透视图'!$A:$E,5,FALSE)</f>
        <v>0.3561</v>
      </c>
      <c r="G86">
        <f>VLOOKUP(A86,'[2]12.6-12.7透视图'!$A:$F,6,FALSE)</f>
        <v>183.69</v>
      </c>
    </row>
    <row r="87" spans="1:7">
      <c r="A87" s="149">
        <v>559686121121</v>
      </c>
      <c r="B87" s="148" t="s">
        <v>76</v>
      </c>
      <c r="C87">
        <f>IFERROR(VLOOKUP(A87,'[2]12.6-12.7透视图'!$A:$B,2,FALSE),0)</f>
        <v>9985.94</v>
      </c>
      <c r="D87">
        <f>VLOOKUP(A87,'[2]12.6-12.7透视图'!$A:$C,3,FALSE)</f>
        <v>83</v>
      </c>
      <c r="E87">
        <f>VLOOKUP(A87,'[2]12.6-12.7透视图'!$A:$D,4,FALSE)</f>
        <v>420</v>
      </c>
      <c r="F87" s="11">
        <f>VLOOKUP(A87,'[2]12.6-12.7透视图'!$A:$E,5,FALSE)</f>
        <v>0.2619</v>
      </c>
      <c r="G87">
        <f>VLOOKUP(A87,'[2]12.6-12.7透视图'!$A:$F,6,FALSE)</f>
        <v>160.795</v>
      </c>
    </row>
    <row r="88" spans="1:7">
      <c r="A88" s="149">
        <v>577184412748</v>
      </c>
      <c r="B88" s="148" t="s">
        <v>11</v>
      </c>
      <c r="C88">
        <f>IFERROR(VLOOKUP(A88,'[2]12.6-12.7透视图'!$A:$B,2,FALSE),0)</f>
        <v>9612.06</v>
      </c>
      <c r="D88">
        <f>VLOOKUP(A88,'[2]12.6-12.7透视图'!$A:$C,3,FALSE)</f>
        <v>279</v>
      </c>
      <c r="E88">
        <f>VLOOKUP(A88,'[2]12.6-12.7透视图'!$A:$D,4,FALSE)</f>
        <v>1658</v>
      </c>
      <c r="F88" s="11">
        <f>VLOOKUP(A88,'[2]12.6-12.7透视图'!$A:$E,5,FALSE)</f>
        <v>0.2213</v>
      </c>
      <c r="G88">
        <f>VLOOKUP(A88,'[2]12.6-12.7透视图'!$A:$F,6,FALSE)</f>
        <v>53.27</v>
      </c>
    </row>
    <row r="89" spans="1:7">
      <c r="A89" s="149">
        <v>604021319220</v>
      </c>
      <c r="B89" s="148" t="s">
        <v>13</v>
      </c>
      <c r="C89">
        <f>IFERROR(VLOOKUP(A89,'[2]12.6-12.7透视图'!$A:$B,2,FALSE),0)</f>
        <v>3325.98</v>
      </c>
      <c r="D89">
        <f>VLOOKUP(A89,'[2]12.6-12.7透视图'!$A:$C,3,FALSE)</f>
        <v>54</v>
      </c>
      <c r="E89">
        <f>VLOOKUP(A89,'[2]12.6-12.7透视图'!$A:$D,4,FALSE)</f>
        <v>340</v>
      </c>
      <c r="F89" s="11">
        <f>VLOOKUP(A89,'[2]12.6-12.7透视图'!$A:$E,5,FALSE)</f>
        <v>0.2038</v>
      </c>
      <c r="G89">
        <f>VLOOKUP(A89,'[2]12.6-12.7透视图'!$A:$F,6,FALSE)</f>
        <v>94.285</v>
      </c>
    </row>
    <row r="90" spans="1:7">
      <c r="A90" s="149">
        <v>539325022308</v>
      </c>
      <c r="B90" s="148" t="s">
        <v>46</v>
      </c>
      <c r="C90">
        <f>IFERROR(VLOOKUP(A90,'[2]12.6-12.7透视图'!$A:$B,2,FALSE),0)</f>
        <v>35726.46</v>
      </c>
      <c r="D90">
        <f>VLOOKUP(A90,'[2]12.6-12.7透视图'!$A:$C,3,FALSE)</f>
        <v>489</v>
      </c>
      <c r="E90">
        <f>VLOOKUP(A90,'[2]12.6-12.7透视图'!$A:$D,4,FALSE)</f>
        <v>3143</v>
      </c>
      <c r="F90" s="11">
        <f>VLOOKUP(A90,'[2]12.6-12.7透视图'!$A:$E,5,FALSE)</f>
        <v>0.2254</v>
      </c>
      <c r="G90">
        <f>VLOOKUP(A90,'[2]12.6-12.7透视图'!$A:$F,6,FALSE)</f>
        <v>101.435</v>
      </c>
    </row>
    <row r="91" spans="1:7">
      <c r="A91" s="149">
        <v>555332266949</v>
      </c>
      <c r="B91" s="148" t="s">
        <v>47</v>
      </c>
      <c r="C91">
        <f>IFERROR(VLOOKUP(A91,'[2]12.6-12.7透视图'!$A:$B,2,FALSE),0)</f>
        <v>39765.99</v>
      </c>
      <c r="D91">
        <f>VLOOKUP(A91,'[2]12.6-12.7透视图'!$A:$C,3,FALSE)</f>
        <v>856</v>
      </c>
      <c r="E91">
        <f>VLOOKUP(A91,'[2]12.6-12.7透视图'!$A:$D,4,FALSE)</f>
        <v>4102</v>
      </c>
      <c r="F91" s="11">
        <f>VLOOKUP(A91,'[2]12.6-12.7透视图'!$A:$E,5,FALSE)</f>
        <v>0.219</v>
      </c>
      <c r="G91">
        <f>VLOOKUP(A91,'[2]12.6-12.7透视图'!$A:$F,6,FALSE)</f>
        <v>88.6</v>
      </c>
    </row>
    <row r="92" spans="1:7">
      <c r="A92" s="149">
        <v>593225443577</v>
      </c>
      <c r="B92" s="148" t="s">
        <v>48</v>
      </c>
      <c r="C92">
        <f>IFERROR(VLOOKUP(A92,'[2]12.6-12.7透视图'!$A:$B,2,FALSE),0)</f>
        <v>10648.62</v>
      </c>
      <c r="D92">
        <f>VLOOKUP(A92,'[2]12.6-12.7透视图'!$A:$C,3,FALSE)</f>
        <v>248</v>
      </c>
      <c r="E92">
        <f>VLOOKUP(A92,'[2]12.6-12.7透视图'!$A:$D,4,FALSE)</f>
        <v>2022</v>
      </c>
      <c r="F92" s="11">
        <f>VLOOKUP(A92,'[2]12.6-12.7透视图'!$A:$E,5,FALSE)</f>
        <v>0.0961</v>
      </c>
      <c r="G92">
        <f>VLOOKUP(A92,'[2]12.6-12.7透视图'!$A:$F,6,FALSE)</f>
        <v>109.395</v>
      </c>
    </row>
    <row r="93" spans="1:7">
      <c r="A93" s="149">
        <v>528778018743</v>
      </c>
      <c r="B93" s="148" t="s">
        <v>49</v>
      </c>
      <c r="C93">
        <f>IFERROR(VLOOKUP(A93,'[2]12.6-12.7透视图'!$A:$B,2,FALSE),0)</f>
        <v>36424.26</v>
      </c>
      <c r="D93">
        <f>VLOOKUP(A93,'[2]12.6-12.7透视图'!$A:$C,3,FALSE)</f>
        <v>722</v>
      </c>
      <c r="E93">
        <f>VLOOKUP(A93,'[2]12.6-12.7透视图'!$A:$D,4,FALSE)</f>
        <v>3293</v>
      </c>
      <c r="F93" s="11">
        <f>VLOOKUP(A93,'[2]12.6-12.7透视图'!$A:$E,5,FALSE)</f>
        <v>0.2871</v>
      </c>
      <c r="G93">
        <f>VLOOKUP(A93,'[2]12.6-12.7透视图'!$A:$F,6,FALSE)</f>
        <v>76.585</v>
      </c>
    </row>
    <row r="94" spans="1:7">
      <c r="A94" s="149">
        <v>526145930115</v>
      </c>
      <c r="B94" s="148" t="s">
        <v>51</v>
      </c>
      <c r="C94">
        <f>IFERROR(VLOOKUP(A94,'[2]12.6-12.7透视图'!$A:$B,2,FALSE),0)</f>
        <v>5450.73</v>
      </c>
      <c r="D94">
        <f>VLOOKUP(A94,'[2]12.6-12.7透视图'!$A:$C,3,FALSE)</f>
        <v>79</v>
      </c>
      <c r="E94">
        <f>VLOOKUP(A94,'[2]12.6-12.7透视图'!$A:$D,4,FALSE)</f>
        <v>848</v>
      </c>
      <c r="F94" s="11">
        <f>VLOOKUP(A94,'[2]12.6-12.7透视图'!$A:$E,5,FALSE)</f>
        <v>0.1198</v>
      </c>
      <c r="G94">
        <f>VLOOKUP(A94,'[2]12.6-12.7透视图'!$A:$F,6,FALSE)</f>
        <v>112.74</v>
      </c>
    </row>
    <row r="95" spans="1:7">
      <c r="A95" s="149">
        <v>535688693680</v>
      </c>
      <c r="B95" s="148" t="s">
        <v>52</v>
      </c>
      <c r="C95">
        <f>IFERROR(VLOOKUP(A95,'[2]12.6-12.7透视图'!$A:$B,2,FALSE),0)</f>
        <v>34541.38</v>
      </c>
      <c r="D95">
        <f>VLOOKUP(A95,'[2]12.6-12.7透视图'!$A:$C,3,FALSE)</f>
        <v>459</v>
      </c>
      <c r="E95">
        <f>VLOOKUP(A95,'[2]12.6-12.7透视图'!$A:$D,4,FALSE)</f>
        <v>3684</v>
      </c>
      <c r="F95" s="11">
        <f>VLOOKUP(A95,'[2]12.6-12.7透视图'!$A:$E,5,FALSE)</f>
        <v>0.1368</v>
      </c>
      <c r="G95">
        <f>VLOOKUP(A95,'[2]12.6-12.7透视图'!$A:$F,6,FALSE)</f>
        <v>137.2</v>
      </c>
    </row>
    <row r="96" spans="1:7">
      <c r="A96" s="149">
        <v>563835009431</v>
      </c>
      <c r="B96" s="148" t="s">
        <v>53</v>
      </c>
      <c r="C96">
        <f>IFERROR(VLOOKUP(A96,'[2]12.6-12.7透视图'!$A:$B,2,FALSE),0)</f>
        <v>4767.81</v>
      </c>
      <c r="D96">
        <f>VLOOKUP(A96,'[2]12.6-12.7透视图'!$A:$C,3,FALSE)</f>
        <v>64</v>
      </c>
      <c r="E96">
        <f>VLOOKUP(A96,'[2]12.6-12.7透视图'!$A:$D,4,FALSE)</f>
        <v>630</v>
      </c>
      <c r="F96" s="11">
        <f>VLOOKUP(A96,'[2]12.6-12.7透视图'!$A:$E,5,FALSE)</f>
        <v>0.1419</v>
      </c>
      <c r="G96">
        <f>VLOOKUP(A96,'[2]12.6-12.7透视图'!$A:$F,6,FALSE)</f>
        <v>111.23</v>
      </c>
    </row>
    <row r="97" spans="1:7">
      <c r="A97" s="149">
        <v>592049049728</v>
      </c>
      <c r="B97" s="148" t="s">
        <v>54</v>
      </c>
      <c r="C97">
        <f>IFERROR(VLOOKUP(A97,'[2]12.6-12.7透视图'!$A:$B,2,FALSE),0)</f>
        <v>8202.85</v>
      </c>
      <c r="D97">
        <f>VLOOKUP(A97,'[2]12.6-12.7透视图'!$A:$C,3,FALSE)</f>
        <v>174</v>
      </c>
      <c r="E97">
        <f>VLOOKUP(A97,'[2]12.6-12.7透视图'!$A:$D,4,FALSE)</f>
        <v>1338</v>
      </c>
      <c r="F97" s="11">
        <f>VLOOKUP(A97,'[2]12.6-12.7透视图'!$A:$E,5,FALSE)</f>
        <v>0.2257</v>
      </c>
      <c r="G97">
        <f>VLOOKUP(A97,'[2]12.6-12.7透视图'!$A:$F,6,FALSE)</f>
        <v>71.76</v>
      </c>
    </row>
    <row r="98" spans="1:7">
      <c r="A98" s="149">
        <v>527990951359</v>
      </c>
      <c r="B98" s="148" t="s">
        <v>55</v>
      </c>
      <c r="C98">
        <f>IFERROR(VLOOKUP(A98,'[2]12.6-12.7透视图'!$A:$B,2,FALSE),0)</f>
        <v>45911.92</v>
      </c>
      <c r="D98">
        <f>VLOOKUP(A98,'[2]12.6-12.7透视图'!$A:$C,3,FALSE)</f>
        <v>1063</v>
      </c>
      <c r="E98">
        <f>VLOOKUP(A98,'[2]12.6-12.7透视图'!$A:$D,4,FALSE)</f>
        <v>1030</v>
      </c>
      <c r="F98" s="11">
        <f>VLOOKUP(A98,'[2]12.6-12.7透视图'!$A:$E,5,FALSE)</f>
        <v>0.5194</v>
      </c>
      <c r="G98">
        <f>VLOOKUP(A98,'[2]12.6-12.7透视图'!$A:$F,6,FALSE)</f>
        <v>169.905</v>
      </c>
    </row>
    <row r="99" spans="1:7">
      <c r="A99" s="149">
        <v>613513119392</v>
      </c>
      <c r="B99" s="148" t="s">
        <v>61</v>
      </c>
      <c r="C99">
        <f>IFERROR(VLOOKUP(A99,'[2]12.6-12.7透视图'!$A:$B,2,FALSE),0)</f>
        <v>17579.47</v>
      </c>
      <c r="D99">
        <f>VLOOKUP(A99,'[2]12.6-12.7透视图'!$A:$C,3,FALSE)</f>
        <v>333</v>
      </c>
      <c r="E99">
        <f>VLOOKUP(A99,'[2]12.6-12.7透视图'!$A:$D,4,FALSE)</f>
        <v>2773</v>
      </c>
      <c r="F99" s="11">
        <f>VLOOKUP(A99,'[2]12.6-12.7透视图'!$A:$E,5,FALSE)</f>
        <v>0.1161</v>
      </c>
      <c r="G99">
        <f>VLOOKUP(A99,'[2]12.6-12.7透视图'!$A:$F,6,FALSE)</f>
        <v>115.49</v>
      </c>
    </row>
    <row r="100" spans="1:7">
      <c r="A100" s="149">
        <v>538927350752</v>
      </c>
      <c r="B100" s="148" t="s">
        <v>72</v>
      </c>
      <c r="C100">
        <f>IFERROR(VLOOKUP(A100,'[2]12.6-12.7透视图'!$A:$B,2,FALSE),0)</f>
        <v>4806.17</v>
      </c>
      <c r="D100">
        <f>VLOOKUP(A100,'[2]12.6-12.7透视图'!$A:$C,3,FALSE)</f>
        <v>111</v>
      </c>
      <c r="E100">
        <f>VLOOKUP(A100,'[2]12.6-12.7透视图'!$A:$D,4,FALSE)</f>
        <v>570</v>
      </c>
      <c r="F100" s="11">
        <f>VLOOKUP(A100,'[2]12.6-12.7透视图'!$A:$E,5,FALSE)</f>
        <v>0.228</v>
      </c>
      <c r="G100">
        <f>VLOOKUP(A100,'[2]12.6-12.7透视图'!$A:$F,6,FALSE)</f>
        <v>72.64</v>
      </c>
    </row>
    <row r="101" spans="1:7">
      <c r="A101" s="149">
        <v>599148365406</v>
      </c>
      <c r="B101" s="148" t="s">
        <v>73</v>
      </c>
      <c r="C101">
        <f>IFERROR(VLOOKUP(A101,'[2]12.6-12.7透视图'!$A:$B,2,FALSE),0)</f>
        <v>10548.96</v>
      </c>
      <c r="D101">
        <f>VLOOKUP(A101,'[2]12.6-12.7透视图'!$A:$C,3,FALSE)</f>
        <v>243</v>
      </c>
      <c r="E101">
        <f>VLOOKUP(A101,'[2]12.6-12.7透视图'!$A:$D,4,FALSE)</f>
        <v>1068</v>
      </c>
      <c r="F101" s="11">
        <f>VLOOKUP(A101,'[2]12.6-12.7透视图'!$A:$E,5,FALSE)</f>
        <v>0.2925</v>
      </c>
      <c r="G101">
        <f>VLOOKUP(A101,'[2]12.6-12.7透视图'!$A:$F,6,FALSE)</f>
        <v>67.585</v>
      </c>
    </row>
    <row r="102" spans="1:7">
      <c r="A102" s="149">
        <v>524754970729</v>
      </c>
      <c r="B102" s="148" t="s">
        <v>74</v>
      </c>
      <c r="C102">
        <f>IFERROR(VLOOKUP(A102,'[2]12.6-12.7透视图'!$A:$B,2,FALSE),0)</f>
        <v>1736.52</v>
      </c>
      <c r="D102">
        <f>VLOOKUP(A102,'[2]12.6-12.7透视图'!$A:$C,3,FALSE)</f>
        <v>47</v>
      </c>
      <c r="E102">
        <f>VLOOKUP(A102,'[2]12.6-12.7透视图'!$A:$D,4,FALSE)</f>
        <v>967</v>
      </c>
      <c r="F102" s="11">
        <f>VLOOKUP(A102,'[2]12.6-12.7透视图'!$A:$E,5,FALSE)</f>
        <v>0.0615</v>
      </c>
      <c r="G102">
        <f>VLOOKUP(A102,'[2]12.6-12.7透视图'!$A:$F,6,FALSE)</f>
        <v>57.86</v>
      </c>
    </row>
    <row r="103" spans="1:7">
      <c r="A103" s="149">
        <v>621584076904</v>
      </c>
      <c r="B103" s="148" t="s">
        <v>105</v>
      </c>
      <c r="C103">
        <f>IFERROR(VLOOKUP(A103,'[2]12.6-12.7透视图'!$A:$B,2,FALSE),0)</f>
        <v>7623.27</v>
      </c>
      <c r="D103">
        <f>VLOOKUP(A103,'[2]12.6-12.7透视图'!$A:$C,3,FALSE)</f>
        <v>148</v>
      </c>
      <c r="E103">
        <f>VLOOKUP(A103,'[2]12.6-12.7透视图'!$A:$D,4,FALSE)</f>
        <v>3529</v>
      </c>
      <c r="F103" s="11">
        <f>VLOOKUP(A103,'[2]12.6-12.7透视图'!$A:$E,5,FALSE)</f>
        <v>0.0554</v>
      </c>
      <c r="G103">
        <f>VLOOKUP(A103,'[2]12.6-12.7透视图'!$A:$F,6,FALSE)</f>
        <v>77.91</v>
      </c>
    </row>
    <row r="104" spans="1:7">
      <c r="A104" s="149">
        <v>589377945837</v>
      </c>
      <c r="B104" s="148" t="s">
        <v>15</v>
      </c>
      <c r="C104">
        <f>IFERROR(VLOOKUP(A104,'[2]12.6-12.7透视图'!$A:$B,2,FALSE),0)</f>
        <v>19331.77</v>
      </c>
      <c r="D104">
        <f>VLOOKUP(A104,'[2]12.6-12.7透视图'!$A:$C,3,FALSE)</f>
        <v>596</v>
      </c>
      <c r="E104">
        <f>VLOOKUP(A104,'[2]12.6-12.7透视图'!$A:$D,4,FALSE)</f>
        <v>3623</v>
      </c>
      <c r="F104" s="11">
        <f>VLOOKUP(A104,'[2]12.6-12.7透视图'!$A:$E,5,FALSE)</f>
        <v>0.2059</v>
      </c>
      <c r="G104">
        <f>VLOOKUP(A104,'[2]12.6-12.7透视图'!$A:$F,6,FALSE)</f>
        <v>54.055</v>
      </c>
    </row>
    <row r="105" spans="1:7">
      <c r="A105" s="149">
        <v>562674596108</v>
      </c>
      <c r="B105" s="148" t="s">
        <v>17</v>
      </c>
      <c r="C105">
        <f>IFERROR(VLOOKUP(A105,'[2]12.6-12.7透视图'!$A:$B,2,FALSE),0)</f>
        <v>10813.09</v>
      </c>
      <c r="D105">
        <f>VLOOKUP(A105,'[2]12.6-12.7透视图'!$A:$C,3,FALSE)</f>
        <v>359</v>
      </c>
      <c r="E105">
        <f>VLOOKUP(A105,'[2]12.6-12.7透视图'!$A:$D,4,FALSE)</f>
        <v>622</v>
      </c>
      <c r="F105" s="11">
        <f>VLOOKUP(A105,'[2]12.6-12.7透视图'!$A:$E,5,FALSE)</f>
        <v>0.5013</v>
      </c>
      <c r="G105">
        <f>VLOOKUP(A105,'[2]12.6-12.7透视图'!$A:$F,6,FALSE)</f>
        <v>69.76</v>
      </c>
    </row>
    <row r="106" spans="1:7">
      <c r="A106" s="149">
        <v>596986065929</v>
      </c>
      <c r="B106" s="148" t="s">
        <v>19</v>
      </c>
      <c r="C106">
        <f>IFERROR(VLOOKUP(A106,'[2]12.6-12.7透视图'!$A:$B,2,FALSE),0)</f>
        <v>3863.23</v>
      </c>
      <c r="D106">
        <f>VLOOKUP(A106,'[2]12.6-12.7透视图'!$A:$C,3,FALSE)</f>
        <v>125</v>
      </c>
      <c r="E106">
        <f>VLOOKUP(A106,'[2]12.6-12.7透视图'!$A:$D,4,FALSE)</f>
        <v>692</v>
      </c>
      <c r="F106" s="11">
        <f>VLOOKUP(A106,'[2]12.6-12.7透视图'!$A:$E,5,FALSE)</f>
        <v>0.2003</v>
      </c>
      <c r="G106">
        <f>VLOOKUP(A106,'[2]12.6-12.7透视图'!$A:$F,6,FALSE)</f>
        <v>55.67</v>
      </c>
    </row>
    <row r="107" spans="1:7">
      <c r="A107" s="149">
        <v>589851591771</v>
      </c>
      <c r="B107" s="148" t="s">
        <v>64</v>
      </c>
      <c r="C107">
        <f>IFERROR(VLOOKUP(A107,'[2]12.6-12.7透视图'!$A:$B,2,FALSE),0)</f>
        <v>26914.36</v>
      </c>
      <c r="D107">
        <f>VLOOKUP(A107,'[2]12.6-12.7透视图'!$A:$C,3,FALSE)</f>
        <v>774</v>
      </c>
      <c r="E107">
        <f>VLOOKUP(A107,'[2]12.6-12.7透视图'!$A:$D,4,FALSE)</f>
        <v>3362</v>
      </c>
      <c r="F107" s="11">
        <f>VLOOKUP(A107,'[2]12.6-12.7透视图'!$A:$E,5,FALSE)</f>
        <v>0.2847</v>
      </c>
      <c r="G107">
        <f>VLOOKUP(A107,'[2]12.6-12.7透视图'!$A:$F,6,FALSE)</f>
        <v>56.355</v>
      </c>
    </row>
    <row r="108" spans="1:7">
      <c r="A108" s="149">
        <v>573035985548</v>
      </c>
      <c r="B108" s="148" t="s">
        <v>77</v>
      </c>
      <c r="C108">
        <f>IFERROR(VLOOKUP(A108,'[2]12.6-12.7透视图'!$A:$B,2,FALSE),0)</f>
        <v>44656.47</v>
      </c>
      <c r="D108">
        <f>VLOOKUP(A108,'[2]12.6-12.7透视图'!$A:$C,3,FALSE)</f>
        <v>1265</v>
      </c>
      <c r="E108">
        <f>VLOOKUP(A108,'[2]12.6-12.7透视图'!$A:$D,4,FALSE)</f>
        <v>2950</v>
      </c>
      <c r="F108" s="11">
        <f>VLOOKUP(A108,'[2]12.6-12.7透视图'!$A:$E,5,FALSE)</f>
        <v>0.5557</v>
      </c>
      <c r="G108">
        <f>VLOOKUP(A108,'[2]12.6-12.7透视图'!$A:$F,6,FALSE)</f>
        <v>54.655</v>
      </c>
    </row>
    <row r="109" spans="1:7">
      <c r="A109" s="149">
        <v>602881179663</v>
      </c>
      <c r="B109" s="148" t="s">
        <v>69</v>
      </c>
      <c r="C109">
        <f>IFERROR(VLOOKUP(A109,'[2]12.6-12.7透视图'!$A:$B,2,FALSE),0)</f>
        <v>13897.41</v>
      </c>
      <c r="D109">
        <f>VLOOKUP(A109,'[2]12.6-12.7透视图'!$A:$C,3,FALSE)</f>
        <v>259</v>
      </c>
      <c r="E109">
        <f>VLOOKUP(A109,'[2]12.6-12.7透视图'!$A:$D,4,FALSE)</f>
        <v>2392</v>
      </c>
      <c r="F109" s="11">
        <f>VLOOKUP(A109,'[2]12.6-12.7透视图'!$A:$E,5,FALSE)</f>
        <v>0.0989</v>
      </c>
      <c r="G109">
        <f>VLOOKUP(A109,'[2]12.6-12.7透视图'!$A:$F,6,FALSE)</f>
        <v>114.86</v>
      </c>
    </row>
    <row r="110" spans="1:7">
      <c r="A110" s="149">
        <v>587405880719</v>
      </c>
      <c r="B110" s="148" t="s">
        <v>79</v>
      </c>
      <c r="C110">
        <f>IFERROR(VLOOKUP(A110,'[2]12.6-12.7透视图'!$A:$B,2,FALSE),0)</f>
        <v>4704.66</v>
      </c>
      <c r="D110">
        <f>VLOOKUP(A110,'[2]12.6-12.7透视图'!$A:$C,3,FALSE)</f>
        <v>41</v>
      </c>
      <c r="E110">
        <f>VLOOKUP(A110,'[2]12.6-12.7透视图'!$A:$D,4,FALSE)</f>
        <v>780</v>
      </c>
      <c r="F110" s="11">
        <f>VLOOKUP(A110,'[2]12.6-12.7透视图'!$A:$E,5,FALSE)</f>
        <v>0.0978</v>
      </c>
      <c r="G110">
        <f>VLOOKUP(A110,'[2]12.6-12.7透视图'!$A:$F,6,FALSE)</f>
        <v>134.03</v>
      </c>
    </row>
    <row r="111" spans="1:7">
      <c r="A111" s="149">
        <v>538314893621</v>
      </c>
      <c r="B111" s="148" t="s">
        <v>80</v>
      </c>
      <c r="C111">
        <f>IFERROR(VLOOKUP(A111,'[2]12.6-12.7透视图'!$A:$B,2,FALSE),0)</f>
        <v>834.67</v>
      </c>
      <c r="D111">
        <f>VLOOKUP(A111,'[2]12.6-12.7透视图'!$A:$C,3,FALSE)</f>
        <v>10</v>
      </c>
      <c r="E111">
        <f>VLOOKUP(A111,'[2]12.6-12.7透视图'!$A:$D,4,FALSE)</f>
        <v>135</v>
      </c>
      <c r="F111" s="11">
        <f>VLOOKUP(A111,'[2]12.6-12.7透视图'!$A:$E,5,FALSE)</f>
        <v>0.1382</v>
      </c>
      <c r="G111">
        <f>VLOOKUP(A111,'[2]12.6-12.7透视图'!$A:$F,6,FALSE)</f>
        <v>93.905</v>
      </c>
    </row>
    <row r="112" spans="1:7">
      <c r="A112" s="149">
        <v>528064196860</v>
      </c>
      <c r="B112" s="148" t="s">
        <v>83</v>
      </c>
      <c r="C112">
        <f>IFERROR(VLOOKUP(A112,'[2]12.6-12.7透视图'!$A:$B,2,FALSE),0)</f>
        <v>223.5</v>
      </c>
      <c r="D112">
        <f>VLOOKUP(A112,'[2]12.6-12.7透视图'!$A:$C,3,FALSE)</f>
        <v>4</v>
      </c>
      <c r="E112">
        <f>VLOOKUP(A112,'[2]12.6-12.7透视图'!$A:$D,4,FALSE)</f>
        <v>54</v>
      </c>
      <c r="F112" s="11">
        <f>VLOOKUP(A112,'[2]12.6-12.7透视图'!$A:$E,5,FALSE)</f>
        <v>0.0185</v>
      </c>
      <c r="G112">
        <f>VLOOKUP(A112,'[2]12.6-12.7透视图'!$A:$F,6,FALSE)</f>
        <v>223.5</v>
      </c>
    </row>
    <row r="113" spans="1:7">
      <c r="A113" s="149">
        <v>528033190141</v>
      </c>
      <c r="B113" s="148" t="s">
        <v>84</v>
      </c>
      <c r="C113">
        <f>IFERROR(VLOOKUP(A113,'[2]12.6-12.7透视图'!$A:$B,2,FALSE),0)</f>
        <v>9840.52</v>
      </c>
      <c r="D113">
        <f>VLOOKUP(A113,'[2]12.6-12.7透视图'!$A:$C,3,FALSE)</f>
        <v>222</v>
      </c>
      <c r="E113">
        <f>VLOOKUP(A113,'[2]12.6-12.7透视图'!$A:$D,4,FALSE)</f>
        <v>880</v>
      </c>
      <c r="F113" s="11">
        <f>VLOOKUP(A113,'[2]12.6-12.7透视图'!$A:$E,5,FALSE)</f>
        <v>0.3599</v>
      </c>
      <c r="G113">
        <f>VLOOKUP(A113,'[2]12.6-12.7透视图'!$A:$F,6,FALSE)</f>
        <v>62.61</v>
      </c>
    </row>
    <row r="114" spans="1:7">
      <c r="A114" s="149">
        <v>587409020085</v>
      </c>
      <c r="B114" s="148" t="s">
        <v>87</v>
      </c>
      <c r="C114">
        <f>IFERROR(VLOOKUP(A114,'[2]12.6-12.7透视图'!$A:$B,2,FALSE),0)</f>
        <v>5570.26</v>
      </c>
      <c r="D114">
        <f>VLOOKUP(A114,'[2]12.6-12.7透视图'!$A:$C,3,FALSE)</f>
        <v>52</v>
      </c>
      <c r="E114">
        <f>VLOOKUP(A114,'[2]12.6-12.7透视图'!$A:$D,4,FALSE)</f>
        <v>1214</v>
      </c>
      <c r="F114" s="11">
        <f>VLOOKUP(A114,'[2]12.6-12.7透视图'!$A:$E,5,FALSE)</f>
        <v>0.0745</v>
      </c>
      <c r="G114">
        <f>VLOOKUP(A114,'[2]12.6-12.7透视图'!$A:$F,6,FALSE)</f>
        <v>123.52</v>
      </c>
    </row>
    <row r="115" spans="1:7">
      <c r="A115" s="149">
        <v>538312709167</v>
      </c>
      <c r="B115" s="148" t="s">
        <v>88</v>
      </c>
      <c r="C115">
        <f>IFERROR(VLOOKUP(A115,'[2]12.6-12.7透视图'!$A:$B,2,FALSE),0)</f>
        <v>25457.89</v>
      </c>
      <c r="D115">
        <f>VLOOKUP(A115,'[2]12.6-12.7透视图'!$A:$C,3,FALSE)</f>
        <v>233</v>
      </c>
      <c r="E115">
        <f>VLOOKUP(A115,'[2]12.6-12.7透视图'!$A:$D,4,FALSE)</f>
        <v>1436</v>
      </c>
      <c r="F115" s="11">
        <f>VLOOKUP(A115,'[2]12.6-12.7透视图'!$A:$E,5,FALSE)</f>
        <v>0.2745</v>
      </c>
      <c r="G115">
        <f>VLOOKUP(A115,'[2]12.6-12.7透视图'!$A:$F,6,FALSE)</f>
        <v>130.445</v>
      </c>
    </row>
    <row r="116" spans="1:7">
      <c r="A116" s="149">
        <v>538349196723</v>
      </c>
      <c r="B116" s="148" t="s">
        <v>89</v>
      </c>
      <c r="C116">
        <f>IFERROR(VLOOKUP(A116,'[2]12.6-12.7透视图'!$A:$B,2,FALSE),0)</f>
        <v>14583.99</v>
      </c>
      <c r="D116">
        <f>VLOOKUP(A116,'[2]12.6-12.7透视图'!$A:$C,3,FALSE)</f>
        <v>100</v>
      </c>
      <c r="E116">
        <f>VLOOKUP(A116,'[2]12.6-12.7透视图'!$A:$D,4,FALSE)</f>
        <v>751</v>
      </c>
      <c r="F116" s="11">
        <f>VLOOKUP(A116,'[2]12.6-12.7透视图'!$A:$E,5,FALSE)</f>
        <v>0.2022</v>
      </c>
      <c r="G116">
        <f>VLOOKUP(A116,'[2]12.6-12.7透视图'!$A:$F,6,FALSE)</f>
        <v>187.665</v>
      </c>
    </row>
    <row r="117" spans="1:7">
      <c r="A117" s="149">
        <v>538354076404</v>
      </c>
      <c r="B117" s="148" t="s">
        <v>90</v>
      </c>
      <c r="C117">
        <f>IFERROR(VLOOKUP(A117,'[2]12.6-12.7透视图'!$A:$B,2,FALSE),0)</f>
        <v>15446.5</v>
      </c>
      <c r="D117">
        <f>VLOOKUP(A117,'[2]12.6-12.7透视图'!$A:$C,3,FALSE)</f>
        <v>181</v>
      </c>
      <c r="E117">
        <f>VLOOKUP(A117,'[2]12.6-12.7透视图'!$A:$D,4,FALSE)</f>
        <v>1752</v>
      </c>
      <c r="F117" s="11">
        <f>VLOOKUP(A117,'[2]12.6-12.7透视图'!$A:$E,5,FALSE)</f>
        <v>0.1665</v>
      </c>
      <c r="G117">
        <f>VLOOKUP(A117,'[2]12.6-12.7透视图'!$A:$F,6,FALSE)</f>
        <v>106.065</v>
      </c>
    </row>
    <row r="118" spans="1:7">
      <c r="A118" s="149">
        <v>574520036128</v>
      </c>
      <c r="B118" s="148" t="s">
        <v>91</v>
      </c>
      <c r="C118">
        <f>IFERROR(VLOOKUP(A118,'[2]12.6-12.7透视图'!$A:$B,2,FALSE),0)</f>
        <v>22269.46</v>
      </c>
      <c r="D118">
        <f>VLOOKUP(A118,'[2]12.6-12.7透视图'!$A:$C,3,FALSE)</f>
        <v>584</v>
      </c>
      <c r="E118">
        <f>VLOOKUP(A118,'[2]12.6-12.7透视图'!$A:$D,4,FALSE)</f>
        <v>2378</v>
      </c>
      <c r="F118" s="11">
        <f>VLOOKUP(A118,'[2]12.6-12.7透视图'!$A:$E,5,FALSE)</f>
        <v>0.3009</v>
      </c>
      <c r="G118">
        <f>VLOOKUP(A118,'[2]12.6-12.7透视图'!$A:$F,6,FALSE)</f>
        <v>62.385</v>
      </c>
    </row>
    <row r="119" spans="1:7">
      <c r="A119" s="149">
        <v>583643847514</v>
      </c>
      <c r="B119" s="148" t="s">
        <v>92</v>
      </c>
      <c r="C119">
        <f>IFERROR(VLOOKUP(A119,'[2]12.6-12.7透视图'!$A:$B,2,FALSE),0)</f>
        <v>24038.09</v>
      </c>
      <c r="D119">
        <f>VLOOKUP(A119,'[2]12.6-12.7透视图'!$A:$C,3,FALSE)</f>
        <v>645</v>
      </c>
      <c r="E119">
        <f>VLOOKUP(A119,'[2]12.6-12.7透视图'!$A:$D,4,FALSE)</f>
        <v>1384</v>
      </c>
      <c r="F119" s="11">
        <f>VLOOKUP(A119,'[2]12.6-12.7透视图'!$A:$E,5,FALSE)</f>
        <v>0.3565</v>
      </c>
      <c r="G119">
        <f>VLOOKUP(A119,'[2]12.6-12.7透视图'!$A:$F,6,FALSE)</f>
        <v>98.285</v>
      </c>
    </row>
    <row r="120" spans="1:7">
      <c r="A120" s="149">
        <v>538307169296</v>
      </c>
      <c r="B120" s="148" t="s">
        <v>93</v>
      </c>
      <c r="C120">
        <f>IFERROR(VLOOKUP(A120,'[2]12.6-12.7透视图'!$A:$B,2,FALSE),0)</f>
        <v>16940.61</v>
      </c>
      <c r="D120">
        <f>VLOOKUP(A120,'[2]12.6-12.7透视图'!$A:$C,3,FALSE)</f>
        <v>202</v>
      </c>
      <c r="E120">
        <f>VLOOKUP(A120,'[2]12.6-12.7透视图'!$A:$D,4,FALSE)</f>
        <v>917</v>
      </c>
      <c r="F120" s="11">
        <f>VLOOKUP(A120,'[2]12.6-12.7透视图'!$A:$E,5,FALSE)</f>
        <v>0.3704</v>
      </c>
      <c r="G120">
        <f>VLOOKUP(A120,'[2]12.6-12.7透视图'!$A:$F,6,FALSE)</f>
        <v>99.09</v>
      </c>
    </row>
    <row r="121" spans="1:7">
      <c r="A121" s="149">
        <v>527990475963</v>
      </c>
      <c r="B121" s="148" t="s">
        <v>95</v>
      </c>
      <c r="C121">
        <f>IFERROR(VLOOKUP(A121,'[2]12.6-12.7透视图'!$A:$B,2,FALSE),0)</f>
        <v>14030.52</v>
      </c>
      <c r="D121">
        <f>VLOOKUP(A121,'[2]12.6-12.7透视图'!$A:$C,3,FALSE)</f>
        <v>283</v>
      </c>
      <c r="E121">
        <f>VLOOKUP(A121,'[2]12.6-12.7透视图'!$A:$D,4,FALSE)</f>
        <v>940</v>
      </c>
      <c r="F121" s="11">
        <f>VLOOKUP(A121,'[2]12.6-12.7透视图'!$A:$E,5,FALSE)</f>
        <v>0.3635</v>
      </c>
      <c r="G121">
        <f>VLOOKUP(A121,'[2]12.6-12.7透视图'!$A:$F,6,FALSE)</f>
        <v>84.52</v>
      </c>
    </row>
    <row r="122" spans="1:7">
      <c r="A122" s="149">
        <v>528064232769</v>
      </c>
      <c r="B122" s="148" t="s">
        <v>96</v>
      </c>
      <c r="C122">
        <f>IFERROR(VLOOKUP(A122,'[2]12.6-12.7透视图'!$A:$B,2,FALSE),0)</f>
        <v>3028.6</v>
      </c>
      <c r="D122">
        <f>VLOOKUP(A122,'[2]12.6-12.7透视图'!$A:$C,3,FALSE)</f>
        <v>75</v>
      </c>
      <c r="E122">
        <f>VLOOKUP(A122,'[2]12.6-12.7透视图'!$A:$D,4,FALSE)</f>
        <v>285</v>
      </c>
      <c r="F122" s="11">
        <f>VLOOKUP(A122,'[2]12.6-12.7透视图'!$A:$E,5,FALSE)</f>
        <v>0.301</v>
      </c>
      <c r="G122">
        <f>VLOOKUP(A122,'[2]12.6-12.7透视图'!$A:$F,6,FALSE)</f>
        <v>68.22</v>
      </c>
    </row>
    <row r="123" spans="1:7">
      <c r="A123" s="149">
        <v>538192543595</v>
      </c>
      <c r="B123" s="148" t="s">
        <v>97</v>
      </c>
      <c r="C123">
        <f>IFERROR(VLOOKUP(A123,'[2]12.6-12.7透视图'!$A:$B,2,FALSE),0)</f>
        <v>2438.88</v>
      </c>
      <c r="D123">
        <f>VLOOKUP(A123,'[2]12.6-12.7透视图'!$A:$C,3,FALSE)</f>
        <v>19</v>
      </c>
      <c r="E123">
        <f>VLOOKUP(A123,'[2]12.6-12.7透视图'!$A:$D,4,FALSE)</f>
        <v>269</v>
      </c>
      <c r="F123" s="11">
        <f>VLOOKUP(A123,'[2]12.6-12.7透视图'!$A:$E,5,FALSE)</f>
        <v>0.1206</v>
      </c>
      <c r="G123">
        <f>VLOOKUP(A123,'[2]12.6-12.7透视图'!$A:$F,6,FALSE)</f>
        <v>159.855</v>
      </c>
    </row>
    <row r="124" spans="1:7">
      <c r="A124" s="149">
        <v>528033010612</v>
      </c>
      <c r="B124" s="148" t="s">
        <v>98</v>
      </c>
      <c r="C124">
        <f>IFERROR(VLOOKUP(A124,'[2]12.6-12.7透视图'!$A:$B,2,FALSE),0)</f>
        <v>30794.84</v>
      </c>
      <c r="D124">
        <f>VLOOKUP(A124,'[2]12.6-12.7透视图'!$A:$C,3,FALSE)</f>
        <v>355</v>
      </c>
      <c r="E124">
        <f>VLOOKUP(A124,'[2]12.6-12.7透视图'!$A:$D,4,FALSE)</f>
        <v>1452</v>
      </c>
      <c r="F124" s="11">
        <f>VLOOKUP(A124,'[2]12.6-12.7透视图'!$A:$E,5,FALSE)</f>
        <v>0.3924</v>
      </c>
      <c r="G124">
        <f>VLOOKUP(A124,'[2]12.6-12.7透视图'!$A:$F,6,FALSE)</f>
        <v>108.11</v>
      </c>
    </row>
    <row r="125" spans="1:7">
      <c r="A125" s="149">
        <v>527119411115</v>
      </c>
      <c r="B125" s="148" t="s">
        <v>99</v>
      </c>
      <c r="C125">
        <f>IFERROR(VLOOKUP(A125,'[2]12.6-12.7透视图'!$A:$B,2,FALSE),0)</f>
        <v>1522.93</v>
      </c>
      <c r="D125">
        <f>VLOOKUP(A125,'[2]12.6-12.7透视图'!$A:$C,3,FALSE)</f>
        <v>40</v>
      </c>
      <c r="E125">
        <f>VLOOKUP(A125,'[2]12.6-12.7透视图'!$A:$D,4,FALSE)</f>
        <v>139</v>
      </c>
      <c r="F125" s="11">
        <f>VLOOKUP(A125,'[2]12.6-12.7透视图'!$A:$E,5,FALSE)</f>
        <v>0.3298</v>
      </c>
      <c r="G125">
        <f>VLOOKUP(A125,'[2]12.6-12.7透视图'!$A:$F,6,FALSE)</f>
        <v>65.14</v>
      </c>
    </row>
    <row r="126" spans="1:7">
      <c r="A126" s="149">
        <v>528047125345</v>
      </c>
      <c r="B126" s="148" t="s">
        <v>100</v>
      </c>
      <c r="C126">
        <f>IFERROR(VLOOKUP(A126,'[2]12.6-12.7透视图'!$A:$B,2,FALSE),0)</f>
        <v>239.6</v>
      </c>
      <c r="D126">
        <f>VLOOKUP(A126,'[2]12.6-12.7透视图'!$A:$C,3,FALSE)</f>
        <v>4</v>
      </c>
      <c r="E126">
        <f>VLOOKUP(A126,'[2]12.6-12.7透视图'!$A:$D,4,FALSE)</f>
        <v>193</v>
      </c>
      <c r="F126" s="11">
        <f>VLOOKUP(A126,'[2]12.6-12.7透视图'!$A:$E,5,FALSE)</f>
        <v>0.0207</v>
      </c>
      <c r="G126">
        <f>VLOOKUP(A126,'[2]12.6-12.7透视图'!$A:$F,6,FALSE)</f>
        <v>59.9</v>
      </c>
    </row>
    <row r="127" spans="1:7">
      <c r="A127" s="149">
        <v>541918489832</v>
      </c>
      <c r="B127" s="148" t="s">
        <v>102</v>
      </c>
      <c r="C127">
        <f>IFERROR(VLOOKUP(A127,'[2]12.6-12.7透视图'!$A:$B,2,FALSE),0)</f>
        <v>4149.4</v>
      </c>
      <c r="D127">
        <f>VLOOKUP(A127,'[2]12.6-12.7透视图'!$A:$C,3,FALSE)</f>
        <v>116</v>
      </c>
      <c r="E127">
        <f>VLOOKUP(A127,'[2]12.6-12.7透视图'!$A:$D,4,FALSE)</f>
        <v>428</v>
      </c>
      <c r="F127" s="11">
        <f>VLOOKUP(A127,'[2]12.6-12.7透视图'!$A:$E,5,FALSE)</f>
        <v>0.2939</v>
      </c>
      <c r="G127">
        <f>VLOOKUP(A127,'[2]12.6-12.7透视图'!$A:$F,6,FALSE)</f>
        <v>66.165</v>
      </c>
    </row>
    <row r="128" spans="1:7">
      <c r="A128" s="149">
        <v>538305797734</v>
      </c>
      <c r="B128" s="148" t="s">
        <v>103</v>
      </c>
      <c r="C128">
        <f>IFERROR(VLOOKUP(A128,'[2]12.6-12.7透视图'!$A:$B,2,FALSE),0)</f>
        <v>27264.51</v>
      </c>
      <c r="D128">
        <f>VLOOKUP(A128,'[2]12.6-12.7透视图'!$A:$C,3,FALSE)</f>
        <v>205</v>
      </c>
      <c r="E128">
        <f>VLOOKUP(A128,'[2]12.6-12.7透视图'!$A:$D,4,FALSE)</f>
        <v>1391</v>
      </c>
      <c r="F128" s="11">
        <f>VLOOKUP(A128,'[2]12.6-12.7透视图'!$A:$E,5,FALSE)</f>
        <v>0.2389</v>
      </c>
      <c r="G128">
        <f>VLOOKUP(A128,'[2]12.6-12.7透视图'!$A:$F,6,FALSE)</f>
        <v>163.525</v>
      </c>
    </row>
    <row r="129" spans="1:7">
      <c r="A129" s="149">
        <v>538263950177</v>
      </c>
      <c r="B129" s="148" t="s">
        <v>104</v>
      </c>
      <c r="C129">
        <f>IFERROR(VLOOKUP(A129,'[2]12.6-12.7透视图'!$A:$B,2,FALSE),0)</f>
        <v>52489.73</v>
      </c>
      <c r="D129">
        <f>VLOOKUP(A129,'[2]12.6-12.7透视图'!$A:$C,3,FALSE)</f>
        <v>372</v>
      </c>
      <c r="E129">
        <f>VLOOKUP(A129,'[2]12.6-12.7透视图'!$A:$D,4,FALSE)</f>
        <v>3608</v>
      </c>
      <c r="F129" s="11">
        <f>VLOOKUP(A129,'[2]12.6-12.7透视图'!$A:$E,5,FALSE)</f>
        <v>0.1766</v>
      </c>
      <c r="G129">
        <f>VLOOKUP(A129,'[2]12.6-12.7透视图'!$A:$F,6,FALSE)</f>
        <v>165.975</v>
      </c>
    </row>
    <row r="130" spans="1:7">
      <c r="A130" s="5">
        <v>564587383224</v>
      </c>
      <c r="B130" t="s">
        <v>33</v>
      </c>
      <c r="C130">
        <v>970966.56</v>
      </c>
      <c r="D130">
        <v>23899</v>
      </c>
      <c r="E130">
        <v>41105</v>
      </c>
      <c r="F130" s="11">
        <v>0.2107</v>
      </c>
      <c r="G130">
        <v>112.08</v>
      </c>
    </row>
    <row r="131" spans="1:7">
      <c r="A131" s="5">
        <v>41141176393</v>
      </c>
      <c r="B131" t="s">
        <v>35</v>
      </c>
      <c r="C131">
        <v>2388277.16</v>
      </c>
      <c r="D131">
        <v>64716</v>
      </c>
      <c r="E131">
        <v>90770</v>
      </c>
      <c r="F131" s="11">
        <v>0.2748</v>
      </c>
      <c r="G131">
        <v>95.73</v>
      </c>
    </row>
    <row r="132" spans="1:7">
      <c r="A132" s="5">
        <v>39290708556</v>
      </c>
      <c r="B132" t="s">
        <v>37</v>
      </c>
      <c r="C132">
        <v>1551835.02</v>
      </c>
      <c r="D132">
        <v>29559</v>
      </c>
      <c r="E132">
        <v>45058</v>
      </c>
      <c r="F132" s="11">
        <v>0.2592</v>
      </c>
      <c r="G132">
        <v>132.89</v>
      </c>
    </row>
    <row r="133" spans="1:7">
      <c r="A133" s="5">
        <v>554877274741</v>
      </c>
      <c r="B133" t="s">
        <v>6</v>
      </c>
      <c r="C133">
        <v>203122.45</v>
      </c>
      <c r="D133">
        <v>5044</v>
      </c>
      <c r="E133">
        <v>13265</v>
      </c>
      <c r="F133" s="11">
        <v>0.1346</v>
      </c>
      <c r="G133">
        <v>113.79</v>
      </c>
    </row>
    <row r="134" spans="1:7">
      <c r="A134" s="5">
        <v>520538406051</v>
      </c>
      <c r="B134" t="s">
        <v>25</v>
      </c>
      <c r="C134">
        <v>455662.47</v>
      </c>
      <c r="D134">
        <v>10111</v>
      </c>
      <c r="E134">
        <v>16243</v>
      </c>
      <c r="F134" s="11">
        <v>0.2396</v>
      </c>
      <c r="G134">
        <v>117.11</v>
      </c>
    </row>
    <row r="135" spans="1:7">
      <c r="A135" s="5">
        <v>587015100676</v>
      </c>
      <c r="B135" t="s">
        <v>4</v>
      </c>
      <c r="C135">
        <v>252761.42</v>
      </c>
      <c r="D135">
        <v>7642</v>
      </c>
      <c r="E135">
        <v>12834</v>
      </c>
      <c r="F135" s="11">
        <v>0.2278</v>
      </c>
      <c r="G135">
        <v>86.47</v>
      </c>
    </row>
    <row r="136" spans="1:7">
      <c r="A136" s="5">
        <v>42759737847</v>
      </c>
      <c r="B136" t="s">
        <v>39</v>
      </c>
      <c r="C136">
        <v>135387.05</v>
      </c>
      <c r="D136">
        <v>2809</v>
      </c>
      <c r="E136">
        <v>5970</v>
      </c>
      <c r="F136" s="11">
        <v>0.1982</v>
      </c>
      <c r="G136">
        <v>114.44</v>
      </c>
    </row>
    <row r="137" spans="1:7">
      <c r="A137" s="5">
        <v>587516703876</v>
      </c>
      <c r="B137" t="s">
        <v>40</v>
      </c>
      <c r="C137">
        <v>1306560.34</v>
      </c>
      <c r="D137">
        <v>40207</v>
      </c>
      <c r="E137">
        <v>70116</v>
      </c>
      <c r="F137" s="11">
        <v>0.1899</v>
      </c>
      <c r="G137">
        <v>98.1</v>
      </c>
    </row>
    <row r="138" spans="1:7">
      <c r="A138" s="5">
        <v>40611478319</v>
      </c>
      <c r="B138" t="s">
        <v>45</v>
      </c>
      <c r="C138">
        <v>293569.32</v>
      </c>
      <c r="D138">
        <v>5445</v>
      </c>
      <c r="E138">
        <v>16972</v>
      </c>
      <c r="F138" s="11">
        <v>0.1295</v>
      </c>
      <c r="G138">
        <v>133.62</v>
      </c>
    </row>
    <row r="139" spans="1:7">
      <c r="A139" s="5">
        <v>555055329886</v>
      </c>
      <c r="B139" t="s">
        <v>42</v>
      </c>
      <c r="C139">
        <v>134729.02</v>
      </c>
      <c r="D139">
        <v>3372</v>
      </c>
      <c r="E139">
        <v>6784</v>
      </c>
      <c r="F139" s="11">
        <v>0.1934</v>
      </c>
      <c r="G139">
        <v>102.69</v>
      </c>
    </row>
    <row r="140" spans="1:7">
      <c r="A140" s="5">
        <v>521804256985</v>
      </c>
      <c r="B140" t="s">
        <v>43</v>
      </c>
      <c r="C140">
        <v>95977.39</v>
      </c>
      <c r="D140">
        <v>2290</v>
      </c>
      <c r="E140">
        <v>7368</v>
      </c>
      <c r="F140" s="11">
        <v>0.1234</v>
      </c>
      <c r="G140">
        <v>105.59</v>
      </c>
    </row>
    <row r="141" spans="1:7">
      <c r="A141" s="5">
        <v>539854510916</v>
      </c>
      <c r="B141" t="s">
        <v>44</v>
      </c>
      <c r="C141">
        <v>232695.44</v>
      </c>
      <c r="D141">
        <v>5793</v>
      </c>
      <c r="E141">
        <v>9483</v>
      </c>
      <c r="F141" s="11">
        <v>0.2299</v>
      </c>
      <c r="G141">
        <v>106.74</v>
      </c>
    </row>
    <row r="142" spans="1:7">
      <c r="A142" s="5">
        <v>569909827792</v>
      </c>
      <c r="B142" t="s">
        <v>62</v>
      </c>
      <c r="C142">
        <v>50619.72</v>
      </c>
      <c r="D142">
        <v>2316</v>
      </c>
      <c r="E142">
        <v>2237</v>
      </c>
      <c r="F142" s="11">
        <v>0.291</v>
      </c>
      <c r="G142">
        <v>77.76</v>
      </c>
    </row>
    <row r="143" spans="1:7">
      <c r="A143" s="5">
        <v>563834177641</v>
      </c>
      <c r="B143" t="s">
        <v>56</v>
      </c>
      <c r="C143">
        <v>71607.5</v>
      </c>
      <c r="D143">
        <v>512</v>
      </c>
      <c r="E143">
        <v>1467</v>
      </c>
      <c r="F143" s="11">
        <v>0.225</v>
      </c>
      <c r="G143">
        <v>216.99</v>
      </c>
    </row>
    <row r="144" spans="1:7">
      <c r="A144" s="5">
        <v>564135111481</v>
      </c>
      <c r="B144" t="s">
        <v>58</v>
      </c>
      <c r="C144">
        <v>33757.64</v>
      </c>
      <c r="D144">
        <v>304</v>
      </c>
      <c r="E144">
        <v>612</v>
      </c>
      <c r="F144" s="11">
        <v>0.2533</v>
      </c>
      <c r="G144">
        <v>217.79</v>
      </c>
    </row>
    <row r="145" spans="1:7">
      <c r="A145" s="5">
        <v>559686121121</v>
      </c>
      <c r="B145" t="s">
        <v>76</v>
      </c>
      <c r="C145">
        <v>23779.69</v>
      </c>
      <c r="D145">
        <v>213</v>
      </c>
      <c r="E145">
        <v>558</v>
      </c>
      <c r="F145" s="11">
        <v>0.2043</v>
      </c>
      <c r="G145">
        <v>208.59</v>
      </c>
    </row>
    <row r="146" spans="1:7">
      <c r="A146" s="5">
        <v>622645559255</v>
      </c>
      <c r="B146" t="s">
        <v>28</v>
      </c>
      <c r="C146">
        <v>14679.62</v>
      </c>
      <c r="D146">
        <v>600</v>
      </c>
      <c r="E146">
        <v>2188</v>
      </c>
      <c r="F146" s="11">
        <v>0.1303</v>
      </c>
      <c r="G146">
        <v>51.51</v>
      </c>
    </row>
    <row r="147" spans="1:7">
      <c r="A147" s="5">
        <v>555332266949</v>
      </c>
      <c r="B147" t="s">
        <v>47</v>
      </c>
      <c r="C147">
        <v>158980.84</v>
      </c>
      <c r="D147">
        <v>4020</v>
      </c>
      <c r="E147">
        <v>9222</v>
      </c>
      <c r="F147" s="11">
        <v>0.1709</v>
      </c>
      <c r="G147">
        <v>100.88</v>
      </c>
    </row>
    <row r="148" spans="1:7">
      <c r="A148" s="5">
        <v>593225443577</v>
      </c>
      <c r="B148" t="s">
        <v>48</v>
      </c>
      <c r="C148">
        <v>289972.05</v>
      </c>
      <c r="D148">
        <v>5633</v>
      </c>
      <c r="E148">
        <v>12663</v>
      </c>
      <c r="F148" s="11">
        <v>0.0996</v>
      </c>
      <c r="G148">
        <v>229.95</v>
      </c>
    </row>
    <row r="149" spans="1:7">
      <c r="A149" s="5">
        <v>528778018743</v>
      </c>
      <c r="B149" t="s">
        <v>49</v>
      </c>
      <c r="C149">
        <v>84318.41</v>
      </c>
      <c r="D149">
        <v>2043</v>
      </c>
      <c r="E149">
        <v>4417</v>
      </c>
      <c r="F149" s="11">
        <v>0.1922</v>
      </c>
      <c r="G149">
        <v>99.31</v>
      </c>
    </row>
    <row r="150" spans="1:7">
      <c r="A150" s="5">
        <v>526145930115</v>
      </c>
      <c r="B150" t="s">
        <v>51</v>
      </c>
      <c r="C150">
        <v>21435</v>
      </c>
      <c r="D150">
        <v>352</v>
      </c>
      <c r="E150">
        <v>1548</v>
      </c>
      <c r="F150" s="11">
        <v>0.1137</v>
      </c>
      <c r="G150">
        <v>121.79</v>
      </c>
    </row>
    <row r="151" spans="1:7">
      <c r="A151" s="5">
        <v>535688693680</v>
      </c>
      <c r="B151" t="s">
        <v>52</v>
      </c>
      <c r="C151">
        <v>88853.12</v>
      </c>
      <c r="D151">
        <v>1719</v>
      </c>
      <c r="E151">
        <v>6043</v>
      </c>
      <c r="F151" s="11">
        <v>0.1223</v>
      </c>
      <c r="G151">
        <v>120.23</v>
      </c>
    </row>
    <row r="152" spans="1:7">
      <c r="A152" s="5">
        <v>563835009431</v>
      </c>
      <c r="B152" t="s">
        <v>53</v>
      </c>
      <c r="C152">
        <v>19864.25</v>
      </c>
      <c r="D152">
        <v>296</v>
      </c>
      <c r="E152">
        <v>1127</v>
      </c>
      <c r="F152" s="11">
        <v>0.1668</v>
      </c>
      <c r="G152">
        <v>105.66</v>
      </c>
    </row>
    <row r="153" spans="1:7">
      <c r="A153" s="5">
        <v>592049049728</v>
      </c>
      <c r="B153" t="s">
        <v>54</v>
      </c>
      <c r="C153">
        <v>21957.36</v>
      </c>
      <c r="D153">
        <v>526</v>
      </c>
      <c r="E153">
        <v>3363</v>
      </c>
      <c r="F153" s="11">
        <v>0.0907</v>
      </c>
      <c r="G153">
        <v>71.99</v>
      </c>
    </row>
    <row r="154" spans="1:7">
      <c r="A154" s="5">
        <v>527990951359</v>
      </c>
      <c r="B154" t="s">
        <v>55</v>
      </c>
      <c r="C154">
        <v>12037.51</v>
      </c>
      <c r="D154">
        <v>260</v>
      </c>
      <c r="E154">
        <v>485</v>
      </c>
      <c r="F154" s="11">
        <v>0.1938</v>
      </c>
      <c r="G154">
        <v>128.06</v>
      </c>
    </row>
    <row r="155" spans="1:7">
      <c r="A155" s="5">
        <v>599279018544</v>
      </c>
      <c r="B155" t="s">
        <v>60</v>
      </c>
      <c r="C155">
        <v>24218.64</v>
      </c>
      <c r="D155">
        <v>713</v>
      </c>
      <c r="E155">
        <v>1142</v>
      </c>
      <c r="F155" s="11">
        <v>0.2014</v>
      </c>
      <c r="G155">
        <v>105.3</v>
      </c>
    </row>
    <row r="156" spans="1:7">
      <c r="A156" s="5">
        <v>613513119392</v>
      </c>
      <c r="B156" t="s">
        <v>61</v>
      </c>
      <c r="C156">
        <v>879116.05</v>
      </c>
      <c r="D156">
        <v>17561</v>
      </c>
      <c r="E156">
        <v>20991</v>
      </c>
      <c r="F156" s="11">
        <v>0.1876</v>
      </c>
      <c r="G156">
        <v>223.24</v>
      </c>
    </row>
    <row r="157" spans="1:7">
      <c r="A157" s="5">
        <v>593809413272</v>
      </c>
      <c r="B157" t="s">
        <v>66</v>
      </c>
      <c r="C157">
        <v>0</v>
      </c>
      <c r="D157">
        <v>0</v>
      </c>
      <c r="E157">
        <v>0</v>
      </c>
      <c r="F157" s="11">
        <v>0</v>
      </c>
      <c r="G157">
        <v>0</v>
      </c>
    </row>
    <row r="158" spans="1:7">
      <c r="A158" s="5">
        <v>538927350752</v>
      </c>
      <c r="B158" t="s">
        <v>72</v>
      </c>
      <c r="C158">
        <v>6844.76</v>
      </c>
      <c r="D158">
        <v>184</v>
      </c>
      <c r="E158">
        <v>953</v>
      </c>
      <c r="F158" s="11">
        <v>0.107</v>
      </c>
      <c r="G158">
        <v>67.11</v>
      </c>
    </row>
    <row r="159" spans="1:7">
      <c r="A159" s="5">
        <v>599148365406</v>
      </c>
      <c r="B159" t="s">
        <v>73</v>
      </c>
      <c r="C159">
        <v>41796.08</v>
      </c>
      <c r="D159">
        <v>1097</v>
      </c>
      <c r="E159">
        <v>1728</v>
      </c>
      <c r="F159" s="11">
        <v>0.3056</v>
      </c>
      <c r="G159">
        <v>79.16</v>
      </c>
    </row>
    <row r="160" spans="1:7">
      <c r="A160" s="5">
        <v>524754970729</v>
      </c>
      <c r="B160" t="s">
        <v>74</v>
      </c>
      <c r="C160">
        <v>7725.81</v>
      </c>
      <c r="D160">
        <v>246</v>
      </c>
      <c r="E160">
        <v>2224</v>
      </c>
      <c r="F160" s="11">
        <v>0.0513</v>
      </c>
      <c r="G160">
        <v>67.77</v>
      </c>
    </row>
    <row r="161" spans="1:7">
      <c r="A161" s="5">
        <v>562374577568</v>
      </c>
      <c r="B161" t="s">
        <v>75</v>
      </c>
      <c r="C161">
        <v>1380.68</v>
      </c>
      <c r="D161">
        <v>30</v>
      </c>
      <c r="E161">
        <v>166</v>
      </c>
      <c r="F161" s="11">
        <v>0.0843</v>
      </c>
      <c r="G161">
        <v>98.62</v>
      </c>
    </row>
    <row r="162" spans="1:7">
      <c r="A162" s="5">
        <v>621584076904</v>
      </c>
      <c r="B162" t="s">
        <v>105</v>
      </c>
      <c r="C162">
        <v>19449.27</v>
      </c>
      <c r="D162">
        <v>432</v>
      </c>
      <c r="E162">
        <v>5096</v>
      </c>
      <c r="F162" s="11">
        <v>0.044</v>
      </c>
      <c r="G162">
        <v>86.83</v>
      </c>
    </row>
    <row r="163" spans="1:7">
      <c r="A163" s="5">
        <v>624636128578</v>
      </c>
      <c r="B163" t="s">
        <v>106</v>
      </c>
      <c r="C163">
        <v>2737.58</v>
      </c>
      <c r="D163">
        <v>72</v>
      </c>
      <c r="E163">
        <v>139</v>
      </c>
      <c r="F163" s="11">
        <v>0.2086</v>
      </c>
      <c r="G163">
        <v>94.4</v>
      </c>
    </row>
    <row r="164" spans="1:7">
      <c r="A164" s="5">
        <v>589377945837</v>
      </c>
      <c r="B164" t="s">
        <v>15</v>
      </c>
      <c r="C164">
        <v>48350.96</v>
      </c>
      <c r="D164">
        <v>1668</v>
      </c>
      <c r="E164">
        <v>6116</v>
      </c>
      <c r="F164" s="11">
        <v>0.1205</v>
      </c>
      <c r="G164">
        <v>65.61</v>
      </c>
    </row>
    <row r="165" spans="1:7">
      <c r="A165" s="5">
        <v>562674596108</v>
      </c>
      <c r="B165" t="s">
        <v>17</v>
      </c>
      <c r="C165">
        <v>22155.69</v>
      </c>
      <c r="D165">
        <v>725</v>
      </c>
      <c r="E165">
        <v>986</v>
      </c>
      <c r="F165" s="11">
        <v>0.288</v>
      </c>
      <c r="G165">
        <v>78.01</v>
      </c>
    </row>
    <row r="166" spans="1:7">
      <c r="A166" s="5">
        <v>596986065929</v>
      </c>
      <c r="B166" t="s">
        <v>19</v>
      </c>
      <c r="C166">
        <v>10407.55</v>
      </c>
      <c r="D166">
        <v>402</v>
      </c>
      <c r="E166">
        <v>970</v>
      </c>
      <c r="F166" s="11">
        <v>0.1711</v>
      </c>
      <c r="G166">
        <v>62.7</v>
      </c>
    </row>
    <row r="167" spans="1:7">
      <c r="A167" s="5">
        <v>589851591771</v>
      </c>
      <c r="B167" t="s">
        <v>64</v>
      </c>
      <c r="C167">
        <v>73930.42</v>
      </c>
      <c r="D167">
        <v>2455</v>
      </c>
      <c r="E167">
        <v>4305</v>
      </c>
      <c r="F167" s="11">
        <v>0.2497</v>
      </c>
      <c r="G167">
        <v>68.77</v>
      </c>
    </row>
    <row r="168" spans="1:7">
      <c r="A168" s="5">
        <v>592889713507</v>
      </c>
      <c r="B168" t="s">
        <v>70</v>
      </c>
      <c r="C168">
        <v>4887.62</v>
      </c>
      <c r="D168">
        <v>147</v>
      </c>
      <c r="E168">
        <v>361</v>
      </c>
      <c r="F168" s="11">
        <v>0.1939</v>
      </c>
      <c r="G168">
        <v>69.82</v>
      </c>
    </row>
    <row r="169" spans="1:7">
      <c r="A169" s="5">
        <v>573035985548</v>
      </c>
      <c r="B169" t="s">
        <v>77</v>
      </c>
      <c r="C169">
        <v>79046.37</v>
      </c>
      <c r="D169">
        <v>2260</v>
      </c>
      <c r="E169">
        <v>4279</v>
      </c>
      <c r="F169" s="11">
        <v>0.268</v>
      </c>
      <c r="G169">
        <v>68.92</v>
      </c>
    </row>
    <row r="170" spans="1:7">
      <c r="A170" s="5">
        <v>544053639760</v>
      </c>
      <c r="B170" t="s">
        <v>20</v>
      </c>
      <c r="C170">
        <v>103182.56</v>
      </c>
      <c r="D170">
        <v>3484</v>
      </c>
      <c r="E170">
        <v>4533</v>
      </c>
      <c r="F170" s="11">
        <v>0.2296</v>
      </c>
      <c r="G170">
        <v>99.12</v>
      </c>
    </row>
    <row r="171" spans="1:7">
      <c r="A171" s="5">
        <v>624157848041</v>
      </c>
      <c r="B171" t="s">
        <v>22</v>
      </c>
      <c r="C171">
        <v>12592.04</v>
      </c>
      <c r="D171">
        <v>263</v>
      </c>
      <c r="E171">
        <v>1926</v>
      </c>
      <c r="F171" s="11">
        <v>0.0758</v>
      </c>
      <c r="G171">
        <v>86.25</v>
      </c>
    </row>
    <row r="172" spans="1:7">
      <c r="A172" s="5">
        <v>602881179663</v>
      </c>
      <c r="B172" t="s">
        <v>69</v>
      </c>
      <c r="C172">
        <v>743027.01</v>
      </c>
      <c r="D172">
        <v>16690</v>
      </c>
      <c r="E172">
        <v>30818</v>
      </c>
      <c r="F172" s="11">
        <v>0.1128</v>
      </c>
      <c r="G172">
        <v>213.82</v>
      </c>
    </row>
    <row r="173" spans="1:7">
      <c r="A173" s="5">
        <v>528047181291</v>
      </c>
      <c r="B173" t="s">
        <v>82</v>
      </c>
      <c r="C173">
        <v>2912.2</v>
      </c>
      <c r="D173">
        <v>76</v>
      </c>
      <c r="E173">
        <v>324</v>
      </c>
      <c r="F173" s="11">
        <v>0.1358</v>
      </c>
      <c r="G173">
        <v>66.19</v>
      </c>
    </row>
    <row r="174" spans="1:7">
      <c r="A174" s="5">
        <v>538263950177</v>
      </c>
      <c r="B174" t="s">
        <v>104</v>
      </c>
      <c r="C174">
        <v>93815.05</v>
      </c>
      <c r="D174">
        <v>663</v>
      </c>
      <c r="E174">
        <v>6239</v>
      </c>
      <c r="F174" s="11">
        <v>0.0922</v>
      </c>
      <c r="G174">
        <v>163.16</v>
      </c>
    </row>
    <row r="175" spans="1:7">
      <c r="A175" s="5">
        <v>604021319220</v>
      </c>
      <c r="B175" t="s">
        <v>13</v>
      </c>
      <c r="C175">
        <v>5266.91</v>
      </c>
      <c r="D175">
        <v>86</v>
      </c>
      <c r="E175">
        <v>594</v>
      </c>
      <c r="F175" s="11">
        <v>0.0993</v>
      </c>
      <c r="G175">
        <v>89.27</v>
      </c>
    </row>
    <row r="176" spans="1:7">
      <c r="A176" s="5">
        <v>577184412748</v>
      </c>
      <c r="B176" t="s">
        <v>11</v>
      </c>
      <c r="C176">
        <v>62181.22</v>
      </c>
      <c r="D176">
        <v>2064</v>
      </c>
      <c r="E176">
        <v>9145</v>
      </c>
      <c r="F176" s="11">
        <v>0.1044</v>
      </c>
      <c r="G176">
        <v>65.11</v>
      </c>
    </row>
    <row r="177" spans="1:7">
      <c r="A177" s="5">
        <v>539325022308</v>
      </c>
      <c r="B177" t="s">
        <v>46</v>
      </c>
      <c r="C177">
        <v>75986.24</v>
      </c>
      <c r="D177">
        <v>1052</v>
      </c>
      <c r="E177">
        <v>4104</v>
      </c>
      <c r="F177" s="11">
        <v>0.1693</v>
      </c>
      <c r="G177">
        <v>109.33</v>
      </c>
    </row>
    <row r="178" spans="1:7">
      <c r="A178" s="5">
        <v>628767299363</v>
      </c>
      <c r="B178" t="s">
        <v>523</v>
      </c>
      <c r="C178">
        <v>458.1</v>
      </c>
      <c r="D178">
        <v>9</v>
      </c>
      <c r="E178">
        <v>206</v>
      </c>
      <c r="F178" s="11">
        <v>0.034</v>
      </c>
      <c r="G178">
        <v>65.44</v>
      </c>
    </row>
    <row r="179" spans="1:7">
      <c r="A179" s="5">
        <v>541918489832</v>
      </c>
      <c r="B179" t="s">
        <v>102</v>
      </c>
      <c r="C179">
        <v>17267.57</v>
      </c>
      <c r="D179">
        <v>505</v>
      </c>
      <c r="E179">
        <v>890</v>
      </c>
      <c r="F179" s="11">
        <v>0.2787</v>
      </c>
      <c r="G179">
        <v>69.63</v>
      </c>
    </row>
    <row r="180" spans="1:7">
      <c r="A180" s="5">
        <v>538349196723</v>
      </c>
      <c r="B180" t="s">
        <v>89</v>
      </c>
      <c r="C180">
        <v>21020.84</v>
      </c>
      <c r="D180">
        <v>145</v>
      </c>
      <c r="E180">
        <v>1988</v>
      </c>
      <c r="F180" s="11">
        <v>0.0594</v>
      </c>
      <c r="G180">
        <v>178.14</v>
      </c>
    </row>
    <row r="181" spans="1:7">
      <c r="A181" s="5">
        <v>538305797734</v>
      </c>
      <c r="B181" t="s">
        <v>103</v>
      </c>
      <c r="C181">
        <v>27460.05</v>
      </c>
      <c r="D181">
        <v>207</v>
      </c>
      <c r="E181">
        <v>2043</v>
      </c>
      <c r="F181" s="11">
        <v>0.0783</v>
      </c>
      <c r="G181">
        <v>171.63</v>
      </c>
    </row>
    <row r="182" spans="1:7">
      <c r="A182" s="5">
        <v>538266122146</v>
      </c>
      <c r="B182" t="s">
        <v>94</v>
      </c>
      <c r="C182">
        <v>3035.21</v>
      </c>
      <c r="D182">
        <v>33</v>
      </c>
      <c r="E182">
        <v>162</v>
      </c>
      <c r="F182" s="11">
        <v>0.0988</v>
      </c>
      <c r="G182">
        <v>189.7</v>
      </c>
    </row>
    <row r="183" spans="1:7">
      <c r="A183" s="5">
        <v>528064196860</v>
      </c>
      <c r="B183" t="s">
        <v>83</v>
      </c>
      <c r="C183">
        <v>0</v>
      </c>
      <c r="D183">
        <v>0</v>
      </c>
      <c r="E183">
        <v>0</v>
      </c>
      <c r="F183" s="11">
        <v>0</v>
      </c>
      <c r="G183">
        <v>0</v>
      </c>
    </row>
    <row r="184" spans="1:7">
      <c r="A184" s="5">
        <v>528033190141</v>
      </c>
      <c r="B184" t="s">
        <v>84</v>
      </c>
      <c r="C184">
        <v>21645.78</v>
      </c>
      <c r="D184">
        <v>503</v>
      </c>
      <c r="E184">
        <v>2030</v>
      </c>
      <c r="F184" s="11">
        <v>0.1645</v>
      </c>
      <c r="G184">
        <v>64.81</v>
      </c>
    </row>
    <row r="185" spans="1:7">
      <c r="A185" s="5">
        <v>587409020085</v>
      </c>
      <c r="B185" t="s">
        <v>87</v>
      </c>
      <c r="C185">
        <v>11483.94</v>
      </c>
      <c r="D185">
        <v>107</v>
      </c>
      <c r="E185">
        <v>2964</v>
      </c>
      <c r="F185" s="11">
        <v>0.031</v>
      </c>
      <c r="G185">
        <v>124.83</v>
      </c>
    </row>
    <row r="186" spans="1:7">
      <c r="A186" s="5">
        <v>538312709167</v>
      </c>
      <c r="B186" t="s">
        <v>88</v>
      </c>
      <c r="C186">
        <v>50337.68</v>
      </c>
      <c r="D186">
        <v>454</v>
      </c>
      <c r="E186">
        <v>2028</v>
      </c>
      <c r="F186" s="11">
        <v>0.146</v>
      </c>
      <c r="G186">
        <v>170.06</v>
      </c>
    </row>
    <row r="187" spans="1:7">
      <c r="A187" s="5">
        <v>538354076404</v>
      </c>
      <c r="B187" t="s">
        <v>90</v>
      </c>
      <c r="C187">
        <v>27596.7</v>
      </c>
      <c r="D187">
        <v>326</v>
      </c>
      <c r="E187">
        <v>4031</v>
      </c>
      <c r="F187" s="11">
        <v>0.0598</v>
      </c>
      <c r="G187">
        <v>114.51</v>
      </c>
    </row>
    <row r="188" spans="1:7">
      <c r="A188" s="5">
        <v>574520036128</v>
      </c>
      <c r="B188" t="s">
        <v>91</v>
      </c>
      <c r="C188">
        <v>94499.69</v>
      </c>
      <c r="D188">
        <v>2797</v>
      </c>
      <c r="E188">
        <v>4028</v>
      </c>
      <c r="F188" s="11">
        <v>0.2741</v>
      </c>
      <c r="G188">
        <v>85.6</v>
      </c>
    </row>
    <row r="189" spans="1:7">
      <c r="A189" s="5">
        <v>583643847514</v>
      </c>
      <c r="B189" t="s">
        <v>92</v>
      </c>
      <c r="C189">
        <v>22323.5</v>
      </c>
      <c r="D189">
        <v>543</v>
      </c>
      <c r="E189">
        <v>1402</v>
      </c>
      <c r="F189" s="11">
        <v>0.1719</v>
      </c>
      <c r="G189">
        <v>92.63</v>
      </c>
    </row>
    <row r="190" spans="1:7">
      <c r="A190" s="5">
        <v>538307169296</v>
      </c>
      <c r="B190" t="s">
        <v>93</v>
      </c>
      <c r="C190">
        <v>31234.52</v>
      </c>
      <c r="D190">
        <v>377</v>
      </c>
      <c r="E190">
        <v>1163</v>
      </c>
      <c r="F190" s="11">
        <v>0.2717</v>
      </c>
      <c r="G190">
        <v>98.84</v>
      </c>
    </row>
    <row r="191" spans="1:7">
      <c r="A191" s="5">
        <v>527990475963</v>
      </c>
      <c r="B191" t="s">
        <v>95</v>
      </c>
      <c r="C191">
        <v>52126.86</v>
      </c>
      <c r="D191">
        <v>1182</v>
      </c>
      <c r="E191">
        <v>2329</v>
      </c>
      <c r="F191" s="11">
        <v>0.2194</v>
      </c>
      <c r="G191">
        <v>102.01</v>
      </c>
    </row>
    <row r="192" spans="1:7">
      <c r="A192" s="5">
        <v>528064232769</v>
      </c>
      <c r="B192" t="s">
        <v>96</v>
      </c>
      <c r="C192">
        <v>3156.81</v>
      </c>
      <c r="D192">
        <v>84</v>
      </c>
      <c r="E192">
        <v>361</v>
      </c>
      <c r="F192" s="11">
        <v>0.0886</v>
      </c>
      <c r="G192">
        <v>98.65</v>
      </c>
    </row>
    <row r="193" spans="1:7">
      <c r="A193" s="5">
        <v>538192543595</v>
      </c>
      <c r="B193" t="s">
        <v>97</v>
      </c>
      <c r="C193">
        <v>14165.29</v>
      </c>
      <c r="D193">
        <v>125</v>
      </c>
      <c r="E193">
        <v>548</v>
      </c>
      <c r="F193" s="11">
        <v>0.1788</v>
      </c>
      <c r="G193">
        <v>144.54</v>
      </c>
    </row>
    <row r="194" spans="1:7">
      <c r="A194" s="5">
        <v>528033010612</v>
      </c>
      <c r="B194" t="s">
        <v>98</v>
      </c>
      <c r="C194">
        <v>119322.87</v>
      </c>
      <c r="D194">
        <v>1622</v>
      </c>
      <c r="E194">
        <v>3499</v>
      </c>
      <c r="F194" s="11">
        <v>0.2629</v>
      </c>
      <c r="G194">
        <v>129.7</v>
      </c>
    </row>
    <row r="195" spans="1:7">
      <c r="A195" s="5">
        <v>527119411115</v>
      </c>
      <c r="B195" t="s">
        <v>99</v>
      </c>
      <c r="C195">
        <v>1130.18</v>
      </c>
      <c r="D195">
        <v>28</v>
      </c>
      <c r="E195">
        <v>182</v>
      </c>
      <c r="F195" s="11">
        <v>0.0989</v>
      </c>
      <c r="G195">
        <v>62.79</v>
      </c>
    </row>
    <row r="196" spans="1:7">
      <c r="A196" s="5">
        <v>528047125345</v>
      </c>
      <c r="B196" t="s">
        <v>100</v>
      </c>
      <c r="C196">
        <v>652.83</v>
      </c>
      <c r="D196">
        <v>14</v>
      </c>
      <c r="E196">
        <v>381</v>
      </c>
      <c r="F196" s="11">
        <v>0.0184</v>
      </c>
      <c r="G196">
        <v>93.26</v>
      </c>
    </row>
    <row r="197" spans="1:7">
      <c r="A197" s="5">
        <v>587405880719</v>
      </c>
      <c r="B197" t="s">
        <v>79</v>
      </c>
      <c r="C197">
        <v>7803.59</v>
      </c>
      <c r="D197">
        <v>68</v>
      </c>
      <c r="E197">
        <v>1653</v>
      </c>
      <c r="F197" s="11">
        <v>0.0321</v>
      </c>
      <c r="G197">
        <v>147.24</v>
      </c>
    </row>
    <row r="198" spans="1:7">
      <c r="A198" s="5">
        <v>538314893621</v>
      </c>
      <c r="B198" t="s">
        <v>80</v>
      </c>
      <c r="C198">
        <v>756.48</v>
      </c>
      <c r="D198">
        <v>10</v>
      </c>
      <c r="E198">
        <v>192</v>
      </c>
      <c r="F198" s="11">
        <v>0.0417</v>
      </c>
      <c r="G198">
        <v>94.56</v>
      </c>
    </row>
    <row r="199" spans="6:7">
      <c r="F199" s="11"/>
      <c r="G199" s="12"/>
    </row>
  </sheetData>
  <autoFilter ref="A1:G198">
    <extLst/>
  </autoFilter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2"/>
  <sheetViews>
    <sheetView workbookViewId="0">
      <selection activeCell="X2" sqref="X2:Z28"/>
    </sheetView>
  </sheetViews>
  <sheetFormatPr defaultColWidth="8.88888888888889" defaultRowHeight="14.4"/>
  <cols>
    <col min="1" max="1" width="17" customWidth="1"/>
    <col min="2" max="2" width="10.5555555555556" customWidth="1"/>
    <col min="3" max="3" width="13" customWidth="1"/>
    <col min="4" max="5" width="14.1111111111111"/>
    <col min="6" max="6" width="13.1111111111111"/>
    <col min="7" max="7" width="13.6666666666667" customWidth="1"/>
    <col min="8" max="10" width="14.1111111111111"/>
    <col min="12" max="12" width="12.8888888888889"/>
    <col min="15" max="16" width="12.8888888888889"/>
  </cols>
  <sheetData>
    <row r="1" spans="1:10">
      <c r="A1" t="s">
        <v>532</v>
      </c>
      <c r="B1" s="8" t="s">
        <v>533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J1" s="9" t="s">
        <v>534</v>
      </c>
    </row>
    <row r="2" spans="1:14">
      <c r="A2" s="10">
        <v>537752882633</v>
      </c>
      <c r="B2" t="s">
        <v>34</v>
      </c>
      <c r="C2">
        <v>5475023.25</v>
      </c>
      <c r="D2">
        <v>136363</v>
      </c>
      <c r="E2">
        <v>372111</v>
      </c>
      <c r="F2" s="11">
        <v>0.140213538433424</v>
      </c>
      <c r="G2" s="12">
        <v>104.935759463345</v>
      </c>
      <c r="H2">
        <v>52175</v>
      </c>
      <c r="I2" s="12"/>
      <c r="J2">
        <v>11413800.25</v>
      </c>
      <c r="K2">
        <v>288303</v>
      </c>
      <c r="L2">
        <v>410208</v>
      </c>
      <c r="M2">
        <v>0.2564</v>
      </c>
      <c r="N2">
        <v>108.54</v>
      </c>
    </row>
    <row r="3" spans="1:14">
      <c r="A3" s="10">
        <v>574308070162</v>
      </c>
      <c r="B3" t="s">
        <v>38</v>
      </c>
      <c r="C3">
        <v>2108119.65</v>
      </c>
      <c r="D3">
        <v>54688</v>
      </c>
      <c r="E3">
        <v>117253</v>
      </c>
      <c r="F3" s="11">
        <v>0.131433737303097</v>
      </c>
      <c r="G3" s="12">
        <v>136.793176951528</v>
      </c>
      <c r="H3">
        <v>15411</v>
      </c>
      <c r="I3" s="11"/>
      <c r="J3">
        <v>2182703.39</v>
      </c>
      <c r="K3">
        <v>69530</v>
      </c>
      <c r="L3">
        <v>110583</v>
      </c>
      <c r="M3">
        <v>0.225</v>
      </c>
      <c r="N3">
        <v>87.73</v>
      </c>
    </row>
    <row r="4" spans="1:15">
      <c r="A4" s="10">
        <v>598898432532</v>
      </c>
      <c r="B4" t="s">
        <v>41</v>
      </c>
      <c r="C4">
        <v>1541306.78</v>
      </c>
      <c r="D4">
        <v>29229</v>
      </c>
      <c r="E4">
        <v>110427</v>
      </c>
      <c r="F4" s="11">
        <v>0.0670307080695844</v>
      </c>
      <c r="G4" s="12">
        <v>208.228422048095</v>
      </c>
      <c r="H4">
        <v>7402</v>
      </c>
      <c r="I4" s="11"/>
      <c r="J4">
        <v>2114971.88</v>
      </c>
      <c r="K4">
        <v>48008</v>
      </c>
      <c r="L4">
        <v>179879</v>
      </c>
      <c r="M4">
        <v>0.10562100078386</v>
      </c>
      <c r="N4">
        <v>111.320168429917</v>
      </c>
      <c r="O4">
        <v>18999</v>
      </c>
    </row>
    <row r="5" spans="1:9">
      <c r="A5" s="10"/>
      <c r="C5">
        <v>9124449.68</v>
      </c>
      <c r="D5">
        <v>220280</v>
      </c>
      <c r="E5">
        <v>599791</v>
      </c>
      <c r="F5" s="11">
        <v>0.125023549869871</v>
      </c>
      <c r="G5" s="12">
        <v>121.678797674295</v>
      </c>
      <c r="H5">
        <v>74988</v>
      </c>
      <c r="I5" s="11"/>
    </row>
    <row r="6" spans="6:6">
      <c r="F6" s="11"/>
    </row>
    <row r="7" spans="1:1">
      <c r="A7" s="8" t="s">
        <v>533</v>
      </c>
    </row>
    <row r="8" spans="1:17">
      <c r="A8" s="9" t="s">
        <v>522</v>
      </c>
      <c r="C8" s="9" t="s">
        <v>1</v>
      </c>
      <c r="D8" s="9" t="s">
        <v>2</v>
      </c>
      <c r="E8" s="9" t="s">
        <v>3</v>
      </c>
      <c r="F8" s="9" t="s">
        <v>516</v>
      </c>
      <c r="G8" s="9" t="s">
        <v>517</v>
      </c>
      <c r="H8" t="s">
        <v>518</v>
      </c>
      <c r="J8" t="s">
        <v>535</v>
      </c>
      <c r="L8" s="9" t="s">
        <v>1</v>
      </c>
      <c r="M8" s="9" t="s">
        <v>2</v>
      </c>
      <c r="N8" s="9" t="s">
        <v>3</v>
      </c>
      <c r="O8" s="9" t="s">
        <v>516</v>
      </c>
      <c r="P8" s="9" t="s">
        <v>517</v>
      </c>
      <c r="Q8" t="s">
        <v>518</v>
      </c>
    </row>
    <row r="9" spans="1:17">
      <c r="A9" s="5">
        <v>564587383224</v>
      </c>
      <c r="B9" t="s">
        <v>33</v>
      </c>
      <c r="C9">
        <v>1814215.27</v>
      </c>
      <c r="D9" s="66">
        <v>42575</v>
      </c>
      <c r="E9">
        <v>99424</v>
      </c>
      <c r="F9" s="11">
        <v>0.140213538433424</v>
      </c>
      <c r="G9" s="12">
        <v>109.296660642207</v>
      </c>
      <c r="H9" s="66">
        <v>16599</v>
      </c>
      <c r="I9" s="12"/>
      <c r="J9" s="5">
        <v>564587383224</v>
      </c>
      <c r="K9" t="s">
        <v>33</v>
      </c>
      <c r="L9">
        <v>573804.84</v>
      </c>
      <c r="M9">
        <v>12948</v>
      </c>
      <c r="N9">
        <v>35613</v>
      </c>
      <c r="O9" s="11">
        <v>0.178361834161683</v>
      </c>
      <c r="P9" s="12">
        <v>90.3345151133501</v>
      </c>
      <c r="Q9">
        <v>6352</v>
      </c>
    </row>
    <row r="10" spans="1:17">
      <c r="A10" s="5">
        <v>41141176393</v>
      </c>
      <c r="B10" t="s">
        <v>35</v>
      </c>
      <c r="C10">
        <v>3296596.91</v>
      </c>
      <c r="D10" s="66">
        <v>85214</v>
      </c>
      <c r="E10">
        <v>192003</v>
      </c>
      <c r="F10" s="11">
        <v>0.187517903366093</v>
      </c>
      <c r="G10" s="12">
        <v>91.5619628374625</v>
      </c>
      <c r="H10" s="66">
        <v>36004</v>
      </c>
      <c r="I10" s="11"/>
      <c r="J10" s="5">
        <v>574308070162</v>
      </c>
      <c r="K10" s="8" t="s">
        <v>38</v>
      </c>
      <c r="L10">
        <v>312959.71</v>
      </c>
      <c r="M10">
        <v>8000</v>
      </c>
      <c r="N10">
        <v>31804</v>
      </c>
      <c r="O10" s="11">
        <v>0.100490504339077</v>
      </c>
      <c r="P10" s="12">
        <v>97.9223122653317</v>
      </c>
      <c r="Q10">
        <v>3196</v>
      </c>
    </row>
    <row r="11" spans="1:17">
      <c r="A11" s="5">
        <v>39290708556</v>
      </c>
      <c r="B11" t="s">
        <v>37</v>
      </c>
      <c r="C11">
        <v>2036479.26</v>
      </c>
      <c r="D11" s="66">
        <v>36716</v>
      </c>
      <c r="E11">
        <v>90993</v>
      </c>
      <c r="F11" s="11">
        <v>0.0670307080695844</v>
      </c>
      <c r="G11" s="12">
        <v>132.730187055986</v>
      </c>
      <c r="H11" s="66">
        <v>15343</v>
      </c>
      <c r="I11" s="12"/>
      <c r="J11" s="5">
        <v>537752882633</v>
      </c>
      <c r="K11" s="8" t="s">
        <v>34</v>
      </c>
      <c r="L11">
        <v>1275027.96</v>
      </c>
      <c r="M11">
        <v>28215</v>
      </c>
      <c r="N11">
        <v>110275</v>
      </c>
      <c r="O11" s="11">
        <v>0.137202448424394</v>
      </c>
      <c r="P11" s="12">
        <v>84.2715109054858</v>
      </c>
      <c r="Q11">
        <v>15130</v>
      </c>
    </row>
    <row r="12" spans="1:17">
      <c r="A12" s="5">
        <v>554877274741</v>
      </c>
      <c r="B12" t="s">
        <v>6</v>
      </c>
      <c r="C12">
        <v>213469.69</v>
      </c>
      <c r="D12" s="66">
        <v>5040</v>
      </c>
      <c r="E12">
        <v>21836</v>
      </c>
      <c r="F12" s="11">
        <v>0.0857757831104598</v>
      </c>
      <c r="G12" s="12">
        <v>113.972071542979</v>
      </c>
      <c r="H12" s="66">
        <v>1873</v>
      </c>
      <c r="I12" s="12"/>
      <c r="J12" s="5">
        <v>41141176393</v>
      </c>
      <c r="K12" s="8" t="s">
        <v>35</v>
      </c>
      <c r="L12">
        <v>857683.73</v>
      </c>
      <c r="M12">
        <v>19683</v>
      </c>
      <c r="N12">
        <v>62848</v>
      </c>
      <c r="O12" s="11">
        <v>0.176489307535642</v>
      </c>
      <c r="P12" s="12">
        <v>77.3245338983051</v>
      </c>
      <c r="Q12">
        <v>11092</v>
      </c>
    </row>
    <row r="13" spans="1:17">
      <c r="A13" s="5">
        <v>520538406051</v>
      </c>
      <c r="B13" t="s">
        <v>25</v>
      </c>
      <c r="C13">
        <v>856582.25</v>
      </c>
      <c r="D13" s="66">
        <v>16166</v>
      </c>
      <c r="E13">
        <v>36541</v>
      </c>
      <c r="F13" s="11">
        <v>0.154429271229578</v>
      </c>
      <c r="G13" s="12">
        <v>151.795543150806</v>
      </c>
      <c r="H13" s="66">
        <v>5643</v>
      </c>
      <c r="I13" s="11"/>
      <c r="J13" s="5">
        <v>39290708556</v>
      </c>
      <c r="K13" t="s">
        <v>37</v>
      </c>
      <c r="L13">
        <v>363888.98</v>
      </c>
      <c r="M13">
        <v>5478</v>
      </c>
      <c r="N13">
        <v>27350</v>
      </c>
      <c r="O13" s="11">
        <v>0.122084095063985</v>
      </c>
      <c r="P13" s="12">
        <v>108.98142557652</v>
      </c>
      <c r="Q13">
        <v>3339</v>
      </c>
    </row>
    <row r="14" spans="1:17">
      <c r="A14" s="5">
        <v>587015100676</v>
      </c>
      <c r="B14" t="s">
        <v>4</v>
      </c>
      <c r="C14">
        <v>792851.06</v>
      </c>
      <c r="D14" s="66">
        <v>19455</v>
      </c>
      <c r="E14">
        <v>31138</v>
      </c>
      <c r="F14" s="11">
        <v>0.193782516539277</v>
      </c>
      <c r="G14" s="12">
        <v>131.397258866424</v>
      </c>
      <c r="H14" s="66">
        <v>6034</v>
      </c>
      <c r="I14" s="11"/>
      <c r="J14" s="5">
        <v>554877274741</v>
      </c>
      <c r="K14" t="s">
        <v>6</v>
      </c>
      <c r="L14">
        <v>92551.35</v>
      </c>
      <c r="M14">
        <v>1860</v>
      </c>
      <c r="N14">
        <v>11010</v>
      </c>
      <c r="O14" s="11">
        <v>0.091008174386921</v>
      </c>
      <c r="P14" s="12">
        <v>92.3666167664671</v>
      </c>
      <c r="Q14">
        <v>1002</v>
      </c>
    </row>
    <row r="15" spans="1:17">
      <c r="A15" s="5">
        <v>42759737847</v>
      </c>
      <c r="B15" t="s">
        <v>39</v>
      </c>
      <c r="C15">
        <v>109952.87</v>
      </c>
      <c r="D15" s="66">
        <v>2201</v>
      </c>
      <c r="E15">
        <v>8503</v>
      </c>
      <c r="F15" s="11">
        <v>0.110314006821122</v>
      </c>
      <c r="G15" s="12">
        <v>117.220543710021</v>
      </c>
      <c r="H15" s="66">
        <v>938</v>
      </c>
      <c r="I15" s="11"/>
      <c r="J15" s="5">
        <v>520538406051</v>
      </c>
      <c r="K15" t="s">
        <v>25</v>
      </c>
      <c r="L15">
        <v>225600.75</v>
      </c>
      <c r="M15">
        <v>3961</v>
      </c>
      <c r="N15">
        <v>12664</v>
      </c>
      <c r="O15" s="11">
        <v>0.125552747946936</v>
      </c>
      <c r="P15" s="12">
        <v>141.887264150943</v>
      </c>
      <c r="Q15">
        <v>1590</v>
      </c>
    </row>
    <row r="16" spans="1:17">
      <c r="A16" s="5">
        <v>587516703876</v>
      </c>
      <c r="B16" t="s">
        <v>40</v>
      </c>
      <c r="C16">
        <v>2012374.29</v>
      </c>
      <c r="D16" s="66">
        <v>56504</v>
      </c>
      <c r="E16">
        <v>133183</v>
      </c>
      <c r="F16" s="11">
        <v>0.141557105636605</v>
      </c>
      <c r="G16" s="12">
        <v>106.740268922718</v>
      </c>
      <c r="H16" s="66">
        <v>18853</v>
      </c>
      <c r="I16" s="11"/>
      <c r="J16" s="5">
        <v>587015100676</v>
      </c>
      <c r="K16" t="s">
        <v>4</v>
      </c>
      <c r="L16">
        <v>128633.88</v>
      </c>
      <c r="M16">
        <v>3083</v>
      </c>
      <c r="N16">
        <v>12615</v>
      </c>
      <c r="O16" s="11">
        <v>0.100515259611574</v>
      </c>
      <c r="P16" s="12">
        <v>101.446277602524</v>
      </c>
      <c r="Q16">
        <v>1268</v>
      </c>
    </row>
    <row r="17" spans="1:17">
      <c r="A17" s="5">
        <v>40611478319</v>
      </c>
      <c r="B17" t="s">
        <v>45</v>
      </c>
      <c r="C17">
        <v>348218.83</v>
      </c>
      <c r="D17" s="66">
        <v>6147</v>
      </c>
      <c r="E17">
        <v>29334</v>
      </c>
      <c r="F17" s="11">
        <v>0.0871343833094702</v>
      </c>
      <c r="G17" s="12">
        <v>136.235848982786</v>
      </c>
      <c r="H17" s="66">
        <v>2556</v>
      </c>
      <c r="I17" s="11"/>
      <c r="J17" s="5">
        <v>42759737847</v>
      </c>
      <c r="K17" t="s">
        <v>39</v>
      </c>
      <c r="L17">
        <v>34579.26</v>
      </c>
      <c r="M17">
        <v>580</v>
      </c>
      <c r="N17">
        <v>4066</v>
      </c>
      <c r="O17" s="11">
        <v>0.0789473684210526</v>
      </c>
      <c r="P17" s="12">
        <v>107.723551401869</v>
      </c>
      <c r="Q17">
        <v>321</v>
      </c>
    </row>
    <row r="18" spans="1:17">
      <c r="A18" s="5">
        <v>555055329886</v>
      </c>
      <c r="B18" t="s">
        <v>42</v>
      </c>
      <c r="C18">
        <v>340891.81</v>
      </c>
      <c r="D18" s="66">
        <v>9185</v>
      </c>
      <c r="E18">
        <v>29012</v>
      </c>
      <c r="F18" s="11">
        <v>0.14204467117055</v>
      </c>
      <c r="G18" s="12">
        <v>82.7206527541859</v>
      </c>
      <c r="H18" s="66">
        <v>4121</v>
      </c>
      <c r="I18" s="11"/>
      <c r="J18" s="5">
        <v>587516703876</v>
      </c>
      <c r="K18" t="s">
        <v>40</v>
      </c>
      <c r="L18">
        <v>918324.36</v>
      </c>
      <c r="M18">
        <v>21886</v>
      </c>
      <c r="N18">
        <v>62091</v>
      </c>
      <c r="O18" s="11">
        <v>0.120887085084795</v>
      </c>
      <c r="P18" s="12">
        <v>122.345371702638</v>
      </c>
      <c r="Q18">
        <v>7506</v>
      </c>
    </row>
    <row r="19" spans="1:17">
      <c r="A19" s="5">
        <v>521804256985</v>
      </c>
      <c r="B19" t="s">
        <v>43</v>
      </c>
      <c r="C19">
        <v>64178.12</v>
      </c>
      <c r="D19" s="66">
        <v>1412</v>
      </c>
      <c r="E19">
        <v>11746</v>
      </c>
      <c r="F19" s="11">
        <v>0.0536352800953516</v>
      </c>
      <c r="G19" s="12">
        <v>101.870031746032</v>
      </c>
      <c r="H19" s="66">
        <v>630</v>
      </c>
      <c r="I19" s="11"/>
      <c r="J19" s="5">
        <v>40611478319</v>
      </c>
      <c r="K19" t="s">
        <v>45</v>
      </c>
      <c r="L19">
        <v>183820.4</v>
      </c>
      <c r="M19">
        <v>2663</v>
      </c>
      <c r="N19">
        <v>9914</v>
      </c>
      <c r="O19" s="11">
        <v>0.116098446641114</v>
      </c>
      <c r="P19" s="12">
        <v>159.704952215465</v>
      </c>
      <c r="Q19">
        <v>1151</v>
      </c>
    </row>
    <row r="20" spans="1:17">
      <c r="A20" s="5">
        <v>539854510916</v>
      </c>
      <c r="B20" t="s">
        <v>44</v>
      </c>
      <c r="C20">
        <v>211781.89</v>
      </c>
      <c r="D20" s="66">
        <v>5085</v>
      </c>
      <c r="E20">
        <v>19857</v>
      </c>
      <c r="F20" s="11">
        <v>0.101626630407413</v>
      </c>
      <c r="G20" s="12">
        <v>104.9464271556</v>
      </c>
      <c r="H20" s="66">
        <v>2018</v>
      </c>
      <c r="I20" s="11"/>
      <c r="J20" s="5">
        <v>598898432532</v>
      </c>
      <c r="K20" t="s">
        <v>41</v>
      </c>
      <c r="L20">
        <v>114925.83</v>
      </c>
      <c r="M20">
        <v>2157</v>
      </c>
      <c r="N20">
        <v>24686</v>
      </c>
      <c r="O20" s="11">
        <v>0.0399821761322207</v>
      </c>
      <c r="P20" s="12">
        <v>116.439544072948</v>
      </c>
      <c r="Q20">
        <v>987</v>
      </c>
    </row>
    <row r="21" spans="1:17">
      <c r="A21" s="13">
        <v>559325430280</v>
      </c>
      <c r="B21" t="s">
        <v>243</v>
      </c>
      <c r="C21">
        <v>59550.52</v>
      </c>
      <c r="D21" s="66">
        <v>2116</v>
      </c>
      <c r="E21">
        <v>3413</v>
      </c>
      <c r="F21" s="11">
        <v>0.278347494872546</v>
      </c>
      <c r="G21" s="12">
        <v>62.6847578947368</v>
      </c>
      <c r="H21" s="66">
        <v>950</v>
      </c>
      <c r="I21" s="11"/>
      <c r="J21" s="5">
        <v>555055329886</v>
      </c>
      <c r="K21" t="s">
        <v>42</v>
      </c>
      <c r="L21">
        <v>62503.61</v>
      </c>
      <c r="M21">
        <v>1330</v>
      </c>
      <c r="N21">
        <v>6550</v>
      </c>
      <c r="O21" s="11">
        <v>0.101068702290076</v>
      </c>
      <c r="P21" s="12">
        <v>94.4163293051359</v>
      </c>
      <c r="Q21">
        <v>662</v>
      </c>
    </row>
    <row r="22" spans="1:17">
      <c r="A22" s="5">
        <v>569909827792</v>
      </c>
      <c r="B22" t="s">
        <v>62</v>
      </c>
      <c r="C22">
        <v>44277.91</v>
      </c>
      <c r="D22" s="66">
        <v>2077</v>
      </c>
      <c r="E22">
        <v>3247</v>
      </c>
      <c r="F22" s="11">
        <v>0.182322143517093</v>
      </c>
      <c r="G22" s="12">
        <v>74.7937668918919</v>
      </c>
      <c r="H22" s="66">
        <v>592</v>
      </c>
      <c r="I22" s="11"/>
      <c r="J22" s="5">
        <v>521804256985</v>
      </c>
      <c r="K22" t="s">
        <v>43</v>
      </c>
      <c r="L22">
        <v>10036.58</v>
      </c>
      <c r="M22">
        <v>200</v>
      </c>
      <c r="N22">
        <v>2982</v>
      </c>
      <c r="O22" s="11">
        <v>0.0412474849094567</v>
      </c>
      <c r="P22" s="12">
        <v>81.5982113821138</v>
      </c>
      <c r="Q22">
        <v>123</v>
      </c>
    </row>
    <row r="23" spans="1:17">
      <c r="A23" s="5">
        <v>563834177641</v>
      </c>
      <c r="B23" t="s">
        <v>56</v>
      </c>
      <c r="C23">
        <v>85905.15</v>
      </c>
      <c r="D23" s="66">
        <v>624</v>
      </c>
      <c r="E23">
        <v>2750</v>
      </c>
      <c r="F23" s="11">
        <v>0.152363636363636</v>
      </c>
      <c r="G23" s="12">
        <v>205.024224343675</v>
      </c>
      <c r="H23" s="66">
        <v>419</v>
      </c>
      <c r="I23" s="11"/>
      <c r="J23" s="5">
        <v>539854510916</v>
      </c>
      <c r="K23" t="s">
        <v>44</v>
      </c>
      <c r="L23">
        <v>26801.26</v>
      </c>
      <c r="M23">
        <v>577</v>
      </c>
      <c r="N23">
        <v>5687</v>
      </c>
      <c r="O23" s="11">
        <v>0.0571478811324072</v>
      </c>
      <c r="P23" s="12">
        <v>82.4654153846154</v>
      </c>
      <c r="Q23">
        <v>325</v>
      </c>
    </row>
    <row r="24" spans="1:17">
      <c r="A24" s="5">
        <v>564135111481</v>
      </c>
      <c r="B24" t="s">
        <v>58</v>
      </c>
      <c r="C24">
        <v>40295.78</v>
      </c>
      <c r="D24" s="66">
        <v>368</v>
      </c>
      <c r="E24">
        <v>1049</v>
      </c>
      <c r="F24" s="11">
        <v>0.195424213536702</v>
      </c>
      <c r="G24" s="12">
        <v>196.564780487805</v>
      </c>
      <c r="H24" s="66">
        <v>205</v>
      </c>
      <c r="I24" s="11"/>
      <c r="J24" s="5">
        <v>559325430280</v>
      </c>
      <c r="K24" t="s">
        <v>243</v>
      </c>
      <c r="L24">
        <v>24383.56</v>
      </c>
      <c r="M24">
        <v>854</v>
      </c>
      <c r="N24">
        <v>2097</v>
      </c>
      <c r="O24" s="11">
        <v>0.175965665236052</v>
      </c>
      <c r="P24" s="12">
        <v>66.080108401084</v>
      </c>
      <c r="Q24">
        <v>369</v>
      </c>
    </row>
    <row r="25" spans="1:17">
      <c r="A25" s="5">
        <v>559686121121</v>
      </c>
      <c r="B25" t="s">
        <v>76</v>
      </c>
      <c r="C25">
        <v>25241.53</v>
      </c>
      <c r="D25" s="66">
        <v>232</v>
      </c>
      <c r="E25">
        <v>971</v>
      </c>
      <c r="F25" s="11">
        <v>0.141091658084449</v>
      </c>
      <c r="G25" s="12">
        <v>184.244744525547</v>
      </c>
      <c r="H25" s="66">
        <v>137</v>
      </c>
      <c r="I25" s="11"/>
      <c r="J25" s="5">
        <v>569909827792</v>
      </c>
      <c r="K25" t="s">
        <v>62</v>
      </c>
      <c r="L25">
        <v>8701.96</v>
      </c>
      <c r="M25">
        <v>343</v>
      </c>
      <c r="N25">
        <v>1352</v>
      </c>
      <c r="O25" s="11">
        <v>0.0902366863905325</v>
      </c>
      <c r="P25" s="12">
        <v>71.3275409836066</v>
      </c>
      <c r="Q25">
        <v>122</v>
      </c>
    </row>
    <row r="26" spans="1:17">
      <c r="A26" s="5">
        <v>622645559255</v>
      </c>
      <c r="B26" t="s">
        <v>28</v>
      </c>
      <c r="C26">
        <v>13990.63</v>
      </c>
      <c r="D26" s="66">
        <v>548</v>
      </c>
      <c r="E26">
        <v>3447</v>
      </c>
      <c r="F26" s="11">
        <v>0.0702059762111981</v>
      </c>
      <c r="G26" s="12">
        <v>57.812520661157</v>
      </c>
      <c r="H26" s="66">
        <v>242</v>
      </c>
      <c r="I26" s="11"/>
      <c r="J26" s="5">
        <v>563834177641</v>
      </c>
      <c r="K26" t="s">
        <v>56</v>
      </c>
      <c r="L26">
        <v>56361.6</v>
      </c>
      <c r="M26">
        <v>376</v>
      </c>
      <c r="N26">
        <v>2084</v>
      </c>
      <c r="O26" s="11">
        <v>0.130038387715931</v>
      </c>
      <c r="P26" s="12">
        <v>207.976383763838</v>
      </c>
      <c r="Q26">
        <v>271</v>
      </c>
    </row>
    <row r="27" spans="1:17">
      <c r="A27" s="5">
        <v>555332266949</v>
      </c>
      <c r="B27" t="s">
        <v>47</v>
      </c>
      <c r="C27">
        <v>314879.99</v>
      </c>
      <c r="D27" s="66">
        <v>7058</v>
      </c>
      <c r="E27">
        <v>18683</v>
      </c>
      <c r="F27" s="11">
        <v>0.139699191778622</v>
      </c>
      <c r="G27" s="12">
        <v>120.643674329502</v>
      </c>
      <c r="H27" s="66">
        <v>2610</v>
      </c>
      <c r="I27" s="11"/>
      <c r="J27" s="5">
        <v>564135111481</v>
      </c>
      <c r="K27" t="s">
        <v>58</v>
      </c>
      <c r="L27">
        <v>22395.91</v>
      </c>
      <c r="M27">
        <v>189</v>
      </c>
      <c r="N27">
        <v>816</v>
      </c>
      <c r="O27" s="11">
        <v>0.138480392156863</v>
      </c>
      <c r="P27" s="12">
        <v>198.19389380531</v>
      </c>
      <c r="Q27">
        <v>113</v>
      </c>
    </row>
    <row r="28" spans="1:17">
      <c r="A28" s="5">
        <v>593225443577</v>
      </c>
      <c r="B28" t="s">
        <v>48</v>
      </c>
      <c r="C28">
        <v>59485.89</v>
      </c>
      <c r="D28" s="66">
        <v>1235</v>
      </c>
      <c r="E28">
        <v>10412</v>
      </c>
      <c r="F28" s="11">
        <v>0.0341913177103342</v>
      </c>
      <c r="G28" s="12">
        <v>167.095196629213</v>
      </c>
      <c r="H28" s="66">
        <v>356</v>
      </c>
      <c r="I28" s="11"/>
      <c r="J28" s="5">
        <v>559686121121</v>
      </c>
      <c r="K28" t="s">
        <v>76</v>
      </c>
      <c r="L28">
        <v>15275.19</v>
      </c>
      <c r="M28">
        <v>127</v>
      </c>
      <c r="N28">
        <v>625</v>
      </c>
      <c r="O28" s="11">
        <v>0.1344</v>
      </c>
      <c r="P28" s="12">
        <v>181.8475</v>
      </c>
      <c r="Q28">
        <v>84</v>
      </c>
    </row>
    <row r="29" spans="1:17">
      <c r="A29" s="5">
        <v>528778018743</v>
      </c>
      <c r="B29" t="s">
        <v>49</v>
      </c>
      <c r="C29">
        <v>136414.27</v>
      </c>
      <c r="D29" s="66">
        <v>3126</v>
      </c>
      <c r="E29">
        <v>10801</v>
      </c>
      <c r="F29" s="11">
        <v>0.124525506897509</v>
      </c>
      <c r="G29" s="12">
        <v>101.423249070632</v>
      </c>
      <c r="H29" s="66">
        <v>1345</v>
      </c>
      <c r="I29" s="11"/>
      <c r="J29" s="5">
        <v>628767299363</v>
      </c>
      <c r="K29" t="s">
        <v>523</v>
      </c>
      <c r="L29">
        <v>5860.93</v>
      </c>
      <c r="M29">
        <v>136</v>
      </c>
      <c r="N29">
        <v>1303</v>
      </c>
      <c r="O29" s="11">
        <v>0.0629316960859555</v>
      </c>
      <c r="P29" s="12">
        <v>71.474756097561</v>
      </c>
      <c r="Q29">
        <v>82</v>
      </c>
    </row>
    <row r="30" spans="1:17">
      <c r="A30" s="5">
        <v>526145930115</v>
      </c>
      <c r="B30" t="s">
        <v>51</v>
      </c>
      <c r="C30">
        <v>21633.08</v>
      </c>
      <c r="D30" s="66">
        <v>353</v>
      </c>
      <c r="E30">
        <v>2763</v>
      </c>
      <c r="F30" s="11">
        <v>0.0665942815779949</v>
      </c>
      <c r="G30" s="12">
        <v>117.571086956522</v>
      </c>
      <c r="H30" s="66">
        <v>184</v>
      </c>
      <c r="I30" s="11"/>
      <c r="J30" s="5">
        <v>622645559255</v>
      </c>
      <c r="K30" t="s">
        <v>28</v>
      </c>
      <c r="L30">
        <v>4212.46</v>
      </c>
      <c r="M30">
        <v>154</v>
      </c>
      <c r="N30">
        <v>1470</v>
      </c>
      <c r="O30" s="11">
        <v>0.0448979591836735</v>
      </c>
      <c r="P30" s="12">
        <v>63.8251515151515</v>
      </c>
      <c r="Q30">
        <v>66</v>
      </c>
    </row>
    <row r="31" spans="1:17">
      <c r="A31" s="5">
        <v>535688693680</v>
      </c>
      <c r="B31" t="s">
        <v>52</v>
      </c>
      <c r="C31">
        <v>107580.85</v>
      </c>
      <c r="D31" s="66">
        <v>2017</v>
      </c>
      <c r="E31">
        <v>9083</v>
      </c>
      <c r="F31" s="11">
        <v>0.0944621820984256</v>
      </c>
      <c r="G31" s="12">
        <v>125.385606060606</v>
      </c>
      <c r="H31" s="66">
        <v>858</v>
      </c>
      <c r="I31" s="11"/>
      <c r="J31" s="5">
        <v>555332266949</v>
      </c>
      <c r="K31" t="s">
        <v>47</v>
      </c>
      <c r="L31">
        <v>61176.94</v>
      </c>
      <c r="M31">
        <v>1239</v>
      </c>
      <c r="N31">
        <v>6277</v>
      </c>
      <c r="O31" s="11">
        <v>0.103234028994743</v>
      </c>
      <c r="P31" s="12">
        <v>94.4088580246914</v>
      </c>
      <c r="Q31">
        <v>648</v>
      </c>
    </row>
    <row r="32" spans="1:17">
      <c r="A32" s="5">
        <v>563835009431</v>
      </c>
      <c r="B32" t="s">
        <v>53</v>
      </c>
      <c r="C32">
        <v>29496.34</v>
      </c>
      <c r="D32" s="66">
        <v>435</v>
      </c>
      <c r="E32">
        <v>2034</v>
      </c>
      <c r="F32" s="11">
        <v>0.133235004916421</v>
      </c>
      <c r="G32" s="12">
        <v>108.84258302583</v>
      </c>
      <c r="H32" s="66">
        <v>271</v>
      </c>
      <c r="I32" s="11"/>
      <c r="J32" s="5">
        <v>593225443577</v>
      </c>
      <c r="K32" t="s">
        <v>48</v>
      </c>
      <c r="L32">
        <v>7361.45</v>
      </c>
      <c r="M32">
        <v>164</v>
      </c>
      <c r="N32">
        <v>2367</v>
      </c>
      <c r="O32" s="11">
        <v>0.0287283481199831</v>
      </c>
      <c r="P32" s="12">
        <v>108.256617647059</v>
      </c>
      <c r="Q32">
        <v>68</v>
      </c>
    </row>
    <row r="33" spans="1:17">
      <c r="A33" s="5">
        <v>592049049728</v>
      </c>
      <c r="B33" t="s">
        <v>54</v>
      </c>
      <c r="C33">
        <v>25164.85</v>
      </c>
      <c r="D33" s="66">
        <v>598</v>
      </c>
      <c r="E33">
        <v>2181</v>
      </c>
      <c r="F33" s="11">
        <v>0.149931224209078</v>
      </c>
      <c r="G33" s="12">
        <v>76.9567278287462</v>
      </c>
      <c r="H33" s="66">
        <v>327</v>
      </c>
      <c r="I33" s="11"/>
      <c r="J33" s="5">
        <v>528778018743</v>
      </c>
      <c r="K33" t="s">
        <v>49</v>
      </c>
      <c r="L33">
        <v>41925.08</v>
      </c>
      <c r="M33">
        <v>848</v>
      </c>
      <c r="N33">
        <v>4035</v>
      </c>
      <c r="O33" s="11">
        <v>0.119950433705081</v>
      </c>
      <c r="P33" s="12">
        <v>86.6220661157025</v>
      </c>
      <c r="Q33">
        <v>484</v>
      </c>
    </row>
    <row r="34" spans="1:17">
      <c r="A34" s="5">
        <v>527990951359</v>
      </c>
      <c r="B34" t="s">
        <v>55</v>
      </c>
      <c r="C34">
        <v>19005.08</v>
      </c>
      <c r="D34" s="66">
        <v>414</v>
      </c>
      <c r="E34">
        <v>1083</v>
      </c>
      <c r="F34" s="11">
        <v>0.140350877192982</v>
      </c>
      <c r="G34" s="12">
        <v>125.033421052632</v>
      </c>
      <c r="H34" s="66">
        <v>152</v>
      </c>
      <c r="I34" s="11"/>
      <c r="J34" s="5">
        <v>526145930115</v>
      </c>
      <c r="K34" t="s">
        <v>51</v>
      </c>
      <c r="L34">
        <v>7243.31</v>
      </c>
      <c r="M34">
        <v>113</v>
      </c>
      <c r="N34">
        <v>974</v>
      </c>
      <c r="O34" s="11">
        <v>0.0636550308008214</v>
      </c>
      <c r="P34" s="12">
        <v>116.827580645161</v>
      </c>
      <c r="Q34">
        <v>62</v>
      </c>
    </row>
    <row r="35" spans="1:17">
      <c r="A35" s="5">
        <v>599279018544</v>
      </c>
      <c r="B35" t="s">
        <v>60</v>
      </c>
      <c r="C35">
        <v>29975.13</v>
      </c>
      <c r="D35" s="66">
        <v>952</v>
      </c>
      <c r="E35">
        <v>2105</v>
      </c>
      <c r="F35" s="11">
        <v>0.163895486935867</v>
      </c>
      <c r="G35" s="12">
        <v>86.8844347826087</v>
      </c>
      <c r="H35" s="66">
        <v>345</v>
      </c>
      <c r="I35" s="11"/>
      <c r="J35" s="5">
        <v>535688693680</v>
      </c>
      <c r="K35" t="s">
        <v>52</v>
      </c>
      <c r="L35">
        <v>13073.92</v>
      </c>
      <c r="M35">
        <v>221</v>
      </c>
      <c r="N35">
        <v>2299</v>
      </c>
      <c r="O35" s="11">
        <v>0.0526315789473684</v>
      </c>
      <c r="P35" s="12">
        <v>108.048925619835</v>
      </c>
      <c r="Q35">
        <v>121</v>
      </c>
    </row>
    <row r="36" spans="1:17">
      <c r="A36" s="5">
        <v>613513119392</v>
      </c>
      <c r="B36" t="s">
        <v>61</v>
      </c>
      <c r="C36">
        <v>87051.43</v>
      </c>
      <c r="D36" s="66">
        <v>1804</v>
      </c>
      <c r="E36">
        <v>11157</v>
      </c>
      <c r="F36" s="11">
        <v>0.0529712288249529</v>
      </c>
      <c r="G36" s="12">
        <v>147.295143824027</v>
      </c>
      <c r="H36" s="66">
        <v>591</v>
      </c>
      <c r="I36" s="11"/>
      <c r="J36" s="5">
        <v>527990951359</v>
      </c>
      <c r="K36" t="s">
        <v>55</v>
      </c>
      <c r="L36">
        <v>8151.37</v>
      </c>
      <c r="M36">
        <v>173</v>
      </c>
      <c r="N36">
        <v>528</v>
      </c>
      <c r="O36" s="11">
        <v>0.123106060606061</v>
      </c>
      <c r="P36" s="12">
        <v>125.405692307692</v>
      </c>
      <c r="Q36">
        <v>65</v>
      </c>
    </row>
    <row r="37" spans="1:17">
      <c r="A37" s="5">
        <v>593809413272</v>
      </c>
      <c r="B37" t="s">
        <v>66</v>
      </c>
      <c r="C37">
        <v>0</v>
      </c>
      <c r="D37" s="66">
        <v>0</v>
      </c>
      <c r="E37">
        <v>0</v>
      </c>
      <c r="F37" s="11">
        <v>0</v>
      </c>
      <c r="G37" s="12">
        <v>0</v>
      </c>
      <c r="H37" s="66">
        <v>0</v>
      </c>
      <c r="I37" s="11"/>
      <c r="J37" s="5">
        <v>599279018544</v>
      </c>
      <c r="K37" t="s">
        <v>60</v>
      </c>
      <c r="L37">
        <v>11231.59</v>
      </c>
      <c r="M37">
        <v>309</v>
      </c>
      <c r="N37">
        <v>1331</v>
      </c>
      <c r="O37" s="11">
        <v>0.104432757325319</v>
      </c>
      <c r="P37" s="12">
        <v>80.8028057553957</v>
      </c>
      <c r="Q37">
        <v>139</v>
      </c>
    </row>
    <row r="38" spans="1:17">
      <c r="A38" s="5">
        <v>538927350752</v>
      </c>
      <c r="B38" t="s">
        <v>72</v>
      </c>
      <c r="C38">
        <v>12052.49</v>
      </c>
      <c r="D38" s="66">
        <v>322</v>
      </c>
      <c r="E38">
        <v>1995</v>
      </c>
      <c r="F38" s="11">
        <v>0.087719298245614</v>
      </c>
      <c r="G38" s="12">
        <v>68.8713714285714</v>
      </c>
      <c r="H38" s="66">
        <v>175</v>
      </c>
      <c r="I38" s="11"/>
      <c r="J38" s="5">
        <v>613513119392</v>
      </c>
      <c r="K38" t="s">
        <v>61</v>
      </c>
      <c r="L38">
        <v>8255.5</v>
      </c>
      <c r="M38">
        <v>170</v>
      </c>
      <c r="N38">
        <v>3061</v>
      </c>
      <c r="O38" s="11">
        <v>0.0326690623979092</v>
      </c>
      <c r="P38" s="12">
        <v>82.555</v>
      </c>
      <c r="Q38">
        <v>100</v>
      </c>
    </row>
    <row r="39" spans="1:17">
      <c r="A39" s="5">
        <v>599148365406</v>
      </c>
      <c r="B39" t="s">
        <v>73</v>
      </c>
      <c r="C39">
        <v>49147.03</v>
      </c>
      <c r="D39" s="66">
        <v>1231</v>
      </c>
      <c r="E39">
        <v>3409</v>
      </c>
      <c r="F39" s="11">
        <v>0.187444998533294</v>
      </c>
      <c r="G39" s="12">
        <v>76.9124100156495</v>
      </c>
      <c r="H39" s="66">
        <v>639</v>
      </c>
      <c r="I39" s="11"/>
      <c r="J39" s="5">
        <v>593809413272</v>
      </c>
      <c r="K39" t="s">
        <v>66</v>
      </c>
      <c r="L39">
        <v>119.8</v>
      </c>
      <c r="M39">
        <v>2</v>
      </c>
      <c r="N39">
        <v>34</v>
      </c>
      <c r="O39" s="11">
        <v>0.0294117647058824</v>
      </c>
      <c r="P39" s="12">
        <v>119.8</v>
      </c>
      <c r="Q39">
        <v>1</v>
      </c>
    </row>
    <row r="40" spans="1:17">
      <c r="A40" s="5">
        <v>524754970729</v>
      </c>
      <c r="B40" t="s">
        <v>74</v>
      </c>
      <c r="C40">
        <v>11877.95</v>
      </c>
      <c r="D40" s="66">
        <v>368</v>
      </c>
      <c r="E40">
        <v>3394</v>
      </c>
      <c r="F40" s="11">
        <v>0.0483205657041839</v>
      </c>
      <c r="G40" s="12">
        <v>72.4265243902439</v>
      </c>
      <c r="H40" s="66">
        <v>164</v>
      </c>
      <c r="I40" s="11"/>
      <c r="J40" s="5">
        <v>538927350752</v>
      </c>
      <c r="K40" t="s">
        <v>72</v>
      </c>
      <c r="L40">
        <v>7288.44</v>
      </c>
      <c r="M40">
        <v>180</v>
      </c>
      <c r="N40">
        <v>1035</v>
      </c>
      <c r="O40" s="11">
        <v>0.107246376811594</v>
      </c>
      <c r="P40" s="12">
        <v>65.6616216216216</v>
      </c>
      <c r="Q40">
        <v>111</v>
      </c>
    </row>
    <row r="41" spans="1:17">
      <c r="A41" s="5">
        <v>562374577568</v>
      </c>
      <c r="B41" t="s">
        <v>75</v>
      </c>
      <c r="C41">
        <v>1218.92</v>
      </c>
      <c r="D41" s="66">
        <v>27</v>
      </c>
      <c r="E41">
        <v>315</v>
      </c>
      <c r="F41" s="11">
        <v>0.0317460317460317</v>
      </c>
      <c r="G41" s="12">
        <v>121.892</v>
      </c>
      <c r="H41" s="66">
        <v>10</v>
      </c>
      <c r="I41" s="11"/>
      <c r="J41" s="5">
        <v>599148365406</v>
      </c>
      <c r="K41" t="s">
        <v>73</v>
      </c>
      <c r="L41">
        <v>12277.07</v>
      </c>
      <c r="M41">
        <v>284</v>
      </c>
      <c r="N41">
        <v>1342</v>
      </c>
      <c r="O41" s="11">
        <v>0.145305514157973</v>
      </c>
      <c r="P41" s="12">
        <v>62.9593333333333</v>
      </c>
      <c r="Q41">
        <v>195</v>
      </c>
    </row>
    <row r="42" spans="1:17">
      <c r="A42" s="5">
        <v>621584076904</v>
      </c>
      <c r="B42" t="s">
        <v>105</v>
      </c>
      <c r="C42">
        <v>41137.04</v>
      </c>
      <c r="D42" s="66">
        <v>916</v>
      </c>
      <c r="E42">
        <v>10433</v>
      </c>
      <c r="F42" s="11">
        <v>0.0438991661075434</v>
      </c>
      <c r="G42" s="12">
        <v>89.818864628821</v>
      </c>
      <c r="H42" s="66">
        <v>458</v>
      </c>
      <c r="I42" s="11"/>
      <c r="J42" s="5">
        <v>524754970729</v>
      </c>
      <c r="K42" t="s">
        <v>74</v>
      </c>
      <c r="L42">
        <v>3493.06</v>
      </c>
      <c r="M42">
        <v>99</v>
      </c>
      <c r="N42">
        <v>1716</v>
      </c>
      <c r="O42" s="11">
        <v>0.0326340326340326</v>
      </c>
      <c r="P42" s="12">
        <v>62.3760714285714</v>
      </c>
      <c r="Q42">
        <v>56</v>
      </c>
    </row>
    <row r="43" spans="1:17">
      <c r="A43" s="5">
        <v>624636128578</v>
      </c>
      <c r="B43" t="s">
        <v>106</v>
      </c>
      <c r="C43">
        <v>5970.62</v>
      </c>
      <c r="D43" s="66">
        <v>171</v>
      </c>
      <c r="E43">
        <v>366</v>
      </c>
      <c r="F43" s="11">
        <v>0.128415300546448</v>
      </c>
      <c r="G43" s="12">
        <v>127.034468085106</v>
      </c>
      <c r="H43" s="66">
        <v>47</v>
      </c>
      <c r="I43" s="11"/>
      <c r="J43" s="5">
        <v>562374577568</v>
      </c>
      <c r="K43" t="s">
        <v>75</v>
      </c>
      <c r="L43">
        <v>385.2</v>
      </c>
      <c r="M43">
        <v>8</v>
      </c>
      <c r="N43">
        <v>87</v>
      </c>
      <c r="O43" s="11">
        <v>0.0459770114942529</v>
      </c>
      <c r="P43" s="12">
        <v>96.3</v>
      </c>
      <c r="Q43">
        <v>4</v>
      </c>
    </row>
    <row r="44" spans="1:17">
      <c r="A44" s="5">
        <v>589377945837</v>
      </c>
      <c r="B44" t="s">
        <v>15</v>
      </c>
      <c r="C44">
        <v>96834.91</v>
      </c>
      <c r="D44" s="66">
        <v>3172</v>
      </c>
      <c r="E44">
        <v>13455</v>
      </c>
      <c r="F44" s="11">
        <v>0.104719435154218</v>
      </c>
      <c r="G44" s="12">
        <v>68.725982966643</v>
      </c>
      <c r="H44" s="66">
        <v>1409</v>
      </c>
      <c r="I44" s="11"/>
      <c r="J44" s="5">
        <v>621584076904</v>
      </c>
      <c r="K44" t="s">
        <v>105</v>
      </c>
      <c r="L44">
        <v>13771.06</v>
      </c>
      <c r="M44">
        <v>284</v>
      </c>
      <c r="N44">
        <v>4507</v>
      </c>
      <c r="O44" s="11">
        <v>0.0374972265364988</v>
      </c>
      <c r="P44" s="12">
        <v>81.4855621301775</v>
      </c>
      <c r="Q44">
        <v>169</v>
      </c>
    </row>
    <row r="45" spans="1:17">
      <c r="A45" s="5">
        <v>562674596108</v>
      </c>
      <c r="B45" t="s">
        <v>17</v>
      </c>
      <c r="C45">
        <v>33393.86</v>
      </c>
      <c r="D45" s="66">
        <v>1104</v>
      </c>
      <c r="E45">
        <v>1750</v>
      </c>
      <c r="F45" s="11">
        <v>0.232571428571429</v>
      </c>
      <c r="G45" s="12">
        <v>82.0487960687961</v>
      </c>
      <c r="H45" s="66">
        <v>407</v>
      </c>
      <c r="I45" s="11"/>
      <c r="J45" s="5">
        <v>589377945837</v>
      </c>
      <c r="K45" t="s">
        <v>15</v>
      </c>
      <c r="L45">
        <v>37706.76</v>
      </c>
      <c r="M45">
        <v>1196</v>
      </c>
      <c r="N45">
        <v>6483</v>
      </c>
      <c r="O45" s="11">
        <v>0.0859170137282122</v>
      </c>
      <c r="P45" s="12">
        <v>67.696157989228</v>
      </c>
      <c r="Q45">
        <v>557</v>
      </c>
    </row>
    <row r="46" spans="1:17">
      <c r="A46" s="5">
        <v>596986065929</v>
      </c>
      <c r="B46" t="s">
        <v>19</v>
      </c>
      <c r="C46">
        <v>16292.17</v>
      </c>
      <c r="D46" s="66">
        <v>628</v>
      </c>
      <c r="E46">
        <v>1500</v>
      </c>
      <c r="F46" s="11">
        <v>0.171333333333333</v>
      </c>
      <c r="G46" s="12">
        <v>63.3936575875486</v>
      </c>
      <c r="H46" s="66">
        <v>257</v>
      </c>
      <c r="I46" s="11"/>
      <c r="J46" s="5">
        <v>562674596108</v>
      </c>
      <c r="K46" t="s">
        <v>17</v>
      </c>
      <c r="L46">
        <v>15622.52</v>
      </c>
      <c r="M46">
        <v>512</v>
      </c>
      <c r="N46">
        <v>961</v>
      </c>
      <c r="O46" s="11">
        <v>0.217481789802289</v>
      </c>
      <c r="P46" s="12">
        <v>74.7488995215311</v>
      </c>
      <c r="Q46">
        <v>209</v>
      </c>
    </row>
    <row r="47" spans="1:17">
      <c r="A47" s="5">
        <v>589851591771</v>
      </c>
      <c r="B47" t="s">
        <v>64</v>
      </c>
      <c r="C47">
        <v>82707.74</v>
      </c>
      <c r="D47" s="66">
        <v>2745</v>
      </c>
      <c r="E47">
        <v>6482</v>
      </c>
      <c r="F47" s="11">
        <v>0.192378895402654</v>
      </c>
      <c r="G47" s="12">
        <v>66.3253728949479</v>
      </c>
      <c r="H47" s="66">
        <v>1247</v>
      </c>
      <c r="I47" s="11"/>
      <c r="J47" s="5">
        <v>596986065929</v>
      </c>
      <c r="K47" t="s">
        <v>19</v>
      </c>
      <c r="L47">
        <v>7513.12</v>
      </c>
      <c r="M47">
        <v>264</v>
      </c>
      <c r="N47">
        <v>918</v>
      </c>
      <c r="O47" s="11">
        <v>0.139433551198257</v>
      </c>
      <c r="P47" s="12">
        <v>58.69625</v>
      </c>
      <c r="Q47">
        <v>128</v>
      </c>
    </row>
    <row r="48" spans="1:17">
      <c r="A48" s="5">
        <v>592889713507</v>
      </c>
      <c r="B48" t="s">
        <v>70</v>
      </c>
      <c r="C48">
        <v>9164.68</v>
      </c>
      <c r="D48" s="66">
        <v>278</v>
      </c>
      <c r="E48">
        <v>670</v>
      </c>
      <c r="F48" s="11">
        <v>0.195522388059701</v>
      </c>
      <c r="G48" s="12">
        <v>69.9593893129771</v>
      </c>
      <c r="H48" s="66">
        <v>131</v>
      </c>
      <c r="I48" s="11"/>
      <c r="J48" s="5">
        <v>589851591771</v>
      </c>
      <c r="K48" t="s">
        <v>64</v>
      </c>
      <c r="L48">
        <v>31706.65</v>
      </c>
      <c r="M48">
        <v>975</v>
      </c>
      <c r="N48">
        <v>3077</v>
      </c>
      <c r="O48" s="11">
        <v>0.154046148846279</v>
      </c>
      <c r="P48" s="12">
        <v>66.8916666666667</v>
      </c>
      <c r="Q48">
        <v>474</v>
      </c>
    </row>
    <row r="49" spans="1:17">
      <c r="A49" s="5">
        <v>573035985548</v>
      </c>
      <c r="B49" t="s">
        <v>77</v>
      </c>
      <c r="C49">
        <v>125707.94</v>
      </c>
      <c r="D49" s="66">
        <v>3564</v>
      </c>
      <c r="E49">
        <v>8175</v>
      </c>
      <c r="F49" s="11">
        <v>0.226666666666667</v>
      </c>
      <c r="G49" s="12">
        <v>67.8402266594711</v>
      </c>
      <c r="H49" s="66">
        <v>1853</v>
      </c>
      <c r="I49" s="11"/>
      <c r="J49" s="5">
        <v>592889713507</v>
      </c>
      <c r="K49" t="s">
        <v>70</v>
      </c>
      <c r="L49">
        <v>2932.31</v>
      </c>
      <c r="M49">
        <v>83</v>
      </c>
      <c r="N49">
        <v>406</v>
      </c>
      <c r="O49" s="11">
        <v>0.0985221674876847</v>
      </c>
      <c r="P49" s="12">
        <v>73.30775</v>
      </c>
      <c r="Q49">
        <v>40</v>
      </c>
    </row>
    <row r="50" spans="1:17">
      <c r="A50" s="5">
        <v>544053639760</v>
      </c>
      <c r="B50" t="s">
        <v>20</v>
      </c>
      <c r="C50">
        <v>154152.63</v>
      </c>
      <c r="D50" s="66">
        <v>5224</v>
      </c>
      <c r="E50">
        <v>7693</v>
      </c>
      <c r="F50" s="11">
        <v>0.211360977512024</v>
      </c>
      <c r="G50" s="12">
        <v>94.804815498155</v>
      </c>
      <c r="H50" s="66">
        <v>1626</v>
      </c>
      <c r="I50" s="11"/>
      <c r="J50" s="5">
        <v>573035985548</v>
      </c>
      <c r="K50" t="s">
        <v>77</v>
      </c>
      <c r="L50">
        <v>62697.97</v>
      </c>
      <c r="M50">
        <v>1712</v>
      </c>
      <c r="N50">
        <v>4048</v>
      </c>
      <c r="O50" s="11">
        <v>0.257164031620553</v>
      </c>
      <c r="P50" s="12">
        <v>60.2285975024015</v>
      </c>
      <c r="Q50">
        <v>1041</v>
      </c>
    </row>
    <row r="51" spans="1:17">
      <c r="A51" s="5">
        <v>624157848041</v>
      </c>
      <c r="B51" t="s">
        <v>22</v>
      </c>
      <c r="C51">
        <v>22372.82</v>
      </c>
      <c r="D51" s="66">
        <v>466</v>
      </c>
      <c r="E51">
        <v>3655</v>
      </c>
      <c r="F51" s="11">
        <v>0.0752393980848153</v>
      </c>
      <c r="G51" s="12">
        <v>81.3557090909091</v>
      </c>
      <c r="H51" s="66">
        <v>275</v>
      </c>
      <c r="I51" s="11"/>
      <c r="J51" s="5">
        <v>544053639760</v>
      </c>
      <c r="K51" t="s">
        <v>20</v>
      </c>
      <c r="L51">
        <v>25638.9</v>
      </c>
      <c r="M51">
        <v>914</v>
      </c>
      <c r="N51">
        <v>3174</v>
      </c>
      <c r="O51" s="11">
        <v>0.105229993698803</v>
      </c>
      <c r="P51" s="12">
        <v>76.7631736526946</v>
      </c>
      <c r="Q51">
        <v>334</v>
      </c>
    </row>
    <row r="52" spans="1:17">
      <c r="A52" s="5">
        <v>602881179663</v>
      </c>
      <c r="B52" t="s">
        <v>69</v>
      </c>
      <c r="C52">
        <v>13203.29</v>
      </c>
      <c r="D52" s="66">
        <v>279</v>
      </c>
      <c r="E52">
        <v>7812</v>
      </c>
      <c r="F52" s="11">
        <v>0.0158730158730159</v>
      </c>
      <c r="G52" s="12">
        <v>106.47814516129</v>
      </c>
      <c r="H52" s="66">
        <v>124</v>
      </c>
      <c r="I52" s="11"/>
      <c r="J52" s="5">
        <v>624157848041</v>
      </c>
      <c r="K52" t="s">
        <v>22</v>
      </c>
      <c r="L52">
        <v>9509.23</v>
      </c>
      <c r="M52">
        <v>192</v>
      </c>
      <c r="N52">
        <v>1931</v>
      </c>
      <c r="O52" s="11">
        <v>0.0543759709994821</v>
      </c>
      <c r="P52" s="12">
        <v>90.5640952380952</v>
      </c>
      <c r="Q52">
        <v>105</v>
      </c>
    </row>
    <row r="53" spans="1:17">
      <c r="A53" s="5">
        <v>528047181291</v>
      </c>
      <c r="B53" t="s">
        <v>82</v>
      </c>
      <c r="C53">
        <v>4103.18</v>
      </c>
      <c r="D53" s="66">
        <v>108</v>
      </c>
      <c r="E53">
        <v>650</v>
      </c>
      <c r="F53" s="11">
        <v>0.0892307692307692</v>
      </c>
      <c r="G53" s="12">
        <v>70.7444827586207</v>
      </c>
      <c r="H53" s="66">
        <v>58</v>
      </c>
      <c r="I53" s="11"/>
      <c r="J53" s="5">
        <v>602881179663</v>
      </c>
      <c r="K53" t="s">
        <v>69</v>
      </c>
      <c r="L53">
        <v>6900.26</v>
      </c>
      <c r="M53">
        <v>136</v>
      </c>
      <c r="N53">
        <v>2794</v>
      </c>
      <c r="O53" s="11">
        <v>0.0268432355046528</v>
      </c>
      <c r="P53" s="12">
        <v>92.0034666666667</v>
      </c>
      <c r="Q53">
        <v>75</v>
      </c>
    </row>
    <row r="54" spans="1:17">
      <c r="A54" s="5">
        <v>538263950177</v>
      </c>
      <c r="B54" t="s">
        <v>104</v>
      </c>
      <c r="C54">
        <v>175743.93</v>
      </c>
      <c r="D54" s="66">
        <v>1253</v>
      </c>
      <c r="E54">
        <v>14852</v>
      </c>
      <c r="F54" s="11">
        <v>0.0751413950983033</v>
      </c>
      <c r="G54" s="12">
        <v>157.476639784946</v>
      </c>
      <c r="H54" s="66">
        <v>1116</v>
      </c>
      <c r="I54" s="11"/>
      <c r="J54" s="5">
        <v>528047181291</v>
      </c>
      <c r="K54" t="s">
        <v>82</v>
      </c>
      <c r="L54">
        <v>1617.03</v>
      </c>
      <c r="M54">
        <v>39</v>
      </c>
      <c r="N54">
        <v>381</v>
      </c>
      <c r="O54" s="11">
        <v>0.057742782152231</v>
      </c>
      <c r="P54" s="12">
        <v>73.5013636363636</v>
      </c>
      <c r="Q54">
        <v>22</v>
      </c>
    </row>
    <row r="55" spans="1:17">
      <c r="A55" s="5">
        <v>604021319220</v>
      </c>
      <c r="B55" t="s">
        <v>13</v>
      </c>
      <c r="C55">
        <v>10484.49</v>
      </c>
      <c r="D55" s="66">
        <v>177</v>
      </c>
      <c r="E55">
        <v>1311</v>
      </c>
      <c r="F55" s="11">
        <v>0.0816170861937452</v>
      </c>
      <c r="G55" s="12">
        <v>97.9858878504673</v>
      </c>
      <c r="H55" s="66">
        <v>107</v>
      </c>
      <c r="I55" s="11"/>
      <c r="J55" s="5">
        <v>538263950177</v>
      </c>
      <c r="K55" t="s">
        <v>104</v>
      </c>
      <c r="L55">
        <v>88357.01</v>
      </c>
      <c r="M55">
        <v>629</v>
      </c>
      <c r="N55">
        <v>5494</v>
      </c>
      <c r="O55" s="11">
        <v>0.103749544958136</v>
      </c>
      <c r="P55" s="12">
        <v>155.012298245614</v>
      </c>
      <c r="Q55">
        <v>570</v>
      </c>
    </row>
    <row r="56" spans="1:17">
      <c r="A56" s="5">
        <v>577184412748</v>
      </c>
      <c r="B56" t="s">
        <v>11</v>
      </c>
      <c r="C56">
        <v>188408.94</v>
      </c>
      <c r="D56" s="66">
        <v>6564</v>
      </c>
      <c r="E56">
        <v>22413</v>
      </c>
      <c r="F56" s="11">
        <v>0.136215589167001</v>
      </c>
      <c r="G56" s="12">
        <v>61.7127219128726</v>
      </c>
      <c r="H56" s="66">
        <v>3053</v>
      </c>
      <c r="I56" s="11"/>
      <c r="J56" s="5">
        <v>601890751194</v>
      </c>
      <c r="K56" t="s">
        <v>67</v>
      </c>
      <c r="L56">
        <v>1295.03</v>
      </c>
      <c r="M56">
        <v>43</v>
      </c>
      <c r="N56">
        <v>810</v>
      </c>
      <c r="O56" s="11">
        <v>0.0222222222222222</v>
      </c>
      <c r="P56" s="12">
        <v>71.9461111111111</v>
      </c>
      <c r="Q56">
        <v>18</v>
      </c>
    </row>
    <row r="57" spans="1:17">
      <c r="A57" s="5">
        <v>539325022308</v>
      </c>
      <c r="B57" t="s">
        <v>46</v>
      </c>
      <c r="C57">
        <v>115205.31</v>
      </c>
      <c r="D57" s="66">
        <v>1600</v>
      </c>
      <c r="E57">
        <v>7120</v>
      </c>
      <c r="F57" s="11">
        <v>0.14873595505618</v>
      </c>
      <c r="G57" s="12">
        <v>108.786883852691</v>
      </c>
      <c r="H57" s="66">
        <v>1059</v>
      </c>
      <c r="I57" s="11"/>
      <c r="J57" s="5">
        <v>604021319220</v>
      </c>
      <c r="K57" t="s">
        <v>13</v>
      </c>
      <c r="L57">
        <v>3943.37</v>
      </c>
      <c r="M57">
        <v>66</v>
      </c>
      <c r="N57">
        <v>597</v>
      </c>
      <c r="O57" s="11">
        <v>0.0703517587939698</v>
      </c>
      <c r="P57" s="12">
        <v>93.8897619047619</v>
      </c>
      <c r="Q57">
        <v>42</v>
      </c>
    </row>
    <row r="58" spans="1:17">
      <c r="A58" s="5">
        <v>628767299363</v>
      </c>
      <c r="B58" t="s">
        <v>523</v>
      </c>
      <c r="C58">
        <v>50909.46</v>
      </c>
      <c r="D58" s="66">
        <v>1197</v>
      </c>
      <c r="E58">
        <v>10222</v>
      </c>
      <c r="F58" s="11">
        <v>0.0650557620817844</v>
      </c>
      <c r="G58" s="12">
        <v>76.5555789473684</v>
      </c>
      <c r="H58" s="66">
        <v>665</v>
      </c>
      <c r="I58" s="11"/>
      <c r="L58">
        <f>SUM(L9:L57)</f>
        <v>5809528.06</v>
      </c>
      <c r="M58">
        <f>SUM(M9:M57)</f>
        <v>125655</v>
      </c>
      <c r="N58">
        <f>SUM(N9:N57)</f>
        <v>490569</v>
      </c>
      <c r="O58" s="11">
        <f>Q58/N58</f>
        <v>0.124322980049697</v>
      </c>
      <c r="P58" s="12">
        <f>L58/Q58</f>
        <v>95.2553421108724</v>
      </c>
      <c r="Q58">
        <f>SUM(Q9:Q57)</f>
        <v>60989</v>
      </c>
    </row>
    <row r="59" spans="1:9">
      <c r="A59" s="5">
        <v>541918489832</v>
      </c>
      <c r="B59" t="s">
        <v>102</v>
      </c>
      <c r="C59">
        <v>20814.57</v>
      </c>
      <c r="D59" s="66">
        <v>576</v>
      </c>
      <c r="E59">
        <v>1583</v>
      </c>
      <c r="F59" s="11">
        <v>0.190777005685407</v>
      </c>
      <c r="G59" s="12">
        <v>68.922417218543</v>
      </c>
      <c r="H59" s="66">
        <v>302</v>
      </c>
      <c r="I59" s="11"/>
    </row>
    <row r="60" spans="1:9">
      <c r="A60" s="5">
        <v>538349196723</v>
      </c>
      <c r="B60" t="s">
        <v>89</v>
      </c>
      <c r="C60">
        <v>30759.88</v>
      </c>
      <c r="D60" s="66">
        <v>213</v>
      </c>
      <c r="E60">
        <v>4079</v>
      </c>
      <c r="F60" s="11">
        <v>0.0429026722235842</v>
      </c>
      <c r="G60" s="12">
        <v>175.770742857143</v>
      </c>
      <c r="H60" s="66">
        <v>175</v>
      </c>
      <c r="I60" s="11"/>
    </row>
    <row r="61" spans="1:9">
      <c r="A61" s="5">
        <v>538305797734</v>
      </c>
      <c r="B61" t="s">
        <v>103</v>
      </c>
      <c r="C61">
        <v>45026.42</v>
      </c>
      <c r="D61" s="66">
        <v>341</v>
      </c>
      <c r="E61">
        <v>3305</v>
      </c>
      <c r="F61" s="11">
        <v>0.0798789712556732</v>
      </c>
      <c r="G61" s="12">
        <v>170.554621212121</v>
      </c>
      <c r="H61" s="66">
        <v>264</v>
      </c>
      <c r="I61" s="11"/>
    </row>
    <row r="62" spans="1:9">
      <c r="A62" s="5">
        <v>538266122146</v>
      </c>
      <c r="B62" t="s">
        <v>94</v>
      </c>
      <c r="C62">
        <v>11731.07</v>
      </c>
      <c r="D62" s="66">
        <v>123</v>
      </c>
      <c r="E62">
        <v>555</v>
      </c>
      <c r="F62" s="11">
        <v>0.145945945945946</v>
      </c>
      <c r="G62" s="12">
        <v>144.828024691358</v>
      </c>
      <c r="H62" s="66">
        <v>81</v>
      </c>
      <c r="I62" s="11"/>
    </row>
    <row r="63" spans="1:9">
      <c r="A63" s="5">
        <v>528064196860</v>
      </c>
      <c r="B63" t="s">
        <v>83</v>
      </c>
      <c r="C63">
        <v>0</v>
      </c>
      <c r="D63" s="66">
        <v>0</v>
      </c>
      <c r="E63">
        <v>0</v>
      </c>
      <c r="F63" s="11">
        <v>0</v>
      </c>
      <c r="G63" s="12">
        <v>0</v>
      </c>
      <c r="H63" s="66">
        <v>0</v>
      </c>
      <c r="I63" s="11"/>
    </row>
    <row r="64" spans="1:9">
      <c r="A64" s="5">
        <v>528033190141</v>
      </c>
      <c r="B64" t="s">
        <v>84</v>
      </c>
      <c r="C64">
        <v>42832.91</v>
      </c>
      <c r="D64" s="66">
        <v>1000</v>
      </c>
      <c r="E64">
        <v>3917</v>
      </c>
      <c r="F64" s="11">
        <v>0.173091651774317</v>
      </c>
      <c r="G64" s="12">
        <v>63.175383480826</v>
      </c>
      <c r="H64" s="66">
        <v>678</v>
      </c>
      <c r="I64" s="11"/>
    </row>
    <row r="65" spans="1:9">
      <c r="A65" s="5">
        <v>587409020085</v>
      </c>
      <c r="B65" t="s">
        <v>87</v>
      </c>
      <c r="C65">
        <v>25083.25</v>
      </c>
      <c r="D65" s="66">
        <v>239</v>
      </c>
      <c r="E65">
        <v>6520</v>
      </c>
      <c r="F65" s="11">
        <v>0.0338957055214724</v>
      </c>
      <c r="G65" s="12">
        <v>113.498868778281</v>
      </c>
      <c r="H65" s="66">
        <v>221</v>
      </c>
      <c r="I65" s="11"/>
    </row>
    <row r="66" spans="1:9">
      <c r="A66" s="5">
        <v>538312709167</v>
      </c>
      <c r="B66" t="s">
        <v>88</v>
      </c>
      <c r="C66">
        <v>43257.82</v>
      </c>
      <c r="D66" s="66">
        <v>390</v>
      </c>
      <c r="E66">
        <v>3763</v>
      </c>
      <c r="F66" s="11">
        <v>0.0659048631411108</v>
      </c>
      <c r="G66" s="12">
        <v>174.426693548387</v>
      </c>
      <c r="H66" s="66">
        <v>248</v>
      </c>
      <c r="I66" s="11"/>
    </row>
    <row r="67" spans="1:9">
      <c r="A67" s="5">
        <v>538354076404</v>
      </c>
      <c r="B67" t="s">
        <v>90</v>
      </c>
      <c r="C67">
        <v>34883.96</v>
      </c>
      <c r="D67" s="66">
        <v>417</v>
      </c>
      <c r="E67">
        <v>7625</v>
      </c>
      <c r="F67" s="11">
        <v>0.0440655737704918</v>
      </c>
      <c r="G67" s="12">
        <v>103.82130952381</v>
      </c>
      <c r="H67" s="66">
        <v>336</v>
      </c>
      <c r="I67" s="11"/>
    </row>
    <row r="68" spans="1:9">
      <c r="A68" s="5">
        <v>574520036128</v>
      </c>
      <c r="B68" t="s">
        <v>91</v>
      </c>
      <c r="C68">
        <v>127895.21</v>
      </c>
      <c r="D68" s="66">
        <v>3763</v>
      </c>
      <c r="E68">
        <v>7949</v>
      </c>
      <c r="F68" s="11">
        <v>0.207070071707133</v>
      </c>
      <c r="G68" s="12">
        <v>77.7006136087485</v>
      </c>
      <c r="H68" s="66">
        <v>1646</v>
      </c>
      <c r="I68" s="11"/>
    </row>
    <row r="69" spans="1:9">
      <c r="A69" s="5">
        <v>583643847514</v>
      </c>
      <c r="B69" t="s">
        <v>92</v>
      </c>
      <c r="C69">
        <v>53095.58</v>
      </c>
      <c r="D69" s="66">
        <v>1281</v>
      </c>
      <c r="E69">
        <v>3018</v>
      </c>
      <c r="F69" s="11">
        <v>0.192180251822399</v>
      </c>
      <c r="G69" s="12">
        <v>91.5441034482759</v>
      </c>
      <c r="H69" s="66">
        <v>580</v>
      </c>
      <c r="I69" s="11"/>
    </row>
    <row r="70" spans="1:9">
      <c r="A70" s="5">
        <v>538307169296</v>
      </c>
      <c r="B70" t="s">
        <v>93</v>
      </c>
      <c r="C70">
        <v>51616.03</v>
      </c>
      <c r="D70" s="66">
        <v>633</v>
      </c>
      <c r="E70">
        <v>2718</v>
      </c>
      <c r="F70" s="11">
        <v>0.209713024282561</v>
      </c>
      <c r="G70" s="12">
        <v>90.5544385964912</v>
      </c>
      <c r="H70" s="66">
        <v>570</v>
      </c>
      <c r="I70" s="11"/>
    </row>
    <row r="71" spans="1:9">
      <c r="A71" s="5">
        <v>527990475963</v>
      </c>
      <c r="B71" t="s">
        <v>95</v>
      </c>
      <c r="C71">
        <v>95252.43</v>
      </c>
      <c r="D71" s="66">
        <v>2080</v>
      </c>
      <c r="E71">
        <v>4986</v>
      </c>
      <c r="F71" s="11">
        <v>0.197553148816687</v>
      </c>
      <c r="G71" s="12">
        <v>96.7029746192893</v>
      </c>
      <c r="H71" s="66">
        <v>985</v>
      </c>
      <c r="I71" s="11"/>
    </row>
    <row r="72" spans="1:9">
      <c r="A72" s="5">
        <v>528064232769</v>
      </c>
      <c r="B72" t="s">
        <v>96</v>
      </c>
      <c r="C72">
        <v>703.8</v>
      </c>
      <c r="D72" s="66">
        <v>18</v>
      </c>
      <c r="E72">
        <v>210</v>
      </c>
      <c r="F72" s="11">
        <v>0.0428571428571429</v>
      </c>
      <c r="G72" s="12">
        <v>78.2</v>
      </c>
      <c r="H72" s="66">
        <v>9</v>
      </c>
      <c r="I72" s="11"/>
    </row>
    <row r="73" spans="1:9">
      <c r="A73" s="5">
        <v>538192543595</v>
      </c>
      <c r="B73" t="s">
        <v>97</v>
      </c>
      <c r="C73">
        <v>27355.1</v>
      </c>
      <c r="D73" s="66">
        <v>244</v>
      </c>
      <c r="E73">
        <v>1656</v>
      </c>
      <c r="F73" s="11">
        <v>0.109903381642512</v>
      </c>
      <c r="G73" s="12">
        <v>150.302747252747</v>
      </c>
      <c r="H73" s="66">
        <v>182</v>
      </c>
      <c r="I73" s="11"/>
    </row>
    <row r="74" spans="1:9">
      <c r="A74" s="5">
        <v>528033010612</v>
      </c>
      <c r="B74" t="s">
        <v>98</v>
      </c>
      <c r="C74">
        <v>181157.96</v>
      </c>
      <c r="D74" s="66">
        <v>2349</v>
      </c>
      <c r="E74">
        <v>6985</v>
      </c>
      <c r="F74" s="11">
        <v>0.217609162491052</v>
      </c>
      <c r="G74" s="12">
        <v>119.182868421053</v>
      </c>
      <c r="H74" s="66">
        <v>1520</v>
      </c>
      <c r="I74" s="11"/>
    </row>
    <row r="75" spans="1:9">
      <c r="A75" s="5">
        <v>527119411115</v>
      </c>
      <c r="B75" t="s">
        <v>99</v>
      </c>
      <c r="C75">
        <v>3369.24</v>
      </c>
      <c r="D75" s="66">
        <v>90</v>
      </c>
      <c r="E75">
        <v>623</v>
      </c>
      <c r="F75" s="11">
        <v>0.0626003210272873</v>
      </c>
      <c r="G75" s="12">
        <v>86.3907692307692</v>
      </c>
      <c r="H75" s="66">
        <v>39</v>
      </c>
      <c r="I75" s="11"/>
    </row>
    <row r="76" spans="1:9">
      <c r="A76" s="5">
        <v>528047125345</v>
      </c>
      <c r="B76" t="s">
        <v>100</v>
      </c>
      <c r="C76">
        <v>1216.37</v>
      </c>
      <c r="D76" s="66">
        <v>26</v>
      </c>
      <c r="E76">
        <v>664</v>
      </c>
      <c r="F76" s="11">
        <v>0.0150602409638554</v>
      </c>
      <c r="G76" s="12">
        <v>121.637</v>
      </c>
      <c r="H76" s="66">
        <v>10</v>
      </c>
      <c r="I76" s="11"/>
    </row>
    <row r="77" spans="1:9">
      <c r="A77" s="5">
        <v>587405880719</v>
      </c>
      <c r="B77" t="s">
        <v>79</v>
      </c>
      <c r="C77">
        <v>12310.55</v>
      </c>
      <c r="D77" s="66">
        <v>107</v>
      </c>
      <c r="E77">
        <v>3051</v>
      </c>
      <c r="F77" s="11">
        <v>0.029170763684038</v>
      </c>
      <c r="G77" s="12">
        <v>138.320786516854</v>
      </c>
      <c r="H77" s="66">
        <v>89</v>
      </c>
      <c r="I77" s="11"/>
    </row>
    <row r="78" spans="1:9">
      <c r="A78" s="5">
        <v>538314893621</v>
      </c>
      <c r="B78" t="s">
        <v>80</v>
      </c>
      <c r="C78">
        <v>2949.25</v>
      </c>
      <c r="D78" s="66">
        <v>39</v>
      </c>
      <c r="E78">
        <v>458</v>
      </c>
      <c r="F78" s="11">
        <v>0.0480349344978166</v>
      </c>
      <c r="G78" s="12">
        <v>134.056818181818</v>
      </c>
      <c r="H78" s="66">
        <v>22</v>
      </c>
      <c r="I78" s="11"/>
    </row>
    <row r="79" spans="3:9">
      <c r="C79" s="9">
        <f>SUM(C9:C78)</f>
        <v>15228941.48</v>
      </c>
      <c r="D79" s="147">
        <f>SUM(D9:D78)</f>
        <v>354980</v>
      </c>
      <c r="E79" s="9">
        <f>SUM(E9:E78)</f>
        <v>980086</v>
      </c>
      <c r="F79" s="14">
        <f>H79/E79</f>
        <v>0.145939233903964</v>
      </c>
      <c r="G79" s="15">
        <f>C79/H79</f>
        <v>106.471523914062</v>
      </c>
      <c r="H79" s="147">
        <f>SUM(H9:H78)</f>
        <v>143033</v>
      </c>
      <c r="I79" s="11"/>
    </row>
    <row r="80" spans="3:9">
      <c r="C80" s="9">
        <v>9124449.68</v>
      </c>
      <c r="D80" s="9">
        <v>220280</v>
      </c>
      <c r="E80" s="9">
        <v>599791</v>
      </c>
      <c r="F80" s="14">
        <v>0.125023549869871</v>
      </c>
      <c r="G80" s="15">
        <v>121.678797674295</v>
      </c>
      <c r="H80" s="9">
        <v>74988</v>
      </c>
      <c r="I80" s="11"/>
    </row>
    <row r="81" spans="3:9">
      <c r="C81" s="9">
        <v>5809528.06</v>
      </c>
      <c r="D81" s="9">
        <v>125655</v>
      </c>
      <c r="E81" s="9">
        <v>490569</v>
      </c>
      <c r="F81" s="9">
        <v>0.124322980049697</v>
      </c>
      <c r="G81" s="9">
        <v>95.2553421108724</v>
      </c>
      <c r="H81" s="9">
        <v>60989</v>
      </c>
      <c r="I81" s="11"/>
    </row>
    <row r="82" spans="2:9">
      <c r="B82" s="9" t="s">
        <v>536</v>
      </c>
      <c r="C82" s="9">
        <f t="shared" ref="C82:H82" si="0">SUM(C79:C81)</f>
        <v>30162919.22</v>
      </c>
      <c r="D82" s="9">
        <f t="shared" si="0"/>
        <v>700915</v>
      </c>
      <c r="E82" s="9">
        <f t="shared" si="0"/>
        <v>2070446</v>
      </c>
      <c r="F82" s="14">
        <f>H82/E82</f>
        <v>0.134758404710869</v>
      </c>
      <c r="G82" s="15">
        <f>C82/H82</f>
        <v>108.106946776101</v>
      </c>
      <c r="H82" s="9">
        <f t="shared" si="0"/>
        <v>279010</v>
      </c>
      <c r="I82" s="11"/>
    </row>
    <row r="84" spans="3:8">
      <c r="C84">
        <v>30162919.22</v>
      </c>
      <c r="D84">
        <v>700915</v>
      </c>
      <c r="E84">
        <v>2070446</v>
      </c>
      <c r="F84">
        <v>0.134758404710869</v>
      </c>
      <c r="G84">
        <v>108.106946776101</v>
      </c>
      <c r="H84">
        <v>279010</v>
      </c>
    </row>
    <row r="182" spans="10:10">
      <c r="J182" s="11"/>
    </row>
  </sheetData>
  <autoFilter ref="A7:Q82">
    <extLst/>
  </autoFilter>
  <pageMargins left="0.75" right="0.75" top="1" bottom="1" header="0.5" footer="0.5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9.44444444444444" customWidth="1"/>
    <col min="3" max="3" width="10.6666666666667"/>
    <col min="7" max="7" width="8.22222222222222" customWidth="1"/>
    <col min="8" max="8" width="11.3333333333333" customWidth="1"/>
    <col min="9" max="9" width="6.33333333333333" customWidth="1"/>
    <col min="10" max="10" width="8.77777777777778" customWidth="1"/>
    <col min="11" max="11" width="7.11111111111111" customWidth="1"/>
    <col min="13" max="13" width="7" customWidth="1"/>
    <col min="14" max="14" width="8" customWidth="1"/>
    <col min="15" max="15" width="7" customWidth="1"/>
    <col min="16" max="16" width="10.6666666666667"/>
    <col min="19" max="20" width="12.8888888888889"/>
    <col min="21" max="21" width="8.88888888888889" customWidth="1"/>
  </cols>
  <sheetData>
    <row r="1" ht="15" spans="1:21">
      <c r="A1" t="s">
        <v>534</v>
      </c>
      <c r="B1" t="s">
        <v>537</v>
      </c>
      <c r="C1" s="142" t="s">
        <v>1</v>
      </c>
      <c r="D1" s="143" t="s">
        <v>2</v>
      </c>
      <c r="E1" s="144" t="s">
        <v>3</v>
      </c>
      <c r="F1" s="144" t="s">
        <v>516</v>
      </c>
      <c r="G1" s="144" t="s">
        <v>517</v>
      </c>
      <c r="H1" s="132" t="s">
        <v>538</v>
      </c>
      <c r="I1" t="s">
        <v>539</v>
      </c>
      <c r="J1" s="142" t="s">
        <v>1</v>
      </c>
      <c r="K1" s="143" t="s">
        <v>2</v>
      </c>
      <c r="L1" s="144" t="s">
        <v>3</v>
      </c>
      <c r="M1" s="144" t="s">
        <v>516</v>
      </c>
      <c r="N1" s="144" t="s">
        <v>517</v>
      </c>
      <c r="O1" t="s">
        <v>540</v>
      </c>
      <c r="P1" s="142" t="s">
        <v>1</v>
      </c>
      <c r="Q1" s="143" t="s">
        <v>2</v>
      </c>
      <c r="R1" s="144" t="s">
        <v>3</v>
      </c>
      <c r="S1" s="144" t="s">
        <v>516</v>
      </c>
      <c r="T1" s="144" t="s">
        <v>517</v>
      </c>
      <c r="U1" t="s">
        <v>541</v>
      </c>
    </row>
    <row r="2" spans="1:21">
      <c r="A2" s="5">
        <v>43893226461</v>
      </c>
      <c r="B2" t="s">
        <v>247</v>
      </c>
      <c r="C2">
        <f>VLOOKUP(A2,'2019年12.4-12.10趋势品透视表'!A:B,2,FALSE)</f>
        <v>38870.79</v>
      </c>
      <c r="D2">
        <f>VLOOKUP(A2,'2019年12.4-12.10趋势品透视表'!A:C,3,FALSE)</f>
        <v>5218</v>
      </c>
      <c r="E2">
        <f>VLOOKUP(A2,'2019年12.4-12.10趋势品透视表'!A:D,4,FALSE)</f>
        <v>11961</v>
      </c>
      <c r="F2" s="11">
        <f>VLOOKUP(A2,'2019年12.4-12.10趋势品透视表'!A:E,5,FALSE)</f>
        <v>0.205214285714286</v>
      </c>
      <c r="G2" s="12">
        <f>VLOOKUP(A2,'2019年12.4-12.10趋势品透视表'!A:F,6,FALSE)</f>
        <v>15.7642857142857</v>
      </c>
      <c r="H2" s="11">
        <v>0.163447872251484</v>
      </c>
      <c r="J2" s="66">
        <f>IFERROR(VLOOKUP(A2,'2020-11.27-12.3趋势品透视表'!A:B,2,FALSE),0)</f>
        <v>64793.51</v>
      </c>
      <c r="K2">
        <f>IFERROR(VLOOKUP(A2,'2020-11.27-12.3趋势品透视表'!A:C,3,FALSE),0)</f>
        <v>8957</v>
      </c>
      <c r="L2">
        <f>IFERROR(VLOOKUP(A2,'2020-11.27-12.3趋势品透视表'!A:D,4,FALSE),0)</f>
        <v>17365</v>
      </c>
      <c r="M2" s="11">
        <f>IFERROR(VLOOKUP(A2,'2020-11.27-12.3趋势品透视表'!A:E,5,FALSE),0)</f>
        <v>0.349471428571429</v>
      </c>
      <c r="N2" s="12">
        <f>IFERROR(VLOOKUP(A2,'2020-11.27-12.3趋势品透视表'!A:F,6,FALSE),0)</f>
        <v>11.8414285714286</v>
      </c>
      <c r="P2">
        <f>IFERROR(VLOOKUP(A2,'2020-12.4-12.10趋势品透视表'!A:B,2,FALSE),0)</f>
        <v>39388.96</v>
      </c>
      <c r="Q2">
        <f>IFERROR(VLOOKUP(A2,'2020-12.4-12.10趋势品透视表'!A:C,3,FALSE),0)</f>
        <v>4788</v>
      </c>
      <c r="R2">
        <f>IFERROR(VLOOKUP(A2,'2020-12.4-12.10趋势品透视表'!A:D,4,FALSE),0)</f>
        <v>13916</v>
      </c>
      <c r="S2" s="11">
        <f>IFERROR(VLOOKUP(A2,'2020-12.4-12.10趋势品透视表'!A:E,5,FALSE),0)</f>
        <v>0.196157142857143</v>
      </c>
      <c r="T2" s="12">
        <f>IFERROR(VLOOKUP(A2,'2020-12.4-12.10趋势品透视表'!A:F,6,FALSE),0)</f>
        <v>15.4657142857143</v>
      </c>
      <c r="U2" s="11">
        <v>-0.198617909588252</v>
      </c>
    </row>
    <row r="3" spans="1:21">
      <c r="A3" s="5">
        <v>538927350752</v>
      </c>
      <c r="B3" t="s">
        <v>72</v>
      </c>
      <c r="C3">
        <f>VLOOKUP(A3,'2019年12.4-12.10趋势品透视表'!A:B,2,FALSE)</f>
        <v>6508.32</v>
      </c>
      <c r="D3">
        <f>VLOOKUP(A3,'2019年12.4-12.10趋势品透视表'!A:C,3,FALSE)</f>
        <v>144</v>
      </c>
      <c r="E3">
        <f>VLOOKUP(A3,'2019年12.4-12.10趋势品透视表'!A:D,4,FALSE)</f>
        <v>1259</v>
      </c>
      <c r="F3" s="11">
        <f>VLOOKUP(A3,'2019年12.4-12.10趋势品透视表'!A:E,5,FALSE)</f>
        <v>0.107257142857143</v>
      </c>
      <c r="G3" s="12">
        <f>VLOOKUP(A3,'2019年12.4-12.10趋势品透视表'!A:F,6,FALSE)</f>
        <v>48.1928571428571</v>
      </c>
      <c r="H3" s="11">
        <v>0.904686258935663</v>
      </c>
      <c r="J3" s="66">
        <f>VLOOKUP(A3,'2020-11.27-12.3趋势品透视表'!A:B,2,FALSE)</f>
        <v>8756.74</v>
      </c>
      <c r="K3">
        <f>VLOOKUP(A3,'2020-11.27-12.3趋势品透视表'!A:C,3,FALSE)</f>
        <v>209</v>
      </c>
      <c r="L3">
        <f>IFERROR(VLOOKUP(A3,'2020-11.27-12.3趋势品透视表'!A:D,4,FALSE),0)</f>
        <v>1465</v>
      </c>
      <c r="M3" s="11">
        <f>IFERROR(VLOOKUP(A3,'2020-11.27-12.3趋势品透视表'!A:E,5,FALSE),0)</f>
        <v>0.0925857142857143</v>
      </c>
      <c r="N3" s="12">
        <f>IFERROR(VLOOKUP(A3,'2020-11.27-12.3趋势品透视表'!A:F,6,FALSE),0)</f>
        <v>65.9014285714286</v>
      </c>
      <c r="P3">
        <f>IFERROR(VLOOKUP(A3,'2020-12.4-12.10趋势品透视表'!A:B,2,FALSE),0)</f>
        <v>16593.14</v>
      </c>
      <c r="Q3">
        <f>IFERROR(VLOOKUP(A3,'2020-12.4-12.10趋势品透视表'!A:C,3,FALSE),0)</f>
        <v>412</v>
      </c>
      <c r="R3">
        <f>IFERROR(VLOOKUP(A3,'2020-12.4-12.10趋势品透视表'!A:D,4,FALSE),0)</f>
        <v>2398</v>
      </c>
      <c r="S3" s="11">
        <f>IFERROR(VLOOKUP(A3,'2020-12.4-12.10趋势品透视表'!A:E,5,FALSE),0)</f>
        <v>0.100183333333333</v>
      </c>
      <c r="T3" s="12">
        <f>IFERROR(VLOOKUP(A3,'2020-12.4-12.10趋势品透视表'!A:F,6,FALSE),0)</f>
        <v>67.5066666666667</v>
      </c>
      <c r="U3" s="11">
        <v>0.636860068259386</v>
      </c>
    </row>
    <row r="4" spans="1:21">
      <c r="A4" s="5">
        <v>539325022308</v>
      </c>
      <c r="B4" t="s">
        <v>46</v>
      </c>
      <c r="C4">
        <f>VLOOKUP(A4,'2019年12.4-12.10趋势品透视表'!A:B,2,FALSE)</f>
        <v>107213.77</v>
      </c>
      <c r="D4">
        <f>VLOOKUP(A4,'2019年12.4-12.10趋势品透视表'!A:C,3,FALSE)</f>
        <v>1545</v>
      </c>
      <c r="E4">
        <f>VLOOKUP(A4,'2019年12.4-12.10趋势品透视表'!A:D,4,FALSE)</f>
        <v>9835</v>
      </c>
      <c r="F4" s="11">
        <f>VLOOKUP(A4,'2019年12.4-12.10趋势品透视表'!A:E,5,FALSE)</f>
        <v>0.112642857142857</v>
      </c>
      <c r="G4" s="12">
        <f>VLOOKUP(A4,'2019年12.4-12.10趋势品透视表'!A:F,6,FALSE)</f>
        <v>96.6928571428572</v>
      </c>
      <c r="H4" s="11">
        <v>0.487747839349263</v>
      </c>
      <c r="J4" s="66">
        <f>VLOOKUP(A4,'2020-11.27-12.3趋势品透视表'!A:B,2,FALSE)</f>
        <v>98219.68</v>
      </c>
      <c r="K4">
        <f>VLOOKUP(A4,'2020-11.27-12.3趋势品透视表'!A:C,3,FALSE)</f>
        <v>1343</v>
      </c>
      <c r="L4">
        <f>IFERROR(VLOOKUP(A4,'2020-11.27-12.3趋势品透视表'!A:D,4,FALSE),0)</f>
        <v>8149</v>
      </c>
      <c r="M4" s="11">
        <f>IFERROR(VLOOKUP(A4,'2020-11.27-12.3趋势品透视表'!A:E,5,FALSE),0)</f>
        <v>0.114328571428571</v>
      </c>
      <c r="N4" s="12">
        <f>IFERROR(VLOOKUP(A4,'2020-11.27-12.3趋势品透视表'!A:F,6,FALSE),0)</f>
        <v>105.4</v>
      </c>
      <c r="P4">
        <f>IFERROR(VLOOKUP(A4,'2020-12.4-12.10趋势品透视表'!A:B,2,FALSE),0)</f>
        <v>156671.08</v>
      </c>
      <c r="Q4">
        <f>IFERROR(VLOOKUP(A4,'2020-12.4-12.10趋势品透视表'!A:C,3,FALSE),0)</f>
        <v>2158</v>
      </c>
      <c r="R4">
        <f>IFERROR(VLOOKUP(A4,'2020-12.4-12.10趋势品透视表'!A:D,4,FALSE),0)</f>
        <v>14632</v>
      </c>
      <c r="S4" s="11">
        <f>IFERROR(VLOOKUP(A4,'2020-12.4-12.10趋势品透视表'!A:E,5,FALSE),0)</f>
        <v>0.0983428571428572</v>
      </c>
      <c r="T4" s="12">
        <f>IFERROR(VLOOKUP(A4,'2020-12.4-12.10趋势品透视表'!A:F,6,FALSE),0)</f>
        <v>100.142857142857</v>
      </c>
      <c r="U4" s="11">
        <v>0.795557737145662</v>
      </c>
    </row>
    <row r="5" spans="1:21">
      <c r="A5" s="5">
        <v>547190677216</v>
      </c>
      <c r="B5" t="s">
        <v>363</v>
      </c>
      <c r="C5">
        <f>VLOOKUP(A5,'2019年12.4-12.10趋势品透视表'!A:B,2,FALSE)</f>
        <v>4889.56</v>
      </c>
      <c r="D5">
        <f>VLOOKUP(A5,'2019年12.4-12.10趋势品透视表'!A:C,3,FALSE)</f>
        <v>196</v>
      </c>
      <c r="E5">
        <f>VLOOKUP(A5,'2019年12.4-12.10趋势品透视表'!A:D,4,FALSE)</f>
        <v>632</v>
      </c>
      <c r="F5" s="11">
        <f>VLOOKUP(A5,'2019年12.4-12.10趋势品透视表'!A:E,5,FALSE)</f>
        <v>0.291485714285714</v>
      </c>
      <c r="G5" s="12">
        <f>VLOOKUP(A5,'2019年12.4-12.10趋势品透视表'!A:F,6,FALSE)</f>
        <v>26.6942857142857</v>
      </c>
      <c r="H5" s="11">
        <v>16.6677215189873</v>
      </c>
      <c r="J5" s="66">
        <f>VLOOKUP(A5,'2020-11.27-12.3趋势品透视表'!A:B,2,FALSE)</f>
        <v>24471.42</v>
      </c>
      <c r="K5">
        <f>VLOOKUP(A5,'2020-11.27-12.3趋势品透视表'!A:C,3,FALSE)</f>
        <v>1178</v>
      </c>
      <c r="L5">
        <f>IFERROR(VLOOKUP(A5,'2020-11.27-12.3趋势品透视表'!A:D,4,FALSE),0)</f>
        <v>3829</v>
      </c>
      <c r="M5" s="11">
        <f>IFERROR(VLOOKUP(A5,'2020-11.27-12.3趋势品透视表'!A:E,5,FALSE),0)</f>
        <v>0.210142857142857</v>
      </c>
      <c r="N5" s="12">
        <f>IFERROR(VLOOKUP(A5,'2020-11.27-12.3趋势品透视表'!A:F,6,FALSE),0)</f>
        <v>31.0285714285714</v>
      </c>
      <c r="P5">
        <f>IFERROR(VLOOKUP(A5,'2020-12.4-12.10趋势品透视表'!A:B,2,FALSE),0)</f>
        <v>63595.23</v>
      </c>
      <c r="Q5">
        <f>IFERROR(VLOOKUP(A5,'2020-12.4-12.10趋势品透视表'!A:C,3,FALSE),0)</f>
        <v>3077</v>
      </c>
      <c r="R5">
        <f>IFERROR(VLOOKUP(A5,'2020-12.4-12.10趋势品透视表'!A:D,4,FALSE),0)</f>
        <v>11166</v>
      </c>
      <c r="S5" s="11">
        <f>IFERROR(VLOOKUP(A5,'2020-12.4-12.10趋势品透视表'!A:E,5,FALSE),0)</f>
        <v>0.186542857142857</v>
      </c>
      <c r="T5" s="12">
        <f>IFERROR(VLOOKUP(A5,'2020-12.4-12.10趋势品透视表'!A:F,6,FALSE),0)</f>
        <v>31.5342857142857</v>
      </c>
      <c r="U5" s="11">
        <v>1.91616610080961</v>
      </c>
    </row>
    <row r="6" spans="1:21">
      <c r="A6" s="5">
        <v>566160365748</v>
      </c>
      <c r="B6" t="s">
        <v>403</v>
      </c>
      <c r="C6">
        <f>VLOOKUP(A6,'2019年12.4-12.10趋势品透视表'!A:B,2,FALSE)</f>
        <v>9333.97</v>
      </c>
      <c r="D6">
        <f>VLOOKUP(A6,'2019年12.4-12.10趋势品透视表'!A:C,3,FALSE)</f>
        <v>404</v>
      </c>
      <c r="E6">
        <f>VLOOKUP(A6,'2019年12.4-12.10趋势品透视表'!A:D,4,FALSE)</f>
        <v>5129</v>
      </c>
      <c r="F6" s="11">
        <f>VLOOKUP(A6,'2019年12.4-12.10趋势品透视表'!A:E,5,FALSE)</f>
        <v>0.0595428571428571</v>
      </c>
      <c r="G6" s="12">
        <f>VLOOKUP(A6,'2019年12.4-12.10趋势品透视表'!A:F,6,FALSE)</f>
        <v>30.9657142857143</v>
      </c>
      <c r="H6" s="11">
        <v>-0.606940924156756</v>
      </c>
      <c r="J6" s="66">
        <f>VLOOKUP(A6,'2020-11.27-12.3趋势品透视表'!A:B,2,FALSE)</f>
        <v>7032.94</v>
      </c>
      <c r="K6">
        <f>VLOOKUP(A6,'2020-11.27-12.3趋势品透视表'!A:C,3,FALSE)</f>
        <v>236</v>
      </c>
      <c r="L6">
        <f>IFERROR(VLOOKUP(A6,'2020-11.27-12.3趋势品透视表'!A:D,4,FALSE),0)</f>
        <v>1306</v>
      </c>
      <c r="M6" s="11">
        <f>IFERROR(VLOOKUP(A6,'2020-11.27-12.3趋势品透视表'!A:E,5,FALSE),0)</f>
        <v>0.149857142857143</v>
      </c>
      <c r="N6" s="12">
        <f>IFERROR(VLOOKUP(A6,'2020-11.27-12.3趋势品透视表'!A:F,6,FALSE),0)</f>
        <v>36.3228571428571</v>
      </c>
      <c r="P6">
        <f>IFERROR(VLOOKUP(A6,'2020-12.4-12.10趋势品透视表'!A:B,2,FALSE),0)</f>
        <v>11873.02</v>
      </c>
      <c r="Q6">
        <f>IFERROR(VLOOKUP(A6,'2020-12.4-12.10趋势品透视表'!A:C,3,FALSE),0)</f>
        <v>525</v>
      </c>
      <c r="R6">
        <f>IFERROR(VLOOKUP(A6,'2020-12.4-12.10趋势品透视表'!A:D,4,FALSE),0)</f>
        <v>2016</v>
      </c>
      <c r="S6" s="11">
        <f>IFERROR(VLOOKUP(A6,'2020-12.4-12.10趋势品透视表'!A:E,5,FALSE),0)</f>
        <v>0.140642857142857</v>
      </c>
      <c r="T6" s="12">
        <f>IFERROR(VLOOKUP(A6,'2020-12.4-12.10趋势品透视表'!A:F,6,FALSE),0)</f>
        <v>36.8142857142857</v>
      </c>
      <c r="U6" s="11">
        <v>0.54364471669219</v>
      </c>
    </row>
    <row r="7" spans="1:21">
      <c r="A7" s="5">
        <v>568765915390</v>
      </c>
      <c r="B7" t="s">
        <v>301</v>
      </c>
      <c r="C7">
        <f>VLOOKUP(A7,'2019年12.4-12.10趋势品透视表'!A:B,2,FALSE)</f>
        <v>11838.96</v>
      </c>
      <c r="D7">
        <f>VLOOKUP(A7,'2019年12.4-12.10趋势品透视表'!A:C,3,FALSE)</f>
        <v>7845</v>
      </c>
      <c r="E7">
        <f>VLOOKUP(A7,'2019年12.4-12.10趋势品透视表'!A:D,4,FALSE)</f>
        <v>27418</v>
      </c>
      <c r="F7" s="11">
        <f>VLOOKUP(A7,'2019年12.4-12.10趋势品透视表'!A:E,5,FALSE)</f>
        <v>0.273042857142857</v>
      </c>
      <c r="G7" s="12">
        <f>VLOOKUP(A7,'2019年12.4-12.10趋势品透视表'!A:F,6,FALSE)</f>
        <v>1.71285714285714</v>
      </c>
      <c r="H7" s="11">
        <v>1.11025603618061</v>
      </c>
      <c r="J7" s="66">
        <f>VLOOKUP(A7,'2020-11.27-12.3趋势品透视表'!A:B,2,FALSE)</f>
        <v>22126.01</v>
      </c>
      <c r="K7">
        <f>VLOOKUP(A7,'2020-11.27-12.3趋势品透视表'!A:C,3,FALSE)</f>
        <v>16769</v>
      </c>
      <c r="L7">
        <f>IFERROR(VLOOKUP(A7,'2020-11.27-12.3趋势品透视表'!A:D,4,FALSE),0)</f>
        <v>39413</v>
      </c>
      <c r="M7" s="11">
        <f>IFERROR(VLOOKUP(A7,'2020-11.27-12.3趋势品透视表'!A:E,5,FALSE),0)</f>
        <v>0.362842857142857</v>
      </c>
      <c r="N7" s="12">
        <f>IFERROR(VLOOKUP(A7,'2020-11.27-12.3趋势品透视表'!A:F,6,FALSE),0)</f>
        <v>1.54285714285714</v>
      </c>
      <c r="P7">
        <f>IFERROR(VLOOKUP(A7,'2020-12.4-12.10趋势品透视表'!A:B,2,FALSE),0)</f>
        <v>33752.92</v>
      </c>
      <c r="Q7">
        <f>IFERROR(VLOOKUP(A7,'2020-12.4-12.10趋势品透视表'!A:C,3,FALSE),0)</f>
        <v>24499</v>
      </c>
      <c r="R7">
        <f>IFERROR(VLOOKUP(A7,'2020-12.4-12.10趋势品透视表'!A:D,4,FALSE),0)</f>
        <v>57859</v>
      </c>
      <c r="S7" s="11">
        <f>IFERROR(VLOOKUP(A7,'2020-12.4-12.10趋势品透视表'!A:E,5,FALSE),0)</f>
        <v>0.321928571428571</v>
      </c>
      <c r="T7" s="12">
        <f>IFERROR(VLOOKUP(A7,'2020-12.4-12.10趋势品透视表'!A:F,6,FALSE),0)</f>
        <v>1.82714285714286</v>
      </c>
      <c r="U7" s="11">
        <v>0.468018166594778</v>
      </c>
    </row>
    <row r="8" spans="1:21">
      <c r="A8" s="5">
        <v>574118879871</v>
      </c>
      <c r="B8" t="s">
        <v>542</v>
      </c>
      <c r="C8">
        <f>VLOOKUP(A8,'2019年12.4-12.10趋势品透视表'!A:B,2,FALSE)</f>
        <v>99.61</v>
      </c>
      <c r="D8">
        <f>VLOOKUP(A8,'2019年12.4-12.10趋势品透视表'!A:C,3,FALSE)</f>
        <v>16</v>
      </c>
      <c r="E8">
        <f>VLOOKUP(A8,'2019年12.4-12.10趋势品透视表'!A:D,4,FALSE)</f>
        <v>1241</v>
      </c>
      <c r="F8" s="11">
        <f>VLOOKUP(A8,'2019年12.4-12.10趋势品透视表'!A:E,5,FALSE)</f>
        <v>0.0496</v>
      </c>
      <c r="G8" s="12">
        <f>VLOOKUP(A8,'2019年12.4-12.10趋势品透视表'!A:F,6,FALSE)</f>
        <v>7.97</v>
      </c>
      <c r="H8" s="11">
        <v>-0.708299758259468</v>
      </c>
      <c r="J8" s="66">
        <f>VLOOKUP(A8,'2020-11.27-12.3趋势品透视表'!A:B,2,FALSE)</f>
        <v>560.65</v>
      </c>
      <c r="K8">
        <f>VLOOKUP(A8,'2020-11.27-12.3趋势品透视表'!A:C,3,FALSE)</f>
        <v>142</v>
      </c>
      <c r="L8">
        <f>IFERROR(VLOOKUP(A8,'2020-11.27-12.3趋势品透视表'!A:D,4,FALSE),0)</f>
        <v>332</v>
      </c>
      <c r="M8" s="11">
        <f>IFERROR(VLOOKUP(A8,'2020-11.27-12.3趋势品透视表'!A:E,5,FALSE),0)</f>
        <v>0.2402</v>
      </c>
      <c r="N8" s="12">
        <f>IFERROR(VLOOKUP(A8,'2020-11.27-12.3趋势品透视表'!A:F,6,FALSE),0)</f>
        <v>7.08</v>
      </c>
      <c r="P8">
        <f>IFERROR(VLOOKUP(A8,'2020-12.4-12.10趋势品透视表'!A:B,2,FALSE),0)</f>
        <v>567.76</v>
      </c>
      <c r="Q8">
        <f>IFERROR(VLOOKUP(A8,'2020-12.4-12.10趋势品透视表'!A:C,3,FALSE),0)</f>
        <v>141</v>
      </c>
      <c r="R8">
        <f>IFERROR(VLOOKUP(A8,'2020-12.4-12.10趋势品透视表'!A:D,4,FALSE),0)</f>
        <v>362</v>
      </c>
      <c r="S8" s="11">
        <f>IFERROR(VLOOKUP(A8,'2020-12.4-12.10趋势品透视表'!A:E,5,FALSE),0)</f>
        <v>0.20145</v>
      </c>
      <c r="T8" s="12">
        <f>IFERROR(VLOOKUP(A8,'2020-12.4-12.10趋势品透视表'!A:F,6,FALSE),0)</f>
        <v>8.105</v>
      </c>
      <c r="U8" s="11">
        <v>0.0903614457831325</v>
      </c>
    </row>
    <row r="9" spans="1:21">
      <c r="A9" s="5">
        <v>575961933882</v>
      </c>
      <c r="B9" t="s">
        <v>383</v>
      </c>
      <c r="C9">
        <f>VLOOKUP(A9,'2019年12.4-12.10趋势品透视表'!A:B,2,FALSE)</f>
        <v>4646.9</v>
      </c>
      <c r="D9">
        <f>VLOOKUP(A9,'2019年12.4-12.10趋势品透视表'!A:C,3,FALSE)</f>
        <v>176</v>
      </c>
      <c r="E9">
        <f>VLOOKUP(A9,'2019年12.4-12.10趋势品透视表'!A:D,4,FALSE)</f>
        <v>1502</v>
      </c>
      <c r="F9" s="11">
        <f>VLOOKUP(A9,'2019年12.4-12.10趋势品透视表'!A:E,5,FALSE)</f>
        <v>0.105142857142857</v>
      </c>
      <c r="G9" s="12">
        <f>VLOOKUP(A9,'2019年12.4-12.10趋势品透视表'!A:F,6,FALSE)</f>
        <v>29.1585714285714</v>
      </c>
      <c r="H9" s="11">
        <v>-0.37017310252996</v>
      </c>
      <c r="J9" s="66">
        <f>VLOOKUP(A9,'2020-11.27-12.3趋势品透视表'!A:B,2,FALSE)</f>
        <v>3546.12</v>
      </c>
      <c r="K9">
        <f>VLOOKUP(A9,'2020-11.27-12.3趋势品透视表'!A:C,3,FALSE)</f>
        <v>146</v>
      </c>
      <c r="L9">
        <f>IFERROR(VLOOKUP(A9,'2020-11.27-12.3趋势品透视表'!A:D,4,FALSE),0)</f>
        <v>602</v>
      </c>
      <c r="M9" s="11">
        <f>IFERROR(VLOOKUP(A9,'2020-11.27-12.3趋势品透视表'!A:E,5,FALSE),0)</f>
        <v>0.183128571428571</v>
      </c>
      <c r="N9" s="12">
        <f>IFERROR(VLOOKUP(A9,'2020-11.27-12.3趋势品透视表'!A:F,6,FALSE),0)</f>
        <v>32.7571428571429</v>
      </c>
      <c r="P9">
        <f>IFERROR(VLOOKUP(A9,'2020-12.4-12.10趋势品透视表'!A:B,2,FALSE),0)</f>
        <v>4222.41</v>
      </c>
      <c r="Q9">
        <f>IFERROR(VLOOKUP(A9,'2020-12.4-12.10趋势品透视表'!A:C,3,FALSE),0)</f>
        <v>174</v>
      </c>
      <c r="R9">
        <f>IFERROR(VLOOKUP(A9,'2020-12.4-12.10趋势品透视表'!A:D,4,FALSE),0)</f>
        <v>946</v>
      </c>
      <c r="S9" s="11">
        <f>IFERROR(VLOOKUP(A9,'2020-12.4-12.10趋势品透视表'!A:E,5,FALSE),0)</f>
        <v>0.139914285714286</v>
      </c>
      <c r="T9" s="12">
        <f>IFERROR(VLOOKUP(A9,'2020-12.4-12.10趋势品透视表'!A:F,6,FALSE),0)</f>
        <v>33.5428571428571</v>
      </c>
      <c r="U9" s="11">
        <v>0.571428571428571</v>
      </c>
    </row>
    <row r="10" spans="1:21">
      <c r="A10" s="5">
        <v>585050518231</v>
      </c>
      <c r="B10" t="s">
        <v>436</v>
      </c>
      <c r="C10">
        <f>VLOOKUP(A10,'2019年12.4-12.10趋势品透视表'!A:B,2,FALSE)</f>
        <v>632.92</v>
      </c>
      <c r="D10">
        <f>VLOOKUP(A10,'2019年12.4-12.10趋势品透视表'!A:C,3,FALSE)</f>
        <v>64</v>
      </c>
      <c r="E10">
        <f>VLOOKUP(A10,'2019年12.4-12.10趋势品透视表'!A:D,4,FALSE)</f>
        <v>283</v>
      </c>
      <c r="F10" s="11">
        <f>VLOOKUP(A10,'2019年12.4-12.10趋势品透视表'!A:E,5,FALSE)</f>
        <v>0.175228571428571</v>
      </c>
      <c r="G10" s="12">
        <f>VLOOKUP(A10,'2019年12.4-12.10趋势品透视表'!A:F,6,FALSE)</f>
        <v>13.8671428571429</v>
      </c>
      <c r="H10" s="11">
        <v>6.37809187279152</v>
      </c>
      <c r="J10" s="66">
        <f>VLOOKUP(A10,'2020-11.27-12.3趋势品透视表'!A:B,2,FALSE)</f>
        <v>6587.42</v>
      </c>
      <c r="K10">
        <f>VLOOKUP(A10,'2020-11.27-12.3趋势品透视表'!A:C,3,FALSE)</f>
        <v>886</v>
      </c>
      <c r="L10">
        <f>IFERROR(VLOOKUP(A10,'2020-11.27-12.3趋势品透视表'!A:D,4,FALSE),0)</f>
        <v>1628</v>
      </c>
      <c r="M10" s="11">
        <f>IFERROR(VLOOKUP(A10,'2020-11.27-12.3趋势品透视表'!A:E,5,FALSE),0)</f>
        <v>0.230542857142857</v>
      </c>
      <c r="N10" s="12">
        <f>IFERROR(VLOOKUP(A10,'2020-11.27-12.3趋势品透视表'!A:F,6,FALSE),0)</f>
        <v>17.5671428571429</v>
      </c>
      <c r="P10">
        <f>IFERROR(VLOOKUP(A10,'2020-12.4-12.10趋势品透视表'!A:B,2,FALSE),0)</f>
        <v>6389.83</v>
      </c>
      <c r="Q10">
        <f>IFERROR(VLOOKUP(A10,'2020-12.4-12.10趋势品透视表'!A:C,3,FALSE),0)</f>
        <v>840</v>
      </c>
      <c r="R10">
        <f>IFERROR(VLOOKUP(A10,'2020-12.4-12.10趋势品透视表'!A:D,4,FALSE),0)</f>
        <v>2088</v>
      </c>
      <c r="S10" s="11">
        <f>IFERROR(VLOOKUP(A10,'2020-12.4-12.10趋势品透视表'!A:E,5,FALSE),0)</f>
        <v>0.182342857142857</v>
      </c>
      <c r="T10" s="12">
        <f>IFERROR(VLOOKUP(A10,'2020-12.4-12.10趋势品透视表'!A:F,6,FALSE),0)</f>
        <v>17.3842857142857</v>
      </c>
      <c r="U10" s="11">
        <v>0.282555282555283</v>
      </c>
    </row>
    <row r="11" spans="1:21">
      <c r="A11" s="5">
        <v>587015100676</v>
      </c>
      <c r="B11" t="s">
        <v>4</v>
      </c>
      <c r="C11">
        <f>VLOOKUP(A11,'2019年12.4-12.10趋势品透视表'!A:B,2,FALSE)</f>
        <v>178142.99</v>
      </c>
      <c r="D11">
        <f>VLOOKUP(A11,'2019年12.4-12.10趋势品透视表'!A:C,3,FALSE)</f>
        <v>4112</v>
      </c>
      <c r="E11">
        <f>VLOOKUP(A11,'2019年12.4-12.10趋势品透视表'!A:D,4,FALSE)</f>
        <v>35290</v>
      </c>
      <c r="F11" s="11">
        <f>VLOOKUP(A11,'2019年12.4-12.10趋势品透视表'!A:E,5,FALSE)</f>
        <v>0.0773857142857143</v>
      </c>
      <c r="G11" s="12">
        <f>VLOOKUP(A11,'2019年12.4-12.10趋势品透视表'!A:F,6,FALSE)</f>
        <v>64.9157142857143</v>
      </c>
      <c r="H11" s="11">
        <v>0.13865117597053</v>
      </c>
      <c r="J11" s="66">
        <f>VLOOKUP(A11,'2020-11.27-12.3趋势品透视表'!A:B,2,FALSE)</f>
        <v>264935.16</v>
      </c>
      <c r="K11">
        <f>VLOOKUP(A11,'2020-11.27-12.3趋势品透视表'!A:C,3,FALSE)</f>
        <v>7331</v>
      </c>
      <c r="L11">
        <f>IFERROR(VLOOKUP(A11,'2020-11.27-12.3趋势品透视表'!A:D,4,FALSE),0)</f>
        <v>22768</v>
      </c>
      <c r="M11" s="11">
        <f>IFERROR(VLOOKUP(A11,'2020-11.27-12.3趋势品透视表'!A:E,5,FALSE),0)</f>
        <v>0.134714285714286</v>
      </c>
      <c r="N11" s="12">
        <f>IFERROR(VLOOKUP(A11,'2020-11.27-12.3趋势品透视表'!A:F,6,FALSE),0)</f>
        <v>84.9457142857143</v>
      </c>
      <c r="P11">
        <f>IFERROR(VLOOKUP(A11,'2020-12.4-12.10趋势品透视表'!A:B,2,FALSE),0)</f>
        <v>424127.06</v>
      </c>
      <c r="Q11">
        <f>IFERROR(VLOOKUP(A11,'2020-12.4-12.10趋势品透视表'!A:C,3,FALSE),0)</f>
        <v>12253</v>
      </c>
      <c r="R11">
        <f>IFERROR(VLOOKUP(A11,'2020-12.4-12.10趋势品透视表'!A:D,4,FALSE),0)</f>
        <v>40183</v>
      </c>
      <c r="S11" s="11">
        <f>IFERROR(VLOOKUP(A11,'2020-12.4-12.10趋势品透视表'!A:E,5,FALSE),0)</f>
        <v>0.119014285714286</v>
      </c>
      <c r="T11" s="12">
        <f>IFERROR(VLOOKUP(A11,'2020-12.4-12.10趋势品透视表'!A:F,6,FALSE),0)</f>
        <v>77.2028571428572</v>
      </c>
      <c r="U11" s="11">
        <v>0.764889318341532</v>
      </c>
    </row>
    <row r="12" spans="1:21">
      <c r="A12" s="5">
        <v>589329976605</v>
      </c>
      <c r="B12" t="s">
        <v>350</v>
      </c>
      <c r="C12">
        <f>VLOOKUP(A12,'2019年12.4-12.10趋势品透视表'!A:B,2,FALSE)</f>
        <v>26331.66</v>
      </c>
      <c r="D12">
        <f>VLOOKUP(A12,'2019年12.4-12.10趋势品透视表'!A:C,3,FALSE)</f>
        <v>4260</v>
      </c>
      <c r="E12">
        <f>VLOOKUP(A12,'2019年12.4-12.10趋势品透视表'!A:D,4,FALSE)</f>
        <v>11371</v>
      </c>
      <c r="F12" s="11">
        <f>VLOOKUP(A12,'2019年12.4-12.10趋势品透视表'!A:E,5,FALSE)</f>
        <v>0.340014285714286</v>
      </c>
      <c r="G12" s="12">
        <f>VLOOKUP(A12,'2019年12.4-12.10趋势品透视表'!A:F,6,FALSE)</f>
        <v>6.81714285714286</v>
      </c>
      <c r="H12" s="11">
        <v>-0.875736522733269</v>
      </c>
      <c r="J12" s="66">
        <f>VLOOKUP(A12,'2020-11.27-12.3趋势品透视表'!A:B,2,FALSE)</f>
        <v>4606.51</v>
      </c>
      <c r="K12">
        <f>VLOOKUP(A12,'2020-11.27-12.3趋势品透视表'!A:C,3,FALSE)</f>
        <v>551</v>
      </c>
      <c r="L12">
        <f>IFERROR(VLOOKUP(A12,'2020-11.27-12.3趋势品透视表'!A:D,4,FALSE),0)</f>
        <v>1088</v>
      </c>
      <c r="M12" s="11">
        <f>IFERROR(VLOOKUP(A12,'2020-11.27-12.3趋势品透视表'!A:E,5,FALSE),0)</f>
        <v>0.235028571428571</v>
      </c>
      <c r="N12" s="12">
        <f>IFERROR(VLOOKUP(A12,'2020-11.27-12.3趋势品透视表'!A:F,6,FALSE),0)</f>
        <v>18.02</v>
      </c>
      <c r="P12">
        <f>IFERROR(VLOOKUP(A12,'2020-12.4-12.10趋势品透视表'!A:B,2,FALSE),0)</f>
        <v>4427.2</v>
      </c>
      <c r="Q12">
        <f>IFERROR(VLOOKUP(A12,'2020-12.4-12.10趋势品透视表'!A:C,3,FALSE),0)</f>
        <v>544</v>
      </c>
      <c r="R12">
        <f>IFERROR(VLOOKUP(A12,'2020-12.4-12.10趋势品透视表'!A:D,4,FALSE),0)</f>
        <v>1413</v>
      </c>
      <c r="S12" s="11">
        <f>IFERROR(VLOOKUP(A12,'2020-12.4-12.10趋势品透视表'!A:E,5,FALSE),0)</f>
        <v>0.176371428571429</v>
      </c>
      <c r="T12" s="12">
        <f>IFERROR(VLOOKUP(A12,'2020-12.4-12.10趋势品透视表'!A:F,6,FALSE),0)</f>
        <v>17.4357142857143</v>
      </c>
      <c r="U12" s="11">
        <v>0.298713235294118</v>
      </c>
    </row>
    <row r="13" spans="1:21">
      <c r="A13" s="5">
        <v>589851591771</v>
      </c>
      <c r="B13" t="s">
        <v>64</v>
      </c>
      <c r="C13">
        <f>VLOOKUP(A13,'2019年12.4-12.10趋势品透视表'!A:B,2,FALSE)</f>
        <v>37220.11</v>
      </c>
      <c r="D13">
        <f>VLOOKUP(A13,'2019年12.4-12.10趋势品透视表'!A:C,3,FALSE)</f>
        <v>963</v>
      </c>
      <c r="E13">
        <f>VLOOKUP(A13,'2019年12.4-12.10趋势品透视表'!A:D,4,FALSE)</f>
        <v>9210</v>
      </c>
      <c r="F13" s="11">
        <f>VLOOKUP(A13,'2019年12.4-12.10趋势品透视表'!A:E,5,FALSE)</f>
        <v>0.0702142857142857</v>
      </c>
      <c r="G13" s="12">
        <f>VLOOKUP(A13,'2019年12.4-12.10趋势品透视表'!A:F,6,FALSE)</f>
        <v>54.7028571428572</v>
      </c>
      <c r="H13" s="11">
        <v>0.573181324647123</v>
      </c>
      <c r="J13" s="66">
        <f>VLOOKUP(A13,'2020-11.27-12.3趋势品透视表'!A:B,2,FALSE)</f>
        <v>63023.18</v>
      </c>
      <c r="K13">
        <f>VLOOKUP(A13,'2020-11.27-12.3趋势品透视表'!A:C,3,FALSE)</f>
        <v>1793</v>
      </c>
      <c r="L13">
        <f>IFERROR(VLOOKUP(A13,'2020-11.27-12.3趋势品透视表'!A:D,4,FALSE),0)</f>
        <v>7126</v>
      </c>
      <c r="M13" s="11">
        <f>IFERROR(VLOOKUP(A13,'2020-11.27-12.3趋势品透视表'!A:E,5,FALSE),0)</f>
        <v>0.131471428571429</v>
      </c>
      <c r="N13" s="12">
        <f>IFERROR(VLOOKUP(A13,'2020-11.27-12.3趋势品透视表'!A:F,6,FALSE),0)</f>
        <v>66.86</v>
      </c>
      <c r="P13">
        <f>IFERROR(VLOOKUP(A13,'2020-12.4-12.10趋势品透视表'!A:B,2,FALSE),0)</f>
        <v>137399.35</v>
      </c>
      <c r="Q13">
        <f>IFERROR(VLOOKUP(A13,'2020-12.4-12.10趋势品透视表'!A:C,3,FALSE),0)</f>
        <v>4271</v>
      </c>
      <c r="R13">
        <f>IFERROR(VLOOKUP(A13,'2020-12.4-12.10趋势品透视表'!A:D,4,FALSE),0)</f>
        <v>14489</v>
      </c>
      <c r="S13" s="11">
        <f>IFERROR(VLOOKUP(A13,'2020-12.4-12.10趋势品透视表'!A:E,5,FALSE),0)</f>
        <v>0.1399</v>
      </c>
      <c r="T13" s="12">
        <f>IFERROR(VLOOKUP(A13,'2020-12.4-12.10趋势品透视表'!A:F,6,FALSE),0)</f>
        <v>61.63</v>
      </c>
      <c r="U13" s="11">
        <v>1.03325849003649</v>
      </c>
    </row>
    <row r="14" spans="1:21">
      <c r="A14" s="5">
        <v>592878213305</v>
      </c>
      <c r="B14" t="s">
        <v>353</v>
      </c>
      <c r="C14">
        <f>VLOOKUP(A14,'2019年12.4-12.10趋势品透视表'!A:B,2,FALSE)</f>
        <v>6892.95</v>
      </c>
      <c r="D14">
        <f>VLOOKUP(A14,'2019年12.4-12.10趋势品透视表'!A:C,3,FALSE)</f>
        <v>1880</v>
      </c>
      <c r="E14">
        <f>VLOOKUP(A14,'2019年12.4-12.10趋势品透视表'!A:D,4,FALSE)</f>
        <v>6244</v>
      </c>
      <c r="F14" s="11">
        <f>VLOOKUP(A14,'2019年12.4-12.10趋势品透视表'!A:E,5,FALSE)</f>
        <v>0.192871428571429</v>
      </c>
      <c r="G14" s="12">
        <f>VLOOKUP(A14,'2019年12.4-12.10趋势品透视表'!A:F,6,FALSE)</f>
        <v>5.72571428571429</v>
      </c>
      <c r="H14" s="11">
        <v>-0.221492632927611</v>
      </c>
      <c r="J14" s="66">
        <f>VLOOKUP(A14,'2020-11.27-12.3趋势品透视表'!A:B,2,FALSE)</f>
        <v>3627.34</v>
      </c>
      <c r="K14">
        <f>VLOOKUP(A14,'2020-11.27-12.3趋势品透视表'!A:C,3,FALSE)</f>
        <v>973</v>
      </c>
      <c r="L14">
        <f>IFERROR(VLOOKUP(A14,'2020-11.27-12.3趋势品透视表'!A:D,4,FALSE),0)</f>
        <v>3673</v>
      </c>
      <c r="M14" s="11">
        <f>IFERROR(VLOOKUP(A14,'2020-11.27-12.3趋势品透视表'!A:E,5,FALSE),0)</f>
        <v>0.229285714285714</v>
      </c>
      <c r="N14" s="12">
        <f>IFERROR(VLOOKUP(A14,'2020-11.27-12.3趋势品透视表'!A:F,6,FALSE),0)</f>
        <v>4.32857142857143</v>
      </c>
      <c r="P14">
        <f>IFERROR(VLOOKUP(A14,'2020-12.4-12.10趋势品透视表'!A:B,2,FALSE),0)</f>
        <v>4250.04</v>
      </c>
      <c r="Q14">
        <f>IFERROR(VLOOKUP(A14,'2020-12.4-12.10趋势品透视表'!A:C,3,FALSE),0)</f>
        <v>1167</v>
      </c>
      <c r="R14">
        <f>IFERROR(VLOOKUP(A14,'2020-12.4-12.10趋势品透视表'!A:D,4,FALSE),0)</f>
        <v>4861</v>
      </c>
      <c r="S14" s="11">
        <f>IFERROR(VLOOKUP(A14,'2020-12.4-12.10趋势品透视表'!A:E,5,FALSE),0)</f>
        <v>0.207942857142857</v>
      </c>
      <c r="T14" s="12">
        <f>IFERROR(VLOOKUP(A14,'2020-12.4-12.10趋势品透视表'!A:F,6,FALSE),0)</f>
        <v>4.20285714285714</v>
      </c>
      <c r="U14" s="11">
        <v>0.323441328614212</v>
      </c>
    </row>
    <row r="15" spans="1:21">
      <c r="A15" s="5">
        <v>592889713507</v>
      </c>
      <c r="B15" t="s">
        <v>70</v>
      </c>
      <c r="C15">
        <f>VLOOKUP(A15,'2019年12.4-12.10趋势品透视表'!A:B,2,FALSE)</f>
        <v>10935.33</v>
      </c>
      <c r="D15">
        <f>VLOOKUP(A15,'2019年12.4-12.10趋势品透视表'!A:C,3,FALSE)</f>
        <v>294</v>
      </c>
      <c r="E15">
        <f>VLOOKUP(A15,'2019年12.4-12.10趋势品透视表'!A:D,4,FALSE)</f>
        <v>4066</v>
      </c>
      <c r="F15" s="11">
        <f>VLOOKUP(A15,'2019年12.4-12.10趋势品透视表'!A:E,5,FALSE)</f>
        <v>0.0597714285714286</v>
      </c>
      <c r="G15" s="12">
        <f>VLOOKUP(A15,'2019年12.4-12.10趋势品透视表'!A:F,6,FALSE)</f>
        <v>44.8985714285714</v>
      </c>
      <c r="H15" s="11">
        <v>-0.742990654205608</v>
      </c>
      <c r="J15" s="66">
        <f>VLOOKUP(A15,'2020-11.27-12.3趋势品透视表'!A:B,2,FALSE)</f>
        <v>5794.9</v>
      </c>
      <c r="K15">
        <f>VLOOKUP(A15,'2020-11.27-12.3趋势品透视表'!A:C,3,FALSE)</f>
        <v>152</v>
      </c>
      <c r="L15">
        <f>IFERROR(VLOOKUP(A15,'2020-11.27-12.3趋势品透视表'!A:D,4,FALSE),0)</f>
        <v>840</v>
      </c>
      <c r="M15" s="11">
        <f>IFERROR(VLOOKUP(A15,'2020-11.27-12.3趋势品透视表'!A:E,5,FALSE),0)</f>
        <v>0.1092</v>
      </c>
      <c r="N15" s="12">
        <f>IFERROR(VLOOKUP(A15,'2020-11.27-12.3趋势品透视表'!A:F,6,FALSE),0)</f>
        <v>61.2671428571429</v>
      </c>
      <c r="P15">
        <f>IFERROR(VLOOKUP(A15,'2020-12.4-12.10趋势品透视表'!A:B,2,FALSE),0)</f>
        <v>9103.22</v>
      </c>
      <c r="Q15">
        <f>IFERROR(VLOOKUP(A15,'2020-12.4-12.10趋势品透视表'!A:C,3,FALSE),0)</f>
        <v>256</v>
      </c>
      <c r="R15">
        <f>IFERROR(VLOOKUP(A15,'2020-12.4-12.10趋势品透视表'!A:D,4,FALSE),0)</f>
        <v>1045</v>
      </c>
      <c r="S15" s="11">
        <f>IFERROR(VLOOKUP(A15,'2020-12.4-12.10趋势品透视表'!A:E,5,FALSE),0)</f>
        <v>0.117216666666667</v>
      </c>
      <c r="T15" s="12">
        <f>IFERROR(VLOOKUP(A15,'2020-12.4-12.10趋势品透视表'!A:F,6,FALSE),0)</f>
        <v>62.87</v>
      </c>
      <c r="U15" s="11">
        <v>0.244047619047619</v>
      </c>
    </row>
    <row r="16" spans="1:21">
      <c r="A16" s="5">
        <v>587015100676</v>
      </c>
      <c r="B16" t="s">
        <v>4</v>
      </c>
      <c r="C16">
        <f>VLOOKUP(A16,'2019年12.4-12.10趋势品透视表'!A:B,2,FALSE)</f>
        <v>178142.99</v>
      </c>
      <c r="D16">
        <f>VLOOKUP(A16,'2019年12.4-12.10趋势品透视表'!A:C,3,FALSE)</f>
        <v>4112</v>
      </c>
      <c r="E16">
        <f>VLOOKUP(A16,'2019年12.4-12.10趋势品透视表'!A:D,4,FALSE)</f>
        <v>35290</v>
      </c>
      <c r="F16" s="11">
        <f>VLOOKUP(A16,'2019年12.4-12.10趋势品透视表'!A:E,5,FALSE)</f>
        <v>0.0773857142857143</v>
      </c>
      <c r="G16" s="12">
        <f>VLOOKUP(A16,'2019年12.4-12.10趋势品透视表'!A:F,6,FALSE)</f>
        <v>64.9157142857143</v>
      </c>
      <c r="H16" s="11">
        <v>0.13865117597053</v>
      </c>
      <c r="J16" s="66">
        <f>VLOOKUP(A16,'2020-11.27-12.3趋势品透视表'!A:B,2,FALSE)</f>
        <v>264935.16</v>
      </c>
      <c r="K16">
        <f>VLOOKUP(A16,'2020-11.27-12.3趋势品透视表'!A:C,3,FALSE)</f>
        <v>7331</v>
      </c>
      <c r="L16">
        <f>IFERROR(VLOOKUP(A16,'2020-11.27-12.3趋势品透视表'!A:D,4,FALSE),0)</f>
        <v>22768</v>
      </c>
      <c r="M16" s="11">
        <f>IFERROR(VLOOKUP(A16,'2020-11.27-12.3趋势品透视表'!A:E,5,FALSE),0)</f>
        <v>0.134714285714286</v>
      </c>
      <c r="N16" s="12">
        <f>IFERROR(VLOOKUP(A16,'2020-11.27-12.3趋势品透视表'!A:F,6,FALSE),0)</f>
        <v>84.9457142857143</v>
      </c>
      <c r="P16">
        <f>IFERROR(VLOOKUP(A16,'2020-12.4-12.10趋势品透视表'!A:B,2,FALSE),0)</f>
        <v>424127.06</v>
      </c>
      <c r="Q16">
        <f>IFERROR(VLOOKUP(A16,'2020-12.4-12.10趋势品透视表'!A:C,3,FALSE),0)</f>
        <v>12253</v>
      </c>
      <c r="R16">
        <f>IFERROR(VLOOKUP(A16,'2020-12.4-12.10趋势品透视表'!A:D,4,FALSE),0)</f>
        <v>40183</v>
      </c>
      <c r="S16" s="11">
        <f>IFERROR(VLOOKUP(A16,'2020-12.4-12.10趋势品透视表'!A:E,5,FALSE),0)</f>
        <v>0.119014285714286</v>
      </c>
      <c r="T16" s="12">
        <f>IFERROR(VLOOKUP(A16,'2020-12.4-12.10趋势品透视表'!A:F,6,FALSE),0)</f>
        <v>77.2028571428572</v>
      </c>
      <c r="U16" s="11">
        <v>0.764889318341532</v>
      </c>
    </row>
    <row r="17" spans="6:20">
      <c r="F17" s="11"/>
      <c r="J17" s="5"/>
      <c r="S17" s="11"/>
      <c r="T17" s="12"/>
    </row>
    <row r="18" ht="15" spans="2:21">
      <c r="B18" t="s">
        <v>543</v>
      </c>
      <c r="C18" s="142" t="s">
        <v>1</v>
      </c>
      <c r="D18" s="143" t="s">
        <v>2</v>
      </c>
      <c r="E18" s="144" t="s">
        <v>3</v>
      </c>
      <c r="F18" s="144" t="s">
        <v>516</v>
      </c>
      <c r="G18" s="144" t="s">
        <v>517</v>
      </c>
      <c r="H18" s="132" t="s">
        <v>538</v>
      </c>
      <c r="I18" t="s">
        <v>539</v>
      </c>
      <c r="J18" s="142" t="s">
        <v>1</v>
      </c>
      <c r="K18" s="143" t="s">
        <v>2</v>
      </c>
      <c r="L18" s="144" t="s">
        <v>3</v>
      </c>
      <c r="M18" s="144" t="s">
        <v>516</v>
      </c>
      <c r="N18" s="144" t="s">
        <v>517</v>
      </c>
      <c r="O18" t="s">
        <v>540</v>
      </c>
      <c r="P18" s="142" t="s">
        <v>1</v>
      </c>
      <c r="Q18" s="143" t="s">
        <v>2</v>
      </c>
      <c r="R18" s="144" t="s">
        <v>3</v>
      </c>
      <c r="S18" s="144" t="s">
        <v>516</v>
      </c>
      <c r="T18" s="144" t="s">
        <v>517</v>
      </c>
      <c r="U18" t="s">
        <v>541</v>
      </c>
    </row>
    <row r="19" spans="1:21">
      <c r="A19" s="5">
        <v>17609936348</v>
      </c>
      <c r="B19" t="s">
        <v>344</v>
      </c>
      <c r="C19">
        <f>IFERROR(VLOOKUP(A19,'2019年12.4-12.10趋势品透视表'!A:B,2,FALSE),0)</f>
        <v>6442.26</v>
      </c>
      <c r="D19">
        <f>IFERROR(VLOOKUP(A19,'2019年12.4-12.10趋势品透视表'!A:C,3,FALSE),0)</f>
        <v>2307</v>
      </c>
      <c r="E19">
        <f>IFERROR(VLOOKUP(A19,'2019年12.4-12.10趋势品透视表'!A:D,4,FALSE),0)</f>
        <v>5533</v>
      </c>
      <c r="F19" s="11">
        <f>IFERROR(VLOOKUP(A19,'2019年12.4-12.10趋势品透视表'!A:E,5,FALSE),0)</f>
        <v>0.205385714285714</v>
      </c>
      <c r="G19" s="12">
        <f>IFERROR(VLOOKUP(A19,'2019年12.4-12.10趋势品透视表'!A:F,6,FALSE),0)</f>
        <v>5.80857142857143</v>
      </c>
      <c r="H19" s="11">
        <f>(R19-E19)/E19</f>
        <v>10.2201337429966</v>
      </c>
      <c r="J19" s="66">
        <f>VLOOKUP(A19,'2020-11.27-12.3趋势品透视表'!A:B,2,FALSE)</f>
        <v>41058.72</v>
      </c>
      <c r="K19">
        <f>VLOOKUP(A19,'2020-11.27-12.3趋势品透视表'!A:C,3,FALSE)</f>
        <v>27720</v>
      </c>
      <c r="L19">
        <f>IFERROR(VLOOKUP(A19,'2020-11.27-12.3趋势品透视表'!A:D,4,FALSE),0)</f>
        <v>62576</v>
      </c>
      <c r="M19" s="11">
        <f>IFERROR(VLOOKUP(A19,'2020-11.27-12.3趋势品透视表'!A:E,5,FALSE),0)</f>
        <v>0.369928571428571</v>
      </c>
      <c r="N19" s="12">
        <f>IFERROR(VLOOKUP(A19,'2020-11.27-12.3趋势品透视表'!A:F,6,FALSE),0)</f>
        <v>1.77428571428571</v>
      </c>
      <c r="P19">
        <f>IFERROR(VLOOKUP(A19,'2020-12.4-12.10趋势品透视表'!A:B,2,FALSE),0)</f>
        <v>41293.2</v>
      </c>
      <c r="Q19">
        <f>IFERROR(VLOOKUP(A19,'2020-12.4-12.10趋势品透视表'!A:C,3,FALSE),0)</f>
        <v>24564</v>
      </c>
      <c r="R19">
        <f>IFERROR(VLOOKUP(A19,'2020-12.4-12.10趋势品透视表'!A:D,4,FALSE),0)</f>
        <v>62081</v>
      </c>
      <c r="S19" s="11">
        <f>IFERROR(VLOOKUP(A19,'2020-12.4-12.10趋势品透视表'!A:E,5,FALSE),0)</f>
        <v>0.294985714285714</v>
      </c>
      <c r="T19" s="12">
        <f>IFERROR(VLOOKUP(A19,'2020-12.4-12.10趋势品透视表'!A:F,6,FALSE),0)</f>
        <v>2.53571428571429</v>
      </c>
      <c r="U19" s="11">
        <f>(R19-L19)/L19</f>
        <v>-0.00791038097673229</v>
      </c>
    </row>
    <row r="20" spans="1:21">
      <c r="A20" s="5">
        <v>17609980146</v>
      </c>
      <c r="B20" t="s">
        <v>288</v>
      </c>
      <c r="C20">
        <f>IFERROR(VLOOKUP(A20,'2019年12.4-12.10趋势品透视表'!A:B,2,FALSE),0)</f>
        <v>12488.05</v>
      </c>
      <c r="D20">
        <f>IFERROR(VLOOKUP(A20,'2019年12.4-12.10趋势品透视表'!A:C,3,FALSE),0)</f>
        <v>3816</v>
      </c>
      <c r="E20">
        <f>IFERROR(VLOOKUP(A20,'2019年12.4-12.10趋势品透视表'!A:D,4,FALSE),0)</f>
        <v>10320</v>
      </c>
      <c r="F20" s="11">
        <f>IFERROR(VLOOKUP(A20,'2019年12.4-12.10趋势品透视表'!A:E,5,FALSE),0)</f>
        <v>0.264942857142857</v>
      </c>
      <c r="G20" s="12">
        <f>IFERROR(VLOOKUP(A20,'2019年12.4-12.10趋势品透视表'!A:F,6,FALSE),0)</f>
        <v>4.6</v>
      </c>
      <c r="H20" s="11">
        <f t="shared" ref="H20:H36" si="0">(R20-E20)/E20</f>
        <v>-0.142054263565891</v>
      </c>
      <c r="J20" s="66">
        <f>VLOOKUP(A20,'2020-11.27-12.3趋势品透视表'!A:B,2,FALSE)</f>
        <v>17814.48</v>
      </c>
      <c r="K20">
        <f>VLOOKUP(A20,'2020-11.27-12.3趋势品透视表'!A:C,3,FALSE)</f>
        <v>3458</v>
      </c>
      <c r="L20">
        <f>IFERROR(VLOOKUP(A20,'2020-11.27-12.3趋势品透视表'!A:D,4,FALSE),0)</f>
        <v>7660</v>
      </c>
      <c r="M20" s="11">
        <f>IFERROR(VLOOKUP(A20,'2020-11.27-12.3趋势品透视表'!A:E,5,FALSE),0)</f>
        <v>0.201771428571429</v>
      </c>
      <c r="N20" s="12">
        <f>IFERROR(VLOOKUP(A20,'2020-11.27-12.3趋势品透视表'!A:F,6,FALSE),0)</f>
        <v>11.6557142857143</v>
      </c>
      <c r="P20">
        <f>IFERROR(VLOOKUP(A20,'2020-12.4-12.10趋势品透视表'!A:B,2,FALSE),0)</f>
        <v>18083.27</v>
      </c>
      <c r="Q20">
        <f>IFERROR(VLOOKUP(A20,'2020-12.4-12.10趋势品透视表'!A:C,3,FALSE),0)</f>
        <v>3491</v>
      </c>
      <c r="R20">
        <f>IFERROR(VLOOKUP(A20,'2020-12.4-12.10趋势品透视表'!A:D,4,FALSE),0)</f>
        <v>8854</v>
      </c>
      <c r="S20" s="11">
        <f>IFERROR(VLOOKUP(A20,'2020-12.4-12.10趋势品透视表'!A:E,5,FALSE),0)</f>
        <v>0.175157142857143</v>
      </c>
      <c r="T20" s="12">
        <f>IFERROR(VLOOKUP(A20,'2020-12.4-12.10趋势品透视表'!A:F,6,FALSE),0)</f>
        <v>11.67</v>
      </c>
      <c r="U20" s="11">
        <f t="shared" ref="U20:U37" si="1">(R20-L20)/L20</f>
        <v>0.155874673629243</v>
      </c>
    </row>
    <row r="21" spans="1:21">
      <c r="A21" s="5">
        <v>39829692578</v>
      </c>
      <c r="B21" t="s">
        <v>237</v>
      </c>
      <c r="C21">
        <f>IFERROR(VLOOKUP(A21,'2019年12.4-12.10趋势品透视表'!A:B,2,FALSE),0)</f>
        <v>66400.4</v>
      </c>
      <c r="D21">
        <f>IFERROR(VLOOKUP(A21,'2019年12.4-12.10趋势品透视表'!A:C,3,FALSE),0)</f>
        <v>6582</v>
      </c>
      <c r="E21">
        <f>IFERROR(VLOOKUP(A21,'2019年12.4-12.10趋势品透视表'!A:D,4,FALSE),0)</f>
        <v>13788</v>
      </c>
      <c r="F21" s="11">
        <f>IFERROR(VLOOKUP(A21,'2019年12.4-12.10趋势品透视表'!A:E,5,FALSE),0)</f>
        <v>0.204371428571429</v>
      </c>
      <c r="G21" s="12">
        <f>IFERROR(VLOOKUP(A21,'2019年12.4-12.10趋势品透视表'!A:F,6,FALSE),0)</f>
        <v>25.4414285714286</v>
      </c>
      <c r="H21" s="11">
        <f t="shared" si="0"/>
        <v>-0.399477806788512</v>
      </c>
      <c r="J21" s="66">
        <f>VLOOKUP(A21,'2020-11.27-12.3趋势品透视表'!A:B,2,FALSE)</f>
        <v>68035.17</v>
      </c>
      <c r="K21">
        <f>VLOOKUP(A21,'2020-11.27-12.3趋势品透视表'!A:C,3,FALSE)</f>
        <v>7714</v>
      </c>
      <c r="L21">
        <f>IFERROR(VLOOKUP(A21,'2020-11.27-12.3趋势品透视表'!A:D,4,FALSE),0)</f>
        <v>12950</v>
      </c>
      <c r="M21" s="11">
        <f>IFERROR(VLOOKUP(A21,'2020-11.27-12.3趋势品透视表'!A:E,5,FALSE),0)</f>
        <v>0.352142857142857</v>
      </c>
      <c r="N21" s="12">
        <f>IFERROR(VLOOKUP(A21,'2020-11.27-12.3趋势品透视表'!A:F,6,FALSE),0)</f>
        <v>18.8971428571429</v>
      </c>
      <c r="P21">
        <f>IFERROR(VLOOKUP(A21,'2020-12.4-12.10趋势品透视表'!A:B,2,FALSE),0)</f>
        <v>44387.94</v>
      </c>
      <c r="Q21">
        <f>IFERROR(VLOOKUP(A21,'2020-12.4-12.10趋势品透视表'!A:C,3,FALSE),0)</f>
        <v>4628</v>
      </c>
      <c r="R21">
        <f>IFERROR(VLOOKUP(A21,'2020-12.4-12.10趋势品透视表'!A:D,4,FALSE),0)</f>
        <v>8280</v>
      </c>
      <c r="S21" s="11">
        <f>IFERROR(VLOOKUP(A21,'2020-12.4-12.10趋势品透视表'!A:E,5,FALSE),0)</f>
        <v>0.204114285714286</v>
      </c>
      <c r="T21" s="12">
        <f>IFERROR(VLOOKUP(A21,'2020-12.4-12.10趋势品透视表'!A:F,6,FALSE),0)</f>
        <v>27.3042857142857</v>
      </c>
      <c r="U21" s="11">
        <f t="shared" si="1"/>
        <v>-0.360617760617761</v>
      </c>
    </row>
    <row r="22" spans="1:21">
      <c r="A22" s="5">
        <v>523138079161</v>
      </c>
      <c r="B22" t="s">
        <v>385</v>
      </c>
      <c r="C22">
        <f>IFERROR(VLOOKUP(A22,'2019年12.4-12.10趋势品透视表'!A:B,2,FALSE),0)</f>
        <v>1487.19</v>
      </c>
      <c r="D22">
        <f>IFERROR(VLOOKUP(A22,'2019年12.4-12.10趋势品透视表'!A:C,3,FALSE),0)</f>
        <v>242</v>
      </c>
      <c r="E22">
        <f>IFERROR(VLOOKUP(A22,'2019年12.4-12.10趋势品透视表'!A:D,4,FALSE),0)</f>
        <v>1989</v>
      </c>
      <c r="F22" s="11">
        <f>IFERROR(VLOOKUP(A22,'2019年12.4-12.10趋势品透视表'!A:E,5,FALSE),0)</f>
        <v>0.0857428571428572</v>
      </c>
      <c r="G22" s="12">
        <f>IFERROR(VLOOKUP(A22,'2019年12.4-12.10趋势品透视表'!A:F,6,FALSE),0)</f>
        <v>9.59428571428571</v>
      </c>
      <c r="H22" s="11">
        <f t="shared" si="0"/>
        <v>1.04625439919558</v>
      </c>
      <c r="J22" s="66">
        <f>VLOOKUP(A22,'2020-11.27-12.3趋势品透视表'!A:B,2,FALSE)</f>
        <v>8933.71</v>
      </c>
      <c r="K22">
        <f>VLOOKUP(A22,'2020-11.27-12.3趋势品透视表'!A:C,3,FALSE)</f>
        <v>1341</v>
      </c>
      <c r="L22">
        <f>IFERROR(VLOOKUP(A22,'2020-11.27-12.3趋势品透视表'!A:D,4,FALSE),0)</f>
        <v>3243</v>
      </c>
      <c r="M22" s="11">
        <f>IFERROR(VLOOKUP(A22,'2020-11.27-12.3趋势品透视表'!A:E,5,FALSE),0)</f>
        <v>0.187871428571429</v>
      </c>
      <c r="N22" s="12">
        <f>IFERROR(VLOOKUP(A22,'2020-11.27-12.3趋势品透视表'!A:F,6,FALSE),0)</f>
        <v>14.75</v>
      </c>
      <c r="P22">
        <f>IFERROR(VLOOKUP(A22,'2020-12.4-12.10趋势品透视表'!A:B,2,FALSE),0)</f>
        <v>9406.66</v>
      </c>
      <c r="Q22">
        <f>IFERROR(VLOOKUP(A22,'2020-12.4-12.10趋势品透视表'!A:C,3,FALSE),0)</f>
        <v>1449</v>
      </c>
      <c r="R22">
        <f>IFERROR(VLOOKUP(A22,'2020-12.4-12.10趋势品透视表'!A:D,4,FALSE),0)</f>
        <v>4070</v>
      </c>
      <c r="S22" s="11">
        <f>IFERROR(VLOOKUP(A22,'2020-12.4-12.10趋势品透视表'!A:E,5,FALSE),0)</f>
        <v>0.163371428571429</v>
      </c>
      <c r="T22" s="12">
        <f>IFERROR(VLOOKUP(A22,'2020-12.4-12.10趋势品透视表'!A:F,6,FALSE),0)</f>
        <v>14.3614285714286</v>
      </c>
      <c r="U22" s="11">
        <f t="shared" si="1"/>
        <v>0.255010792476102</v>
      </c>
    </row>
    <row r="23" spans="1:21">
      <c r="A23" s="5">
        <v>524754970729</v>
      </c>
      <c r="B23" t="s">
        <v>74</v>
      </c>
      <c r="C23">
        <f>IFERROR(VLOOKUP(A23,'2019年12.4-12.10趋势品透视表'!A:B,2,FALSE),0)</f>
        <v>13640.21</v>
      </c>
      <c r="D23">
        <f>IFERROR(VLOOKUP(A23,'2019年12.4-12.10趋势品透视表'!A:C,3,FALSE),0)</f>
        <v>364</v>
      </c>
      <c r="E23">
        <f>IFERROR(VLOOKUP(A23,'2019年12.4-12.10趋势品透视表'!A:D,4,FALSE),0)</f>
        <v>4712</v>
      </c>
      <c r="F23" s="11">
        <f>IFERROR(VLOOKUP(A23,'2019年12.4-12.10趋势品透视表'!A:E,5,FALSE),0)</f>
        <v>0.0513428571428572</v>
      </c>
      <c r="G23" s="12">
        <f>IFERROR(VLOOKUP(A23,'2019年12.4-12.10趋势品透视表'!A:F,6,FALSE),0)</f>
        <v>56.61</v>
      </c>
      <c r="H23" s="11">
        <f t="shared" si="0"/>
        <v>-0.0502971137521222</v>
      </c>
      <c r="J23" s="66">
        <f>VLOOKUP(A23,'2020-11.27-12.3趋势品透视表'!A:B,2,FALSE)</f>
        <v>7080.96</v>
      </c>
      <c r="K23">
        <f>VLOOKUP(A23,'2020-11.27-12.3趋势品透视表'!A:C,3,FALSE)</f>
        <v>201</v>
      </c>
      <c r="L23">
        <f>IFERROR(VLOOKUP(A23,'2020-11.27-12.3趋势品透视表'!A:D,4,FALSE),0)</f>
        <v>2919</v>
      </c>
      <c r="M23" s="11">
        <f>IFERROR(VLOOKUP(A23,'2020-11.27-12.3趋势品透视表'!A:E,5,FALSE),0)</f>
        <v>0.0399428571428572</v>
      </c>
      <c r="N23" s="12">
        <f>IFERROR(VLOOKUP(A23,'2020-11.27-12.3趋势品透视表'!A:F,6,FALSE),0)</f>
        <v>64.3042857142857</v>
      </c>
      <c r="P23">
        <f>IFERROR(VLOOKUP(A23,'2020-12.4-12.10趋势品透视表'!A:B,2,FALSE),0)</f>
        <v>12613.55</v>
      </c>
      <c r="Q23">
        <f>IFERROR(VLOOKUP(A23,'2020-12.4-12.10趋势品透视表'!A:C,3,FALSE),0)</f>
        <v>382</v>
      </c>
      <c r="R23">
        <f>IFERROR(VLOOKUP(A23,'2020-12.4-12.10趋势品透视表'!A:D,4,FALSE),0)</f>
        <v>4475</v>
      </c>
      <c r="S23" s="11">
        <f>IFERROR(VLOOKUP(A23,'2020-12.4-12.10趋势品透视表'!A:E,5,FALSE),0)</f>
        <v>0.0377333333333333</v>
      </c>
      <c r="T23" s="12">
        <f>IFERROR(VLOOKUP(A23,'2020-12.4-12.10趋势品透视表'!A:F,6,FALSE),0)</f>
        <v>63.1866666666667</v>
      </c>
      <c r="U23" s="11">
        <f t="shared" si="1"/>
        <v>0.533059266872216</v>
      </c>
    </row>
    <row r="24" spans="1:21">
      <c r="A24" s="5">
        <v>527733589105</v>
      </c>
      <c r="B24" t="s">
        <v>231</v>
      </c>
      <c r="C24">
        <f>IFERROR(VLOOKUP(A24,'2019年12.4-12.10趋势品透视表'!A:B,2,FALSE),0)</f>
        <v>61849.67</v>
      </c>
      <c r="D24">
        <f>IFERROR(VLOOKUP(A24,'2019年12.4-12.10趋势品透视表'!A:C,3,FALSE),0)</f>
        <v>4782</v>
      </c>
      <c r="E24">
        <f>IFERROR(VLOOKUP(A24,'2019年12.4-12.10趋势品透视表'!A:D,4,FALSE),0)</f>
        <v>12472</v>
      </c>
      <c r="F24" s="11">
        <f>IFERROR(VLOOKUP(A24,'2019年12.4-12.10趋势品透视表'!A:E,5,FALSE),0)</f>
        <v>0.222971428571429</v>
      </c>
      <c r="G24" s="12">
        <f>IFERROR(VLOOKUP(A24,'2019年12.4-12.10趋势品透视表'!A:F,6,FALSE),0)</f>
        <v>22.3185714285714</v>
      </c>
      <c r="H24" s="11">
        <f t="shared" si="0"/>
        <v>0.125561257216164</v>
      </c>
      <c r="J24" s="66">
        <f>VLOOKUP(A24,'2020-11.27-12.3趋势品透视表'!A:B,2,FALSE)</f>
        <v>108557.73</v>
      </c>
      <c r="K24">
        <f>VLOOKUP(A24,'2020-11.27-12.3趋势品透视表'!A:C,3,FALSE)</f>
        <v>9638</v>
      </c>
      <c r="L24">
        <f>IFERROR(VLOOKUP(A24,'2020-11.27-12.3趋势品透视表'!A:D,4,FALSE),0)</f>
        <v>13095</v>
      </c>
      <c r="M24" s="11">
        <f>IFERROR(VLOOKUP(A24,'2020-11.27-12.3趋势品透视表'!A:E,5,FALSE),0)</f>
        <v>0.2984</v>
      </c>
      <c r="N24" s="12">
        <f>IFERROR(VLOOKUP(A24,'2020-11.27-12.3趋势品透视表'!A:F,6,FALSE),0)</f>
        <v>28.4657142857143</v>
      </c>
      <c r="P24">
        <f>IFERROR(VLOOKUP(A24,'2020-12.4-12.10趋势品透视表'!A:B,2,FALSE),0)</f>
        <v>114368.18</v>
      </c>
      <c r="Q24">
        <f>IFERROR(VLOOKUP(A24,'2020-12.4-12.10趋势品透视表'!A:C,3,FALSE),0)</f>
        <v>10201</v>
      </c>
      <c r="R24">
        <f>IFERROR(VLOOKUP(A24,'2020-12.4-12.10趋势品透视表'!A:D,4,FALSE),0)</f>
        <v>14038</v>
      </c>
      <c r="S24" s="11">
        <f>IFERROR(VLOOKUP(A24,'2020-12.4-12.10趋势品透视表'!A:E,5,FALSE),0)</f>
        <v>0.272</v>
      </c>
      <c r="T24" s="12">
        <f>IFERROR(VLOOKUP(A24,'2020-12.4-12.10趋势品透视表'!A:F,6,FALSE),0)</f>
        <v>30.1014285714286</v>
      </c>
      <c r="U24" s="11">
        <f t="shared" si="1"/>
        <v>0.072012218403971</v>
      </c>
    </row>
    <row r="25" spans="1:21">
      <c r="A25" s="5">
        <v>555904462655</v>
      </c>
      <c r="B25" t="s">
        <v>276</v>
      </c>
      <c r="C25">
        <f>IFERROR(VLOOKUP(A25,'2019年12.4-12.10趋势品透视表'!A:B,2,FALSE),0)</f>
        <v>19400.89</v>
      </c>
      <c r="D25">
        <f>IFERROR(VLOOKUP(A25,'2019年12.4-12.10趋势品透视表'!A:C,3,FALSE),0)</f>
        <v>1551</v>
      </c>
      <c r="E25">
        <f>IFERROR(VLOOKUP(A25,'2019年12.4-12.10趋势品透视表'!A:D,4,FALSE),0)</f>
        <v>6623</v>
      </c>
      <c r="F25" s="11">
        <f>IFERROR(VLOOKUP(A25,'2019年12.4-12.10趋势品透视表'!A:E,5,FALSE),0)</f>
        <v>0.183128571428571</v>
      </c>
      <c r="G25" s="12">
        <f>IFERROR(VLOOKUP(A25,'2019年12.4-12.10趋势品透视表'!A:F,6,FALSE),0)</f>
        <v>16.0142857142857</v>
      </c>
      <c r="H25" s="11">
        <f t="shared" si="0"/>
        <v>-0.327495092858221</v>
      </c>
      <c r="J25" s="66">
        <f>VLOOKUP(A25,'2020-11.27-12.3趋势品透视表'!A:B,2,FALSE)</f>
        <v>22647.11</v>
      </c>
      <c r="K25">
        <f>VLOOKUP(A25,'2020-11.27-12.3趋势品透视表'!A:C,3,FALSE)</f>
        <v>1695</v>
      </c>
      <c r="L25">
        <f>IFERROR(VLOOKUP(A25,'2020-11.27-12.3趋势品透视表'!A:D,4,FALSE),0)</f>
        <v>3160</v>
      </c>
      <c r="M25" s="11">
        <f>IFERROR(VLOOKUP(A25,'2020-11.27-12.3趋势品透视表'!A:E,5,FALSE),0)</f>
        <v>0.294528571428571</v>
      </c>
      <c r="N25" s="12">
        <f>IFERROR(VLOOKUP(A25,'2020-11.27-12.3趋势品透视表'!A:F,6,FALSE),0)</f>
        <v>24.3642857142857</v>
      </c>
      <c r="P25">
        <f>IFERROR(VLOOKUP(A25,'2020-12.4-12.10趋势品透视表'!A:B,2,FALSE),0)</f>
        <v>25938.31</v>
      </c>
      <c r="Q25">
        <f>IFERROR(VLOOKUP(A25,'2020-12.4-12.10趋势品透视表'!A:C,3,FALSE),0)</f>
        <v>1952</v>
      </c>
      <c r="R25">
        <f>IFERROR(VLOOKUP(A25,'2020-12.4-12.10趋势品透视表'!A:D,4,FALSE),0)</f>
        <v>4454</v>
      </c>
      <c r="S25" s="11">
        <f>IFERROR(VLOOKUP(A25,'2020-12.4-12.10趋势品透视表'!A:E,5,FALSE),0)</f>
        <v>0.2523</v>
      </c>
      <c r="T25" s="12">
        <f>IFERROR(VLOOKUP(A25,'2020-12.4-12.10趋势品透视表'!A:F,6,FALSE),0)</f>
        <v>24.27</v>
      </c>
      <c r="U25" s="11">
        <f t="shared" si="1"/>
        <v>0.409493670886076</v>
      </c>
    </row>
    <row r="26" spans="1:21">
      <c r="A26" s="5">
        <v>562674596108</v>
      </c>
      <c r="B26" t="s">
        <v>17</v>
      </c>
      <c r="C26">
        <f>IFERROR(VLOOKUP(A26,'2019年12.4-12.10趋势品透视表'!A:B,2,FALSE),0)</f>
        <v>42636.52</v>
      </c>
      <c r="D26">
        <f>IFERROR(VLOOKUP(A26,'2019年12.4-12.10趋势品透视表'!A:C,3,FALSE),0)</f>
        <v>1240</v>
      </c>
      <c r="E26">
        <f>IFERROR(VLOOKUP(A26,'2019年12.4-12.10趋势品透视表'!A:D,4,FALSE),0)</f>
        <v>8827</v>
      </c>
      <c r="F26" s="11">
        <f>IFERROR(VLOOKUP(A26,'2019年12.4-12.10趋势品透视表'!A:E,5,FALSE),0)</f>
        <v>0.100042857142857</v>
      </c>
      <c r="G26" s="12">
        <f>IFERROR(VLOOKUP(A26,'2019年12.4-12.10趋势品透视表'!A:F,6,FALSE),0)</f>
        <v>48.1928571428571</v>
      </c>
      <c r="H26" s="11">
        <f t="shared" si="0"/>
        <v>-0.636569615951059</v>
      </c>
      <c r="J26" s="66">
        <f>VLOOKUP(A26,'2020-11.27-12.3趋势品透视表'!A:B,2,FALSE)</f>
        <v>39613.18</v>
      </c>
      <c r="K26">
        <f>VLOOKUP(A26,'2020-11.27-12.3趋势品透视表'!A:C,3,FALSE)</f>
        <v>1318</v>
      </c>
      <c r="L26">
        <f>IFERROR(VLOOKUP(A26,'2020-11.27-12.3趋势品透视表'!A:D,4,FALSE),0)</f>
        <v>2376</v>
      </c>
      <c r="M26" s="11">
        <f>IFERROR(VLOOKUP(A26,'2020-11.27-12.3趋势品透视表'!A:E,5,FALSE),0)</f>
        <v>0.2361</v>
      </c>
      <c r="N26" s="12">
        <f>IFERROR(VLOOKUP(A26,'2020-11.27-12.3趋势品透视表'!A:F,6,FALSE),0)</f>
        <v>72.66</v>
      </c>
      <c r="P26">
        <f>IFERROR(VLOOKUP(A26,'2020-12.4-12.10趋势品透视表'!A:B,2,FALSE),0)</f>
        <v>49013.32</v>
      </c>
      <c r="Q26">
        <f>IFERROR(VLOOKUP(A26,'2020-12.4-12.10趋势品透视表'!A:C,3,FALSE),0)</f>
        <v>1615</v>
      </c>
      <c r="R26">
        <f>IFERROR(VLOOKUP(A26,'2020-12.4-12.10趋势品透视表'!A:D,4,FALSE),0)</f>
        <v>3208</v>
      </c>
      <c r="S26" s="11">
        <f>IFERROR(VLOOKUP(A26,'2020-12.4-12.10趋势品透视表'!A:E,5,FALSE),0)</f>
        <v>0.209957142857143</v>
      </c>
      <c r="T26" s="12">
        <f>IFERROR(VLOOKUP(A26,'2020-12.4-12.10趋势品透视表'!A:F,6,FALSE),0)</f>
        <v>82.8914285714286</v>
      </c>
      <c r="U26" s="11">
        <f t="shared" si="1"/>
        <v>0.35016835016835</v>
      </c>
    </row>
    <row r="27" spans="1:21">
      <c r="A27" s="5">
        <v>573035985548</v>
      </c>
      <c r="B27" t="s">
        <v>77</v>
      </c>
      <c r="C27">
        <f>IFERROR(VLOOKUP(A27,'2019年12.4-12.10趋势品透视表'!A:B,2,FALSE),0)</f>
        <v>157958.06</v>
      </c>
      <c r="D27">
        <f>IFERROR(VLOOKUP(A27,'2019年12.4-12.10趋势品透视表'!A:C,3,FALSE),0)</f>
        <v>4561</v>
      </c>
      <c r="E27">
        <f>IFERROR(VLOOKUP(A27,'2019年12.4-12.10趋势品透视表'!A:D,4,FALSE),0)</f>
        <v>14704</v>
      </c>
      <c r="F27" s="11">
        <f>IFERROR(VLOOKUP(A27,'2019年12.4-12.10趋势品透视表'!A:E,5,FALSE),0)</f>
        <v>0.224914285714286</v>
      </c>
      <c r="G27" s="12">
        <f>IFERROR(VLOOKUP(A27,'2019年12.4-12.10趋势品透视表'!A:F,6,FALSE),0)</f>
        <v>48.0042857142857</v>
      </c>
      <c r="H27" s="11">
        <f t="shared" si="0"/>
        <v>0.106025571273123</v>
      </c>
      <c r="J27" s="66">
        <f>VLOOKUP(A27,'2020-11.27-12.3趋势品透视表'!A:B,2,FALSE)</f>
        <v>130380.95</v>
      </c>
      <c r="K27">
        <f>VLOOKUP(A27,'2020-11.27-12.3趋势品透视表'!A:C,3,FALSE)</f>
        <v>3510</v>
      </c>
      <c r="L27">
        <f>IFERROR(VLOOKUP(A27,'2020-11.27-12.3趋势品透视表'!A:D,4,FALSE),0)</f>
        <v>8138</v>
      </c>
      <c r="M27" s="11">
        <f>IFERROR(VLOOKUP(A27,'2020-11.27-12.3趋势品透视表'!A:E,5,FALSE),0)</f>
        <v>0.260471428571429</v>
      </c>
      <c r="N27" s="12">
        <f>IFERROR(VLOOKUP(A27,'2020-11.27-12.3趋势品透视表'!A:F,6,FALSE),0)</f>
        <v>61.5942857142857</v>
      </c>
      <c r="P27">
        <f>IFERROR(VLOOKUP(A27,'2020-12.4-12.10趋势品透视表'!A:B,2,FALSE),0)</f>
        <v>200300.04</v>
      </c>
      <c r="Q27">
        <f>IFERROR(VLOOKUP(A27,'2020-12.4-12.10趋势品透视表'!A:C,3,FALSE),0)</f>
        <v>5776</v>
      </c>
      <c r="R27">
        <f>IFERROR(VLOOKUP(A27,'2020-12.4-12.10趋势品透视表'!A:D,4,FALSE),0)</f>
        <v>16263</v>
      </c>
      <c r="S27" s="11">
        <f>IFERROR(VLOOKUP(A27,'2020-12.4-12.10趋势品透视表'!A:E,5,FALSE),0)</f>
        <v>0.219157142857143</v>
      </c>
      <c r="T27" s="12">
        <f>IFERROR(VLOOKUP(A27,'2020-12.4-12.10趋势品透视表'!A:F,6,FALSE),0)</f>
        <v>63.3614285714286</v>
      </c>
      <c r="U27" s="11">
        <f t="shared" si="1"/>
        <v>0.998402555910543</v>
      </c>
    </row>
    <row r="28" spans="1:21">
      <c r="A28" s="5">
        <v>574736366653</v>
      </c>
      <c r="B28" t="s">
        <v>544</v>
      </c>
      <c r="C28">
        <f>IFERROR(VLOOKUP(A28,'2019年12.4-12.10趋势品透视表'!A:B,2,FALSE),0)</f>
        <v>324.62</v>
      </c>
      <c r="D28">
        <f>IFERROR(VLOOKUP(A28,'2019年12.4-12.10趋势品透视表'!A:C,3,FALSE),0)</f>
        <v>12</v>
      </c>
      <c r="E28">
        <f>IFERROR(VLOOKUP(A28,'2019年12.4-12.10趋势品透视表'!A:D,4,FALSE),0)</f>
        <v>58</v>
      </c>
      <c r="F28" s="11">
        <f>IFERROR(VLOOKUP(A28,'2019年12.4-12.10趋势品透视表'!A:E,5,FALSE),0)</f>
        <v>0.1728</v>
      </c>
      <c r="G28" s="12">
        <f>IFERROR(VLOOKUP(A28,'2019年12.4-12.10趋势品透视表'!A:F,6,FALSE),0)</f>
        <v>33.0133333333333</v>
      </c>
      <c r="H28" s="11">
        <f t="shared" si="0"/>
        <v>39.0172413793103</v>
      </c>
      <c r="J28" s="66">
        <f>VLOOKUP(A28,'2020-11.27-12.3趋势品透视表'!A:B,2,FALSE)</f>
        <v>25792.17</v>
      </c>
      <c r="K28">
        <f>VLOOKUP(A28,'2020-11.27-12.3趋势品透视表'!A:C,3,FALSE)</f>
        <v>1118</v>
      </c>
      <c r="L28">
        <f>IFERROR(VLOOKUP(A28,'2020-11.27-12.3趋势品透视表'!A:D,4,FALSE),0)</f>
        <v>1616</v>
      </c>
      <c r="M28" s="11">
        <f>IFERROR(VLOOKUP(A28,'2020-11.27-12.3趋势品透视表'!A:E,5,FALSE),0)</f>
        <v>0.3791</v>
      </c>
      <c r="N28" s="12">
        <f>IFERROR(VLOOKUP(A28,'2020-11.27-12.3趋势品透视表'!A:F,6,FALSE),0)</f>
        <v>43.0828571428571</v>
      </c>
      <c r="P28">
        <f>IFERROR(VLOOKUP(A28,'2020-12.4-12.10趋势品透视表'!A:B,2,FALSE),0)</f>
        <v>29403.57</v>
      </c>
      <c r="Q28">
        <f>IFERROR(VLOOKUP(A28,'2020-12.4-12.10趋势品透视表'!A:C,3,FALSE),0)</f>
        <v>1273</v>
      </c>
      <c r="R28">
        <f>IFERROR(VLOOKUP(A28,'2020-12.4-12.10趋势品透视表'!A:D,4,FALSE),0)</f>
        <v>2321</v>
      </c>
      <c r="S28" s="11">
        <f>IFERROR(VLOOKUP(A28,'2020-12.4-12.10趋势品透视表'!A:E,5,FALSE),0)</f>
        <v>0.3016</v>
      </c>
      <c r="T28" s="12">
        <f>IFERROR(VLOOKUP(A28,'2020-12.4-12.10趋势品透视表'!A:F,6,FALSE),0)</f>
        <v>43.2771428571429</v>
      </c>
      <c r="U28" s="11">
        <f t="shared" si="1"/>
        <v>0.436262376237624</v>
      </c>
    </row>
    <row r="29" spans="1:21">
      <c r="A29" s="5">
        <v>574838039203</v>
      </c>
      <c r="B29" t="s">
        <v>441</v>
      </c>
      <c r="C29">
        <f>IFERROR(VLOOKUP(A29,'2019年12.4-12.10趋势品透视表'!A:B,2,FALSE),0)</f>
        <v>769.86</v>
      </c>
      <c r="D29">
        <f>IFERROR(VLOOKUP(A29,'2019年12.4-12.10趋势品透视表'!A:C,3,FALSE),0)</f>
        <v>30</v>
      </c>
      <c r="E29">
        <f>IFERROR(VLOOKUP(A29,'2019年12.4-12.10趋势品透视表'!A:D,4,FALSE),0)</f>
        <v>165</v>
      </c>
      <c r="F29" s="11">
        <f>IFERROR(VLOOKUP(A29,'2019年12.4-12.10趋势品透视表'!A:E,5,FALSE),0)</f>
        <v>0.1109</v>
      </c>
      <c r="G29" s="12">
        <f>IFERROR(VLOOKUP(A29,'2019年12.4-12.10趋势品透视表'!A:F,6,FALSE),0)</f>
        <v>44.5125</v>
      </c>
      <c r="H29" s="11">
        <f t="shared" si="0"/>
        <v>1.78787878787879</v>
      </c>
      <c r="J29" s="66">
        <f>VLOOKUP(A29,'2020-11.27-12.3趋势品透视表'!A:B,2,FALSE)</f>
        <v>2506.99</v>
      </c>
      <c r="K29">
        <f>VLOOKUP(A29,'2020-11.27-12.3趋势品透视表'!A:C,3,FALSE)</f>
        <v>119</v>
      </c>
      <c r="L29">
        <f>IFERROR(VLOOKUP(A29,'2020-11.27-12.3趋势品透视表'!A:D,4,FALSE),0)</f>
        <v>326</v>
      </c>
      <c r="M29" s="11">
        <f>IFERROR(VLOOKUP(A29,'2020-11.27-12.3趋势品透视表'!A:E,5,FALSE),0)</f>
        <v>0.184485714285714</v>
      </c>
      <c r="N29" s="12">
        <f>IFERROR(VLOOKUP(A29,'2020-11.27-12.3趋势品透视表'!A:F,6,FALSE),0)</f>
        <v>44.0357142857143</v>
      </c>
      <c r="P29">
        <f>IFERROR(VLOOKUP(A29,'2020-12.4-12.10趋势品透视表'!A:B,2,FALSE),0)</f>
        <v>2919.5</v>
      </c>
      <c r="Q29">
        <f>IFERROR(VLOOKUP(A29,'2020-12.4-12.10趋势品透视表'!A:C,3,FALSE),0)</f>
        <v>139</v>
      </c>
      <c r="R29">
        <f>IFERROR(VLOOKUP(A29,'2020-12.4-12.10趋势品透视表'!A:D,4,FALSE),0)</f>
        <v>460</v>
      </c>
      <c r="S29" s="11">
        <f>IFERROR(VLOOKUP(A29,'2020-12.4-12.10趋势品透视表'!A:E,5,FALSE),0)</f>
        <v>0.135133333333333</v>
      </c>
      <c r="T29" s="12">
        <f>IFERROR(VLOOKUP(A29,'2020-12.4-12.10趋势品透视表'!A:F,6,FALSE),0)</f>
        <v>37.535</v>
      </c>
      <c r="U29" s="11">
        <f t="shared" si="1"/>
        <v>0.411042944785276</v>
      </c>
    </row>
    <row r="30" spans="1:21">
      <c r="A30" s="5">
        <v>581521081842</v>
      </c>
      <c r="B30" t="s">
        <v>221</v>
      </c>
      <c r="C30">
        <f>IFERROR(VLOOKUP(A30,'2019年12.4-12.10趋势品透视表'!A:B,2,FALSE),0)</f>
        <v>69784.41</v>
      </c>
      <c r="D30">
        <f>IFERROR(VLOOKUP(A30,'2019年12.4-12.10趋势品透视表'!A:C,3,FALSE),0)</f>
        <v>2910</v>
      </c>
      <c r="E30">
        <f>IFERROR(VLOOKUP(A30,'2019年12.4-12.10趋势品透视表'!A:D,4,FALSE),0)</f>
        <v>13930</v>
      </c>
      <c r="F30" s="11">
        <f>IFERROR(VLOOKUP(A30,'2019年12.4-12.10趋势品透视表'!A:E,5,FALSE),0)</f>
        <v>0.148928571428571</v>
      </c>
      <c r="G30" s="12">
        <f>IFERROR(VLOOKUP(A30,'2019年12.4-12.10趋势品透视表'!A:F,6,FALSE),0)</f>
        <v>34.0142857142857</v>
      </c>
      <c r="H30" s="11">
        <f t="shared" si="0"/>
        <v>-0.42045944005743</v>
      </c>
      <c r="J30" s="66">
        <f>VLOOKUP(A30,'2020-11.27-12.3趋势品透视表'!A:B,2,FALSE)</f>
        <v>42838.08</v>
      </c>
      <c r="K30">
        <f>VLOOKUP(A30,'2020-11.27-12.3趋势品透视表'!A:C,3,FALSE)</f>
        <v>1722</v>
      </c>
      <c r="L30">
        <f>IFERROR(VLOOKUP(A30,'2020-11.27-12.3趋势品透视表'!A:D,4,FALSE),0)</f>
        <v>4511</v>
      </c>
      <c r="M30" s="11">
        <f>IFERROR(VLOOKUP(A30,'2020-11.27-12.3趋势品透视表'!A:E,5,FALSE),0)</f>
        <v>0.211742857142857</v>
      </c>
      <c r="N30" s="12">
        <f>IFERROR(VLOOKUP(A30,'2020-11.27-12.3趋势品透视表'!A:F,6,FALSE),0)</f>
        <v>45.0357142857143</v>
      </c>
      <c r="P30">
        <f>IFERROR(VLOOKUP(A30,'2020-12.4-12.10趋势品透视表'!A:B,2,FALSE),0)</f>
        <v>62975.16</v>
      </c>
      <c r="Q30">
        <f>IFERROR(VLOOKUP(A30,'2020-12.4-12.10趋势品透视表'!A:C,3,FALSE),0)</f>
        <v>2638</v>
      </c>
      <c r="R30">
        <f>IFERROR(VLOOKUP(A30,'2020-12.4-12.10趋势品透视表'!A:D,4,FALSE),0)</f>
        <v>8073</v>
      </c>
      <c r="S30" s="11">
        <f>IFERROR(VLOOKUP(A30,'2020-12.4-12.10趋势品透视表'!A:E,5,FALSE),0)</f>
        <v>0.190885714285714</v>
      </c>
      <c r="T30" s="12">
        <f>IFERROR(VLOOKUP(A30,'2020-12.4-12.10趋势品透视表'!A:F,6,FALSE),0)</f>
        <v>41.48</v>
      </c>
      <c r="U30" s="11">
        <f t="shared" si="1"/>
        <v>0.789625360230548</v>
      </c>
    </row>
    <row r="31" spans="1:21">
      <c r="A31" s="5">
        <v>592501952315</v>
      </c>
      <c r="B31" t="s">
        <v>305</v>
      </c>
      <c r="C31">
        <f>IFERROR(VLOOKUP(A31,'2019年12.4-12.10趋势品透视表'!A:B,2,FALSE),0)</f>
        <v>16588.81</v>
      </c>
      <c r="D31">
        <f>IFERROR(VLOOKUP(A31,'2019年12.4-12.10趋势品透视表'!A:C,3,FALSE),0)</f>
        <v>1784</v>
      </c>
      <c r="E31">
        <f>IFERROR(VLOOKUP(A31,'2019年12.4-12.10趋势品透视表'!A:D,4,FALSE),0)</f>
        <v>12168</v>
      </c>
      <c r="F31" s="11">
        <f>IFERROR(VLOOKUP(A31,'2019年12.4-12.10趋势品透视表'!A:E,5,FALSE),0)</f>
        <v>0.133914285714286</v>
      </c>
      <c r="G31" s="12">
        <f>IFERROR(VLOOKUP(A31,'2019年12.4-12.10趋势品透视表'!A:F,6,FALSE),0)</f>
        <v>12.82</v>
      </c>
      <c r="H31" s="11">
        <f t="shared" si="0"/>
        <v>-0.476906640368179</v>
      </c>
      <c r="J31" s="66">
        <f>VLOOKUP(A31,'2020-11.27-12.3趋势品透视表'!A:B,2,FALSE)</f>
        <v>20161.22</v>
      </c>
      <c r="K31">
        <f>VLOOKUP(A31,'2020-11.27-12.3趋势品透视表'!A:C,3,FALSE)</f>
        <v>2008</v>
      </c>
      <c r="L31">
        <f>IFERROR(VLOOKUP(A31,'2020-11.27-12.3趋势品透视表'!A:D,4,FALSE),0)</f>
        <v>4635</v>
      </c>
      <c r="M31" s="11">
        <f>IFERROR(VLOOKUP(A31,'2020-11.27-12.3趋势品透视表'!A:E,5,FALSE),0)</f>
        <v>0.259757142857143</v>
      </c>
      <c r="N31" s="12">
        <f>IFERROR(VLOOKUP(A31,'2020-11.27-12.3趋势品透视表'!A:F,6,FALSE),0)</f>
        <v>16.7857142857143</v>
      </c>
      <c r="P31">
        <f>IFERROR(VLOOKUP(A31,'2020-12.4-12.10趋势品透视表'!A:B,2,FALSE),0)</f>
        <v>26473.51</v>
      </c>
      <c r="Q31">
        <f>IFERROR(VLOOKUP(A31,'2020-12.4-12.10趋势品透视表'!A:C,3,FALSE),0)</f>
        <v>2713</v>
      </c>
      <c r="R31">
        <f>IFERROR(VLOOKUP(A31,'2020-12.4-12.10趋势品透视表'!A:D,4,FALSE),0)</f>
        <v>6365</v>
      </c>
      <c r="S31" s="11">
        <f>IFERROR(VLOOKUP(A31,'2020-12.4-12.10趋势品透视表'!A:E,5,FALSE),0)</f>
        <v>0.235814285714286</v>
      </c>
      <c r="T31" s="12">
        <f>IFERROR(VLOOKUP(A31,'2020-12.4-12.10趋势品透视表'!A:F,6,FALSE),0)</f>
        <v>16.7914285714286</v>
      </c>
      <c r="U31" s="11">
        <f t="shared" si="1"/>
        <v>0.373247033441208</v>
      </c>
    </row>
    <row r="32" spans="1:21">
      <c r="A32" s="5">
        <v>592505020153</v>
      </c>
      <c r="B32" t="s">
        <v>314</v>
      </c>
      <c r="C32">
        <f>IFERROR(VLOOKUP(A32,'2019年12.4-12.10趋势品透视表'!A:B,2,FALSE),0)</f>
        <v>13301.65</v>
      </c>
      <c r="D32">
        <f>IFERROR(VLOOKUP(A32,'2019年12.4-12.10趋势品透视表'!A:C,3,FALSE),0)</f>
        <v>1797</v>
      </c>
      <c r="E32">
        <f>IFERROR(VLOOKUP(A32,'2019年12.4-12.10趋势品透视表'!A:D,4,FALSE),0)</f>
        <v>7000</v>
      </c>
      <c r="F32" s="11">
        <f>IFERROR(VLOOKUP(A32,'2019年12.4-12.10趋势品透视表'!A:E,5,FALSE),0)</f>
        <v>0.178342857142857</v>
      </c>
      <c r="G32" s="12">
        <f>IFERROR(VLOOKUP(A32,'2019年12.4-12.10趋势品透视表'!A:F,6,FALSE),0)</f>
        <v>10.6742857142857</v>
      </c>
      <c r="H32" s="11">
        <f t="shared" si="0"/>
        <v>0.281285714285714</v>
      </c>
      <c r="J32" s="66">
        <f>VLOOKUP(A32,'2020-11.27-12.3趋势品透视表'!A:B,2,FALSE)</f>
        <v>40390.19</v>
      </c>
      <c r="K32">
        <f>VLOOKUP(A32,'2020-11.27-12.3趋势品透视表'!A:C,3,FALSE)</f>
        <v>5243</v>
      </c>
      <c r="L32">
        <f>IFERROR(VLOOKUP(A32,'2020-11.27-12.3趋势品透视表'!A:D,4,FALSE),0)</f>
        <v>7845</v>
      </c>
      <c r="M32" s="11">
        <f>IFERROR(VLOOKUP(A32,'2020-11.27-12.3趋势品透视表'!A:E,5,FALSE),0)</f>
        <v>0.313985714285714</v>
      </c>
      <c r="N32" s="12">
        <f>IFERROR(VLOOKUP(A32,'2020-11.27-12.3趋势品透视表'!A:F,6,FALSE),0)</f>
        <v>16.4785714285714</v>
      </c>
      <c r="P32">
        <f>IFERROR(VLOOKUP(A32,'2020-12.4-12.10趋势品透视表'!A:B,2,FALSE),0)</f>
        <v>44606.51</v>
      </c>
      <c r="Q32">
        <f>IFERROR(VLOOKUP(A32,'2020-12.4-12.10趋势品透视表'!A:C,3,FALSE),0)</f>
        <v>5723</v>
      </c>
      <c r="R32">
        <f>IFERROR(VLOOKUP(A32,'2020-12.4-12.10趋势品透视表'!A:D,4,FALSE),0)</f>
        <v>8969</v>
      </c>
      <c r="S32" s="11">
        <f>IFERROR(VLOOKUP(A32,'2020-12.4-12.10趋势品透视表'!A:E,5,FALSE),0)</f>
        <v>0.289285714285714</v>
      </c>
      <c r="T32" s="12">
        <f>IFERROR(VLOOKUP(A32,'2020-12.4-12.10趋势品透视表'!A:F,6,FALSE),0)</f>
        <v>17.0257142857143</v>
      </c>
      <c r="U32" s="11">
        <f t="shared" si="1"/>
        <v>0.14327597195666</v>
      </c>
    </row>
    <row r="33" spans="1:21">
      <c r="A33" s="5">
        <v>592722485900</v>
      </c>
      <c r="B33" t="s">
        <v>338</v>
      </c>
      <c r="C33">
        <f>IFERROR(VLOOKUP(A33,'2019年12.4-12.10趋势品透视表'!A:B,2,FALSE),0)</f>
        <v>11233.85</v>
      </c>
      <c r="D33">
        <f>IFERROR(VLOOKUP(A33,'2019年12.4-12.10趋势品透视表'!A:C,3,FALSE),0)</f>
        <v>1206</v>
      </c>
      <c r="E33">
        <f>IFERROR(VLOOKUP(A33,'2019年12.4-12.10趋势品透视表'!A:D,4,FALSE),0)</f>
        <v>9154</v>
      </c>
      <c r="F33" s="11">
        <f>IFERROR(VLOOKUP(A33,'2019年12.4-12.10趋势品透视表'!A:E,5,FALSE),0)</f>
        <v>0.1261</v>
      </c>
      <c r="G33" s="12">
        <f>IFERROR(VLOOKUP(A33,'2019年12.4-12.10趋势品透视表'!A:F,6,FALSE),0)</f>
        <v>10.9885714285714</v>
      </c>
      <c r="H33" s="11">
        <f t="shared" si="0"/>
        <v>-0.523705483941446</v>
      </c>
      <c r="J33" s="66">
        <f>VLOOKUP(A33,'2020-11.27-12.3趋势品透视表'!A:B,2,FALSE)</f>
        <v>16903.46</v>
      </c>
      <c r="K33">
        <f>VLOOKUP(A33,'2020-11.27-12.3趋势品透视表'!A:C,3,FALSE)</f>
        <v>2052</v>
      </c>
      <c r="L33">
        <f>IFERROR(VLOOKUP(A33,'2020-11.27-12.3趋势品透视表'!A:D,4,FALSE),0)</f>
        <v>3616</v>
      </c>
      <c r="M33" s="11">
        <f>IFERROR(VLOOKUP(A33,'2020-11.27-12.3趋势品透视表'!A:E,5,FALSE),0)</f>
        <v>0.260671428571429</v>
      </c>
      <c r="N33" s="12">
        <f>IFERROR(VLOOKUP(A33,'2020-11.27-12.3趋势品透视表'!A:F,6,FALSE),0)</f>
        <v>17.9571428571429</v>
      </c>
      <c r="P33">
        <f>IFERROR(VLOOKUP(A33,'2020-12.4-12.10趋势品透视表'!A:B,2,FALSE),0)</f>
        <v>19364.21</v>
      </c>
      <c r="Q33">
        <f>IFERROR(VLOOKUP(A33,'2020-12.4-12.10趋势品透视表'!A:C,3,FALSE),0)</f>
        <v>2316</v>
      </c>
      <c r="R33">
        <f>IFERROR(VLOOKUP(A33,'2020-12.4-12.10趋势品透视表'!A:D,4,FALSE),0)</f>
        <v>4360</v>
      </c>
      <c r="S33" s="11">
        <f>IFERROR(VLOOKUP(A33,'2020-12.4-12.10趋势品透视表'!A:E,5,FALSE),0)</f>
        <v>0.248057142857143</v>
      </c>
      <c r="T33" s="12">
        <f>IFERROR(VLOOKUP(A33,'2020-12.4-12.10趋势品透视表'!A:F,6,FALSE),0)</f>
        <v>17.5057142857143</v>
      </c>
      <c r="U33" s="11">
        <f t="shared" si="1"/>
        <v>0.205752212389381</v>
      </c>
    </row>
    <row r="34" spans="1:21">
      <c r="A34" s="5">
        <v>596986065929</v>
      </c>
      <c r="B34" t="s">
        <v>19</v>
      </c>
      <c r="C34">
        <f>IFERROR(VLOOKUP(A34,'2019年12.4-12.10趋势品透视表'!A:B,2,FALSE),0)</f>
        <v>11139.81</v>
      </c>
      <c r="D34">
        <f>IFERROR(VLOOKUP(A34,'2019年12.4-12.10趋势品透视表'!A:C,3,FALSE),0)</f>
        <v>336</v>
      </c>
      <c r="E34">
        <f>IFERROR(VLOOKUP(A34,'2019年12.4-12.10趋势品透视表'!A:D,4,FALSE),0)</f>
        <v>2976</v>
      </c>
      <c r="F34" s="11">
        <f>IFERROR(VLOOKUP(A34,'2019年12.4-12.10趋势品透视表'!A:E,5,FALSE),0)</f>
        <v>0.0872857142857143</v>
      </c>
      <c r="G34" s="12">
        <f>IFERROR(VLOOKUP(A34,'2019年12.4-12.10趋势品透视表'!A:F,6,FALSE),0)</f>
        <v>42.6371428571429</v>
      </c>
      <c r="H34" s="11">
        <f t="shared" si="0"/>
        <v>-0.143817204301075</v>
      </c>
      <c r="J34" s="66">
        <f>VLOOKUP(A34,'2020-11.27-12.3趋势品透视表'!A:B,2,FALSE)</f>
        <v>15369.01</v>
      </c>
      <c r="K34">
        <f>VLOOKUP(A34,'2020-11.27-12.3趋势品透视表'!A:C,3,FALSE)</f>
        <v>506</v>
      </c>
      <c r="L34">
        <f>IFERROR(VLOOKUP(A34,'2020-11.27-12.3趋势品透视表'!A:D,4,FALSE),0)</f>
        <v>2126</v>
      </c>
      <c r="M34" s="11">
        <f>IFERROR(VLOOKUP(A34,'2020-11.27-12.3趋势品透视表'!A:E,5,FALSE),0)</f>
        <v>0.109985714285714</v>
      </c>
      <c r="N34" s="12">
        <f>IFERROR(VLOOKUP(A34,'2020-11.27-12.3趋势品透视表'!A:F,6,FALSE),0)</f>
        <v>65.7</v>
      </c>
      <c r="P34">
        <f>IFERROR(VLOOKUP(A34,'2020-12.4-12.10趋势品透视表'!A:B,2,FALSE),0)</f>
        <v>19338.19</v>
      </c>
      <c r="Q34">
        <f>IFERROR(VLOOKUP(A34,'2020-12.4-12.10趋势品透视表'!A:C,3,FALSE),0)</f>
        <v>690</v>
      </c>
      <c r="R34">
        <f>IFERROR(VLOOKUP(A34,'2020-12.4-12.10趋势品透视表'!A:D,4,FALSE),0)</f>
        <v>2548</v>
      </c>
      <c r="S34" s="11">
        <f>IFERROR(VLOOKUP(A34,'2020-12.4-12.10趋势品透视表'!A:E,5,FALSE),0)</f>
        <v>0.105833333333333</v>
      </c>
      <c r="T34" s="12">
        <f>IFERROR(VLOOKUP(A34,'2020-12.4-12.10趋势品透视表'!A:F,6,FALSE),0)</f>
        <v>61.6083333333333</v>
      </c>
      <c r="U34" s="11">
        <f t="shared" si="1"/>
        <v>0.198494825964252</v>
      </c>
    </row>
    <row r="35" spans="1:21">
      <c r="A35" s="5">
        <v>611461391391</v>
      </c>
      <c r="B35" t="s">
        <v>545</v>
      </c>
      <c r="C35">
        <f>IFERROR(VLOOKUP(A35,'2019年12.4-12.10趋势品透视表'!A:B,2,FALSE),0)</f>
        <v>0</v>
      </c>
      <c r="D35">
        <f>IFERROR(VLOOKUP(A35,'2019年12.4-12.10趋势品透视表'!A:C,3,FALSE),0)</f>
        <v>0</v>
      </c>
      <c r="E35">
        <f>IFERROR(VLOOKUP(A35,'2019年12.4-12.10趋势品透视表'!A:D,4,FALSE),0)</f>
        <v>0</v>
      </c>
      <c r="F35" s="11">
        <f>IFERROR(VLOOKUP(A35,'2019年12.4-12.10趋势品透视表'!A:E,5,FALSE),0)</f>
        <v>0</v>
      </c>
      <c r="G35" s="12">
        <f>IFERROR(VLOOKUP(A35,'2019年12.4-12.10趋势品透视表'!A:F,6,FALSE),0)</f>
        <v>0</v>
      </c>
      <c r="H35">
        <f>IFERROR(VLOOKUP(D35,'2019年12.4-12.10趋势品透视表'!D:G,4,FALSE),0)</f>
        <v>0</v>
      </c>
      <c r="J35" s="66">
        <f>VLOOKUP(A35,'2020-11.27-12.3趋势品透视表'!A:B,2,FALSE)</f>
        <v>1705.36</v>
      </c>
      <c r="K35">
        <f>VLOOKUP(A35,'2020-11.27-12.3趋势品透视表'!A:C,3,FALSE)</f>
        <v>53</v>
      </c>
      <c r="L35">
        <f>IFERROR(VLOOKUP(A35,'2020-11.27-12.3趋势品透视表'!A:D,4,FALSE),0)</f>
        <v>464</v>
      </c>
      <c r="M35" s="11">
        <f>IFERROR(VLOOKUP(A35,'2020-11.27-12.3趋势品透视表'!A:E,5,FALSE),0)</f>
        <v>0.0572285714285714</v>
      </c>
      <c r="N35" s="12">
        <f>IFERROR(VLOOKUP(A35,'2020-11.27-12.3趋势品透视表'!A:F,6,FALSE),0)</f>
        <v>69.0614285714286</v>
      </c>
      <c r="P35">
        <f>IFERROR(VLOOKUP(A35,'2020-12.4-12.10趋势品透视表'!A:B,2,FALSE),0)</f>
        <v>3902</v>
      </c>
      <c r="Q35">
        <f>IFERROR(VLOOKUP(A35,'2020-12.4-12.10趋势品透视表'!A:C,3,FALSE),0)</f>
        <v>151</v>
      </c>
      <c r="R35">
        <f>IFERROR(VLOOKUP(A35,'2020-12.4-12.10趋势品透视表'!A:D,4,FALSE),0)</f>
        <v>1777</v>
      </c>
      <c r="S35" s="11">
        <f>IFERROR(VLOOKUP(A35,'2020-12.4-12.10趋势品透视表'!A:E,5,FALSE),0)</f>
        <v>0.0293</v>
      </c>
      <c r="T35" s="12">
        <f>IFERROR(VLOOKUP(A35,'2020-12.4-12.10趋势品透视表'!A:F,6,FALSE),0)</f>
        <v>83.7433333333333</v>
      </c>
      <c r="U35" s="11">
        <f t="shared" si="1"/>
        <v>2.82974137931034</v>
      </c>
    </row>
    <row r="36" spans="1:21">
      <c r="A36" s="5">
        <v>627410507881</v>
      </c>
      <c r="B36" t="s">
        <v>546</v>
      </c>
      <c r="C36">
        <f>IFERROR(VLOOKUP(A36,'2019年12.4-12.10趋势品透视表'!A:B,2,FALSE),0)</f>
        <v>0</v>
      </c>
      <c r="D36">
        <f>IFERROR(VLOOKUP(A36,'2019年12.4-12.10趋势品透视表'!A:C,3,FALSE),0)</f>
        <v>0</v>
      </c>
      <c r="E36">
        <f>IFERROR(VLOOKUP(A36,'2019年12.4-12.10趋势品透视表'!A:D,4,FALSE),0)</f>
        <v>0</v>
      </c>
      <c r="F36" s="11">
        <f>IFERROR(VLOOKUP(A36,'2019年12.4-12.10趋势品透视表'!A:E,5,FALSE),0)</f>
        <v>0</v>
      </c>
      <c r="G36" s="12">
        <f>IFERROR(VLOOKUP(A36,'2019年12.4-12.10趋势品透视表'!A:F,6,FALSE),0)</f>
        <v>0</v>
      </c>
      <c r="H36">
        <f>IFERROR(VLOOKUP(D36,'2019年12.4-12.10趋势品透视表'!D:G,4,FALSE),0)</f>
        <v>0</v>
      </c>
      <c r="J36" s="66">
        <f>VLOOKUP(A36,'2020-11.27-12.3趋势品透视表'!A:B,2,FALSE)</f>
        <v>332.4</v>
      </c>
      <c r="K36">
        <f>VLOOKUP(A36,'2020-11.27-12.3趋势品透视表'!A:C,3,FALSE)</f>
        <v>26</v>
      </c>
      <c r="L36">
        <f>IFERROR(VLOOKUP(A36,'2020-11.27-12.3趋势品透视表'!A:D,4,FALSE),0)</f>
        <v>76</v>
      </c>
      <c r="M36" s="11">
        <f>IFERROR(VLOOKUP(A36,'2020-11.27-12.3趋势品透视表'!A:E,5,FALSE),0)</f>
        <v>0.2196</v>
      </c>
      <c r="N36" s="12">
        <f>IFERROR(VLOOKUP(A36,'2020-11.27-12.3趋势品透视表'!A:F,6,FALSE),0)</f>
        <v>22.53</v>
      </c>
      <c r="P36">
        <f>IFERROR(VLOOKUP(A36,'2020-12.4-12.10趋势品透视表'!A:B,2,FALSE),0)</f>
        <v>1192.92</v>
      </c>
      <c r="Q36">
        <f>IFERROR(VLOOKUP(A36,'2020-12.4-12.10趋势品透视表'!A:C,3,FALSE),0)</f>
        <v>108</v>
      </c>
      <c r="R36">
        <f>IFERROR(VLOOKUP(A36,'2020-12.4-12.10趋势品透视表'!A:D,4,FALSE),0)</f>
        <v>463</v>
      </c>
      <c r="S36" s="11">
        <f>IFERROR(VLOOKUP(A36,'2020-12.4-12.10趋势品透视表'!A:E,5,FALSE),0)</f>
        <v>0.1415</v>
      </c>
      <c r="T36" s="12">
        <f>IFERROR(VLOOKUP(A36,'2020-12.4-12.10趋势品透视表'!A:F,6,FALSE),0)</f>
        <v>23.785</v>
      </c>
      <c r="U36" s="11">
        <f t="shared" si="1"/>
        <v>5.09210526315789</v>
      </c>
    </row>
    <row r="37" spans="1:21">
      <c r="A37" s="5">
        <v>627413079207</v>
      </c>
      <c r="B37" t="s">
        <v>547</v>
      </c>
      <c r="C37">
        <f>IFERROR(VLOOKUP(A37,'2019年12.4-12.10趋势品透视表'!A:B,2,FALSE),0)</f>
        <v>0</v>
      </c>
      <c r="D37">
        <f>IFERROR(VLOOKUP(A37,'2019年12.4-12.10趋势品透视表'!A:C,3,FALSE),0)</f>
        <v>0</v>
      </c>
      <c r="E37">
        <f>IFERROR(VLOOKUP(A37,'2019年12.4-12.10趋势品透视表'!A:D,4,FALSE),0)</f>
        <v>0</v>
      </c>
      <c r="F37" s="11">
        <f>IFERROR(VLOOKUP(A37,'2019年12.4-12.10趋势品透视表'!A:E,5,FALSE),0)</f>
        <v>0</v>
      </c>
      <c r="G37" s="12">
        <f>IFERROR(VLOOKUP(A37,'2019年12.4-12.10趋势品透视表'!A:F,6,FALSE),0)</f>
        <v>0</v>
      </c>
      <c r="H37">
        <f>IFERROR(VLOOKUP(D37,'2019年12.4-12.10趋势品透视表'!D:G,4,FALSE),0)</f>
        <v>0</v>
      </c>
      <c r="J37" s="66">
        <f>VLOOKUP(A37,'2020-11.27-12.3趋势品透视表'!A:B,2,FALSE)</f>
        <v>4273.96</v>
      </c>
      <c r="K37">
        <f>VLOOKUP(A37,'2020-11.27-12.3趋势品透视表'!A:C,3,FALSE)</f>
        <v>148</v>
      </c>
      <c r="L37">
        <f>IFERROR(VLOOKUP(A37,'2020-11.27-12.3趋势品透视表'!A:D,4,FALSE),0)</f>
        <v>510</v>
      </c>
      <c r="M37" s="11">
        <f>IFERROR(VLOOKUP(A37,'2020-11.27-12.3趋势品透视表'!A:E,5,FALSE),0)</f>
        <v>0.180214285714286</v>
      </c>
      <c r="N37" s="12">
        <f>IFERROR(VLOOKUP(A37,'2020-11.27-12.3趋势品透视表'!A:F,6,FALSE),0)</f>
        <v>45.2714285714286</v>
      </c>
      <c r="P37">
        <f>IFERROR(VLOOKUP(A37,'2020-12.4-12.10趋势品透视表'!A:B,2,FALSE),0)</f>
        <v>13699.31</v>
      </c>
      <c r="Q37">
        <f>IFERROR(VLOOKUP(A37,'2020-12.4-12.10趋势品透视表'!A:C,3,FALSE),0)</f>
        <v>517</v>
      </c>
      <c r="R37">
        <f>IFERROR(VLOOKUP(A37,'2020-12.4-12.10趋势品透视表'!A:D,4,FALSE),0)</f>
        <v>1939</v>
      </c>
      <c r="S37" s="11">
        <f>IFERROR(VLOOKUP(A37,'2020-12.4-12.10趋势品透视表'!A:E,5,FALSE),0)</f>
        <v>0.151357142857143</v>
      </c>
      <c r="T37" s="12">
        <f>IFERROR(VLOOKUP(A37,'2020-12.4-12.10趋势品透视表'!A:F,6,FALSE),0)</f>
        <v>66.4085714285714</v>
      </c>
      <c r="U37" s="11">
        <f t="shared" si="1"/>
        <v>2.80196078431373</v>
      </c>
    </row>
    <row r="38" spans="1:20">
      <c r="A38" s="5"/>
      <c r="F38" s="11"/>
      <c r="G38" s="12"/>
      <c r="H38" s="12"/>
      <c r="S38" s="11"/>
      <c r="T38" s="12"/>
    </row>
    <row r="39" spans="1:20">
      <c r="A39" s="5"/>
      <c r="F39" s="11"/>
      <c r="G39" s="12"/>
      <c r="H39" s="12"/>
      <c r="S39" s="11"/>
      <c r="T39" s="12"/>
    </row>
    <row r="40" ht="15.6" spans="1:21">
      <c r="A40" s="145" t="s">
        <v>548</v>
      </c>
      <c r="B40" s="146"/>
      <c r="C40" s="142" t="s">
        <v>1</v>
      </c>
      <c r="D40" s="143" t="s">
        <v>2</v>
      </c>
      <c r="E40" s="144" t="s">
        <v>3</v>
      </c>
      <c r="F40" s="144" t="s">
        <v>516</v>
      </c>
      <c r="G40" s="144" t="s">
        <v>517</v>
      </c>
      <c r="H40" s="132" t="s">
        <v>538</v>
      </c>
      <c r="I40" t="s">
        <v>539</v>
      </c>
      <c r="J40" s="142" t="s">
        <v>1</v>
      </c>
      <c r="K40" s="143" t="s">
        <v>2</v>
      </c>
      <c r="L40" s="144" t="s">
        <v>3</v>
      </c>
      <c r="M40" s="144" t="s">
        <v>516</v>
      </c>
      <c r="N40" s="144" t="s">
        <v>517</v>
      </c>
      <c r="O40" t="s">
        <v>540</v>
      </c>
      <c r="P40" s="142" t="s">
        <v>1</v>
      </c>
      <c r="Q40" s="143" t="s">
        <v>2</v>
      </c>
      <c r="R40" s="144" t="s">
        <v>3</v>
      </c>
      <c r="S40" s="144" t="s">
        <v>516</v>
      </c>
      <c r="T40" s="144" t="s">
        <v>517</v>
      </c>
      <c r="U40" t="s">
        <v>541</v>
      </c>
    </row>
    <row r="41" spans="1:21">
      <c r="A41" s="5">
        <v>569909827792</v>
      </c>
      <c r="B41" t="s">
        <v>62</v>
      </c>
      <c r="C41">
        <f>IFERROR(VLOOKUP(A41,'2019年12.4-12.10趋势品透视表'!A:B,2,FALSE),0)</f>
        <v>21860.01</v>
      </c>
      <c r="D41">
        <f>IFERROR(VLOOKUP(A41,'2019年12.4-12.10趋势品透视表'!A:C,3,FALSE),0)</f>
        <v>451</v>
      </c>
      <c r="E41">
        <f>IFERROR(VLOOKUP(A41,'2019年12.4-12.10趋势品透视表'!A:D,4,FALSE),0)</f>
        <v>4840</v>
      </c>
      <c r="F41" s="11">
        <f>IFERROR(VLOOKUP(A41,'2019年12.4-12.10趋势品透视表'!A:E,5,FALSE),0)</f>
        <v>0.0495142857142857</v>
      </c>
      <c r="G41" s="12">
        <f>IFERROR(VLOOKUP(A41,'2019年12.4-12.10趋势品透视表'!A:F,6,FALSE),0)</f>
        <v>81.0871428571429</v>
      </c>
      <c r="H41" s="11">
        <f>(R41-E41)/E41</f>
        <v>0.220454545454545</v>
      </c>
      <c r="J41" s="66">
        <f>VLOOKUP(A41,'2020-11.27-12.3趋势品透视表'!A:B,2,FALSE)</f>
        <v>34079.22</v>
      </c>
      <c r="K41">
        <f>VLOOKUP(A41,'2020-11.27-12.3趋势品透视表'!A:C,3,FALSE)</f>
        <v>1039</v>
      </c>
      <c r="L41">
        <f>IFERROR(VLOOKUP(A41,'2020-11.27-12.3趋势品透视表'!A:D,4,FALSE),0)</f>
        <v>3645</v>
      </c>
      <c r="M41" s="11">
        <f>IFERROR(VLOOKUP(A41,'2020-11.27-12.3趋势品透视表'!A:E,5,FALSE),0)</f>
        <v>0.116471428571429</v>
      </c>
      <c r="N41" s="12">
        <f>IFERROR(VLOOKUP(A41,'2020-11.27-12.3趋势品透视表'!A:F,6,FALSE),0)</f>
        <v>79.5528571428572</v>
      </c>
      <c r="P41">
        <f>IFERROR(VLOOKUP(A41,'2020-12.4-12.10趋势品透视表'!A:B,2,FALSE),0)</f>
        <v>86866.68</v>
      </c>
      <c r="Q41">
        <f>IFERROR(VLOOKUP(A41,'2020-12.4-12.10趋势品透视表'!A:C,3,FALSE),0)</f>
        <v>3539</v>
      </c>
      <c r="R41">
        <f>IFERROR(VLOOKUP(A41,'2020-12.4-12.10趋势品透视表'!A:D,4,FALSE),0)</f>
        <v>5907</v>
      </c>
      <c r="S41" s="11">
        <f>IFERROR(VLOOKUP(A41,'2020-12.4-12.10趋势品透视表'!A:E,5,FALSE),0)</f>
        <v>0.166816666666667</v>
      </c>
      <c r="T41" s="12">
        <f>IFERROR(VLOOKUP(A41,'2020-12.4-12.10趋势品透视表'!A:F,6,FALSE),0)</f>
        <v>72.7983333333333</v>
      </c>
      <c r="U41" s="11">
        <f>(R41-L41)/L41</f>
        <v>0.620576131687243</v>
      </c>
    </row>
    <row r="42" spans="1:21">
      <c r="A42" s="5">
        <v>570361375952</v>
      </c>
      <c r="B42" t="s">
        <v>342</v>
      </c>
      <c r="C42">
        <f>IFERROR(VLOOKUP(A42,'2019年12.4-12.10趋势品透视表'!A:B,2,FALSE),0)</f>
        <v>10720.56</v>
      </c>
      <c r="D42">
        <f>IFERROR(VLOOKUP(A42,'2019年12.4-12.10趋势品透视表'!A:C,3,FALSE),0)</f>
        <v>267</v>
      </c>
      <c r="E42">
        <f>IFERROR(VLOOKUP(A42,'2019年12.4-12.10趋势品透视表'!A:D,4,FALSE),0)</f>
        <v>2265</v>
      </c>
      <c r="F42" s="11">
        <f>IFERROR(VLOOKUP(A42,'2019年12.4-12.10趋势品透视表'!A:E,5,FALSE),0)</f>
        <v>0.0788714285714286</v>
      </c>
      <c r="G42" s="12">
        <f>IFERROR(VLOOKUP(A42,'2019年12.4-12.10趋势品透视表'!A:F,6,FALSE),0)</f>
        <v>56.2042857142857</v>
      </c>
      <c r="H42" s="11">
        <f>(R42-E42)/E42</f>
        <v>-0.291832229580574</v>
      </c>
      <c r="J42" s="66">
        <f>VLOOKUP(A42,'2020-11.27-12.3趋势品透视表'!A:B,2,FALSE)</f>
        <v>7341.66</v>
      </c>
      <c r="K42">
        <f>VLOOKUP(A42,'2020-11.27-12.3趋势品透视表'!A:C,3,FALSE)</f>
        <v>179</v>
      </c>
      <c r="L42">
        <f>IFERROR(VLOOKUP(A42,'2020-11.27-12.3趋势品透视表'!A:D,4,FALSE),0)</f>
        <v>1003</v>
      </c>
      <c r="M42" s="11">
        <f>IFERROR(VLOOKUP(A42,'2020-11.27-12.3趋势品透视表'!A:E,5,FALSE),0)</f>
        <v>0.0984571428571429</v>
      </c>
      <c r="N42" s="12">
        <f>IFERROR(VLOOKUP(A42,'2020-11.27-12.3趋势品透视表'!A:F,6,FALSE),0)</f>
        <v>74.5142857142857</v>
      </c>
      <c r="P42">
        <f>IFERROR(VLOOKUP(A42,'2020-12.4-12.10趋势品透视表'!A:B,2,FALSE),0)</f>
        <v>8376.9</v>
      </c>
      <c r="Q42">
        <f>IFERROR(VLOOKUP(A42,'2020-12.4-12.10趋势品透视表'!A:C,3,FALSE),0)</f>
        <v>221</v>
      </c>
      <c r="R42">
        <f>IFERROR(VLOOKUP(A42,'2020-12.4-12.10趋势品透视表'!A:D,4,FALSE),0)</f>
        <v>1604</v>
      </c>
      <c r="S42" s="11">
        <f>IFERROR(VLOOKUP(A42,'2020-12.4-12.10趋势品透视表'!A:E,5,FALSE),0)</f>
        <v>0.0613571428571429</v>
      </c>
      <c r="T42" s="12">
        <f>IFERROR(VLOOKUP(A42,'2020-12.4-12.10趋势品透视表'!A:F,6,FALSE),0)</f>
        <v>74.2328571428571</v>
      </c>
      <c r="U42" s="11">
        <f>(R42-L42)/L42</f>
        <v>0.599202392821535</v>
      </c>
    </row>
    <row r="43" spans="1:21">
      <c r="A43" s="5">
        <v>569909827792</v>
      </c>
      <c r="B43" t="s">
        <v>62</v>
      </c>
      <c r="C43">
        <f>IFERROR(VLOOKUP(A43,'2019年12.4-12.10趋势品透视表'!A:B,2,FALSE),0)</f>
        <v>21860.01</v>
      </c>
      <c r="D43">
        <f>IFERROR(VLOOKUP(A43,'2019年12.4-12.10趋势品透视表'!A:C,3,FALSE),0)</f>
        <v>451</v>
      </c>
      <c r="E43">
        <f>IFERROR(VLOOKUP(A43,'2019年12.4-12.10趋势品透视表'!A:D,4,FALSE),0)</f>
        <v>4840</v>
      </c>
      <c r="F43" s="11">
        <f>IFERROR(VLOOKUP(A43,'2019年12.4-12.10趋势品透视表'!A:E,5,FALSE),0)</f>
        <v>0.0495142857142857</v>
      </c>
      <c r="G43" s="12">
        <f>IFERROR(VLOOKUP(A43,'2019年12.4-12.10趋势品透视表'!A:F,6,FALSE),0)</f>
        <v>81.0871428571429</v>
      </c>
      <c r="H43" s="11">
        <f>(R43-E43)/E43</f>
        <v>0.220454545454545</v>
      </c>
      <c r="J43" s="66">
        <f>VLOOKUP(A43,'2020-11.27-12.3趋势品透视表'!A:B,2,FALSE)</f>
        <v>34079.22</v>
      </c>
      <c r="K43">
        <f>VLOOKUP(A43,'2020-11.27-12.3趋势品透视表'!A:C,3,FALSE)</f>
        <v>1039</v>
      </c>
      <c r="L43">
        <f>IFERROR(VLOOKUP(A43,'2020-11.27-12.3趋势品透视表'!A:D,4,FALSE),0)</f>
        <v>3645</v>
      </c>
      <c r="M43" s="11">
        <f>IFERROR(VLOOKUP(A43,'2020-11.27-12.3趋势品透视表'!A:E,5,FALSE),0)</f>
        <v>0.116471428571429</v>
      </c>
      <c r="N43" s="12">
        <f>IFERROR(VLOOKUP(A43,'2020-11.27-12.3趋势品透视表'!A:F,6,FALSE),0)</f>
        <v>79.5528571428572</v>
      </c>
      <c r="P43">
        <f>IFERROR(VLOOKUP(A43,'2020-12.4-12.10趋势品透视表'!A:B,2,FALSE),0)</f>
        <v>86866.68</v>
      </c>
      <c r="Q43">
        <f>IFERROR(VLOOKUP(A43,'2020-12.4-12.10趋势品透视表'!A:C,3,FALSE),0)</f>
        <v>3539</v>
      </c>
      <c r="R43">
        <f>IFERROR(VLOOKUP(A43,'2020-12.4-12.10趋势品透视表'!A:D,4,FALSE),0)</f>
        <v>5907</v>
      </c>
      <c r="S43" s="11">
        <f>IFERROR(VLOOKUP(A43,'2020-12.4-12.10趋势品透视表'!A:E,5,FALSE),0)</f>
        <v>0.166816666666667</v>
      </c>
      <c r="T43" s="12">
        <f>IFERROR(VLOOKUP(A43,'2020-12.4-12.10趋势品透视表'!A:F,6,FALSE),0)</f>
        <v>72.7983333333333</v>
      </c>
      <c r="U43" s="11">
        <f>(R43-L43)/L43</f>
        <v>0.620576131687243</v>
      </c>
    </row>
  </sheetData>
  <mergeCells count="1">
    <mergeCell ref="A40:B40"/>
  </mergeCells>
  <conditionalFormatting sqref="E1">
    <cfRule type="cellIs" dxfId="0" priority="22" operator="lessThan">
      <formula>0</formula>
    </cfRule>
  </conditionalFormatting>
  <conditionalFormatting sqref="F1">
    <cfRule type="cellIs" dxfId="0" priority="21" operator="lessThan">
      <formula>0</formula>
    </cfRule>
  </conditionalFormatting>
  <conditionalFormatting sqref="L1">
    <cfRule type="cellIs" dxfId="0" priority="16" operator="lessThan">
      <formula>0</formula>
    </cfRule>
  </conditionalFormatting>
  <conditionalFormatting sqref="M1">
    <cfRule type="cellIs" dxfId="0" priority="15" operator="lessThan">
      <formula>0</formula>
    </cfRule>
  </conditionalFormatting>
  <conditionalFormatting sqref="R1">
    <cfRule type="cellIs" dxfId="0" priority="14" operator="lessThan">
      <formula>0</formula>
    </cfRule>
  </conditionalFormatting>
  <conditionalFormatting sqref="S1">
    <cfRule type="cellIs" dxfId="0" priority="13" operator="lessThan">
      <formula>0</formula>
    </cfRule>
  </conditionalFormatting>
  <conditionalFormatting sqref="E18">
    <cfRule type="cellIs" dxfId="0" priority="12" operator="lessThan">
      <formula>0</formula>
    </cfRule>
  </conditionalFormatting>
  <conditionalFormatting sqref="F18">
    <cfRule type="cellIs" dxfId="0" priority="11" operator="lessThan">
      <formula>0</formula>
    </cfRule>
  </conditionalFormatting>
  <conditionalFormatting sqref="L18">
    <cfRule type="cellIs" dxfId="0" priority="10" operator="lessThan">
      <formula>0</formula>
    </cfRule>
  </conditionalFormatting>
  <conditionalFormatting sqref="M18">
    <cfRule type="cellIs" dxfId="0" priority="9" operator="lessThan">
      <formula>0</formula>
    </cfRule>
  </conditionalFormatting>
  <conditionalFormatting sqref="R18">
    <cfRule type="cellIs" dxfId="0" priority="8" operator="lessThan">
      <formula>0</formula>
    </cfRule>
  </conditionalFormatting>
  <conditionalFormatting sqref="S18">
    <cfRule type="cellIs" dxfId="0" priority="7" operator="lessThan">
      <formula>0</formula>
    </cfRule>
  </conditionalFormatting>
  <conditionalFormatting sqref="E40">
    <cfRule type="cellIs" dxfId="0" priority="6" operator="lessThan">
      <formula>0</formula>
    </cfRule>
  </conditionalFormatting>
  <conditionalFormatting sqref="F40">
    <cfRule type="cellIs" dxfId="0" priority="5" operator="lessThan">
      <formula>0</formula>
    </cfRule>
  </conditionalFormatting>
  <conditionalFormatting sqref="L40">
    <cfRule type="cellIs" dxfId="0" priority="4" operator="lessThan">
      <formula>0</formula>
    </cfRule>
  </conditionalFormatting>
  <conditionalFormatting sqref="M40">
    <cfRule type="cellIs" dxfId="0" priority="3" operator="lessThan">
      <formula>0</formula>
    </cfRule>
  </conditionalFormatting>
  <conditionalFormatting sqref="R40">
    <cfRule type="cellIs" dxfId="0" priority="2" operator="lessThan">
      <formula>0</formula>
    </cfRule>
  </conditionalFormatting>
  <conditionalFormatting sqref="S40">
    <cfRule type="cellIs" dxfId="0" priority="1" operator="lessThan">
      <formula>0</formula>
    </cfRule>
  </conditionalFormatting>
  <pageMargins left="0.75" right="0.75" top="1" bottom="1" header="0.5" footer="0.5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4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</cols>
  <sheetData>
    <row r="1" spans="1:6">
      <c r="A1" t="s">
        <v>109</v>
      </c>
      <c r="B1" t="s">
        <v>466</v>
      </c>
      <c r="C1" t="s">
        <v>467</v>
      </c>
      <c r="D1" t="s">
        <v>468</v>
      </c>
      <c r="E1" t="s">
        <v>549</v>
      </c>
      <c r="F1" t="s">
        <v>550</v>
      </c>
    </row>
    <row r="2" spans="1:6">
      <c r="A2">
        <v>14816670119</v>
      </c>
      <c r="B2">
        <v>22036.12</v>
      </c>
      <c r="C2">
        <v>2594</v>
      </c>
      <c r="D2">
        <v>9399</v>
      </c>
      <c r="E2">
        <v>0.1025</v>
      </c>
      <c r="F2">
        <v>23.0357142857143</v>
      </c>
    </row>
    <row r="3" spans="1:6">
      <c r="A3">
        <v>15699771744</v>
      </c>
      <c r="B3">
        <v>440755.21</v>
      </c>
      <c r="C3">
        <v>17033</v>
      </c>
      <c r="D3">
        <v>43394</v>
      </c>
      <c r="E3">
        <v>0.156714285714286</v>
      </c>
      <c r="F3">
        <v>63.9471428571429</v>
      </c>
    </row>
    <row r="4" spans="1:6">
      <c r="A4">
        <v>15699803229</v>
      </c>
      <c r="B4">
        <v>320147.57</v>
      </c>
      <c r="C4">
        <v>16464</v>
      </c>
      <c r="D4">
        <v>65309</v>
      </c>
      <c r="E4">
        <v>0.158728571428571</v>
      </c>
      <c r="F4">
        <v>31.4828571428571</v>
      </c>
    </row>
    <row r="5" spans="1:6">
      <c r="A5">
        <v>16175250812</v>
      </c>
      <c r="B5">
        <v>40178.89</v>
      </c>
      <c r="C5">
        <v>1830</v>
      </c>
      <c r="D5">
        <v>8227</v>
      </c>
      <c r="E5">
        <v>0.103057142857143</v>
      </c>
      <c r="F5">
        <v>41.3571428571429</v>
      </c>
    </row>
    <row r="6" spans="1:6">
      <c r="A6">
        <v>17059283658</v>
      </c>
      <c r="B6">
        <v>23305.46</v>
      </c>
      <c r="C6">
        <v>2699</v>
      </c>
      <c r="D6">
        <v>12772</v>
      </c>
      <c r="E6">
        <v>0.136171428571429</v>
      </c>
      <c r="F6">
        <v>13.4257142857143</v>
      </c>
    </row>
    <row r="7" spans="1:6">
      <c r="A7">
        <v>17609656669</v>
      </c>
      <c r="B7">
        <v>7693.92</v>
      </c>
      <c r="C7">
        <v>396</v>
      </c>
      <c r="D7">
        <v>3316</v>
      </c>
      <c r="E7">
        <v>0.0929</v>
      </c>
      <c r="F7">
        <v>24.385</v>
      </c>
    </row>
    <row r="8" spans="1:6">
      <c r="A8">
        <v>17609664652</v>
      </c>
      <c r="B8">
        <v>10546.25</v>
      </c>
      <c r="C8">
        <v>1587</v>
      </c>
      <c r="D8">
        <v>5726</v>
      </c>
      <c r="E8">
        <v>0.179857142857143</v>
      </c>
      <c r="F8">
        <v>10.3685714285714</v>
      </c>
    </row>
    <row r="9" spans="1:6">
      <c r="A9">
        <v>17609716325</v>
      </c>
      <c r="B9">
        <v>25948.47</v>
      </c>
      <c r="C9">
        <v>1720</v>
      </c>
      <c r="D9">
        <v>1780</v>
      </c>
      <c r="E9">
        <v>0.224214285714286</v>
      </c>
      <c r="F9">
        <v>65.0942857142857</v>
      </c>
    </row>
    <row r="10" spans="1:6">
      <c r="A10">
        <v>17609756261</v>
      </c>
      <c r="B10">
        <v>82682.3</v>
      </c>
      <c r="C10">
        <v>9935</v>
      </c>
      <c r="D10">
        <v>18780</v>
      </c>
      <c r="E10">
        <v>0.160714285714286</v>
      </c>
      <c r="F10">
        <v>26.4171428571429</v>
      </c>
    </row>
    <row r="11" spans="1:6">
      <c r="A11">
        <v>17609784091</v>
      </c>
      <c r="B11">
        <v>255</v>
      </c>
      <c r="C11">
        <v>39</v>
      </c>
      <c r="D11">
        <v>16</v>
      </c>
      <c r="E11">
        <v>0.25</v>
      </c>
      <c r="F11">
        <v>63.75</v>
      </c>
    </row>
    <row r="12" spans="1:6">
      <c r="A12">
        <v>17609832853</v>
      </c>
      <c r="B12">
        <v>60727.68</v>
      </c>
      <c r="C12">
        <v>20641</v>
      </c>
      <c r="D12">
        <v>45606</v>
      </c>
      <c r="E12">
        <v>0.278871428571429</v>
      </c>
      <c r="F12">
        <v>4.78571428571429</v>
      </c>
    </row>
    <row r="13" spans="1:6">
      <c r="A13">
        <v>17609936348</v>
      </c>
      <c r="B13">
        <v>6442.26</v>
      </c>
      <c r="C13">
        <v>2307</v>
      </c>
      <c r="D13">
        <v>5533</v>
      </c>
      <c r="E13">
        <v>0.205385714285714</v>
      </c>
      <c r="F13">
        <v>5.80857142857143</v>
      </c>
    </row>
    <row r="14" spans="1:6">
      <c r="A14">
        <v>17609980146</v>
      </c>
      <c r="B14">
        <v>12488.05</v>
      </c>
      <c r="C14">
        <v>3816</v>
      </c>
      <c r="D14">
        <v>10320</v>
      </c>
      <c r="E14">
        <v>0.264942857142857</v>
      </c>
      <c r="F14">
        <v>4.6</v>
      </c>
    </row>
    <row r="15" spans="1:6">
      <c r="A15">
        <v>17704561464</v>
      </c>
      <c r="B15">
        <v>256167.7</v>
      </c>
      <c r="C15">
        <v>18010</v>
      </c>
      <c r="D15">
        <v>51185</v>
      </c>
      <c r="E15">
        <v>0.2123</v>
      </c>
      <c r="F15">
        <v>23.8685714285714</v>
      </c>
    </row>
    <row r="16" spans="1:6">
      <c r="A16">
        <v>18943200386</v>
      </c>
      <c r="B16">
        <v>23835.73</v>
      </c>
      <c r="C16">
        <v>5812</v>
      </c>
      <c r="D16">
        <v>13434</v>
      </c>
      <c r="E16">
        <v>0.275657142857143</v>
      </c>
      <c r="F16">
        <v>6.62</v>
      </c>
    </row>
    <row r="17" spans="1:6">
      <c r="A17">
        <v>19539059607</v>
      </c>
      <c r="B17">
        <v>168438.66</v>
      </c>
      <c r="C17">
        <v>8940</v>
      </c>
      <c r="D17">
        <v>32959</v>
      </c>
      <c r="E17">
        <v>0.143685714285714</v>
      </c>
      <c r="F17">
        <v>34.68</v>
      </c>
    </row>
    <row r="18" spans="1:6">
      <c r="A18">
        <v>23563696066</v>
      </c>
      <c r="B18">
        <v>57</v>
      </c>
      <c r="C18">
        <v>19</v>
      </c>
      <c r="D18">
        <v>10</v>
      </c>
      <c r="E18">
        <v>0.3</v>
      </c>
      <c r="F18">
        <v>19</v>
      </c>
    </row>
    <row r="19" spans="1:6">
      <c r="A19">
        <v>37253526527</v>
      </c>
      <c r="B19">
        <v>95926.94</v>
      </c>
      <c r="C19">
        <v>8598</v>
      </c>
      <c r="D19">
        <v>26743</v>
      </c>
      <c r="E19">
        <v>0.260571428571429</v>
      </c>
      <c r="F19">
        <v>14.0471428571429</v>
      </c>
    </row>
    <row r="20" spans="1:6">
      <c r="A20">
        <v>37253770022</v>
      </c>
      <c r="B20">
        <v>14417.49</v>
      </c>
      <c r="C20">
        <v>2064</v>
      </c>
      <c r="D20">
        <v>4229</v>
      </c>
      <c r="E20">
        <v>0.204442857142857</v>
      </c>
      <c r="F20">
        <v>16.6271428571429</v>
      </c>
    </row>
    <row r="21" spans="1:6">
      <c r="A21">
        <v>37254243740</v>
      </c>
      <c r="B21">
        <v>25797.76</v>
      </c>
      <c r="C21">
        <v>1662</v>
      </c>
      <c r="D21">
        <v>6500</v>
      </c>
      <c r="E21">
        <v>0.130571428571429</v>
      </c>
      <c r="F21">
        <v>30.48</v>
      </c>
    </row>
    <row r="22" spans="1:6">
      <c r="A22">
        <v>37318730769</v>
      </c>
      <c r="B22">
        <v>196564.44</v>
      </c>
      <c r="C22">
        <v>16079</v>
      </c>
      <c r="D22">
        <v>48494</v>
      </c>
      <c r="E22">
        <v>0.199085714285714</v>
      </c>
      <c r="F22">
        <v>20.4357142857143</v>
      </c>
    </row>
    <row r="23" spans="1:6">
      <c r="A23">
        <v>39290708556</v>
      </c>
      <c r="B23">
        <v>804688.32</v>
      </c>
      <c r="C23">
        <v>12367</v>
      </c>
      <c r="D23">
        <v>89224</v>
      </c>
      <c r="E23">
        <v>0.0830142857142857</v>
      </c>
      <c r="F23">
        <v>108.914285714286</v>
      </c>
    </row>
    <row r="24" spans="1:6">
      <c r="A24">
        <v>39788807046</v>
      </c>
      <c r="B24">
        <v>91563.73</v>
      </c>
      <c r="C24">
        <v>6907</v>
      </c>
      <c r="D24">
        <v>28857</v>
      </c>
      <c r="E24">
        <v>0.155614285714286</v>
      </c>
      <c r="F24">
        <v>21.1271428571429</v>
      </c>
    </row>
    <row r="25" spans="1:6">
      <c r="A25">
        <v>39800042951</v>
      </c>
      <c r="B25">
        <v>92668.34</v>
      </c>
      <c r="C25">
        <v>3972</v>
      </c>
      <c r="D25">
        <v>11576</v>
      </c>
      <c r="E25">
        <v>0.157628571428571</v>
      </c>
      <c r="F25">
        <v>51.9257142857143</v>
      </c>
    </row>
    <row r="26" spans="1:6">
      <c r="A26">
        <v>39829692578</v>
      </c>
      <c r="B26">
        <v>66400.4</v>
      </c>
      <c r="C26">
        <v>6582</v>
      </c>
      <c r="D26">
        <v>13788</v>
      </c>
      <c r="E26">
        <v>0.204371428571429</v>
      </c>
      <c r="F26">
        <v>25.4414285714286</v>
      </c>
    </row>
    <row r="27" spans="1:6">
      <c r="A27">
        <v>40596755110</v>
      </c>
      <c r="B27">
        <v>124744.74</v>
      </c>
      <c r="C27">
        <v>6414</v>
      </c>
      <c r="D27">
        <v>78200</v>
      </c>
      <c r="E27">
        <v>0.0704571428571429</v>
      </c>
      <c r="F27">
        <v>22.7685714285714</v>
      </c>
    </row>
    <row r="28" spans="1:6">
      <c r="A28">
        <v>40611478319</v>
      </c>
      <c r="B28">
        <v>244557.78</v>
      </c>
      <c r="C28">
        <v>3395</v>
      </c>
      <c r="D28">
        <v>30723</v>
      </c>
      <c r="E28">
        <v>0.0781857142857143</v>
      </c>
      <c r="F28">
        <v>103.238571428571</v>
      </c>
    </row>
    <row r="29" spans="1:6">
      <c r="A29">
        <v>41141176393</v>
      </c>
      <c r="B29">
        <v>1979493.39</v>
      </c>
      <c r="C29">
        <v>40452</v>
      </c>
      <c r="D29">
        <v>214130</v>
      </c>
      <c r="E29">
        <v>0.118157142857143</v>
      </c>
      <c r="F29">
        <v>79.5657142857143</v>
      </c>
    </row>
    <row r="30" spans="1:6">
      <c r="A30">
        <v>42300643952</v>
      </c>
      <c r="B30">
        <v>19198.84</v>
      </c>
      <c r="C30">
        <v>412</v>
      </c>
      <c r="D30">
        <v>4364</v>
      </c>
      <c r="E30">
        <v>0.0740571428571429</v>
      </c>
      <c r="F30">
        <v>62.1614285714286</v>
      </c>
    </row>
    <row r="31" spans="1:6">
      <c r="A31">
        <v>42301063223</v>
      </c>
      <c r="B31">
        <v>4613.49</v>
      </c>
      <c r="C31">
        <v>273</v>
      </c>
      <c r="D31">
        <v>2335</v>
      </c>
      <c r="E31">
        <v>0.0853285714285714</v>
      </c>
      <c r="F31">
        <v>22.5671428571429</v>
      </c>
    </row>
    <row r="32" spans="1:6">
      <c r="A32">
        <v>42759737847</v>
      </c>
      <c r="B32">
        <v>134682.89</v>
      </c>
      <c r="C32">
        <v>2127</v>
      </c>
      <c r="D32">
        <v>23079</v>
      </c>
      <c r="E32">
        <v>0.0737</v>
      </c>
      <c r="F32">
        <v>81.3971428571429</v>
      </c>
    </row>
    <row r="33" spans="1:6">
      <c r="A33">
        <v>43893226461</v>
      </c>
      <c r="B33">
        <v>38870.79</v>
      </c>
      <c r="C33">
        <v>5218</v>
      </c>
      <c r="D33">
        <v>11961</v>
      </c>
      <c r="E33">
        <v>0.205214285714286</v>
      </c>
      <c r="F33">
        <v>15.7642857142857</v>
      </c>
    </row>
    <row r="34" spans="1:6">
      <c r="A34">
        <v>43988989706</v>
      </c>
      <c r="B34">
        <v>119008.47</v>
      </c>
      <c r="C34">
        <v>21449</v>
      </c>
      <c r="D34">
        <v>61448</v>
      </c>
      <c r="E34">
        <v>0.3</v>
      </c>
      <c r="F34">
        <v>6.45857142857143</v>
      </c>
    </row>
    <row r="35" spans="1:6">
      <c r="A35">
        <v>520538406051</v>
      </c>
      <c r="B35">
        <v>202947.81</v>
      </c>
      <c r="C35">
        <v>3214</v>
      </c>
      <c r="D35">
        <v>34565</v>
      </c>
      <c r="E35">
        <v>0.0604142857142857</v>
      </c>
      <c r="F35">
        <v>96.2457142857143</v>
      </c>
    </row>
    <row r="36" spans="1:6">
      <c r="A36">
        <v>521804256985</v>
      </c>
      <c r="B36">
        <v>207839.85</v>
      </c>
      <c r="C36">
        <v>3934</v>
      </c>
      <c r="D36">
        <v>30497</v>
      </c>
      <c r="E36">
        <v>0.0882857142857143</v>
      </c>
      <c r="F36">
        <v>77.3771428571429</v>
      </c>
    </row>
    <row r="37" spans="1:6">
      <c r="A37">
        <v>521869636173</v>
      </c>
      <c r="B37">
        <v>53666.58</v>
      </c>
      <c r="C37">
        <v>1769</v>
      </c>
      <c r="D37">
        <v>8563</v>
      </c>
      <c r="E37">
        <v>0.161228571428571</v>
      </c>
      <c r="F37">
        <v>39.7085714285714</v>
      </c>
    </row>
    <row r="38" spans="1:6">
      <c r="A38">
        <v>523138079161</v>
      </c>
      <c r="B38">
        <v>1487.19</v>
      </c>
      <c r="C38">
        <v>242</v>
      </c>
      <c r="D38">
        <v>1989</v>
      </c>
      <c r="E38">
        <v>0.0857428571428572</v>
      </c>
      <c r="F38">
        <v>9.59428571428571</v>
      </c>
    </row>
    <row r="39" spans="1:6">
      <c r="A39">
        <v>524754970729</v>
      </c>
      <c r="B39">
        <v>13640.21</v>
      </c>
      <c r="C39">
        <v>364</v>
      </c>
      <c r="D39">
        <v>4712</v>
      </c>
      <c r="E39">
        <v>0.0513428571428572</v>
      </c>
      <c r="F39">
        <v>56.61</v>
      </c>
    </row>
    <row r="40" spans="1:6">
      <c r="A40">
        <v>525000115434</v>
      </c>
      <c r="B40">
        <v>305462.41</v>
      </c>
      <c r="C40">
        <v>24378</v>
      </c>
      <c r="D40">
        <v>72858</v>
      </c>
      <c r="E40">
        <v>0.281471428571429</v>
      </c>
      <c r="F40">
        <v>14.9957142857143</v>
      </c>
    </row>
    <row r="41" spans="1:6">
      <c r="A41">
        <v>525048016525</v>
      </c>
      <c r="B41">
        <v>48138.38</v>
      </c>
      <c r="C41">
        <v>2377</v>
      </c>
      <c r="D41">
        <v>8905</v>
      </c>
      <c r="E41">
        <v>0.127542857142857</v>
      </c>
      <c r="F41">
        <v>42.0142857142857</v>
      </c>
    </row>
    <row r="42" spans="1:6">
      <c r="A42">
        <v>525281347377</v>
      </c>
      <c r="B42">
        <v>932.77</v>
      </c>
      <c r="C42">
        <v>28</v>
      </c>
      <c r="D42">
        <v>274</v>
      </c>
      <c r="E42">
        <v>0.0809</v>
      </c>
      <c r="F42">
        <v>44.2866666666667</v>
      </c>
    </row>
    <row r="43" spans="1:6">
      <c r="A43">
        <v>526145930115</v>
      </c>
      <c r="B43">
        <v>37026.42</v>
      </c>
      <c r="C43">
        <v>566</v>
      </c>
      <c r="D43">
        <v>5118</v>
      </c>
      <c r="E43">
        <v>0.0876571428571429</v>
      </c>
      <c r="F43">
        <v>82.3714285714286</v>
      </c>
    </row>
    <row r="44" spans="1:6">
      <c r="A44">
        <v>527119411115</v>
      </c>
      <c r="B44">
        <v>5536.73</v>
      </c>
      <c r="C44">
        <v>130</v>
      </c>
      <c r="D44">
        <v>483</v>
      </c>
      <c r="E44">
        <v>0.187571428571429</v>
      </c>
      <c r="F44">
        <v>59.2657142857143</v>
      </c>
    </row>
    <row r="45" spans="1:6">
      <c r="A45">
        <v>527169293681</v>
      </c>
      <c r="B45">
        <v>7780.39</v>
      </c>
      <c r="C45">
        <v>239</v>
      </c>
      <c r="D45">
        <v>3849</v>
      </c>
      <c r="E45">
        <v>0.0202142857142857</v>
      </c>
      <c r="F45">
        <v>77.7385714285714</v>
      </c>
    </row>
    <row r="46" spans="1:6">
      <c r="A46">
        <v>527183564590</v>
      </c>
      <c r="B46">
        <v>8970.71</v>
      </c>
      <c r="C46">
        <v>143</v>
      </c>
      <c r="D46">
        <v>858</v>
      </c>
      <c r="E46">
        <v>0.125114285714286</v>
      </c>
      <c r="F46">
        <v>86.9514285714286</v>
      </c>
    </row>
    <row r="47" spans="1:6">
      <c r="A47">
        <v>527678427514</v>
      </c>
      <c r="B47">
        <v>17227.23</v>
      </c>
      <c r="C47">
        <v>439</v>
      </c>
      <c r="D47">
        <v>2131</v>
      </c>
      <c r="E47">
        <v>0.151614285714286</v>
      </c>
      <c r="F47">
        <v>52.7342857142857</v>
      </c>
    </row>
    <row r="48" spans="1:6">
      <c r="A48">
        <v>527719726342</v>
      </c>
      <c r="B48">
        <v>8143.18</v>
      </c>
      <c r="C48">
        <v>137</v>
      </c>
      <c r="D48">
        <v>527</v>
      </c>
      <c r="E48">
        <v>0.1112</v>
      </c>
      <c r="F48">
        <v>153.608571428571</v>
      </c>
    </row>
    <row r="49" spans="1:6">
      <c r="A49">
        <v>527733177957</v>
      </c>
      <c r="B49">
        <v>19453</v>
      </c>
      <c r="C49">
        <v>672</v>
      </c>
      <c r="D49">
        <v>2484</v>
      </c>
      <c r="E49">
        <v>0.1799</v>
      </c>
      <c r="F49">
        <v>41.7571428571429</v>
      </c>
    </row>
    <row r="50" spans="1:6">
      <c r="A50">
        <v>527733221669</v>
      </c>
      <c r="B50">
        <v>3955.29</v>
      </c>
      <c r="C50">
        <v>106</v>
      </c>
      <c r="D50">
        <v>622</v>
      </c>
      <c r="E50">
        <v>0.141357142857143</v>
      </c>
      <c r="F50">
        <v>44.7042857142857</v>
      </c>
    </row>
    <row r="51" spans="1:6">
      <c r="A51">
        <v>527733377421</v>
      </c>
      <c r="B51">
        <v>668.55</v>
      </c>
      <c r="C51">
        <v>15</v>
      </c>
      <c r="D51">
        <v>111</v>
      </c>
      <c r="E51">
        <v>0.0984333333333333</v>
      </c>
      <c r="F51">
        <v>50.1566666666667</v>
      </c>
    </row>
    <row r="52" spans="1:6">
      <c r="A52">
        <v>527733381602</v>
      </c>
      <c r="B52">
        <v>6022.91</v>
      </c>
      <c r="C52">
        <v>265</v>
      </c>
      <c r="D52">
        <v>4868</v>
      </c>
      <c r="E52">
        <v>0.0343571428571429</v>
      </c>
      <c r="F52">
        <v>34.5785714285714</v>
      </c>
    </row>
    <row r="53" spans="1:6">
      <c r="A53">
        <v>527733589105</v>
      </c>
      <c r="B53">
        <v>61849.67</v>
      </c>
      <c r="C53">
        <v>4782</v>
      </c>
      <c r="D53">
        <v>12472</v>
      </c>
      <c r="E53">
        <v>0.222971428571429</v>
      </c>
      <c r="F53">
        <v>22.3185714285714</v>
      </c>
    </row>
    <row r="54" spans="1:6">
      <c r="A54">
        <v>527733653043</v>
      </c>
      <c r="B54">
        <v>177477.1</v>
      </c>
      <c r="C54">
        <v>11868</v>
      </c>
      <c r="D54">
        <v>32215</v>
      </c>
      <c r="E54">
        <v>0.230728571428571</v>
      </c>
      <c r="F54">
        <v>23.9014285714286</v>
      </c>
    </row>
    <row r="55" spans="1:6">
      <c r="A55">
        <v>527990475963</v>
      </c>
      <c r="B55">
        <v>55009.62</v>
      </c>
      <c r="C55">
        <v>1001</v>
      </c>
      <c r="D55">
        <v>6448</v>
      </c>
      <c r="E55">
        <v>0.1238</v>
      </c>
      <c r="F55">
        <v>70.4114285714286</v>
      </c>
    </row>
    <row r="56" spans="1:6">
      <c r="A56">
        <v>527990607768</v>
      </c>
      <c r="B56">
        <v>1628.57</v>
      </c>
      <c r="C56">
        <v>59</v>
      </c>
      <c r="D56">
        <v>357</v>
      </c>
      <c r="E56">
        <v>0.114757142857143</v>
      </c>
      <c r="F56">
        <v>35.5642857142857</v>
      </c>
    </row>
    <row r="57" spans="1:6">
      <c r="A57">
        <v>527990679684</v>
      </c>
      <c r="B57">
        <v>60292.55</v>
      </c>
      <c r="C57">
        <v>2167</v>
      </c>
      <c r="D57">
        <v>10387</v>
      </c>
      <c r="E57">
        <v>0.1914</v>
      </c>
      <c r="F57">
        <v>30.5142857142857</v>
      </c>
    </row>
    <row r="58" spans="1:6">
      <c r="A58">
        <v>527990951359</v>
      </c>
      <c r="B58">
        <v>39852.97</v>
      </c>
      <c r="C58">
        <v>695</v>
      </c>
      <c r="D58">
        <v>2056</v>
      </c>
      <c r="E58">
        <v>0.212371428571429</v>
      </c>
      <c r="F58">
        <v>94.3728571428571</v>
      </c>
    </row>
    <row r="59" spans="1:6">
      <c r="A59">
        <v>528032990563</v>
      </c>
      <c r="B59">
        <v>2179.86</v>
      </c>
      <c r="C59">
        <v>106</v>
      </c>
      <c r="D59">
        <v>559</v>
      </c>
      <c r="E59">
        <v>0.145142857142857</v>
      </c>
      <c r="F59">
        <v>27.2471428571429</v>
      </c>
    </row>
    <row r="60" spans="1:6">
      <c r="A60">
        <v>528033010612</v>
      </c>
      <c r="B60">
        <v>40390.73</v>
      </c>
      <c r="C60">
        <v>490</v>
      </c>
      <c r="D60">
        <v>9715</v>
      </c>
      <c r="E60">
        <v>0.0340142857142857</v>
      </c>
      <c r="F60">
        <v>125.232857142857</v>
      </c>
    </row>
    <row r="61" spans="1:6">
      <c r="A61">
        <v>528033014551</v>
      </c>
      <c r="B61">
        <v>1412.83</v>
      </c>
      <c r="C61">
        <v>42</v>
      </c>
      <c r="D61">
        <v>290</v>
      </c>
      <c r="E61">
        <v>0.100428571428571</v>
      </c>
      <c r="F61">
        <v>83.9957142857143</v>
      </c>
    </row>
    <row r="62" spans="1:6">
      <c r="A62">
        <v>528033190141</v>
      </c>
      <c r="B62">
        <v>913.67</v>
      </c>
      <c r="C62">
        <v>21</v>
      </c>
      <c r="D62">
        <v>287</v>
      </c>
      <c r="E62">
        <v>0.04545</v>
      </c>
      <c r="F62">
        <v>76.1633333333333</v>
      </c>
    </row>
    <row r="63" spans="1:6">
      <c r="A63">
        <v>528046969601</v>
      </c>
      <c r="B63">
        <v>8503.8</v>
      </c>
      <c r="C63">
        <v>500</v>
      </c>
      <c r="D63">
        <v>1160</v>
      </c>
      <c r="E63">
        <v>0.182057142857143</v>
      </c>
      <c r="F63">
        <v>43.5071428571429</v>
      </c>
    </row>
    <row r="64" spans="1:6">
      <c r="A64">
        <v>528047125345</v>
      </c>
      <c r="B64">
        <v>11441.91</v>
      </c>
      <c r="C64">
        <v>220</v>
      </c>
      <c r="D64">
        <v>1531</v>
      </c>
      <c r="E64">
        <v>0.0998714285714286</v>
      </c>
      <c r="F64">
        <v>76.8042857142857</v>
      </c>
    </row>
    <row r="65" spans="1:6">
      <c r="A65">
        <v>528047181291</v>
      </c>
      <c r="B65">
        <v>4204.21</v>
      </c>
      <c r="C65">
        <v>97</v>
      </c>
      <c r="D65">
        <v>543</v>
      </c>
      <c r="E65">
        <v>0.151185714285714</v>
      </c>
      <c r="F65">
        <v>53.4957142857143</v>
      </c>
    </row>
    <row r="66" spans="1:6">
      <c r="A66">
        <v>528064196860</v>
      </c>
      <c r="B66">
        <v>5133.27</v>
      </c>
      <c r="C66">
        <v>77</v>
      </c>
      <c r="D66">
        <v>513</v>
      </c>
      <c r="E66">
        <v>0.0970142857142857</v>
      </c>
      <c r="F66">
        <v>96.2771428571429</v>
      </c>
    </row>
    <row r="67" spans="1:6">
      <c r="A67">
        <v>528064232769</v>
      </c>
      <c r="B67">
        <v>8509.52</v>
      </c>
      <c r="C67">
        <v>186</v>
      </c>
      <c r="D67">
        <v>806</v>
      </c>
      <c r="E67">
        <v>0.113042857142857</v>
      </c>
      <c r="F67">
        <v>97.26</v>
      </c>
    </row>
    <row r="68" spans="1:6">
      <c r="A68">
        <v>528064336529</v>
      </c>
      <c r="B68">
        <v>35218.05</v>
      </c>
      <c r="C68">
        <v>1319</v>
      </c>
      <c r="D68">
        <v>6923</v>
      </c>
      <c r="E68">
        <v>0.163542857142857</v>
      </c>
      <c r="F68">
        <v>31.8914285714286</v>
      </c>
    </row>
    <row r="69" spans="1:6">
      <c r="A69">
        <v>528064556251</v>
      </c>
      <c r="B69">
        <v>2808.73</v>
      </c>
      <c r="C69">
        <v>96</v>
      </c>
      <c r="D69">
        <v>640</v>
      </c>
      <c r="E69">
        <v>0.147728571428571</v>
      </c>
      <c r="F69">
        <v>30.4828571428571</v>
      </c>
    </row>
    <row r="70" spans="1:6">
      <c r="A70">
        <v>528778018743</v>
      </c>
      <c r="B70">
        <v>378547.71</v>
      </c>
      <c r="C70">
        <v>7324</v>
      </c>
      <c r="D70">
        <v>38926</v>
      </c>
      <c r="E70">
        <v>0.1176</v>
      </c>
      <c r="F70">
        <v>83.69</v>
      </c>
    </row>
    <row r="71" spans="1:6">
      <c r="A71">
        <v>535688693680</v>
      </c>
      <c r="B71">
        <v>86934.31</v>
      </c>
      <c r="C71">
        <v>1266</v>
      </c>
      <c r="D71">
        <v>14574</v>
      </c>
      <c r="E71">
        <v>0.0773857142857143</v>
      </c>
      <c r="F71">
        <v>88.1914285714286</v>
      </c>
    </row>
    <row r="72" spans="1:6">
      <c r="A72">
        <v>537537256568</v>
      </c>
      <c r="B72">
        <v>36396.4</v>
      </c>
      <c r="C72">
        <v>1777</v>
      </c>
      <c r="D72">
        <v>14106</v>
      </c>
      <c r="E72">
        <v>0.0903428571428571</v>
      </c>
      <c r="F72">
        <v>29.3585714285714</v>
      </c>
    </row>
    <row r="73" spans="1:6">
      <c r="A73">
        <v>537752882633</v>
      </c>
      <c r="B73">
        <v>1581616.02</v>
      </c>
      <c r="C73">
        <v>29156</v>
      </c>
      <c r="D73">
        <v>232204</v>
      </c>
      <c r="E73">
        <v>0.0884666666666667</v>
      </c>
      <c r="F73">
        <v>79.6466666666667</v>
      </c>
    </row>
    <row r="74" spans="1:6">
      <c r="A74">
        <v>537824984434</v>
      </c>
      <c r="B74">
        <v>32570.26</v>
      </c>
      <c r="C74">
        <v>3624</v>
      </c>
      <c r="D74">
        <v>16432</v>
      </c>
      <c r="E74">
        <v>0.151614285714286</v>
      </c>
      <c r="F74">
        <v>13.1471428571429</v>
      </c>
    </row>
    <row r="75" spans="1:6">
      <c r="A75">
        <v>537827368358</v>
      </c>
      <c r="B75">
        <v>99304.31</v>
      </c>
      <c r="C75">
        <v>5608</v>
      </c>
      <c r="D75">
        <v>16137</v>
      </c>
      <c r="E75">
        <v>0.2213</v>
      </c>
      <c r="F75">
        <v>28.1428571428571</v>
      </c>
    </row>
    <row r="76" spans="1:6">
      <c r="A76">
        <v>537843990110</v>
      </c>
      <c r="B76">
        <v>7255.39</v>
      </c>
      <c r="C76">
        <v>118</v>
      </c>
      <c r="D76">
        <v>1216</v>
      </c>
      <c r="E76">
        <v>0.0729857142857143</v>
      </c>
      <c r="F76">
        <v>83.9485714285714</v>
      </c>
    </row>
    <row r="77" spans="1:6">
      <c r="A77">
        <v>538192543595</v>
      </c>
      <c r="B77">
        <v>67421.4</v>
      </c>
      <c r="C77">
        <v>606</v>
      </c>
      <c r="D77">
        <v>9302</v>
      </c>
      <c r="E77">
        <v>0.0484285714285714</v>
      </c>
      <c r="F77">
        <v>147.921428571429</v>
      </c>
    </row>
    <row r="78" spans="1:6">
      <c r="A78">
        <v>538263950177</v>
      </c>
      <c r="B78">
        <v>403050.72</v>
      </c>
      <c r="C78">
        <v>2888</v>
      </c>
      <c r="D78">
        <v>28063</v>
      </c>
      <c r="E78">
        <v>0.0960571428571429</v>
      </c>
      <c r="F78">
        <v>152.022857142857</v>
      </c>
    </row>
    <row r="79" spans="1:6">
      <c r="A79">
        <v>538265230095</v>
      </c>
      <c r="B79">
        <v>529.85</v>
      </c>
      <c r="C79">
        <v>12</v>
      </c>
      <c r="D79">
        <v>92</v>
      </c>
      <c r="E79">
        <v>0.09842</v>
      </c>
      <c r="F79">
        <v>78.376</v>
      </c>
    </row>
    <row r="80" spans="1:6">
      <c r="A80">
        <v>538266122146</v>
      </c>
      <c r="B80">
        <v>41669.37</v>
      </c>
      <c r="C80">
        <v>471</v>
      </c>
      <c r="D80">
        <v>830</v>
      </c>
      <c r="E80">
        <v>0.246414285714286</v>
      </c>
      <c r="F80">
        <v>201.06</v>
      </c>
    </row>
    <row r="81" spans="1:6">
      <c r="A81">
        <v>538267926200</v>
      </c>
      <c r="B81">
        <v>2846.66</v>
      </c>
      <c r="C81">
        <v>35</v>
      </c>
      <c r="D81">
        <v>2877</v>
      </c>
      <c r="E81">
        <v>0.0115571428571429</v>
      </c>
      <c r="F81">
        <v>85.0414285714286</v>
      </c>
    </row>
    <row r="82" spans="1:6">
      <c r="A82">
        <v>538269442246</v>
      </c>
      <c r="B82">
        <v>35871.14</v>
      </c>
      <c r="C82">
        <v>395</v>
      </c>
      <c r="D82">
        <v>2194</v>
      </c>
      <c r="E82">
        <v>0.0889428571428571</v>
      </c>
      <c r="F82">
        <v>174.544285714286</v>
      </c>
    </row>
    <row r="83" spans="1:6">
      <c r="A83">
        <v>538305797734</v>
      </c>
      <c r="B83">
        <v>153758.57</v>
      </c>
      <c r="C83">
        <v>1173</v>
      </c>
      <c r="D83">
        <v>11304</v>
      </c>
      <c r="E83">
        <v>0.0931571428571429</v>
      </c>
      <c r="F83">
        <v>146.27</v>
      </c>
    </row>
    <row r="84" spans="1:6">
      <c r="A84">
        <v>538307169296</v>
      </c>
      <c r="B84">
        <v>31247.37</v>
      </c>
      <c r="C84">
        <v>327</v>
      </c>
      <c r="D84">
        <v>2602</v>
      </c>
      <c r="E84">
        <v>0.1001</v>
      </c>
      <c r="F84">
        <v>117.978571428571</v>
      </c>
    </row>
    <row r="85" spans="1:6">
      <c r="A85">
        <v>538312709167</v>
      </c>
      <c r="B85">
        <v>151470.79</v>
      </c>
      <c r="C85">
        <v>1241</v>
      </c>
      <c r="D85">
        <v>13389</v>
      </c>
      <c r="E85">
        <v>0.0886285714285714</v>
      </c>
      <c r="F85">
        <v>129.357142857143</v>
      </c>
    </row>
    <row r="86" spans="1:6">
      <c r="A86">
        <v>538314893621</v>
      </c>
      <c r="B86">
        <v>22696.02</v>
      </c>
      <c r="C86">
        <v>313</v>
      </c>
      <c r="D86">
        <v>3927</v>
      </c>
      <c r="E86">
        <v>0.0595571428571429</v>
      </c>
      <c r="F86">
        <v>98.2414285714286</v>
      </c>
    </row>
    <row r="87" spans="1:6">
      <c r="A87">
        <v>538349196723</v>
      </c>
      <c r="B87">
        <v>61975.04</v>
      </c>
      <c r="C87">
        <v>428</v>
      </c>
      <c r="D87">
        <v>4555</v>
      </c>
      <c r="E87">
        <v>0.0834857142857143</v>
      </c>
      <c r="F87">
        <v>165.338571428571</v>
      </c>
    </row>
    <row r="88" spans="1:6">
      <c r="A88">
        <v>538354076404</v>
      </c>
      <c r="B88">
        <v>90556.11</v>
      </c>
      <c r="C88">
        <v>1071</v>
      </c>
      <c r="D88">
        <v>11268</v>
      </c>
      <c r="E88">
        <v>0.0830285714285714</v>
      </c>
      <c r="F88">
        <v>97.3928571428571</v>
      </c>
    </row>
    <row r="89" spans="1:6">
      <c r="A89">
        <v>538927350752</v>
      </c>
      <c r="B89">
        <v>6508.32</v>
      </c>
      <c r="C89">
        <v>144</v>
      </c>
      <c r="D89">
        <v>1259</v>
      </c>
      <c r="E89">
        <v>0.107257142857143</v>
      </c>
      <c r="F89">
        <v>48.1928571428571</v>
      </c>
    </row>
    <row r="90" spans="1:6">
      <c r="A90">
        <v>539325022308</v>
      </c>
      <c r="B90">
        <v>107213.77</v>
      </c>
      <c r="C90">
        <v>1545</v>
      </c>
      <c r="D90">
        <v>9835</v>
      </c>
      <c r="E90">
        <v>0.112642857142857</v>
      </c>
      <c r="F90">
        <v>96.6928571428572</v>
      </c>
    </row>
    <row r="91" spans="1:6">
      <c r="A91">
        <v>539854510916</v>
      </c>
      <c r="B91">
        <v>226768.77</v>
      </c>
      <c r="C91">
        <v>4233</v>
      </c>
      <c r="D91">
        <v>28572</v>
      </c>
      <c r="E91">
        <v>0.104014285714286</v>
      </c>
      <c r="F91">
        <v>77.7414285714286</v>
      </c>
    </row>
    <row r="92" spans="1:6">
      <c r="A92">
        <v>541918489832</v>
      </c>
      <c r="B92">
        <v>16704.54</v>
      </c>
      <c r="C92">
        <v>446</v>
      </c>
      <c r="D92">
        <v>2733</v>
      </c>
      <c r="E92">
        <v>0.1305</v>
      </c>
      <c r="F92">
        <v>45.6085714285714</v>
      </c>
    </row>
    <row r="93" spans="1:6">
      <c r="A93">
        <v>542631276327</v>
      </c>
      <c r="B93">
        <v>5217.02</v>
      </c>
      <c r="C93">
        <v>134</v>
      </c>
      <c r="D93">
        <v>2494</v>
      </c>
      <c r="E93">
        <v>0.0462285714285714</v>
      </c>
      <c r="F93">
        <v>41.9828571428571</v>
      </c>
    </row>
    <row r="94" spans="1:6">
      <c r="A94">
        <v>544053639760</v>
      </c>
      <c r="B94">
        <v>32050.62</v>
      </c>
      <c r="C94">
        <v>1117</v>
      </c>
      <c r="D94">
        <v>8014</v>
      </c>
      <c r="E94">
        <v>0.101828571428571</v>
      </c>
      <c r="F94">
        <v>40.0128571428571</v>
      </c>
    </row>
    <row r="95" spans="1:6">
      <c r="A95">
        <v>547190677216</v>
      </c>
      <c r="B95">
        <v>4889.56</v>
      </c>
      <c r="C95">
        <v>196</v>
      </c>
      <c r="D95">
        <v>632</v>
      </c>
      <c r="E95">
        <v>0.291485714285714</v>
      </c>
      <c r="F95">
        <v>26.6942857142857</v>
      </c>
    </row>
    <row r="96" spans="1:6">
      <c r="A96">
        <v>548003777683</v>
      </c>
      <c r="B96">
        <v>53973.86</v>
      </c>
      <c r="C96">
        <v>2512</v>
      </c>
      <c r="D96">
        <v>9187</v>
      </c>
      <c r="E96">
        <v>0.189757142857143</v>
      </c>
      <c r="F96">
        <v>30.9628571428572</v>
      </c>
    </row>
    <row r="97" spans="1:6">
      <c r="A97">
        <v>548659653553</v>
      </c>
      <c r="B97">
        <v>42414.75</v>
      </c>
      <c r="C97">
        <v>703</v>
      </c>
      <c r="D97">
        <v>4756</v>
      </c>
      <c r="E97">
        <v>0.100414285714286</v>
      </c>
      <c r="F97">
        <v>89.7085714285714</v>
      </c>
    </row>
    <row r="98" spans="1:6">
      <c r="A98">
        <v>553066686610</v>
      </c>
      <c r="B98">
        <v>16416.44</v>
      </c>
      <c r="C98">
        <v>1189</v>
      </c>
      <c r="D98">
        <v>4693</v>
      </c>
      <c r="E98">
        <v>0.218757142857143</v>
      </c>
      <c r="F98">
        <v>16.0771428571429</v>
      </c>
    </row>
    <row r="99" spans="1:6">
      <c r="A99">
        <v>554217085959</v>
      </c>
      <c r="B99">
        <v>4441.46</v>
      </c>
      <c r="C99">
        <v>108</v>
      </c>
      <c r="D99">
        <v>827</v>
      </c>
      <c r="E99">
        <v>0.0917</v>
      </c>
      <c r="F99">
        <v>61.9228571428572</v>
      </c>
    </row>
    <row r="100" spans="1:6">
      <c r="A100">
        <v>554765196730</v>
      </c>
      <c r="B100">
        <v>150115.11</v>
      </c>
      <c r="C100">
        <v>8584</v>
      </c>
      <c r="D100">
        <v>27847</v>
      </c>
      <c r="E100">
        <v>0.160885714285714</v>
      </c>
      <c r="F100">
        <v>33.7042857142857</v>
      </c>
    </row>
    <row r="101" spans="1:6">
      <c r="A101">
        <v>554877274741</v>
      </c>
      <c r="B101">
        <v>541781.47</v>
      </c>
      <c r="C101">
        <v>12113</v>
      </c>
      <c r="D101">
        <v>79738</v>
      </c>
      <c r="E101">
        <v>0.0623857142857143</v>
      </c>
      <c r="F101">
        <v>91.3542857142857</v>
      </c>
    </row>
    <row r="102" spans="1:6">
      <c r="A102">
        <v>555055329886</v>
      </c>
      <c r="B102">
        <v>300613.03</v>
      </c>
      <c r="C102">
        <v>6577</v>
      </c>
      <c r="D102">
        <v>47937</v>
      </c>
      <c r="E102">
        <v>0.0779285714285714</v>
      </c>
      <c r="F102">
        <v>74.6014285714286</v>
      </c>
    </row>
    <row r="103" spans="1:6">
      <c r="A103">
        <v>555332266949</v>
      </c>
      <c r="B103">
        <v>325758.19</v>
      </c>
      <c r="C103">
        <v>6238</v>
      </c>
      <c r="D103">
        <v>70291</v>
      </c>
      <c r="E103">
        <v>0.0659571428571429</v>
      </c>
      <c r="F103">
        <v>74.0957142857143</v>
      </c>
    </row>
    <row r="104" spans="1:6">
      <c r="A104">
        <v>555904462655</v>
      </c>
      <c r="B104">
        <v>19400.89</v>
      </c>
      <c r="C104">
        <v>1551</v>
      </c>
      <c r="D104">
        <v>6623</v>
      </c>
      <c r="E104">
        <v>0.183128571428571</v>
      </c>
      <c r="F104">
        <v>16.0142857142857</v>
      </c>
    </row>
    <row r="105" spans="1:6">
      <c r="A105">
        <v>555905162970</v>
      </c>
      <c r="B105">
        <v>32367.56</v>
      </c>
      <c r="C105">
        <v>592</v>
      </c>
      <c r="D105">
        <v>19413</v>
      </c>
      <c r="E105">
        <v>0.0224714285714286</v>
      </c>
      <c r="F105">
        <v>74.9514285714286</v>
      </c>
    </row>
    <row r="106" spans="1:6">
      <c r="A106">
        <v>556322528534</v>
      </c>
      <c r="B106">
        <v>332.5</v>
      </c>
      <c r="C106">
        <v>30</v>
      </c>
      <c r="D106">
        <v>3166</v>
      </c>
      <c r="E106">
        <v>0.006725</v>
      </c>
      <c r="F106">
        <v>15.6525</v>
      </c>
    </row>
    <row r="107" spans="1:6">
      <c r="A107">
        <v>556389065398</v>
      </c>
      <c r="B107">
        <v>21108.03</v>
      </c>
      <c r="C107">
        <v>854</v>
      </c>
      <c r="D107">
        <v>3885</v>
      </c>
      <c r="E107">
        <v>0.140085714285714</v>
      </c>
      <c r="F107">
        <v>38.6671428571429</v>
      </c>
    </row>
    <row r="108" spans="1:6">
      <c r="A108">
        <v>559325430280</v>
      </c>
      <c r="B108">
        <v>42266.1</v>
      </c>
      <c r="C108">
        <v>1238</v>
      </c>
      <c r="D108">
        <v>5688</v>
      </c>
      <c r="E108">
        <v>0.179871428571429</v>
      </c>
      <c r="F108">
        <v>42.4757142857143</v>
      </c>
    </row>
    <row r="109" spans="1:6">
      <c r="A109">
        <v>559686121121</v>
      </c>
      <c r="B109">
        <v>34472.17</v>
      </c>
      <c r="C109">
        <v>291</v>
      </c>
      <c r="D109">
        <v>1674</v>
      </c>
      <c r="E109">
        <v>0.100571428571429</v>
      </c>
      <c r="F109">
        <v>202.194285714286</v>
      </c>
    </row>
    <row r="110" spans="1:6">
      <c r="A110">
        <v>562374577568</v>
      </c>
      <c r="B110">
        <v>25049.38</v>
      </c>
      <c r="C110">
        <v>505</v>
      </c>
      <c r="D110">
        <v>4206</v>
      </c>
      <c r="E110">
        <v>0.0981857142857143</v>
      </c>
      <c r="F110">
        <v>61.5</v>
      </c>
    </row>
    <row r="111" spans="1:6">
      <c r="A111">
        <v>562674596108</v>
      </c>
      <c r="B111">
        <v>42636.52</v>
      </c>
      <c r="C111">
        <v>1240</v>
      </c>
      <c r="D111">
        <v>8827</v>
      </c>
      <c r="E111">
        <v>0.100042857142857</v>
      </c>
      <c r="F111">
        <v>48.1928571428571</v>
      </c>
    </row>
    <row r="112" spans="1:6">
      <c r="A112">
        <v>563834177641</v>
      </c>
      <c r="B112">
        <v>107569.75</v>
      </c>
      <c r="C112">
        <v>766</v>
      </c>
      <c r="D112">
        <v>5040</v>
      </c>
      <c r="E112">
        <v>0.111914285714286</v>
      </c>
      <c r="F112">
        <v>192.711428571429</v>
      </c>
    </row>
    <row r="113" spans="1:6">
      <c r="A113">
        <v>563835009431</v>
      </c>
      <c r="B113">
        <v>35080.01</v>
      </c>
      <c r="C113">
        <v>477</v>
      </c>
      <c r="D113">
        <v>3822</v>
      </c>
      <c r="E113">
        <v>0.0950428571428571</v>
      </c>
      <c r="F113">
        <v>96.5071428571429</v>
      </c>
    </row>
    <row r="114" spans="1:6">
      <c r="A114">
        <v>564135111481</v>
      </c>
      <c r="B114">
        <v>66711.2</v>
      </c>
      <c r="C114">
        <v>566</v>
      </c>
      <c r="D114">
        <v>2900</v>
      </c>
      <c r="E114">
        <v>0.109185714285714</v>
      </c>
      <c r="F114">
        <v>196.665714285714</v>
      </c>
    </row>
    <row r="115" spans="1:6">
      <c r="A115">
        <v>564587383224</v>
      </c>
      <c r="B115">
        <v>1408236.58</v>
      </c>
      <c r="C115">
        <v>28918</v>
      </c>
      <c r="D115">
        <v>142639</v>
      </c>
      <c r="E115">
        <v>0.105428571428571</v>
      </c>
      <c r="F115">
        <v>91.3571428571429</v>
      </c>
    </row>
    <row r="116" spans="1:6">
      <c r="A116">
        <v>566160365748</v>
      </c>
      <c r="B116">
        <v>9333.97</v>
      </c>
      <c r="C116">
        <v>404</v>
      </c>
      <c r="D116">
        <v>5129</v>
      </c>
      <c r="E116">
        <v>0.0595428571428571</v>
      </c>
      <c r="F116">
        <v>30.9657142857143</v>
      </c>
    </row>
    <row r="117" spans="1:6">
      <c r="A117">
        <v>567833129601</v>
      </c>
      <c r="B117">
        <v>6481.21</v>
      </c>
      <c r="C117">
        <v>317</v>
      </c>
      <c r="D117">
        <v>2052</v>
      </c>
      <c r="E117">
        <v>0.0652</v>
      </c>
      <c r="F117">
        <v>48.0733333333333</v>
      </c>
    </row>
    <row r="118" spans="1:6">
      <c r="A118">
        <v>568629665883</v>
      </c>
      <c r="B118">
        <v>53230.42</v>
      </c>
      <c r="C118">
        <v>52626</v>
      </c>
      <c r="D118">
        <v>234848</v>
      </c>
      <c r="E118">
        <v>0.210385714285714</v>
      </c>
      <c r="F118">
        <v>0.994285714285714</v>
      </c>
    </row>
    <row r="119" spans="1:6">
      <c r="A119">
        <v>568765915390</v>
      </c>
      <c r="B119">
        <v>11838.96</v>
      </c>
      <c r="C119">
        <v>7845</v>
      </c>
      <c r="D119">
        <v>27418</v>
      </c>
      <c r="E119">
        <v>0.273042857142857</v>
      </c>
      <c r="F119">
        <v>1.71285714285714</v>
      </c>
    </row>
    <row r="120" spans="1:6">
      <c r="A120">
        <v>569386315777</v>
      </c>
      <c r="B120">
        <v>81789.51</v>
      </c>
      <c r="C120">
        <v>42046</v>
      </c>
      <c r="D120">
        <v>205803</v>
      </c>
      <c r="E120">
        <v>0.181314285714286</v>
      </c>
      <c r="F120">
        <v>2.01714285714286</v>
      </c>
    </row>
    <row r="121" spans="1:6">
      <c r="A121">
        <v>569781213653</v>
      </c>
      <c r="B121">
        <v>79.2</v>
      </c>
      <c r="C121">
        <v>4</v>
      </c>
      <c r="D121">
        <v>170</v>
      </c>
      <c r="E121">
        <v>0.0059</v>
      </c>
      <c r="F121">
        <v>79.2</v>
      </c>
    </row>
    <row r="122" spans="1:6">
      <c r="A122">
        <v>569909827792</v>
      </c>
      <c r="B122">
        <v>21860.01</v>
      </c>
      <c r="C122">
        <v>451</v>
      </c>
      <c r="D122">
        <v>4840</v>
      </c>
      <c r="E122">
        <v>0.0495142857142857</v>
      </c>
      <c r="F122">
        <v>81.0871428571429</v>
      </c>
    </row>
    <row r="123" spans="1:6">
      <c r="A123">
        <v>570173668187</v>
      </c>
      <c r="B123">
        <v>3377.82</v>
      </c>
      <c r="C123">
        <v>161</v>
      </c>
      <c r="D123">
        <v>1132</v>
      </c>
      <c r="E123">
        <v>0.0842333333333333</v>
      </c>
      <c r="F123">
        <v>33.3383333333333</v>
      </c>
    </row>
    <row r="124" spans="1:6">
      <c r="A124">
        <v>570361375952</v>
      </c>
      <c r="B124">
        <v>10720.56</v>
      </c>
      <c r="C124">
        <v>267</v>
      </c>
      <c r="D124">
        <v>2265</v>
      </c>
      <c r="E124">
        <v>0.0788714285714286</v>
      </c>
      <c r="F124">
        <v>56.2042857142857</v>
      </c>
    </row>
    <row r="125" spans="1:6">
      <c r="A125">
        <v>571250855227</v>
      </c>
      <c r="B125">
        <v>139.3</v>
      </c>
      <c r="C125">
        <v>7</v>
      </c>
      <c r="D125">
        <v>3564</v>
      </c>
      <c r="E125">
        <v>0.0017</v>
      </c>
      <c r="F125">
        <v>23.215</v>
      </c>
    </row>
    <row r="126" spans="1:6">
      <c r="A126">
        <v>572262680111</v>
      </c>
      <c r="B126">
        <v>19020.6</v>
      </c>
      <c r="C126">
        <v>815</v>
      </c>
      <c r="D126">
        <v>2999</v>
      </c>
      <c r="E126">
        <v>0.149157142857143</v>
      </c>
      <c r="F126">
        <v>40.9928571428572</v>
      </c>
    </row>
    <row r="127" spans="1:6">
      <c r="A127">
        <v>573035985548</v>
      </c>
      <c r="B127">
        <v>157958.06</v>
      </c>
      <c r="C127">
        <v>4561</v>
      </c>
      <c r="D127">
        <v>14704</v>
      </c>
      <c r="E127">
        <v>0.224914285714286</v>
      </c>
      <c r="F127">
        <v>48.0042857142857</v>
      </c>
    </row>
    <row r="128" spans="1:6">
      <c r="A128">
        <v>573160835361</v>
      </c>
      <c r="B128">
        <v>37603.04</v>
      </c>
      <c r="C128">
        <v>1551</v>
      </c>
      <c r="D128">
        <v>17498</v>
      </c>
      <c r="E128">
        <v>0.0638428571428571</v>
      </c>
      <c r="F128">
        <v>34.3971428571429</v>
      </c>
    </row>
    <row r="129" spans="1:6">
      <c r="A129">
        <v>574118879871</v>
      </c>
      <c r="B129">
        <v>99.61</v>
      </c>
      <c r="C129">
        <v>16</v>
      </c>
      <c r="D129">
        <v>1241</v>
      </c>
      <c r="E129">
        <v>0.0496</v>
      </c>
      <c r="F129">
        <v>7.97</v>
      </c>
    </row>
    <row r="130" spans="1:6">
      <c r="A130">
        <v>574308070162</v>
      </c>
      <c r="B130">
        <v>398370.49</v>
      </c>
      <c r="C130">
        <v>9021</v>
      </c>
      <c r="D130">
        <v>94875</v>
      </c>
      <c r="E130">
        <v>0.0685714285714286</v>
      </c>
      <c r="F130">
        <v>62.9857142857143</v>
      </c>
    </row>
    <row r="131" spans="1:6">
      <c r="A131">
        <v>574520036128</v>
      </c>
      <c r="B131">
        <v>93656.61</v>
      </c>
      <c r="C131">
        <v>2539</v>
      </c>
      <c r="D131">
        <v>10551</v>
      </c>
      <c r="E131">
        <v>0.115342857142857</v>
      </c>
      <c r="F131">
        <v>76.15</v>
      </c>
    </row>
    <row r="132" spans="1:6">
      <c r="A132">
        <v>574623529141</v>
      </c>
      <c r="B132">
        <v>430.26</v>
      </c>
      <c r="C132">
        <v>16</v>
      </c>
      <c r="D132">
        <v>158</v>
      </c>
      <c r="E132">
        <v>0.061575</v>
      </c>
      <c r="F132">
        <v>52.87</v>
      </c>
    </row>
    <row r="133" spans="1:6">
      <c r="A133">
        <v>574624025153</v>
      </c>
      <c r="B133">
        <v>2391.57</v>
      </c>
      <c r="C133">
        <v>62</v>
      </c>
      <c r="D133">
        <v>696</v>
      </c>
      <c r="E133">
        <v>0.0773142857142857</v>
      </c>
      <c r="F133">
        <v>45.4414285714286</v>
      </c>
    </row>
    <row r="134" spans="1:6">
      <c r="A134">
        <v>574735494600</v>
      </c>
      <c r="B134">
        <v>4567.77</v>
      </c>
      <c r="C134">
        <v>80</v>
      </c>
      <c r="D134">
        <v>1966</v>
      </c>
      <c r="E134">
        <v>0.038</v>
      </c>
      <c r="F134">
        <v>61.4614285714286</v>
      </c>
    </row>
    <row r="135" spans="1:6">
      <c r="A135">
        <v>574736366653</v>
      </c>
      <c r="B135">
        <v>324.62</v>
      </c>
      <c r="C135">
        <v>12</v>
      </c>
      <c r="D135">
        <v>58</v>
      </c>
      <c r="E135">
        <v>0.1728</v>
      </c>
      <c r="F135">
        <v>33.0133333333333</v>
      </c>
    </row>
    <row r="136" spans="1:6">
      <c r="A136">
        <v>574838039203</v>
      </c>
      <c r="B136">
        <v>769.86</v>
      </c>
      <c r="C136">
        <v>30</v>
      </c>
      <c r="D136">
        <v>165</v>
      </c>
      <c r="E136">
        <v>0.1109</v>
      </c>
      <c r="F136">
        <v>44.5125</v>
      </c>
    </row>
    <row r="137" spans="1:6">
      <c r="A137">
        <v>575744476444</v>
      </c>
      <c r="B137">
        <v>2285.07</v>
      </c>
      <c r="C137">
        <v>269</v>
      </c>
      <c r="D137">
        <v>2650</v>
      </c>
      <c r="E137">
        <v>0.0931714285714286</v>
      </c>
      <c r="F137">
        <v>9.16857142857143</v>
      </c>
    </row>
    <row r="138" spans="1:6">
      <c r="A138">
        <v>575961933882</v>
      </c>
      <c r="B138">
        <v>4646.9</v>
      </c>
      <c r="C138">
        <v>176</v>
      </c>
      <c r="D138">
        <v>1502</v>
      </c>
      <c r="E138">
        <v>0.105142857142857</v>
      </c>
      <c r="F138">
        <v>29.1585714285714</v>
      </c>
    </row>
    <row r="139" spans="1:6">
      <c r="A139">
        <v>576123419275</v>
      </c>
      <c r="B139">
        <v>10908.56</v>
      </c>
      <c r="C139">
        <v>1864</v>
      </c>
      <c r="D139">
        <v>10122</v>
      </c>
      <c r="E139">
        <v>0.1686</v>
      </c>
      <c r="F139">
        <v>6.36142857142857</v>
      </c>
    </row>
    <row r="140" spans="1:6">
      <c r="A140">
        <v>576130979060</v>
      </c>
      <c r="B140">
        <v>23028.62</v>
      </c>
      <c r="C140">
        <v>1251</v>
      </c>
      <c r="D140">
        <v>6619</v>
      </c>
      <c r="E140">
        <v>0.100314285714286</v>
      </c>
      <c r="F140">
        <v>32.2057142857143</v>
      </c>
    </row>
    <row r="141" spans="1:6">
      <c r="A141">
        <v>576203437986</v>
      </c>
      <c r="B141">
        <v>1029.14</v>
      </c>
      <c r="C141">
        <v>35</v>
      </c>
      <c r="D141">
        <v>434</v>
      </c>
      <c r="E141">
        <v>0.0812714285714286</v>
      </c>
      <c r="F141">
        <v>31.6914285714286</v>
      </c>
    </row>
    <row r="142" spans="1:6">
      <c r="A142">
        <v>577037788975</v>
      </c>
      <c r="B142">
        <v>76953.8</v>
      </c>
      <c r="C142">
        <v>4220</v>
      </c>
      <c r="D142">
        <v>30488</v>
      </c>
      <c r="E142">
        <v>0.0781857142857143</v>
      </c>
      <c r="F142">
        <v>32.1114285714286</v>
      </c>
    </row>
    <row r="143" spans="1:6">
      <c r="A143">
        <v>577184412748</v>
      </c>
      <c r="B143">
        <v>74774.3</v>
      </c>
      <c r="C143">
        <v>1931</v>
      </c>
      <c r="D143">
        <v>33641</v>
      </c>
      <c r="E143">
        <v>0.0420571428571429</v>
      </c>
      <c r="F143">
        <v>52.3757142857143</v>
      </c>
    </row>
    <row r="144" spans="1:6">
      <c r="A144">
        <v>577710261716</v>
      </c>
      <c r="B144">
        <v>13450.9</v>
      </c>
      <c r="C144">
        <v>1357</v>
      </c>
      <c r="D144">
        <v>7332</v>
      </c>
      <c r="E144">
        <v>0.120442857142857</v>
      </c>
      <c r="F144">
        <v>15.8228571428571</v>
      </c>
    </row>
    <row r="145" spans="1:6">
      <c r="A145">
        <v>578894356956</v>
      </c>
      <c r="B145">
        <v>3080.61</v>
      </c>
      <c r="C145">
        <v>137</v>
      </c>
      <c r="D145">
        <v>2532</v>
      </c>
      <c r="E145">
        <v>0.0452</v>
      </c>
      <c r="F145">
        <v>27.1928571428571</v>
      </c>
    </row>
    <row r="146" spans="1:6">
      <c r="A146">
        <v>579320347030</v>
      </c>
      <c r="B146">
        <v>1329.13</v>
      </c>
      <c r="C146">
        <v>59</v>
      </c>
      <c r="D146">
        <v>909</v>
      </c>
      <c r="E146">
        <v>0.0539428571428571</v>
      </c>
      <c r="F146">
        <v>27.8157142857143</v>
      </c>
    </row>
    <row r="147" spans="1:6">
      <c r="A147">
        <v>579975467115</v>
      </c>
      <c r="B147">
        <v>56444.62</v>
      </c>
      <c r="C147">
        <v>3321</v>
      </c>
      <c r="D147">
        <v>5506</v>
      </c>
      <c r="E147">
        <v>0.191671428571429</v>
      </c>
      <c r="F147">
        <v>52.4642857142857</v>
      </c>
    </row>
    <row r="148" spans="1:6">
      <c r="A148">
        <v>581521081842</v>
      </c>
      <c r="B148">
        <v>69784.41</v>
      </c>
      <c r="C148">
        <v>2910</v>
      </c>
      <c r="D148">
        <v>13930</v>
      </c>
      <c r="E148">
        <v>0.148928571428571</v>
      </c>
      <c r="F148">
        <v>34.0142857142857</v>
      </c>
    </row>
    <row r="149" spans="1:6">
      <c r="A149">
        <v>583164476133</v>
      </c>
      <c r="B149">
        <v>6623.09</v>
      </c>
      <c r="C149">
        <v>101</v>
      </c>
      <c r="D149">
        <v>2174</v>
      </c>
      <c r="E149">
        <v>0.0304714285714286</v>
      </c>
      <c r="F149">
        <v>96.78</v>
      </c>
    </row>
    <row r="150" spans="1:6">
      <c r="A150">
        <v>583500119036</v>
      </c>
      <c r="B150">
        <v>202.63</v>
      </c>
      <c r="C150">
        <v>6</v>
      </c>
      <c r="D150">
        <v>225</v>
      </c>
      <c r="E150">
        <v>0.0215</v>
      </c>
      <c r="F150">
        <v>49.8</v>
      </c>
    </row>
    <row r="151" spans="1:6">
      <c r="A151">
        <v>583511426009</v>
      </c>
      <c r="B151">
        <v>1517.68</v>
      </c>
      <c r="C151">
        <v>24</v>
      </c>
      <c r="D151">
        <v>1054</v>
      </c>
      <c r="E151">
        <v>0.0208833333333333</v>
      </c>
      <c r="F151">
        <v>67.3416666666667</v>
      </c>
    </row>
    <row r="152" spans="1:6">
      <c r="A152">
        <v>583643847514</v>
      </c>
      <c r="B152">
        <v>50767.96</v>
      </c>
      <c r="C152">
        <v>1187</v>
      </c>
      <c r="D152">
        <v>3776</v>
      </c>
      <c r="E152">
        <v>0.1473</v>
      </c>
      <c r="F152">
        <v>88.5828571428572</v>
      </c>
    </row>
    <row r="153" spans="1:6">
      <c r="A153">
        <v>584257403229</v>
      </c>
      <c r="B153">
        <v>15102.16</v>
      </c>
      <c r="C153">
        <v>1033</v>
      </c>
      <c r="D153">
        <v>6714</v>
      </c>
      <c r="E153">
        <v>0.117228571428571</v>
      </c>
      <c r="F153">
        <v>18.9328571428571</v>
      </c>
    </row>
    <row r="154" spans="1:6">
      <c r="A154">
        <v>584436823460</v>
      </c>
      <c r="B154">
        <v>164034.95</v>
      </c>
      <c r="C154">
        <v>8853</v>
      </c>
      <c r="D154">
        <v>46813</v>
      </c>
      <c r="E154">
        <v>0.121371428571429</v>
      </c>
      <c r="F154">
        <v>29.2071428571429</v>
      </c>
    </row>
    <row r="155" spans="1:6">
      <c r="A155">
        <v>585050518231</v>
      </c>
      <c r="B155">
        <v>632.92</v>
      </c>
      <c r="C155">
        <v>64</v>
      </c>
      <c r="D155">
        <v>283</v>
      </c>
      <c r="E155">
        <v>0.175228571428571</v>
      </c>
      <c r="F155">
        <v>13.8671428571429</v>
      </c>
    </row>
    <row r="156" spans="1:6">
      <c r="A156">
        <v>586951697361</v>
      </c>
      <c r="B156">
        <v>2058.57</v>
      </c>
      <c r="C156">
        <v>44</v>
      </c>
      <c r="D156">
        <v>2166</v>
      </c>
      <c r="E156">
        <v>0.0177428571428571</v>
      </c>
      <c r="F156">
        <v>54.3428571428572</v>
      </c>
    </row>
    <row r="157" spans="1:6">
      <c r="A157">
        <v>587015100676</v>
      </c>
      <c r="B157">
        <v>178142.99</v>
      </c>
      <c r="C157">
        <v>4112</v>
      </c>
      <c r="D157">
        <v>35290</v>
      </c>
      <c r="E157">
        <v>0.0773857142857143</v>
      </c>
      <c r="F157">
        <v>64.9157142857143</v>
      </c>
    </row>
    <row r="158" spans="1:6">
      <c r="A158">
        <v>587234267079</v>
      </c>
      <c r="B158">
        <v>532462.65</v>
      </c>
      <c r="C158">
        <v>55135</v>
      </c>
      <c r="D158">
        <v>205130</v>
      </c>
      <c r="E158">
        <v>0.192357142857143</v>
      </c>
      <c r="F158">
        <v>13.55</v>
      </c>
    </row>
    <row r="159" spans="1:6">
      <c r="A159">
        <v>587241915065</v>
      </c>
      <c r="B159">
        <v>2601.96</v>
      </c>
      <c r="C159">
        <v>87</v>
      </c>
      <c r="D159">
        <v>910</v>
      </c>
      <c r="E159">
        <v>0.0742857142857143</v>
      </c>
      <c r="F159">
        <v>38.5942857142857</v>
      </c>
    </row>
    <row r="160" spans="1:6">
      <c r="A160">
        <v>587405880719</v>
      </c>
      <c r="B160">
        <v>59915.7</v>
      </c>
      <c r="C160">
        <v>521</v>
      </c>
      <c r="D160">
        <v>11103</v>
      </c>
      <c r="E160">
        <v>0.0405714285714286</v>
      </c>
      <c r="F160">
        <v>137.787142857143</v>
      </c>
    </row>
    <row r="161" spans="1:6">
      <c r="A161">
        <v>587409020085</v>
      </c>
      <c r="B161">
        <v>33817.31</v>
      </c>
      <c r="C161">
        <v>322</v>
      </c>
      <c r="D161">
        <v>5772</v>
      </c>
      <c r="E161">
        <v>0.0501142857142857</v>
      </c>
      <c r="F161">
        <v>119.185714285714</v>
      </c>
    </row>
    <row r="162" spans="1:6">
      <c r="A162">
        <v>587516703876</v>
      </c>
      <c r="B162">
        <v>277934.56</v>
      </c>
      <c r="C162">
        <v>6365</v>
      </c>
      <c r="D162">
        <v>59576</v>
      </c>
      <c r="E162">
        <v>0.0673571428571429</v>
      </c>
      <c r="F162">
        <v>72.6871428571429</v>
      </c>
    </row>
    <row r="163" spans="1:6">
      <c r="A163">
        <v>588993275843</v>
      </c>
      <c r="B163">
        <v>4286.82</v>
      </c>
      <c r="C163">
        <v>143</v>
      </c>
      <c r="D163">
        <v>2410</v>
      </c>
      <c r="E163">
        <v>0.0465</v>
      </c>
      <c r="F163">
        <v>37.4057142857143</v>
      </c>
    </row>
    <row r="164" spans="1:6">
      <c r="A164">
        <v>589040084194</v>
      </c>
      <c r="B164">
        <v>50306.07</v>
      </c>
      <c r="C164">
        <v>1341</v>
      </c>
      <c r="D164">
        <v>15171</v>
      </c>
      <c r="E164">
        <v>0.0694285714285714</v>
      </c>
      <c r="F164">
        <v>48.1585714285714</v>
      </c>
    </row>
    <row r="165" spans="1:6">
      <c r="A165">
        <v>589329976605</v>
      </c>
      <c r="B165">
        <v>26331.66</v>
      </c>
      <c r="C165">
        <v>4260</v>
      </c>
      <c r="D165">
        <v>11371</v>
      </c>
      <c r="E165">
        <v>0.340014285714286</v>
      </c>
      <c r="F165">
        <v>6.81714285714286</v>
      </c>
    </row>
    <row r="166" spans="1:6">
      <c r="A166">
        <v>589377945837</v>
      </c>
      <c r="B166">
        <v>108038.91</v>
      </c>
      <c r="C166">
        <v>3462</v>
      </c>
      <c r="D166">
        <v>39257</v>
      </c>
      <c r="E166">
        <v>0.0658428571428571</v>
      </c>
      <c r="F166">
        <v>41.2285714285714</v>
      </c>
    </row>
    <row r="167" spans="1:6">
      <c r="A167">
        <v>589590595246</v>
      </c>
      <c r="B167">
        <v>329775.04</v>
      </c>
      <c r="C167">
        <v>29122</v>
      </c>
      <c r="D167">
        <v>97618</v>
      </c>
      <c r="E167">
        <v>0.266985714285714</v>
      </c>
      <c r="F167">
        <v>12.12</v>
      </c>
    </row>
    <row r="168" spans="1:6">
      <c r="A168">
        <v>589851591771</v>
      </c>
      <c r="B168">
        <v>37220.11</v>
      </c>
      <c r="C168">
        <v>963</v>
      </c>
      <c r="D168">
        <v>9210</v>
      </c>
      <c r="E168">
        <v>0.0702142857142857</v>
      </c>
      <c r="F168">
        <v>54.7028571428572</v>
      </c>
    </row>
    <row r="169" spans="1:6">
      <c r="A169">
        <v>591217480117</v>
      </c>
      <c r="B169">
        <v>16695.33</v>
      </c>
      <c r="C169">
        <v>380</v>
      </c>
      <c r="D169">
        <v>10025</v>
      </c>
      <c r="E169">
        <v>0.0310142857142857</v>
      </c>
      <c r="F169">
        <v>54.8171428571429</v>
      </c>
    </row>
    <row r="170" spans="1:6">
      <c r="A170">
        <v>591439605080</v>
      </c>
      <c r="B170">
        <v>12170.76</v>
      </c>
      <c r="C170">
        <v>1353</v>
      </c>
      <c r="D170">
        <v>9462</v>
      </c>
      <c r="E170">
        <v>0.107414285714286</v>
      </c>
      <c r="F170">
        <v>11.7757142857143</v>
      </c>
    </row>
    <row r="171" spans="1:6">
      <c r="A171">
        <v>591896537696</v>
      </c>
      <c r="B171">
        <v>4740.66</v>
      </c>
      <c r="C171">
        <v>125</v>
      </c>
      <c r="D171">
        <v>4639</v>
      </c>
      <c r="E171">
        <v>0.0229</v>
      </c>
      <c r="F171">
        <v>44.0857142857143</v>
      </c>
    </row>
    <row r="172" spans="1:6">
      <c r="A172">
        <v>591899693070</v>
      </c>
      <c r="B172">
        <v>12834.27</v>
      </c>
      <c r="C172">
        <v>2107</v>
      </c>
      <c r="D172">
        <v>9242</v>
      </c>
      <c r="E172">
        <v>0.192571428571429</v>
      </c>
      <c r="F172">
        <v>7.18</v>
      </c>
    </row>
    <row r="173" spans="1:6">
      <c r="A173">
        <v>592049049728</v>
      </c>
      <c r="B173">
        <v>22795.19</v>
      </c>
      <c r="C173">
        <v>460</v>
      </c>
      <c r="D173">
        <v>5738</v>
      </c>
      <c r="E173">
        <v>0.0679285714285714</v>
      </c>
      <c r="F173">
        <v>61.38</v>
      </c>
    </row>
    <row r="174" spans="1:6">
      <c r="A174">
        <v>592501952315</v>
      </c>
      <c r="B174">
        <v>16588.81</v>
      </c>
      <c r="C174">
        <v>1784</v>
      </c>
      <c r="D174">
        <v>12168</v>
      </c>
      <c r="E174">
        <v>0.133914285714286</v>
      </c>
      <c r="F174">
        <v>12.82</v>
      </c>
    </row>
    <row r="175" spans="1:6">
      <c r="A175">
        <v>592505020153</v>
      </c>
      <c r="B175">
        <v>13301.65</v>
      </c>
      <c r="C175">
        <v>1797</v>
      </c>
      <c r="D175">
        <v>7000</v>
      </c>
      <c r="E175">
        <v>0.178342857142857</v>
      </c>
      <c r="F175">
        <v>10.6742857142857</v>
      </c>
    </row>
    <row r="176" spans="1:6">
      <c r="A176">
        <v>592722485900</v>
      </c>
      <c r="B176">
        <v>11233.85</v>
      </c>
      <c r="C176">
        <v>1206</v>
      </c>
      <c r="D176">
        <v>9154</v>
      </c>
      <c r="E176">
        <v>0.1261</v>
      </c>
      <c r="F176">
        <v>10.9885714285714</v>
      </c>
    </row>
    <row r="177" spans="1:6">
      <c r="A177">
        <v>592878213305</v>
      </c>
      <c r="B177">
        <v>6892.95</v>
      </c>
      <c r="C177">
        <v>1880</v>
      </c>
      <c r="D177">
        <v>6244</v>
      </c>
      <c r="E177">
        <v>0.192871428571429</v>
      </c>
      <c r="F177">
        <v>5.72571428571429</v>
      </c>
    </row>
    <row r="178" spans="1:6">
      <c r="A178">
        <v>592889713507</v>
      </c>
      <c r="B178">
        <v>10935.33</v>
      </c>
      <c r="C178">
        <v>294</v>
      </c>
      <c r="D178">
        <v>4066</v>
      </c>
      <c r="E178">
        <v>0.0597714285714286</v>
      </c>
      <c r="F178">
        <v>44.8985714285714</v>
      </c>
    </row>
    <row r="179" spans="1:6">
      <c r="A179">
        <v>592959829469</v>
      </c>
      <c r="B179">
        <v>28886.33</v>
      </c>
      <c r="C179">
        <v>421</v>
      </c>
      <c r="D179">
        <v>3105</v>
      </c>
      <c r="E179">
        <v>0.1257</v>
      </c>
      <c r="F179">
        <v>74.1928571428572</v>
      </c>
    </row>
    <row r="180" spans="1:6">
      <c r="A180">
        <v>593225443577</v>
      </c>
      <c r="B180">
        <v>422721.95</v>
      </c>
      <c r="C180">
        <v>7952</v>
      </c>
      <c r="D180">
        <v>44569</v>
      </c>
      <c r="E180">
        <v>0.064</v>
      </c>
      <c r="F180">
        <v>91.3928571428571</v>
      </c>
    </row>
    <row r="181" spans="1:6">
      <c r="A181">
        <v>593584016163</v>
      </c>
      <c r="B181">
        <v>597.23</v>
      </c>
      <c r="C181">
        <v>10</v>
      </c>
      <c r="D181">
        <v>705</v>
      </c>
      <c r="E181">
        <v>0.01176</v>
      </c>
      <c r="F181">
        <v>82.638</v>
      </c>
    </row>
    <row r="182" spans="1:6">
      <c r="A182">
        <v>593744734497</v>
      </c>
      <c r="B182">
        <v>10075.53</v>
      </c>
      <c r="C182">
        <v>338</v>
      </c>
      <c r="D182">
        <v>3877</v>
      </c>
      <c r="E182">
        <v>0.0666285714285714</v>
      </c>
      <c r="F182">
        <v>40.8357142857143</v>
      </c>
    </row>
    <row r="183" spans="1:6">
      <c r="A183">
        <v>593748866098</v>
      </c>
      <c r="B183">
        <v>19608.61</v>
      </c>
      <c r="C183">
        <v>831</v>
      </c>
      <c r="D183">
        <v>6679</v>
      </c>
      <c r="E183">
        <v>0.0802857142857143</v>
      </c>
      <c r="F183">
        <v>36.5457142857143</v>
      </c>
    </row>
    <row r="184" spans="1:6">
      <c r="A184">
        <v>593809413272</v>
      </c>
      <c r="B184">
        <v>5597.93</v>
      </c>
      <c r="C184">
        <v>93</v>
      </c>
      <c r="D184">
        <v>10542</v>
      </c>
      <c r="E184">
        <v>0.00781428571428572</v>
      </c>
      <c r="F184">
        <v>74.9085714285714</v>
      </c>
    </row>
    <row r="185" spans="1:6">
      <c r="A185">
        <v>596368843930</v>
      </c>
      <c r="B185">
        <v>13196.15</v>
      </c>
      <c r="C185">
        <v>605</v>
      </c>
      <c r="D185">
        <v>16582</v>
      </c>
      <c r="E185">
        <v>0.0224142857142857</v>
      </c>
      <c r="F185">
        <v>35.02</v>
      </c>
    </row>
    <row r="186" spans="1:6">
      <c r="A186">
        <v>596986065929</v>
      </c>
      <c r="B186">
        <v>11139.81</v>
      </c>
      <c r="C186">
        <v>336</v>
      </c>
      <c r="D186">
        <v>2976</v>
      </c>
      <c r="E186">
        <v>0.0872857142857143</v>
      </c>
      <c r="F186">
        <v>42.6371428571429</v>
      </c>
    </row>
    <row r="187" spans="1:6">
      <c r="A187">
        <v>598898432532</v>
      </c>
      <c r="B187">
        <v>328113.97</v>
      </c>
      <c r="C187">
        <v>5245</v>
      </c>
      <c r="D187">
        <v>80528</v>
      </c>
      <c r="E187">
        <v>0.0493571428571429</v>
      </c>
      <c r="F187">
        <v>88.6557142857143</v>
      </c>
    </row>
    <row r="188" spans="1:6">
      <c r="A188">
        <v>598908900450</v>
      </c>
      <c r="B188">
        <v>1062.23</v>
      </c>
      <c r="C188">
        <v>193</v>
      </c>
      <c r="D188">
        <v>484</v>
      </c>
      <c r="E188">
        <v>0.334085714285714</v>
      </c>
      <c r="F188">
        <v>6.98428571428571</v>
      </c>
    </row>
    <row r="189" spans="1:6">
      <c r="A189">
        <v>598909152271</v>
      </c>
      <c r="B189">
        <v>453.65</v>
      </c>
      <c r="C189">
        <v>22</v>
      </c>
      <c r="D189">
        <v>101</v>
      </c>
      <c r="E189">
        <v>0.1657</v>
      </c>
      <c r="F189">
        <v>29.664</v>
      </c>
    </row>
    <row r="190" spans="1:6">
      <c r="A190">
        <v>598909468408</v>
      </c>
      <c r="B190">
        <v>166.4</v>
      </c>
      <c r="C190">
        <v>17</v>
      </c>
      <c r="D190">
        <v>40</v>
      </c>
      <c r="E190">
        <v>0.22685</v>
      </c>
      <c r="F190">
        <v>18.155</v>
      </c>
    </row>
    <row r="191" spans="1:6">
      <c r="A191">
        <v>598909924400</v>
      </c>
      <c r="B191">
        <v>188.5</v>
      </c>
      <c r="C191">
        <v>39</v>
      </c>
      <c r="D191">
        <v>33</v>
      </c>
      <c r="E191">
        <v>0.205</v>
      </c>
      <c r="F191">
        <v>29.9</v>
      </c>
    </row>
    <row r="192" spans="1:6">
      <c r="A192">
        <v>598970252794</v>
      </c>
      <c r="B192">
        <v>54430.93</v>
      </c>
      <c r="C192">
        <v>6901</v>
      </c>
      <c r="D192">
        <v>25728</v>
      </c>
      <c r="E192">
        <v>0.255285714285714</v>
      </c>
      <c r="F192">
        <v>8.12142857142857</v>
      </c>
    </row>
    <row r="193" spans="1:6">
      <c r="A193">
        <v>599138477865</v>
      </c>
      <c r="B193">
        <v>2746.45</v>
      </c>
      <c r="C193">
        <v>174</v>
      </c>
      <c r="D193">
        <v>596</v>
      </c>
      <c r="E193">
        <v>0.207957142857143</v>
      </c>
      <c r="F193">
        <v>21.2185714285714</v>
      </c>
    </row>
    <row r="194" spans="1:6">
      <c r="A194">
        <v>599139729217</v>
      </c>
      <c r="B194">
        <v>3774.47</v>
      </c>
      <c r="C194">
        <v>247</v>
      </c>
      <c r="D194">
        <v>3279</v>
      </c>
      <c r="E194">
        <v>0.0560428571428572</v>
      </c>
      <c r="F194">
        <v>21.54</v>
      </c>
    </row>
    <row r="195" spans="1:6">
      <c r="A195">
        <v>599141001175</v>
      </c>
      <c r="B195">
        <v>1500.44</v>
      </c>
      <c r="C195">
        <v>54</v>
      </c>
      <c r="D195">
        <v>280</v>
      </c>
      <c r="E195">
        <v>0.168328571428571</v>
      </c>
      <c r="F195">
        <v>30.4671428571429</v>
      </c>
    </row>
    <row r="196" spans="1:6">
      <c r="A196">
        <v>599148365406</v>
      </c>
      <c r="B196">
        <v>82261.5</v>
      </c>
      <c r="C196">
        <v>2024</v>
      </c>
      <c r="D196">
        <v>28388</v>
      </c>
      <c r="E196">
        <v>0.0552428571428571</v>
      </c>
      <c r="F196">
        <v>52.1071428571429</v>
      </c>
    </row>
    <row r="197" spans="1:6">
      <c r="A197">
        <v>599202597486</v>
      </c>
      <c r="B197">
        <v>1588.11</v>
      </c>
      <c r="C197">
        <v>24</v>
      </c>
      <c r="D197">
        <v>289</v>
      </c>
      <c r="E197">
        <v>0.0666428571428571</v>
      </c>
      <c r="F197">
        <v>91.6914285714286</v>
      </c>
    </row>
    <row r="198" spans="1:6">
      <c r="A198">
        <v>599279018544</v>
      </c>
      <c r="B198">
        <v>27468.43</v>
      </c>
      <c r="C198">
        <v>505</v>
      </c>
      <c r="D198">
        <v>23410</v>
      </c>
      <c r="E198">
        <v>0.0181857142857143</v>
      </c>
      <c r="F198">
        <v>71.1185714285714</v>
      </c>
    </row>
    <row r="199" spans="1:6">
      <c r="A199">
        <v>599334890303</v>
      </c>
      <c r="B199">
        <v>1442.49</v>
      </c>
      <c r="C199">
        <v>56</v>
      </c>
      <c r="D199">
        <v>605</v>
      </c>
      <c r="E199">
        <v>0.104714285714286</v>
      </c>
      <c r="F199">
        <v>27.4471428571429</v>
      </c>
    </row>
    <row r="200" spans="1:6">
      <c r="A200">
        <v>599334958011</v>
      </c>
      <c r="B200">
        <v>80.7</v>
      </c>
      <c r="C200">
        <v>3</v>
      </c>
      <c r="D200">
        <v>15</v>
      </c>
      <c r="E200">
        <v>0.2</v>
      </c>
      <c r="F200">
        <v>26.9</v>
      </c>
    </row>
    <row r="201" spans="1:6">
      <c r="A201">
        <v>599335454245</v>
      </c>
      <c r="B201">
        <v>562.37</v>
      </c>
      <c r="C201">
        <v>27</v>
      </c>
      <c r="D201">
        <v>163</v>
      </c>
      <c r="E201">
        <v>0.1463</v>
      </c>
      <c r="F201">
        <v>27.3166666666667</v>
      </c>
    </row>
    <row r="202" spans="1:6">
      <c r="A202">
        <v>599335746549</v>
      </c>
      <c r="B202">
        <v>287</v>
      </c>
      <c r="C202">
        <v>35</v>
      </c>
      <c r="D202">
        <v>53</v>
      </c>
      <c r="E202">
        <v>0.1536</v>
      </c>
      <c r="F202">
        <v>35.875</v>
      </c>
    </row>
    <row r="203" spans="1:6">
      <c r="A203">
        <v>599335926023</v>
      </c>
      <c r="B203">
        <v>485.83</v>
      </c>
      <c r="C203">
        <v>30</v>
      </c>
      <c r="D203">
        <v>94</v>
      </c>
      <c r="E203">
        <v>0.3105</v>
      </c>
      <c r="F203">
        <v>16.435</v>
      </c>
    </row>
    <row r="204" spans="1:6">
      <c r="A204">
        <v>599395098739</v>
      </c>
      <c r="B204">
        <v>10586.98</v>
      </c>
      <c r="C204">
        <v>1275</v>
      </c>
      <c r="D204">
        <v>11042</v>
      </c>
      <c r="E204">
        <v>0.0988142857142857</v>
      </c>
      <c r="F204">
        <v>9.58142857142857</v>
      </c>
    </row>
    <row r="205" spans="1:6">
      <c r="A205">
        <v>599521259641</v>
      </c>
      <c r="B205">
        <v>203.81</v>
      </c>
      <c r="C205">
        <v>12</v>
      </c>
      <c r="D205">
        <v>170</v>
      </c>
      <c r="E205">
        <v>0.0668666666666667</v>
      </c>
      <c r="F205">
        <v>18.9733333333333</v>
      </c>
    </row>
    <row r="206" spans="1:6">
      <c r="A206">
        <v>599521795187</v>
      </c>
      <c r="B206">
        <v>183.09</v>
      </c>
      <c r="C206">
        <v>10</v>
      </c>
      <c r="D206">
        <v>48</v>
      </c>
      <c r="E206">
        <v>0.1508</v>
      </c>
      <c r="F206">
        <v>26.455</v>
      </c>
    </row>
    <row r="207" spans="1:6">
      <c r="A207">
        <v>599521991415</v>
      </c>
      <c r="B207">
        <v>1007.07</v>
      </c>
      <c r="C207">
        <v>44</v>
      </c>
      <c r="D207">
        <v>341</v>
      </c>
      <c r="E207">
        <v>0.110414285714286</v>
      </c>
      <c r="F207">
        <v>25.5928571428571</v>
      </c>
    </row>
    <row r="208" spans="1:6">
      <c r="A208">
        <v>599522087809</v>
      </c>
      <c r="B208">
        <v>2074.63</v>
      </c>
      <c r="C208">
        <v>111</v>
      </c>
      <c r="D208">
        <v>516</v>
      </c>
      <c r="E208">
        <v>0.158785714285714</v>
      </c>
      <c r="F208">
        <v>25.3714285714286</v>
      </c>
    </row>
    <row r="209" spans="1:6">
      <c r="A209">
        <v>599522639719</v>
      </c>
      <c r="B209">
        <v>1695.28</v>
      </c>
      <c r="C209">
        <v>174</v>
      </c>
      <c r="D209">
        <v>815</v>
      </c>
      <c r="E209">
        <v>0.1369</v>
      </c>
      <c r="F209">
        <v>15.1157142857143</v>
      </c>
    </row>
    <row r="210" spans="1:6">
      <c r="A210">
        <v>600561012230</v>
      </c>
      <c r="B210">
        <v>63.41</v>
      </c>
      <c r="C210">
        <v>3</v>
      </c>
      <c r="D210">
        <v>23</v>
      </c>
      <c r="E210">
        <v>0.0435</v>
      </c>
      <c r="F210">
        <v>63.41</v>
      </c>
    </row>
    <row r="211" spans="1:6">
      <c r="A211">
        <v>600795005584</v>
      </c>
      <c r="B211">
        <v>57.08</v>
      </c>
      <c r="C211">
        <v>5</v>
      </c>
      <c r="D211">
        <v>42</v>
      </c>
      <c r="E211">
        <v>0.0952</v>
      </c>
      <c r="F211">
        <v>14.27</v>
      </c>
    </row>
    <row r="212" spans="1:6">
      <c r="A212">
        <v>601093025574</v>
      </c>
      <c r="B212">
        <v>40</v>
      </c>
      <c r="C212">
        <v>2</v>
      </c>
      <c r="D212">
        <v>6</v>
      </c>
      <c r="E212">
        <v>0.3333</v>
      </c>
      <c r="F212">
        <v>20</v>
      </c>
    </row>
    <row r="213" spans="1:6">
      <c r="A213">
        <v>601093977199</v>
      </c>
      <c r="B213">
        <v>162.13</v>
      </c>
      <c r="C213">
        <v>7</v>
      </c>
      <c r="D213">
        <v>99</v>
      </c>
      <c r="E213">
        <v>0.05005</v>
      </c>
      <c r="F213">
        <v>31.765</v>
      </c>
    </row>
    <row r="214" spans="1:6">
      <c r="A214">
        <v>601186603927</v>
      </c>
      <c r="B214">
        <v>91.23</v>
      </c>
      <c r="C214">
        <v>3</v>
      </c>
      <c r="D214">
        <v>126</v>
      </c>
      <c r="E214">
        <v>0.0238</v>
      </c>
      <c r="F214">
        <v>30.41</v>
      </c>
    </row>
    <row r="215" spans="1:6">
      <c r="A215">
        <v>601187279679</v>
      </c>
      <c r="B215">
        <v>744.55</v>
      </c>
      <c r="C215">
        <v>37</v>
      </c>
      <c r="D215">
        <v>332</v>
      </c>
      <c r="E215">
        <v>0.1004</v>
      </c>
      <c r="F215">
        <v>22.6933333333333</v>
      </c>
    </row>
    <row r="216" spans="1:6">
      <c r="A216">
        <v>601293794901</v>
      </c>
      <c r="B216">
        <v>75.6</v>
      </c>
      <c r="C216">
        <v>2</v>
      </c>
      <c r="D216">
        <v>23</v>
      </c>
      <c r="E216">
        <v>0.0435</v>
      </c>
      <c r="F216">
        <v>75.6</v>
      </c>
    </row>
    <row r="217" spans="1:6">
      <c r="A217">
        <v>601843460575</v>
      </c>
      <c r="B217">
        <v>1151.81</v>
      </c>
      <c r="C217">
        <v>68</v>
      </c>
      <c r="D217">
        <v>211</v>
      </c>
      <c r="E217">
        <v>0.196225</v>
      </c>
      <c r="F217">
        <v>25.6375</v>
      </c>
    </row>
    <row r="218" spans="1:6">
      <c r="A218">
        <v>601848376488</v>
      </c>
      <c r="B218">
        <v>1555.45</v>
      </c>
      <c r="C218">
        <v>69</v>
      </c>
      <c r="D218">
        <v>302</v>
      </c>
      <c r="E218">
        <v>0.17496</v>
      </c>
      <c r="F218">
        <v>29.032</v>
      </c>
    </row>
    <row r="219" spans="1:6">
      <c r="A219">
        <v>603592215381</v>
      </c>
      <c r="B219">
        <v>314.18</v>
      </c>
      <c r="C219">
        <v>18</v>
      </c>
      <c r="D219">
        <v>109</v>
      </c>
      <c r="E219">
        <v>0.115166666666667</v>
      </c>
      <c r="F219">
        <v>28.3066666666667</v>
      </c>
    </row>
    <row r="220" spans="1:6">
      <c r="A220">
        <v>604018031315</v>
      </c>
      <c r="B220">
        <v>762.68</v>
      </c>
      <c r="C220">
        <v>14</v>
      </c>
      <c r="D220">
        <v>312</v>
      </c>
      <c r="E220">
        <v>0.045925</v>
      </c>
      <c r="F220">
        <v>56.1325</v>
      </c>
    </row>
    <row r="221" spans="1:6">
      <c r="A221">
        <v>604021319220</v>
      </c>
      <c r="B221">
        <v>1140.45</v>
      </c>
      <c r="C221">
        <v>17</v>
      </c>
      <c r="D221">
        <v>613</v>
      </c>
      <c r="E221">
        <v>0.0275857142857143</v>
      </c>
      <c r="F221">
        <v>70.6471428571428</v>
      </c>
    </row>
    <row r="222" spans="1:6">
      <c r="A222">
        <v>604924296783</v>
      </c>
      <c r="B222">
        <v>689.59</v>
      </c>
      <c r="C222">
        <v>38</v>
      </c>
      <c r="D222">
        <v>477</v>
      </c>
      <c r="E222">
        <v>0.07258</v>
      </c>
      <c r="F222">
        <v>20.268</v>
      </c>
    </row>
    <row r="223" spans="1:6">
      <c r="A223" t="s">
        <v>551</v>
      </c>
      <c r="B223">
        <v>18279203.8699999</v>
      </c>
      <c r="C223">
        <v>752240</v>
      </c>
      <c r="D223">
        <v>3834715</v>
      </c>
      <c r="E223">
        <v>0.121544928571429</v>
      </c>
      <c r="F223">
        <v>53.0101142857143</v>
      </c>
    </row>
    <row r="224" spans="1:6">
      <c r="A224" t="s">
        <v>472</v>
      </c>
      <c r="B224">
        <v>36558407.7399999</v>
      </c>
      <c r="C224">
        <v>1504480</v>
      </c>
      <c r="D224">
        <v>7669430</v>
      </c>
      <c r="E224">
        <v>0.121544928571429</v>
      </c>
      <c r="F224">
        <v>53.0101142857143</v>
      </c>
    </row>
  </sheetData>
  <pageMargins left="0.75" right="0.75" top="1" bottom="1" header="0.5" footer="0.5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3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  <col min="2" max="3" width="17.5555555555556" customWidth="1"/>
    <col min="4" max="4" width="19.7777777777778" customWidth="1"/>
    <col min="5" max="5" width="22" customWidth="1"/>
    <col min="6" max="6" width="17.5555555555556" customWidth="1"/>
  </cols>
  <sheetData>
    <row r="1" spans="1:6">
      <c r="A1" t="s">
        <v>109</v>
      </c>
      <c r="B1" t="s">
        <v>466</v>
      </c>
      <c r="C1" t="s">
        <v>467</v>
      </c>
      <c r="D1" t="s">
        <v>468</v>
      </c>
      <c r="E1" t="s">
        <v>549</v>
      </c>
      <c r="F1" t="s">
        <v>550</v>
      </c>
    </row>
    <row r="2" spans="1:6">
      <c r="A2">
        <v>14816670119</v>
      </c>
      <c r="B2">
        <v>12852.3</v>
      </c>
      <c r="C2">
        <v>1501</v>
      </c>
      <c r="D2">
        <v>4228</v>
      </c>
      <c r="E2">
        <v>0.185814285714286</v>
      </c>
      <c r="F2">
        <v>16.3371428571429</v>
      </c>
    </row>
    <row r="3" spans="1:6">
      <c r="A3">
        <v>15699771744</v>
      </c>
      <c r="B3">
        <v>228277.82</v>
      </c>
      <c r="C3">
        <v>8265</v>
      </c>
      <c r="D3">
        <v>23975</v>
      </c>
      <c r="E3">
        <v>0.203457142857143</v>
      </c>
      <c r="F3">
        <v>47.1957142857143</v>
      </c>
    </row>
    <row r="4" spans="1:6">
      <c r="A4">
        <v>15699803229</v>
      </c>
      <c r="B4">
        <v>143168.35</v>
      </c>
      <c r="C4">
        <v>7314</v>
      </c>
      <c r="D4">
        <v>15446</v>
      </c>
      <c r="E4">
        <v>0.284085714285714</v>
      </c>
      <c r="F4">
        <v>32.87</v>
      </c>
    </row>
    <row r="5" spans="1:6">
      <c r="A5">
        <v>16175250812</v>
      </c>
      <c r="B5">
        <v>41664.8</v>
      </c>
      <c r="C5">
        <v>1988</v>
      </c>
      <c r="D5">
        <v>1591</v>
      </c>
      <c r="E5">
        <v>0.275242857142857</v>
      </c>
      <c r="F5">
        <v>93.8085714285714</v>
      </c>
    </row>
    <row r="6" spans="1:6">
      <c r="A6">
        <v>17059283658</v>
      </c>
      <c r="B6">
        <v>5808.57</v>
      </c>
      <c r="C6">
        <v>580</v>
      </c>
      <c r="D6">
        <v>2097</v>
      </c>
      <c r="E6">
        <v>0.135057142857143</v>
      </c>
      <c r="F6">
        <v>21.3114285714286</v>
      </c>
    </row>
    <row r="7" spans="1:6">
      <c r="A7">
        <v>17609664652</v>
      </c>
      <c r="B7">
        <v>26987.96</v>
      </c>
      <c r="C7">
        <v>5449</v>
      </c>
      <c r="D7">
        <v>12742</v>
      </c>
      <c r="E7">
        <v>0.290257142857143</v>
      </c>
      <c r="F7">
        <v>7.3</v>
      </c>
    </row>
    <row r="8" spans="1:6">
      <c r="A8">
        <v>17609716325</v>
      </c>
      <c r="B8">
        <v>19627.29</v>
      </c>
      <c r="C8">
        <v>1207</v>
      </c>
      <c r="D8">
        <v>1594</v>
      </c>
      <c r="E8">
        <v>0.177714285714286</v>
      </c>
      <c r="F8">
        <v>68.9071428571429</v>
      </c>
    </row>
    <row r="9" spans="1:6">
      <c r="A9">
        <v>17609756261</v>
      </c>
      <c r="B9">
        <v>12965.12</v>
      </c>
      <c r="C9">
        <v>1292</v>
      </c>
      <c r="D9">
        <v>4150</v>
      </c>
      <c r="E9">
        <v>0.126014285714286</v>
      </c>
      <c r="F9">
        <v>25.3628571428571</v>
      </c>
    </row>
    <row r="10" spans="1:6">
      <c r="A10">
        <v>17609784091</v>
      </c>
      <c r="B10">
        <v>142.61</v>
      </c>
      <c r="C10">
        <v>24</v>
      </c>
      <c r="D10">
        <v>83</v>
      </c>
      <c r="E10">
        <v>0.1807</v>
      </c>
      <c r="F10">
        <v>9.51</v>
      </c>
    </row>
    <row r="11" spans="1:6">
      <c r="A11">
        <v>17609832853</v>
      </c>
      <c r="B11">
        <v>42874.02</v>
      </c>
      <c r="C11">
        <v>15237</v>
      </c>
      <c r="D11">
        <v>38209</v>
      </c>
      <c r="E11">
        <v>0.290114285714286</v>
      </c>
      <c r="F11">
        <v>3.87571428571429</v>
      </c>
    </row>
    <row r="12" spans="1:6">
      <c r="A12">
        <v>17609936348</v>
      </c>
      <c r="B12">
        <v>41058.72</v>
      </c>
      <c r="C12">
        <v>27720</v>
      </c>
      <c r="D12">
        <v>62576</v>
      </c>
      <c r="E12">
        <v>0.369928571428571</v>
      </c>
      <c r="F12">
        <v>1.77428571428571</v>
      </c>
    </row>
    <row r="13" spans="1:6">
      <c r="A13">
        <v>17609980146</v>
      </c>
      <c r="B13">
        <v>17814.48</v>
      </c>
      <c r="C13">
        <v>3458</v>
      </c>
      <c r="D13">
        <v>7660</v>
      </c>
      <c r="E13">
        <v>0.201771428571429</v>
      </c>
      <c r="F13">
        <v>11.6557142857143</v>
      </c>
    </row>
    <row r="14" spans="1:6">
      <c r="A14">
        <v>17704561464</v>
      </c>
      <c r="B14">
        <v>536334.44</v>
      </c>
      <c r="C14">
        <v>43709</v>
      </c>
      <c r="D14">
        <v>94462</v>
      </c>
      <c r="E14">
        <v>0.319942857142857</v>
      </c>
      <c r="F14">
        <v>18.5842857142857</v>
      </c>
    </row>
    <row r="15" spans="1:6">
      <c r="A15">
        <v>18943200386</v>
      </c>
      <c r="B15">
        <v>41618.45</v>
      </c>
      <c r="C15">
        <v>9220</v>
      </c>
      <c r="D15">
        <v>19705</v>
      </c>
      <c r="E15">
        <v>0.314785714285714</v>
      </c>
      <c r="F15">
        <v>6.71</v>
      </c>
    </row>
    <row r="16" spans="1:6">
      <c r="A16">
        <v>19539059607</v>
      </c>
      <c r="B16">
        <v>54029.62</v>
      </c>
      <c r="C16">
        <v>2644</v>
      </c>
      <c r="D16">
        <v>7135</v>
      </c>
      <c r="E16">
        <v>0.234528571428571</v>
      </c>
      <c r="F16">
        <v>32.3028571428571</v>
      </c>
    </row>
    <row r="17" spans="1:6">
      <c r="A17">
        <v>23563464845</v>
      </c>
      <c r="B17">
        <v>140.2</v>
      </c>
      <c r="C17">
        <v>8</v>
      </c>
      <c r="D17">
        <v>68</v>
      </c>
      <c r="E17">
        <v>0.0588</v>
      </c>
      <c r="F17">
        <v>35.05</v>
      </c>
    </row>
    <row r="18" spans="1:6">
      <c r="A18">
        <v>37253526527</v>
      </c>
      <c r="B18">
        <v>84214.68</v>
      </c>
      <c r="C18">
        <v>7353</v>
      </c>
      <c r="D18">
        <v>14823</v>
      </c>
      <c r="E18">
        <v>0.386357142857143</v>
      </c>
      <c r="F18">
        <v>15.8442857142857</v>
      </c>
    </row>
    <row r="19" spans="1:6">
      <c r="A19">
        <v>37253770022</v>
      </c>
      <c r="B19">
        <v>16447.75</v>
      </c>
      <c r="C19">
        <v>1916</v>
      </c>
      <c r="D19">
        <v>3693</v>
      </c>
      <c r="E19">
        <v>0.2593</v>
      </c>
      <c r="F19">
        <v>17.2085714285714</v>
      </c>
    </row>
    <row r="20" spans="1:6">
      <c r="A20">
        <v>37254243740</v>
      </c>
      <c r="B20">
        <v>63246.71</v>
      </c>
      <c r="C20">
        <v>4226</v>
      </c>
      <c r="D20">
        <v>6064</v>
      </c>
      <c r="E20">
        <v>0.271414285714286</v>
      </c>
      <c r="F20">
        <v>38.4414285714286</v>
      </c>
    </row>
    <row r="21" spans="1:6">
      <c r="A21">
        <v>37318730769</v>
      </c>
      <c r="B21">
        <v>8286.8</v>
      </c>
      <c r="C21">
        <v>607</v>
      </c>
      <c r="D21">
        <v>2562</v>
      </c>
      <c r="E21">
        <v>0.134771428571429</v>
      </c>
      <c r="F21">
        <v>23.9685714285714</v>
      </c>
    </row>
    <row r="22" spans="1:6">
      <c r="A22">
        <v>39290708556</v>
      </c>
      <c r="B22">
        <v>644683.02</v>
      </c>
      <c r="C22">
        <v>9301</v>
      </c>
      <c r="D22">
        <v>49057</v>
      </c>
      <c r="E22">
        <v>0.115514285714286</v>
      </c>
      <c r="F22">
        <v>113.74</v>
      </c>
    </row>
    <row r="23" spans="1:6">
      <c r="A23">
        <v>39788807046</v>
      </c>
      <c r="B23">
        <v>109192.82</v>
      </c>
      <c r="C23">
        <v>9359</v>
      </c>
      <c r="D23">
        <v>23146</v>
      </c>
      <c r="E23">
        <v>0.253242857142857</v>
      </c>
      <c r="F23">
        <v>20.0314285714286</v>
      </c>
    </row>
    <row r="24" spans="1:6">
      <c r="A24">
        <v>39800042951</v>
      </c>
      <c r="B24">
        <v>59320.6</v>
      </c>
      <c r="C24">
        <v>2613</v>
      </c>
      <c r="D24">
        <v>6035</v>
      </c>
      <c r="E24">
        <v>0.190028571428571</v>
      </c>
      <c r="F24">
        <v>52.6914285714286</v>
      </c>
    </row>
    <row r="25" spans="1:6">
      <c r="A25">
        <v>39829692578</v>
      </c>
      <c r="B25">
        <v>68035.17</v>
      </c>
      <c r="C25">
        <v>7714</v>
      </c>
      <c r="D25">
        <v>12950</v>
      </c>
      <c r="E25">
        <v>0.352142857142857</v>
      </c>
      <c r="F25">
        <v>18.8971428571429</v>
      </c>
    </row>
    <row r="26" spans="1:6">
      <c r="A26">
        <v>40596755110</v>
      </c>
      <c r="B26">
        <v>11404.01</v>
      </c>
      <c r="C26">
        <v>570</v>
      </c>
      <c r="D26">
        <v>2166</v>
      </c>
      <c r="E26">
        <v>0.145014285714286</v>
      </c>
      <c r="F26">
        <v>36.31</v>
      </c>
    </row>
    <row r="27" spans="1:6">
      <c r="A27">
        <v>40611478319</v>
      </c>
      <c r="B27">
        <v>377239.65</v>
      </c>
      <c r="C27">
        <v>5158</v>
      </c>
      <c r="D27">
        <v>17670</v>
      </c>
      <c r="E27">
        <v>0.130785714285714</v>
      </c>
      <c r="F27">
        <v>127.941428571429</v>
      </c>
    </row>
    <row r="28" spans="1:6">
      <c r="A28">
        <v>41141176393</v>
      </c>
      <c r="B28">
        <v>1119284.91</v>
      </c>
      <c r="C28">
        <v>22444</v>
      </c>
      <c r="D28">
        <v>85803</v>
      </c>
      <c r="E28">
        <v>0.1545</v>
      </c>
      <c r="F28">
        <v>84.34</v>
      </c>
    </row>
    <row r="29" spans="1:6">
      <c r="A29">
        <v>42759737847</v>
      </c>
      <c r="B29">
        <v>71351.18</v>
      </c>
      <c r="C29">
        <v>1094</v>
      </c>
      <c r="D29">
        <v>7146</v>
      </c>
      <c r="E29">
        <v>0.0970428571428571</v>
      </c>
      <c r="F29">
        <v>97.18</v>
      </c>
    </row>
    <row r="30" spans="1:6">
      <c r="A30">
        <v>43893226461</v>
      </c>
      <c r="B30">
        <v>64793.51</v>
      </c>
      <c r="C30">
        <v>8957</v>
      </c>
      <c r="D30">
        <v>17365</v>
      </c>
      <c r="E30">
        <v>0.349471428571429</v>
      </c>
      <c r="F30">
        <v>11.8414285714286</v>
      </c>
    </row>
    <row r="31" spans="1:6">
      <c r="A31">
        <v>43988989706</v>
      </c>
      <c r="B31">
        <v>132273.92</v>
      </c>
      <c r="C31">
        <v>21617</v>
      </c>
      <c r="D31">
        <v>40082</v>
      </c>
      <c r="E31">
        <v>0.4677</v>
      </c>
      <c r="F31">
        <v>7.05142857142857</v>
      </c>
    </row>
    <row r="32" spans="1:6">
      <c r="A32">
        <v>520538406051</v>
      </c>
      <c r="B32">
        <v>258256.86</v>
      </c>
      <c r="C32">
        <v>4471</v>
      </c>
      <c r="D32">
        <v>17418</v>
      </c>
      <c r="E32">
        <v>0.128828571428571</v>
      </c>
      <c r="F32">
        <v>108.938571428571</v>
      </c>
    </row>
    <row r="33" spans="1:6">
      <c r="A33">
        <v>521804256985</v>
      </c>
      <c r="B33">
        <v>199013.63</v>
      </c>
      <c r="C33">
        <v>4282</v>
      </c>
      <c r="D33">
        <v>15376</v>
      </c>
      <c r="E33">
        <v>0.132628571428571</v>
      </c>
      <c r="F33">
        <v>96.88</v>
      </c>
    </row>
    <row r="34" spans="1:6">
      <c r="A34">
        <v>521869636173</v>
      </c>
      <c r="B34">
        <v>42673.24</v>
      </c>
      <c r="C34">
        <v>1589</v>
      </c>
      <c r="D34">
        <v>4198</v>
      </c>
      <c r="E34">
        <v>0.227414285714286</v>
      </c>
      <c r="F34">
        <v>44.8971428571429</v>
      </c>
    </row>
    <row r="35" spans="1:6">
      <c r="A35">
        <v>523138079161</v>
      </c>
      <c r="B35">
        <v>8933.71</v>
      </c>
      <c r="C35">
        <v>1341</v>
      </c>
      <c r="D35">
        <v>3243</v>
      </c>
      <c r="E35">
        <v>0.187871428571429</v>
      </c>
      <c r="F35">
        <v>14.75</v>
      </c>
    </row>
    <row r="36" spans="1:6">
      <c r="A36">
        <v>524754970729</v>
      </c>
      <c r="B36">
        <v>7080.96</v>
      </c>
      <c r="C36">
        <v>201</v>
      </c>
      <c r="D36">
        <v>2919</v>
      </c>
      <c r="E36">
        <v>0.0399428571428572</v>
      </c>
      <c r="F36">
        <v>64.3042857142857</v>
      </c>
    </row>
    <row r="37" spans="1:6">
      <c r="A37">
        <v>525000115434</v>
      </c>
      <c r="B37">
        <v>13899.76</v>
      </c>
      <c r="C37">
        <v>1010</v>
      </c>
      <c r="D37">
        <v>6569</v>
      </c>
      <c r="E37">
        <v>0.123028571428571</v>
      </c>
      <c r="F37">
        <v>17.2214285714286</v>
      </c>
    </row>
    <row r="38" spans="1:6">
      <c r="A38">
        <v>525048016525</v>
      </c>
      <c r="B38">
        <v>17315.76</v>
      </c>
      <c r="C38">
        <v>871</v>
      </c>
      <c r="D38">
        <v>3154</v>
      </c>
      <c r="E38">
        <v>0.103371428571429</v>
      </c>
      <c r="F38">
        <v>52.2442857142857</v>
      </c>
    </row>
    <row r="39" spans="1:6">
      <c r="A39">
        <v>526145930115</v>
      </c>
      <c r="B39">
        <v>13994.84</v>
      </c>
      <c r="C39">
        <v>201</v>
      </c>
      <c r="D39">
        <v>1892</v>
      </c>
      <c r="E39">
        <v>0.0721</v>
      </c>
      <c r="F39">
        <v>108.838571428571</v>
      </c>
    </row>
    <row r="40" spans="1:6">
      <c r="A40">
        <v>527119411115</v>
      </c>
      <c r="B40">
        <v>6432.1</v>
      </c>
      <c r="C40">
        <v>167</v>
      </c>
      <c r="D40">
        <v>488</v>
      </c>
      <c r="E40">
        <v>0.162471428571429</v>
      </c>
      <c r="F40">
        <v>94.8757142857143</v>
      </c>
    </row>
    <row r="41" spans="1:6">
      <c r="A41">
        <v>527169293681</v>
      </c>
      <c r="B41">
        <v>259.29</v>
      </c>
      <c r="C41">
        <v>10</v>
      </c>
      <c r="D41">
        <v>39</v>
      </c>
      <c r="E41">
        <v>0.21155</v>
      </c>
      <c r="F41">
        <v>37.88</v>
      </c>
    </row>
    <row r="42" spans="1:6">
      <c r="A42">
        <v>527183564590</v>
      </c>
      <c r="B42">
        <v>1712.79</v>
      </c>
      <c r="C42">
        <v>25</v>
      </c>
      <c r="D42">
        <v>243</v>
      </c>
      <c r="E42">
        <v>0.08412</v>
      </c>
      <c r="F42">
        <v>87.452</v>
      </c>
    </row>
    <row r="43" spans="1:6">
      <c r="A43">
        <v>527678427514</v>
      </c>
      <c r="B43">
        <v>11975.49</v>
      </c>
      <c r="C43">
        <v>332</v>
      </c>
      <c r="D43">
        <v>1250</v>
      </c>
      <c r="E43">
        <v>0.128414285714286</v>
      </c>
      <c r="F43">
        <v>73.4414285714286</v>
      </c>
    </row>
    <row r="44" spans="1:6">
      <c r="A44">
        <v>527719726342</v>
      </c>
      <c r="B44">
        <v>1883.16</v>
      </c>
      <c r="C44">
        <v>30</v>
      </c>
      <c r="D44">
        <v>137</v>
      </c>
      <c r="E44">
        <v>0.1414</v>
      </c>
      <c r="F44">
        <v>95.354</v>
      </c>
    </row>
    <row r="45" spans="1:6">
      <c r="A45">
        <v>527733177957</v>
      </c>
      <c r="B45">
        <v>20524.2</v>
      </c>
      <c r="C45">
        <v>699</v>
      </c>
      <c r="D45">
        <v>2011</v>
      </c>
      <c r="E45">
        <v>0.2502</v>
      </c>
      <c r="F45">
        <v>40.96</v>
      </c>
    </row>
    <row r="46" spans="1:6">
      <c r="A46">
        <v>527733221669</v>
      </c>
      <c r="B46">
        <v>6651.66</v>
      </c>
      <c r="C46">
        <v>203</v>
      </c>
      <c r="D46">
        <v>742</v>
      </c>
      <c r="E46">
        <v>0.1384</v>
      </c>
      <c r="F46">
        <v>67.59</v>
      </c>
    </row>
    <row r="47" spans="1:6">
      <c r="A47">
        <v>527733381602</v>
      </c>
      <c r="B47">
        <v>1690.67</v>
      </c>
      <c r="C47">
        <v>66</v>
      </c>
      <c r="D47">
        <v>153</v>
      </c>
      <c r="E47">
        <v>0.17514</v>
      </c>
      <c r="F47">
        <v>57.556</v>
      </c>
    </row>
    <row r="48" spans="1:6">
      <c r="A48">
        <v>527733589105</v>
      </c>
      <c r="B48">
        <v>108557.73</v>
      </c>
      <c r="C48">
        <v>9638</v>
      </c>
      <c r="D48">
        <v>13095</v>
      </c>
      <c r="E48">
        <v>0.2984</v>
      </c>
      <c r="F48">
        <v>28.4657142857143</v>
      </c>
    </row>
    <row r="49" spans="1:6">
      <c r="A49">
        <v>527733653043</v>
      </c>
      <c r="B49">
        <v>197464.16</v>
      </c>
      <c r="C49">
        <v>13321</v>
      </c>
      <c r="D49">
        <v>28544</v>
      </c>
      <c r="E49">
        <v>0.252114285714286</v>
      </c>
      <c r="F49">
        <v>27.5128571428571</v>
      </c>
    </row>
    <row r="50" spans="1:6">
      <c r="A50">
        <v>527990475963</v>
      </c>
      <c r="B50">
        <v>34420.58</v>
      </c>
      <c r="C50">
        <v>684</v>
      </c>
      <c r="D50">
        <v>2342</v>
      </c>
      <c r="E50">
        <v>0.170457142857143</v>
      </c>
      <c r="F50">
        <v>86.5857142857143</v>
      </c>
    </row>
    <row r="51" spans="1:6">
      <c r="A51">
        <v>527990607768</v>
      </c>
      <c r="B51">
        <v>1220.48</v>
      </c>
      <c r="C51">
        <v>45</v>
      </c>
      <c r="D51">
        <v>132</v>
      </c>
      <c r="E51">
        <v>0.23334</v>
      </c>
      <c r="F51">
        <v>43.536</v>
      </c>
    </row>
    <row r="52" spans="1:6">
      <c r="A52">
        <v>527990679684</v>
      </c>
      <c r="B52">
        <v>28593.7</v>
      </c>
      <c r="C52">
        <v>1029</v>
      </c>
      <c r="D52">
        <v>3641</v>
      </c>
      <c r="E52">
        <v>0.205785714285714</v>
      </c>
      <c r="F52">
        <v>38.0885714285714</v>
      </c>
    </row>
    <row r="53" spans="1:6">
      <c r="A53">
        <v>527990951359</v>
      </c>
      <c r="B53">
        <v>44564.14</v>
      </c>
      <c r="C53">
        <v>979</v>
      </c>
      <c r="D53">
        <v>1366</v>
      </c>
      <c r="E53">
        <v>0.192442857142857</v>
      </c>
      <c r="F53">
        <v>165.641428571429</v>
      </c>
    </row>
    <row r="54" spans="1:6">
      <c r="A54">
        <v>528032990563</v>
      </c>
      <c r="B54">
        <v>2473.12</v>
      </c>
      <c r="C54">
        <v>136</v>
      </c>
      <c r="D54">
        <v>478</v>
      </c>
      <c r="E54">
        <v>0.213014285714286</v>
      </c>
      <c r="F54">
        <v>26.2571428571429</v>
      </c>
    </row>
    <row r="55" spans="1:6">
      <c r="A55">
        <v>528033010612</v>
      </c>
      <c r="B55">
        <v>98201.2</v>
      </c>
      <c r="C55">
        <v>1128</v>
      </c>
      <c r="D55">
        <v>4031</v>
      </c>
      <c r="E55">
        <v>0.2163</v>
      </c>
      <c r="F55">
        <v>112.56</v>
      </c>
    </row>
    <row r="56" spans="1:6">
      <c r="A56">
        <v>528033014551</v>
      </c>
      <c r="B56">
        <v>2349.59</v>
      </c>
      <c r="C56">
        <v>78</v>
      </c>
      <c r="D56">
        <v>119</v>
      </c>
      <c r="E56">
        <v>0.181428571428571</v>
      </c>
      <c r="F56">
        <v>116.302857142857</v>
      </c>
    </row>
    <row r="57" spans="1:6">
      <c r="A57">
        <v>528033190141</v>
      </c>
      <c r="B57">
        <v>36242.38</v>
      </c>
      <c r="C57">
        <v>841</v>
      </c>
      <c r="D57">
        <v>2449</v>
      </c>
      <c r="E57">
        <v>0.202171428571429</v>
      </c>
      <c r="F57">
        <v>73.1228571428571</v>
      </c>
    </row>
    <row r="58" spans="1:6">
      <c r="A58">
        <v>528046969601</v>
      </c>
      <c r="B58">
        <v>5137.81</v>
      </c>
      <c r="C58">
        <v>300</v>
      </c>
      <c r="D58">
        <v>851</v>
      </c>
      <c r="E58">
        <v>0.220942857142857</v>
      </c>
      <c r="F58">
        <v>26.5557142857143</v>
      </c>
    </row>
    <row r="59" spans="1:6">
      <c r="A59">
        <v>528047125345</v>
      </c>
      <c r="B59">
        <v>1098.84</v>
      </c>
      <c r="C59">
        <v>22</v>
      </c>
      <c r="D59">
        <v>470</v>
      </c>
      <c r="E59">
        <v>0.018275</v>
      </c>
      <c r="F59">
        <v>144.0425</v>
      </c>
    </row>
    <row r="60" spans="1:6">
      <c r="A60">
        <v>528047181291</v>
      </c>
      <c r="B60">
        <v>5614.68</v>
      </c>
      <c r="C60">
        <v>136</v>
      </c>
      <c r="D60">
        <v>907</v>
      </c>
      <c r="E60">
        <v>0.0715142857142857</v>
      </c>
      <c r="F60">
        <v>94.32</v>
      </c>
    </row>
    <row r="61" spans="1:6">
      <c r="A61">
        <v>528064196860</v>
      </c>
      <c r="B61">
        <v>223.5</v>
      </c>
      <c r="C61">
        <v>4</v>
      </c>
      <c r="D61">
        <v>33</v>
      </c>
      <c r="E61">
        <v>0.0303</v>
      </c>
      <c r="F61">
        <v>223.5</v>
      </c>
    </row>
    <row r="62" spans="1:6">
      <c r="A62">
        <v>528064232769</v>
      </c>
      <c r="B62">
        <v>10555.56</v>
      </c>
      <c r="C62">
        <v>265</v>
      </c>
      <c r="D62">
        <v>831</v>
      </c>
      <c r="E62">
        <v>0.158785714285714</v>
      </c>
      <c r="F62">
        <v>80.0114285714286</v>
      </c>
    </row>
    <row r="63" spans="1:6">
      <c r="A63">
        <v>528064336529</v>
      </c>
      <c r="B63">
        <v>19933.59</v>
      </c>
      <c r="C63">
        <v>791</v>
      </c>
      <c r="D63">
        <v>2135</v>
      </c>
      <c r="E63">
        <v>0.221085714285714</v>
      </c>
      <c r="F63">
        <v>42.2871428571429</v>
      </c>
    </row>
    <row r="64" spans="1:6">
      <c r="A64">
        <v>528778018743</v>
      </c>
      <c r="B64">
        <v>290242.32</v>
      </c>
      <c r="C64">
        <v>6116</v>
      </c>
      <c r="D64">
        <v>23792</v>
      </c>
      <c r="E64">
        <v>0.159685714285714</v>
      </c>
      <c r="F64">
        <v>74.9428571428572</v>
      </c>
    </row>
    <row r="65" spans="1:6">
      <c r="A65">
        <v>535688693680</v>
      </c>
      <c r="B65">
        <v>75224.46</v>
      </c>
      <c r="C65">
        <v>1134</v>
      </c>
      <c r="D65">
        <v>6733</v>
      </c>
      <c r="E65">
        <v>0.0800714285714286</v>
      </c>
      <c r="F65">
        <v>133.107142857143</v>
      </c>
    </row>
    <row r="66" spans="1:6">
      <c r="A66">
        <v>537537256568</v>
      </c>
      <c r="B66">
        <v>31805.5</v>
      </c>
      <c r="C66">
        <v>1699</v>
      </c>
      <c r="D66">
        <v>5508</v>
      </c>
      <c r="E66">
        <v>0.1648</v>
      </c>
      <c r="F66">
        <v>35.1</v>
      </c>
    </row>
    <row r="67" spans="1:6">
      <c r="A67">
        <v>537752882633</v>
      </c>
      <c r="B67">
        <v>2440537.1</v>
      </c>
      <c r="C67">
        <v>50455</v>
      </c>
      <c r="D67">
        <v>193142</v>
      </c>
      <c r="E67">
        <v>0.146485714285714</v>
      </c>
      <c r="F67">
        <v>86.3685714285714</v>
      </c>
    </row>
    <row r="68" spans="1:6">
      <c r="A68">
        <v>537824984434</v>
      </c>
      <c r="B68">
        <v>537531.51</v>
      </c>
      <c r="C68">
        <v>83234</v>
      </c>
      <c r="D68">
        <v>209391</v>
      </c>
      <c r="E68">
        <v>0.356</v>
      </c>
      <c r="F68">
        <v>7.20142857142857</v>
      </c>
    </row>
    <row r="69" spans="1:6">
      <c r="A69">
        <v>537827368358</v>
      </c>
      <c r="B69">
        <v>38260.52</v>
      </c>
      <c r="C69">
        <v>2318</v>
      </c>
      <c r="D69">
        <v>5710</v>
      </c>
      <c r="E69">
        <v>0.237357142857143</v>
      </c>
      <c r="F69">
        <v>28.3714285714286</v>
      </c>
    </row>
    <row r="70" spans="1:6">
      <c r="A70">
        <v>538192543595</v>
      </c>
      <c r="B70">
        <v>13131.14</v>
      </c>
      <c r="C70">
        <v>102</v>
      </c>
      <c r="D70">
        <v>1085</v>
      </c>
      <c r="E70">
        <v>0.0560142857142857</v>
      </c>
      <c r="F70">
        <v>217.297142857143</v>
      </c>
    </row>
    <row r="71" spans="1:6">
      <c r="A71">
        <v>538263950177</v>
      </c>
      <c r="B71">
        <v>147015.92</v>
      </c>
      <c r="C71">
        <v>1033</v>
      </c>
      <c r="D71">
        <v>8242</v>
      </c>
      <c r="E71">
        <v>0.108314285714286</v>
      </c>
      <c r="F71">
        <v>164.861428571429</v>
      </c>
    </row>
    <row r="72" spans="1:6">
      <c r="A72">
        <v>538266122146</v>
      </c>
      <c r="B72">
        <v>1058</v>
      </c>
      <c r="C72">
        <v>10</v>
      </c>
      <c r="D72">
        <v>49</v>
      </c>
      <c r="E72">
        <v>0.08085</v>
      </c>
      <c r="F72">
        <v>211.935</v>
      </c>
    </row>
    <row r="73" spans="1:6">
      <c r="A73">
        <v>538267926200</v>
      </c>
      <c r="B73">
        <v>4101.38</v>
      </c>
      <c r="C73">
        <v>60</v>
      </c>
      <c r="D73">
        <v>418</v>
      </c>
      <c r="E73">
        <v>0.0824166666666667</v>
      </c>
      <c r="F73">
        <v>118.55</v>
      </c>
    </row>
    <row r="74" spans="1:6">
      <c r="A74">
        <v>538305797734</v>
      </c>
      <c r="B74">
        <v>77192.89</v>
      </c>
      <c r="C74">
        <v>582</v>
      </c>
      <c r="D74">
        <v>3944</v>
      </c>
      <c r="E74">
        <v>0.1257</v>
      </c>
      <c r="F74">
        <v>161.15</v>
      </c>
    </row>
    <row r="75" spans="1:6">
      <c r="A75">
        <v>538307169296</v>
      </c>
      <c r="B75">
        <v>53671.69</v>
      </c>
      <c r="C75">
        <v>624</v>
      </c>
      <c r="D75">
        <v>2218</v>
      </c>
      <c r="E75">
        <v>0.197914285714286</v>
      </c>
      <c r="F75">
        <v>120.491428571429</v>
      </c>
    </row>
    <row r="76" spans="1:6">
      <c r="A76">
        <v>538312709167</v>
      </c>
      <c r="B76">
        <v>76725.62</v>
      </c>
      <c r="C76">
        <v>701</v>
      </c>
      <c r="D76">
        <v>3486</v>
      </c>
      <c r="E76">
        <v>0.1642</v>
      </c>
      <c r="F76">
        <v>135.471428571429</v>
      </c>
    </row>
    <row r="77" spans="1:6">
      <c r="A77">
        <v>538314893621</v>
      </c>
      <c r="B77">
        <v>3058.86</v>
      </c>
      <c r="C77">
        <v>36</v>
      </c>
      <c r="D77">
        <v>372</v>
      </c>
      <c r="E77">
        <v>0.0842142857142857</v>
      </c>
      <c r="F77">
        <v>92.7185714285714</v>
      </c>
    </row>
    <row r="78" spans="1:6">
      <c r="A78">
        <v>538349196723</v>
      </c>
      <c r="B78">
        <v>41798.97</v>
      </c>
      <c r="C78">
        <v>286</v>
      </c>
      <c r="D78">
        <v>2175</v>
      </c>
      <c r="E78">
        <v>0.105171428571429</v>
      </c>
      <c r="F78">
        <v>190.58</v>
      </c>
    </row>
    <row r="79" spans="1:6">
      <c r="A79">
        <v>538354076404</v>
      </c>
      <c r="B79">
        <v>53621.59</v>
      </c>
      <c r="C79">
        <v>629</v>
      </c>
      <c r="D79">
        <v>5033</v>
      </c>
      <c r="E79">
        <v>0.0967571428571429</v>
      </c>
      <c r="F79">
        <v>112.055714285714</v>
      </c>
    </row>
    <row r="80" spans="1:6">
      <c r="A80">
        <v>538927350752</v>
      </c>
      <c r="B80">
        <v>8756.74</v>
      </c>
      <c r="C80">
        <v>209</v>
      </c>
      <c r="D80">
        <v>1465</v>
      </c>
      <c r="E80">
        <v>0.0925857142857143</v>
      </c>
      <c r="F80">
        <v>65.9014285714286</v>
      </c>
    </row>
    <row r="81" spans="1:6">
      <c r="A81">
        <v>539325022308</v>
      </c>
      <c r="B81">
        <v>98219.68</v>
      </c>
      <c r="C81">
        <v>1343</v>
      </c>
      <c r="D81">
        <v>8149</v>
      </c>
      <c r="E81">
        <v>0.114328571428571</v>
      </c>
      <c r="F81">
        <v>105.4</v>
      </c>
    </row>
    <row r="82" spans="1:6">
      <c r="A82">
        <v>539854510916</v>
      </c>
      <c r="B82">
        <v>125786.8</v>
      </c>
      <c r="C82">
        <v>2526</v>
      </c>
      <c r="D82">
        <v>10763</v>
      </c>
      <c r="E82">
        <v>0.1303</v>
      </c>
      <c r="F82">
        <v>89.8428571428571</v>
      </c>
    </row>
    <row r="83" spans="1:6">
      <c r="A83">
        <v>541918489832</v>
      </c>
      <c r="B83">
        <v>11458.74</v>
      </c>
      <c r="C83">
        <v>322</v>
      </c>
      <c r="D83">
        <v>1125</v>
      </c>
      <c r="E83">
        <v>0.168714285714286</v>
      </c>
      <c r="F83">
        <v>59.94</v>
      </c>
    </row>
    <row r="84" spans="1:6">
      <c r="A84">
        <v>544053639760</v>
      </c>
      <c r="B84">
        <v>12691.93</v>
      </c>
      <c r="C84">
        <v>484</v>
      </c>
      <c r="D84">
        <v>2237</v>
      </c>
      <c r="E84">
        <v>0.0925285714285714</v>
      </c>
      <c r="F84">
        <v>60.4557142857143</v>
      </c>
    </row>
    <row r="85" spans="1:6">
      <c r="A85">
        <v>547190677216</v>
      </c>
      <c r="B85">
        <v>24471.42</v>
      </c>
      <c r="C85">
        <v>1178</v>
      </c>
      <c r="D85">
        <v>3829</v>
      </c>
      <c r="E85">
        <v>0.210142857142857</v>
      </c>
      <c r="F85">
        <v>31.0285714285714</v>
      </c>
    </row>
    <row r="86" spans="1:6">
      <c r="A86">
        <v>548003777683</v>
      </c>
      <c r="B86">
        <v>9429.19</v>
      </c>
      <c r="C86">
        <v>397</v>
      </c>
      <c r="D86">
        <v>1150</v>
      </c>
      <c r="E86">
        <v>0.218285714285714</v>
      </c>
      <c r="F86">
        <v>36.9814285714286</v>
      </c>
    </row>
    <row r="87" spans="1:6">
      <c r="A87">
        <v>553066686610</v>
      </c>
      <c r="B87">
        <v>11784.1</v>
      </c>
      <c r="C87">
        <v>838</v>
      </c>
      <c r="D87">
        <v>2487</v>
      </c>
      <c r="E87">
        <v>0.2374</v>
      </c>
      <c r="F87">
        <v>19.9171428571429</v>
      </c>
    </row>
    <row r="88" spans="1:6">
      <c r="A88">
        <v>554217085959</v>
      </c>
      <c r="B88">
        <v>354.65</v>
      </c>
      <c r="C88">
        <v>8</v>
      </c>
      <c r="D88">
        <v>49</v>
      </c>
      <c r="E88">
        <v>0.12375</v>
      </c>
      <c r="F88">
        <v>59.11</v>
      </c>
    </row>
    <row r="89" spans="1:6">
      <c r="A89">
        <v>554765196730</v>
      </c>
      <c r="B89">
        <v>133374.7</v>
      </c>
      <c r="C89">
        <v>8362</v>
      </c>
      <c r="D89">
        <v>25747</v>
      </c>
      <c r="E89">
        <v>0.2383</v>
      </c>
      <c r="F89">
        <v>22.9642857142857</v>
      </c>
    </row>
    <row r="90" spans="1:6">
      <c r="A90">
        <v>554877274741</v>
      </c>
      <c r="B90">
        <v>239311.17</v>
      </c>
      <c r="C90">
        <v>5035</v>
      </c>
      <c r="D90">
        <v>27188</v>
      </c>
      <c r="E90">
        <v>0.0906285714285714</v>
      </c>
      <c r="F90">
        <v>98.7185714285714</v>
      </c>
    </row>
    <row r="91" spans="1:6">
      <c r="A91">
        <v>555055329886</v>
      </c>
      <c r="B91">
        <v>97654.62</v>
      </c>
      <c r="C91">
        <v>2139</v>
      </c>
      <c r="D91">
        <v>11014</v>
      </c>
      <c r="E91">
        <v>0.0974428571428572</v>
      </c>
      <c r="F91">
        <v>90.3657142857143</v>
      </c>
    </row>
    <row r="92" spans="1:6">
      <c r="A92">
        <v>555332266949</v>
      </c>
      <c r="B92">
        <v>144659.29</v>
      </c>
      <c r="C92">
        <v>2776</v>
      </c>
      <c r="D92">
        <v>15718</v>
      </c>
      <c r="E92">
        <v>0.1071</v>
      </c>
      <c r="F92">
        <v>86.8885714285714</v>
      </c>
    </row>
    <row r="93" spans="1:6">
      <c r="A93">
        <v>555904462655</v>
      </c>
      <c r="B93">
        <v>22647.11</v>
      </c>
      <c r="C93">
        <v>1695</v>
      </c>
      <c r="D93">
        <v>3160</v>
      </c>
      <c r="E93">
        <v>0.294528571428571</v>
      </c>
      <c r="F93">
        <v>24.3642857142857</v>
      </c>
    </row>
    <row r="94" spans="1:6">
      <c r="A94">
        <v>556322528534</v>
      </c>
      <c r="B94">
        <v>1017.12</v>
      </c>
      <c r="C94">
        <v>97</v>
      </c>
      <c r="D94">
        <v>637</v>
      </c>
      <c r="E94">
        <v>0.130416666666667</v>
      </c>
      <c r="F94">
        <v>12.3916666666667</v>
      </c>
    </row>
    <row r="95" spans="1:6">
      <c r="A95">
        <v>556389065398</v>
      </c>
      <c r="B95">
        <v>19761.71</v>
      </c>
      <c r="C95">
        <v>756</v>
      </c>
      <c r="D95">
        <v>2110</v>
      </c>
      <c r="E95">
        <v>0.189142857142857</v>
      </c>
      <c r="F95">
        <v>49.6057142857143</v>
      </c>
    </row>
    <row r="96" spans="1:6">
      <c r="A96">
        <v>559325430280</v>
      </c>
      <c r="B96">
        <v>54827.56</v>
      </c>
      <c r="C96">
        <v>1901</v>
      </c>
      <c r="D96">
        <v>3270</v>
      </c>
      <c r="E96">
        <v>0.280285714285714</v>
      </c>
      <c r="F96">
        <v>59.82</v>
      </c>
    </row>
    <row r="97" spans="1:6">
      <c r="A97">
        <v>559686121121</v>
      </c>
      <c r="B97">
        <v>39195.18</v>
      </c>
      <c r="C97">
        <v>323</v>
      </c>
      <c r="D97">
        <v>1545</v>
      </c>
      <c r="E97">
        <v>0.127814285714286</v>
      </c>
      <c r="F97">
        <v>195.658571428571</v>
      </c>
    </row>
    <row r="98" spans="1:6">
      <c r="A98">
        <v>562374577568</v>
      </c>
      <c r="B98">
        <v>2022.59</v>
      </c>
      <c r="C98">
        <v>40</v>
      </c>
      <c r="D98">
        <v>494</v>
      </c>
      <c r="E98">
        <v>0.0500833333333333</v>
      </c>
      <c r="F98">
        <v>80.0483333333333</v>
      </c>
    </row>
    <row r="99" spans="1:6">
      <c r="A99">
        <v>562674596108</v>
      </c>
      <c r="B99">
        <v>39613.18</v>
      </c>
      <c r="C99">
        <v>1318</v>
      </c>
      <c r="D99">
        <v>2376</v>
      </c>
      <c r="E99">
        <v>0.2361</v>
      </c>
      <c r="F99">
        <v>72.66</v>
      </c>
    </row>
    <row r="100" spans="1:6">
      <c r="A100">
        <v>563834177641</v>
      </c>
      <c r="B100">
        <v>93678.24</v>
      </c>
      <c r="C100">
        <v>607</v>
      </c>
      <c r="D100">
        <v>3842</v>
      </c>
      <c r="E100">
        <v>0.112714285714286</v>
      </c>
      <c r="F100">
        <v>209.78</v>
      </c>
    </row>
    <row r="101" spans="1:6">
      <c r="A101">
        <v>563835009431</v>
      </c>
      <c r="B101">
        <v>23389.38</v>
      </c>
      <c r="C101">
        <v>311</v>
      </c>
      <c r="D101">
        <v>2462</v>
      </c>
      <c r="E101">
        <v>0.0894714285714286</v>
      </c>
      <c r="F101">
        <v>104.077142857143</v>
      </c>
    </row>
    <row r="102" spans="1:6">
      <c r="A102">
        <v>564135111481</v>
      </c>
      <c r="B102">
        <v>44364.21</v>
      </c>
      <c r="C102">
        <v>367</v>
      </c>
      <c r="D102">
        <v>1345</v>
      </c>
      <c r="E102">
        <v>0.171057142857143</v>
      </c>
      <c r="F102">
        <v>178.241428571429</v>
      </c>
    </row>
    <row r="103" spans="1:6">
      <c r="A103">
        <v>564587383224</v>
      </c>
      <c r="B103">
        <v>536306.36</v>
      </c>
      <c r="C103">
        <v>10621</v>
      </c>
      <c r="D103">
        <v>42207</v>
      </c>
      <c r="E103">
        <v>0.144457142857143</v>
      </c>
      <c r="F103">
        <v>88.5414285714286</v>
      </c>
    </row>
    <row r="104" spans="1:6">
      <c r="A104">
        <v>566160365748</v>
      </c>
      <c r="B104">
        <v>7032.94</v>
      </c>
      <c r="C104">
        <v>236</v>
      </c>
      <c r="D104">
        <v>1306</v>
      </c>
      <c r="E104">
        <v>0.149857142857143</v>
      </c>
      <c r="F104">
        <v>36.3228571428571</v>
      </c>
    </row>
    <row r="105" spans="1:6">
      <c r="A105">
        <v>568629665883</v>
      </c>
      <c r="B105">
        <v>34450.81</v>
      </c>
      <c r="C105">
        <v>30180</v>
      </c>
      <c r="D105">
        <v>101381</v>
      </c>
      <c r="E105">
        <v>0.265314285714286</v>
      </c>
      <c r="F105">
        <v>1.29714285714286</v>
      </c>
    </row>
    <row r="106" spans="1:6">
      <c r="A106">
        <v>568765915390</v>
      </c>
      <c r="B106">
        <v>22126.01</v>
      </c>
      <c r="C106">
        <v>16769</v>
      </c>
      <c r="D106">
        <v>39413</v>
      </c>
      <c r="E106">
        <v>0.362842857142857</v>
      </c>
      <c r="F106">
        <v>1.54285714285714</v>
      </c>
    </row>
    <row r="107" spans="1:6">
      <c r="A107">
        <v>569386315777</v>
      </c>
      <c r="B107">
        <v>80284.75</v>
      </c>
      <c r="C107">
        <v>63379</v>
      </c>
      <c r="D107">
        <v>241219</v>
      </c>
      <c r="E107">
        <v>0.2318</v>
      </c>
      <c r="F107">
        <v>1.37428571428571</v>
      </c>
    </row>
    <row r="108" spans="1:6">
      <c r="A108">
        <v>569438859623</v>
      </c>
      <c r="B108">
        <v>732.02</v>
      </c>
      <c r="C108">
        <v>81</v>
      </c>
      <c r="D108">
        <v>316</v>
      </c>
      <c r="E108">
        <v>0.122425</v>
      </c>
      <c r="F108">
        <v>20.16</v>
      </c>
    </row>
    <row r="109" spans="1:6">
      <c r="A109">
        <v>569781213653</v>
      </c>
      <c r="B109">
        <v>1016.49</v>
      </c>
      <c r="C109">
        <v>231</v>
      </c>
      <c r="D109">
        <v>520</v>
      </c>
      <c r="E109">
        <v>0.21955</v>
      </c>
      <c r="F109">
        <v>9.1925</v>
      </c>
    </row>
    <row r="110" spans="1:6">
      <c r="A110">
        <v>569909827792</v>
      </c>
      <c r="B110">
        <v>34079.22</v>
      </c>
      <c r="C110">
        <v>1039</v>
      </c>
      <c r="D110">
        <v>3645</v>
      </c>
      <c r="E110">
        <v>0.116471428571429</v>
      </c>
      <c r="F110">
        <v>79.5528571428572</v>
      </c>
    </row>
    <row r="111" spans="1:6">
      <c r="A111">
        <v>570361375952</v>
      </c>
      <c r="B111">
        <v>7341.66</v>
      </c>
      <c r="C111">
        <v>179</v>
      </c>
      <c r="D111">
        <v>1003</v>
      </c>
      <c r="E111">
        <v>0.0984571428571429</v>
      </c>
      <c r="F111">
        <v>74.5142857142857</v>
      </c>
    </row>
    <row r="112" spans="1:6">
      <c r="A112">
        <v>571250855227</v>
      </c>
      <c r="B112">
        <v>4422.97</v>
      </c>
      <c r="C112">
        <v>978</v>
      </c>
      <c r="D112">
        <v>1703</v>
      </c>
      <c r="E112">
        <v>0.195185714285714</v>
      </c>
      <c r="F112">
        <v>12.3971428571429</v>
      </c>
    </row>
    <row r="113" spans="1:6">
      <c r="A113">
        <v>572262680111</v>
      </c>
      <c r="B113">
        <v>20838.1</v>
      </c>
      <c r="C113">
        <v>909</v>
      </c>
      <c r="D113">
        <v>1796</v>
      </c>
      <c r="E113">
        <v>0.222528571428571</v>
      </c>
      <c r="F113">
        <v>52.9471428571429</v>
      </c>
    </row>
    <row r="114" spans="1:6">
      <c r="A114">
        <v>573035985548</v>
      </c>
      <c r="B114">
        <v>130380.95</v>
      </c>
      <c r="C114">
        <v>3510</v>
      </c>
      <c r="D114">
        <v>8138</v>
      </c>
      <c r="E114">
        <v>0.260471428571429</v>
      </c>
      <c r="F114">
        <v>61.5942857142857</v>
      </c>
    </row>
    <row r="115" spans="1:6">
      <c r="A115">
        <v>573160835361</v>
      </c>
      <c r="B115">
        <v>57875.29</v>
      </c>
      <c r="C115">
        <v>2804</v>
      </c>
      <c r="D115">
        <v>14080</v>
      </c>
      <c r="E115">
        <v>0.1419</v>
      </c>
      <c r="F115">
        <v>29.0857142857143</v>
      </c>
    </row>
    <row r="116" spans="1:6">
      <c r="A116">
        <v>574118879871</v>
      </c>
      <c r="B116">
        <v>560.65</v>
      </c>
      <c r="C116">
        <v>142</v>
      </c>
      <c r="D116">
        <v>332</v>
      </c>
      <c r="E116">
        <v>0.2402</v>
      </c>
      <c r="F116">
        <v>7.08</v>
      </c>
    </row>
    <row r="117" spans="1:6">
      <c r="A117">
        <v>574308070162</v>
      </c>
      <c r="B117">
        <v>492367.54</v>
      </c>
      <c r="C117">
        <v>13561</v>
      </c>
      <c r="D117">
        <v>45134</v>
      </c>
      <c r="E117">
        <v>0.135257142857143</v>
      </c>
      <c r="F117">
        <v>80.4342857142857</v>
      </c>
    </row>
    <row r="118" spans="1:6">
      <c r="A118">
        <v>574520036128</v>
      </c>
      <c r="B118">
        <v>39204.64</v>
      </c>
      <c r="C118">
        <v>1017</v>
      </c>
      <c r="D118">
        <v>4906</v>
      </c>
      <c r="E118">
        <v>0.134428571428571</v>
      </c>
      <c r="F118">
        <v>58.9114285714286</v>
      </c>
    </row>
    <row r="119" spans="1:6">
      <c r="A119">
        <v>574624025153</v>
      </c>
      <c r="B119">
        <v>289548.1</v>
      </c>
      <c r="C119">
        <v>8619</v>
      </c>
      <c r="D119">
        <v>26678</v>
      </c>
      <c r="E119">
        <v>0.176157142857143</v>
      </c>
      <c r="F119">
        <v>61.6085714285715</v>
      </c>
    </row>
    <row r="120" spans="1:6">
      <c r="A120">
        <v>574735494600</v>
      </c>
      <c r="B120">
        <v>1081.07</v>
      </c>
      <c r="C120">
        <v>20</v>
      </c>
      <c r="D120">
        <v>190</v>
      </c>
      <c r="E120">
        <v>0.0962</v>
      </c>
      <c r="F120">
        <v>65.302</v>
      </c>
    </row>
    <row r="121" spans="1:6">
      <c r="A121">
        <v>574736366653</v>
      </c>
      <c r="B121">
        <v>25792.17</v>
      </c>
      <c r="C121">
        <v>1118</v>
      </c>
      <c r="D121">
        <v>1616</v>
      </c>
      <c r="E121">
        <v>0.3791</v>
      </c>
      <c r="F121">
        <v>43.0828571428571</v>
      </c>
    </row>
    <row r="122" spans="1:6">
      <c r="A122">
        <v>574838039203</v>
      </c>
      <c r="B122">
        <v>2506.99</v>
      </c>
      <c r="C122">
        <v>119</v>
      </c>
      <c r="D122">
        <v>326</v>
      </c>
      <c r="E122">
        <v>0.184485714285714</v>
      </c>
      <c r="F122">
        <v>44.0357142857143</v>
      </c>
    </row>
    <row r="123" spans="1:6">
      <c r="A123">
        <v>575961933882</v>
      </c>
      <c r="B123">
        <v>3546.12</v>
      </c>
      <c r="C123">
        <v>146</v>
      </c>
      <c r="D123">
        <v>602</v>
      </c>
      <c r="E123">
        <v>0.183128571428571</v>
      </c>
      <c r="F123">
        <v>32.7571428571429</v>
      </c>
    </row>
    <row r="124" spans="1:6">
      <c r="A124">
        <v>576123419275</v>
      </c>
      <c r="B124">
        <v>1388.68</v>
      </c>
      <c r="C124">
        <v>137</v>
      </c>
      <c r="D124">
        <v>984</v>
      </c>
      <c r="E124">
        <v>0.0821714285714286</v>
      </c>
      <c r="F124">
        <v>17.56</v>
      </c>
    </row>
    <row r="125" spans="1:6">
      <c r="A125">
        <v>576130979060</v>
      </c>
      <c r="B125">
        <v>22339.42</v>
      </c>
      <c r="C125">
        <v>1129</v>
      </c>
      <c r="D125">
        <v>8041</v>
      </c>
      <c r="E125">
        <v>0.1011</v>
      </c>
      <c r="F125">
        <v>27.3442857142857</v>
      </c>
    </row>
    <row r="126" spans="1:6">
      <c r="A126">
        <v>577037788975</v>
      </c>
      <c r="B126">
        <v>104133.89</v>
      </c>
      <c r="C126">
        <v>6092</v>
      </c>
      <c r="D126">
        <v>17056</v>
      </c>
      <c r="E126">
        <v>0.191714285714286</v>
      </c>
      <c r="F126">
        <v>31.8114285714286</v>
      </c>
    </row>
    <row r="127" spans="1:6">
      <c r="A127">
        <v>577184412748</v>
      </c>
      <c r="B127">
        <v>36635.15</v>
      </c>
      <c r="C127">
        <v>1062</v>
      </c>
      <c r="D127">
        <v>5767</v>
      </c>
      <c r="E127">
        <v>0.114542857142857</v>
      </c>
      <c r="F127">
        <v>54.9671428571429</v>
      </c>
    </row>
    <row r="128" spans="1:6">
      <c r="A128">
        <v>578894356956</v>
      </c>
      <c r="B128">
        <v>1906.12</v>
      </c>
      <c r="C128">
        <v>74</v>
      </c>
      <c r="D128">
        <v>516</v>
      </c>
      <c r="E128">
        <v>0.130916666666667</v>
      </c>
      <c r="F128">
        <v>27.4333333333333</v>
      </c>
    </row>
    <row r="129" spans="1:6">
      <c r="A129">
        <v>579975467115</v>
      </c>
      <c r="B129">
        <v>116491.1</v>
      </c>
      <c r="C129">
        <v>6453</v>
      </c>
      <c r="D129">
        <v>12999</v>
      </c>
      <c r="E129">
        <v>0.248142857142857</v>
      </c>
      <c r="F129">
        <v>36.3142857142857</v>
      </c>
    </row>
    <row r="130" spans="1:6">
      <c r="A130">
        <v>581521081842</v>
      </c>
      <c r="B130">
        <v>42838.08</v>
      </c>
      <c r="C130">
        <v>1722</v>
      </c>
      <c r="D130">
        <v>4511</v>
      </c>
      <c r="E130">
        <v>0.211742857142857</v>
      </c>
      <c r="F130">
        <v>45.0357142857143</v>
      </c>
    </row>
    <row r="131" spans="1:6">
      <c r="A131">
        <v>583643847514</v>
      </c>
      <c r="B131">
        <v>37253.59</v>
      </c>
      <c r="C131">
        <v>818</v>
      </c>
      <c r="D131">
        <v>3074</v>
      </c>
      <c r="E131">
        <v>0.124028571428571</v>
      </c>
      <c r="F131">
        <v>99.8914285714286</v>
      </c>
    </row>
    <row r="132" spans="1:6">
      <c r="A132">
        <v>584257403229</v>
      </c>
      <c r="B132">
        <v>20030.04</v>
      </c>
      <c r="C132">
        <v>1478</v>
      </c>
      <c r="D132">
        <v>4338</v>
      </c>
      <c r="E132">
        <v>0.161371428571429</v>
      </c>
      <c r="F132">
        <v>28.3828571428571</v>
      </c>
    </row>
    <row r="133" spans="1:6">
      <c r="A133">
        <v>584436823460</v>
      </c>
      <c r="B133">
        <v>209272.43</v>
      </c>
      <c r="C133">
        <v>11995</v>
      </c>
      <c r="D133">
        <v>32822</v>
      </c>
      <c r="E133">
        <v>0.2037</v>
      </c>
      <c r="F133">
        <v>31.3657142857143</v>
      </c>
    </row>
    <row r="134" spans="1:6">
      <c r="A134">
        <v>585050518231</v>
      </c>
      <c r="B134">
        <v>6587.42</v>
      </c>
      <c r="C134">
        <v>886</v>
      </c>
      <c r="D134">
        <v>1628</v>
      </c>
      <c r="E134">
        <v>0.230542857142857</v>
      </c>
      <c r="F134">
        <v>17.5671428571429</v>
      </c>
    </row>
    <row r="135" spans="1:6">
      <c r="A135">
        <v>586951697361</v>
      </c>
      <c r="B135">
        <v>4612.81</v>
      </c>
      <c r="C135">
        <v>93</v>
      </c>
      <c r="D135">
        <v>1726</v>
      </c>
      <c r="E135">
        <v>0.0447571428571429</v>
      </c>
      <c r="F135">
        <v>60.1485714285714</v>
      </c>
    </row>
    <row r="136" spans="1:6">
      <c r="A136">
        <v>587015100676</v>
      </c>
      <c r="B136">
        <v>264935.16</v>
      </c>
      <c r="C136">
        <v>7331</v>
      </c>
      <c r="D136">
        <v>22768</v>
      </c>
      <c r="E136">
        <v>0.134714285714286</v>
      </c>
      <c r="F136">
        <v>84.9457142857143</v>
      </c>
    </row>
    <row r="137" spans="1:6">
      <c r="A137">
        <v>587234267079</v>
      </c>
      <c r="B137">
        <v>689700.28</v>
      </c>
      <c r="C137">
        <v>71829</v>
      </c>
      <c r="D137">
        <v>178904</v>
      </c>
      <c r="E137">
        <v>0.306328571428571</v>
      </c>
      <c r="F137">
        <v>12.62</v>
      </c>
    </row>
    <row r="138" spans="1:6">
      <c r="A138">
        <v>587241915065</v>
      </c>
      <c r="B138">
        <v>13573.1</v>
      </c>
      <c r="C138">
        <v>488</v>
      </c>
      <c r="D138">
        <v>2129</v>
      </c>
      <c r="E138">
        <v>0.137371428571429</v>
      </c>
      <c r="F138">
        <v>47.3857142857143</v>
      </c>
    </row>
    <row r="139" spans="1:6">
      <c r="A139">
        <v>587405880719</v>
      </c>
      <c r="B139">
        <v>21385.61</v>
      </c>
      <c r="C139">
        <v>185</v>
      </c>
      <c r="D139">
        <v>4127</v>
      </c>
      <c r="E139">
        <v>0.0421142857142857</v>
      </c>
      <c r="F139">
        <v>148.337142857143</v>
      </c>
    </row>
    <row r="140" spans="1:6">
      <c r="A140">
        <v>587409020085</v>
      </c>
      <c r="B140">
        <v>22328.05</v>
      </c>
      <c r="C140">
        <v>206</v>
      </c>
      <c r="D140">
        <v>3198</v>
      </c>
      <c r="E140">
        <v>0.0514857142857143</v>
      </c>
      <c r="F140">
        <v>133.957142857143</v>
      </c>
    </row>
    <row r="141" spans="1:6">
      <c r="A141">
        <v>587516703876</v>
      </c>
      <c r="B141">
        <v>847953.65</v>
      </c>
      <c r="C141">
        <v>23458</v>
      </c>
      <c r="D141">
        <v>78351</v>
      </c>
      <c r="E141">
        <v>0.1226</v>
      </c>
      <c r="F141">
        <v>88.7957142857143</v>
      </c>
    </row>
    <row r="142" spans="1:6">
      <c r="A142">
        <v>588993275843</v>
      </c>
      <c r="B142">
        <v>26531.39</v>
      </c>
      <c r="C142">
        <v>901</v>
      </c>
      <c r="D142">
        <v>3520</v>
      </c>
      <c r="E142">
        <v>0.152528571428571</v>
      </c>
      <c r="F142">
        <v>49.1185714285714</v>
      </c>
    </row>
    <row r="143" spans="1:6">
      <c r="A143">
        <v>589329976605</v>
      </c>
      <c r="B143">
        <v>4606.51</v>
      </c>
      <c r="C143">
        <v>551</v>
      </c>
      <c r="D143">
        <v>1088</v>
      </c>
      <c r="E143">
        <v>0.235028571428571</v>
      </c>
      <c r="F143">
        <v>18.02</v>
      </c>
    </row>
    <row r="144" spans="1:6">
      <c r="A144">
        <v>589377945837</v>
      </c>
      <c r="B144">
        <v>76290.16</v>
      </c>
      <c r="C144">
        <v>2403</v>
      </c>
      <c r="D144">
        <v>15437</v>
      </c>
      <c r="E144">
        <v>0.0780857142857143</v>
      </c>
      <c r="F144">
        <v>63.72</v>
      </c>
    </row>
    <row r="145" spans="1:6">
      <c r="A145">
        <v>589590595246</v>
      </c>
      <c r="B145">
        <v>339467.86</v>
      </c>
      <c r="C145">
        <v>28748</v>
      </c>
      <c r="D145">
        <v>70163</v>
      </c>
      <c r="E145">
        <v>0.293028571428571</v>
      </c>
      <c r="F145">
        <v>18.8928571428571</v>
      </c>
    </row>
    <row r="146" spans="1:6">
      <c r="A146">
        <v>589851591771</v>
      </c>
      <c r="B146">
        <v>63023.18</v>
      </c>
      <c r="C146">
        <v>1793</v>
      </c>
      <c r="D146">
        <v>7126</v>
      </c>
      <c r="E146">
        <v>0.131471428571429</v>
      </c>
      <c r="F146">
        <v>66.86</v>
      </c>
    </row>
    <row r="147" spans="1:6">
      <c r="A147">
        <v>591439605080</v>
      </c>
      <c r="B147">
        <v>8916.54</v>
      </c>
      <c r="C147">
        <v>1140</v>
      </c>
      <c r="D147">
        <v>4762</v>
      </c>
      <c r="E147">
        <v>0.177628571428571</v>
      </c>
      <c r="F147">
        <v>10.58</v>
      </c>
    </row>
    <row r="148" spans="1:6">
      <c r="A148">
        <v>592049049728</v>
      </c>
      <c r="B148">
        <v>22827.66</v>
      </c>
      <c r="C148">
        <v>477</v>
      </c>
      <c r="D148">
        <v>1955</v>
      </c>
      <c r="E148">
        <v>0.157957142857143</v>
      </c>
      <c r="F148">
        <v>73.6757142857143</v>
      </c>
    </row>
    <row r="149" spans="1:6">
      <c r="A149">
        <v>592501952315</v>
      </c>
      <c r="B149">
        <v>20161.22</v>
      </c>
      <c r="C149">
        <v>2008</v>
      </c>
      <c r="D149">
        <v>4635</v>
      </c>
      <c r="E149">
        <v>0.259757142857143</v>
      </c>
      <c r="F149">
        <v>16.7857142857143</v>
      </c>
    </row>
    <row r="150" spans="1:6">
      <c r="A150">
        <v>592505020153</v>
      </c>
      <c r="B150">
        <v>40390.19</v>
      </c>
      <c r="C150">
        <v>5243</v>
      </c>
      <c r="D150">
        <v>7845</v>
      </c>
      <c r="E150">
        <v>0.313985714285714</v>
      </c>
      <c r="F150">
        <v>16.4785714285714</v>
      </c>
    </row>
    <row r="151" spans="1:6">
      <c r="A151">
        <v>592722485900</v>
      </c>
      <c r="B151">
        <v>16903.46</v>
      </c>
      <c r="C151">
        <v>2052</v>
      </c>
      <c r="D151">
        <v>3616</v>
      </c>
      <c r="E151">
        <v>0.260671428571429</v>
      </c>
      <c r="F151">
        <v>17.9571428571429</v>
      </c>
    </row>
    <row r="152" spans="1:6">
      <c r="A152">
        <v>592878213305</v>
      </c>
      <c r="B152">
        <v>3627.34</v>
      </c>
      <c r="C152">
        <v>973</v>
      </c>
      <c r="D152">
        <v>3673</v>
      </c>
      <c r="E152">
        <v>0.229285714285714</v>
      </c>
      <c r="F152">
        <v>4.32857142857143</v>
      </c>
    </row>
    <row r="153" spans="1:6">
      <c r="A153">
        <v>592889713507</v>
      </c>
      <c r="B153">
        <v>5794.9</v>
      </c>
      <c r="C153">
        <v>152</v>
      </c>
      <c r="D153">
        <v>840</v>
      </c>
      <c r="E153">
        <v>0.1092</v>
      </c>
      <c r="F153">
        <v>61.2671428571429</v>
      </c>
    </row>
    <row r="154" spans="1:6">
      <c r="A154">
        <v>593225443577</v>
      </c>
      <c r="B154">
        <v>108047.97</v>
      </c>
      <c r="C154">
        <v>1914</v>
      </c>
      <c r="D154">
        <v>12417</v>
      </c>
      <c r="E154">
        <v>0.0575714285714286</v>
      </c>
      <c r="F154">
        <v>147.91</v>
      </c>
    </row>
    <row r="155" spans="1:6">
      <c r="A155">
        <v>593744734497</v>
      </c>
      <c r="B155">
        <v>16998.89</v>
      </c>
      <c r="C155">
        <v>576</v>
      </c>
      <c r="D155">
        <v>3479</v>
      </c>
      <c r="E155">
        <v>0.133157142857143</v>
      </c>
      <c r="F155">
        <v>36.8228571428571</v>
      </c>
    </row>
    <row r="156" spans="1:6">
      <c r="A156">
        <v>593748866098</v>
      </c>
      <c r="B156">
        <v>4601.6</v>
      </c>
      <c r="C156">
        <v>198</v>
      </c>
      <c r="D156">
        <v>1320</v>
      </c>
      <c r="E156">
        <v>0.104214285714286</v>
      </c>
      <c r="F156">
        <v>33.3642857142857</v>
      </c>
    </row>
    <row r="157" spans="1:6">
      <c r="A157">
        <v>593809413272</v>
      </c>
      <c r="B157">
        <v>239.6</v>
      </c>
      <c r="C157">
        <v>4</v>
      </c>
      <c r="D157">
        <v>48</v>
      </c>
      <c r="E157">
        <v>0.0417</v>
      </c>
      <c r="F157">
        <v>119.8</v>
      </c>
    </row>
    <row r="158" spans="1:6">
      <c r="A158">
        <v>596368843930</v>
      </c>
      <c r="B158">
        <v>1030.42</v>
      </c>
      <c r="C158">
        <v>45</v>
      </c>
      <c r="D158">
        <v>172</v>
      </c>
      <c r="E158">
        <v>0.118475</v>
      </c>
      <c r="F158">
        <v>52.255</v>
      </c>
    </row>
    <row r="159" spans="1:6">
      <c r="A159">
        <v>596986065929</v>
      </c>
      <c r="B159">
        <v>15369.01</v>
      </c>
      <c r="C159">
        <v>506</v>
      </c>
      <c r="D159">
        <v>2126</v>
      </c>
      <c r="E159">
        <v>0.109985714285714</v>
      </c>
      <c r="F159">
        <v>65.7</v>
      </c>
    </row>
    <row r="160" spans="1:6">
      <c r="A160">
        <v>598898432532</v>
      </c>
      <c r="B160">
        <v>168399.35</v>
      </c>
      <c r="C160">
        <v>3207</v>
      </c>
      <c r="D160">
        <v>34094</v>
      </c>
      <c r="E160">
        <v>0.0460714285714286</v>
      </c>
      <c r="F160">
        <v>105.501428571429</v>
      </c>
    </row>
    <row r="161" spans="1:6">
      <c r="A161">
        <v>598908620023</v>
      </c>
      <c r="B161">
        <v>149.94</v>
      </c>
      <c r="C161">
        <v>42</v>
      </c>
      <c r="D161">
        <v>62</v>
      </c>
      <c r="E161">
        <v>0.2097</v>
      </c>
      <c r="F161">
        <v>11.53</v>
      </c>
    </row>
    <row r="162" spans="1:6">
      <c r="A162">
        <v>598908900450</v>
      </c>
      <c r="B162">
        <v>2481.96</v>
      </c>
      <c r="C162">
        <v>453</v>
      </c>
      <c r="D162">
        <v>1299</v>
      </c>
      <c r="E162">
        <v>0.2655</v>
      </c>
      <c r="F162">
        <v>7.19571428571428</v>
      </c>
    </row>
    <row r="163" spans="1:6">
      <c r="A163">
        <v>598909152271</v>
      </c>
      <c r="B163">
        <v>2278.5</v>
      </c>
      <c r="C163">
        <v>120</v>
      </c>
      <c r="D163">
        <v>729</v>
      </c>
      <c r="E163">
        <v>0.0864428571428571</v>
      </c>
      <c r="F163">
        <v>39.5742857142857</v>
      </c>
    </row>
    <row r="164" spans="1:6">
      <c r="A164">
        <v>598909468408</v>
      </c>
      <c r="B164">
        <v>835.17</v>
      </c>
      <c r="C164">
        <v>93</v>
      </c>
      <c r="D164">
        <v>230</v>
      </c>
      <c r="E164">
        <v>0.18526</v>
      </c>
      <c r="F164">
        <v>21.382</v>
      </c>
    </row>
    <row r="165" spans="1:6">
      <c r="A165">
        <v>598970252794</v>
      </c>
      <c r="B165">
        <v>18708.64</v>
      </c>
      <c r="C165">
        <v>2528</v>
      </c>
      <c r="D165">
        <v>8367</v>
      </c>
      <c r="E165">
        <v>0.170757142857143</v>
      </c>
      <c r="F165">
        <v>13.16</v>
      </c>
    </row>
    <row r="166" spans="1:6">
      <c r="A166">
        <v>599138477865</v>
      </c>
      <c r="B166">
        <v>4316.13</v>
      </c>
      <c r="C166">
        <v>192</v>
      </c>
      <c r="D166">
        <v>1118</v>
      </c>
      <c r="E166">
        <v>0.127857142857143</v>
      </c>
      <c r="F166">
        <v>30.7642857142857</v>
      </c>
    </row>
    <row r="167" spans="1:6">
      <c r="A167">
        <v>599139729217</v>
      </c>
      <c r="B167">
        <v>10983.02</v>
      </c>
      <c r="C167">
        <v>693</v>
      </c>
      <c r="D167">
        <v>2840</v>
      </c>
      <c r="E167">
        <v>0.187885714285714</v>
      </c>
      <c r="F167">
        <v>20.7185714285714</v>
      </c>
    </row>
    <row r="168" spans="1:6">
      <c r="A168">
        <v>599139833674</v>
      </c>
      <c r="B168">
        <v>193.6</v>
      </c>
      <c r="C168">
        <v>70</v>
      </c>
      <c r="D168">
        <v>125</v>
      </c>
      <c r="E168">
        <v>0.176</v>
      </c>
      <c r="F168">
        <v>8.8</v>
      </c>
    </row>
    <row r="169" spans="1:6">
      <c r="A169">
        <v>599141001175</v>
      </c>
      <c r="B169">
        <v>1043.29</v>
      </c>
      <c r="C169">
        <v>32</v>
      </c>
      <c r="D169">
        <v>296</v>
      </c>
      <c r="E169">
        <v>0.08115</v>
      </c>
      <c r="F169">
        <v>44.515</v>
      </c>
    </row>
    <row r="170" spans="1:6">
      <c r="A170">
        <v>599148365406</v>
      </c>
      <c r="B170">
        <v>36998.05</v>
      </c>
      <c r="C170">
        <v>841</v>
      </c>
      <c r="D170">
        <v>3317</v>
      </c>
      <c r="E170">
        <v>0.162671428571429</v>
      </c>
      <c r="F170">
        <v>68.7114285714286</v>
      </c>
    </row>
    <row r="171" spans="1:6">
      <c r="A171">
        <v>599279018544</v>
      </c>
      <c r="B171">
        <v>16404.36</v>
      </c>
      <c r="C171">
        <v>375</v>
      </c>
      <c r="D171">
        <v>1851</v>
      </c>
      <c r="E171">
        <v>0.0862571428571429</v>
      </c>
      <c r="F171">
        <v>102.394285714286</v>
      </c>
    </row>
    <row r="172" spans="1:6">
      <c r="A172">
        <v>599334958011</v>
      </c>
      <c r="B172">
        <v>144.1</v>
      </c>
      <c r="C172">
        <v>4</v>
      </c>
      <c r="D172">
        <v>57</v>
      </c>
      <c r="E172">
        <v>0.0702</v>
      </c>
      <c r="F172">
        <v>36.02</v>
      </c>
    </row>
    <row r="173" spans="1:6">
      <c r="A173">
        <v>599335746549</v>
      </c>
      <c r="B173">
        <v>3620.54</v>
      </c>
      <c r="C173">
        <v>444</v>
      </c>
      <c r="D173">
        <v>877</v>
      </c>
      <c r="E173">
        <v>0.122385714285714</v>
      </c>
      <c r="F173">
        <v>34.7828571428571</v>
      </c>
    </row>
    <row r="174" spans="1:6">
      <c r="A174">
        <v>599335926023</v>
      </c>
      <c r="B174">
        <v>4039.06</v>
      </c>
      <c r="C174">
        <v>365</v>
      </c>
      <c r="D174">
        <v>1215</v>
      </c>
      <c r="E174">
        <v>0.184942857142857</v>
      </c>
      <c r="F174">
        <v>17.7185714285714</v>
      </c>
    </row>
    <row r="175" spans="1:6">
      <c r="A175">
        <v>599458348066</v>
      </c>
      <c r="B175">
        <v>155.41</v>
      </c>
      <c r="C175">
        <v>31</v>
      </c>
      <c r="D175">
        <v>148</v>
      </c>
      <c r="E175">
        <v>0.1081</v>
      </c>
      <c r="F175">
        <v>9.71</v>
      </c>
    </row>
    <row r="176" spans="1:6">
      <c r="A176">
        <v>599521259641</v>
      </c>
      <c r="B176">
        <v>3913.61</v>
      </c>
      <c r="C176">
        <v>229</v>
      </c>
      <c r="D176">
        <v>1462</v>
      </c>
      <c r="E176">
        <v>0.0697571428571429</v>
      </c>
      <c r="F176">
        <v>37.3514285714286</v>
      </c>
    </row>
    <row r="177" spans="1:6">
      <c r="A177">
        <v>599521991415</v>
      </c>
      <c r="B177">
        <v>4735.63</v>
      </c>
      <c r="C177">
        <v>241</v>
      </c>
      <c r="D177">
        <v>928</v>
      </c>
      <c r="E177">
        <v>0.148785714285714</v>
      </c>
      <c r="F177">
        <v>34.5528571428571</v>
      </c>
    </row>
    <row r="178" spans="1:6">
      <c r="A178">
        <v>599522087809</v>
      </c>
      <c r="B178">
        <v>13169.47</v>
      </c>
      <c r="C178">
        <v>737</v>
      </c>
      <c r="D178">
        <v>2695</v>
      </c>
      <c r="E178">
        <v>0.180571428571429</v>
      </c>
      <c r="F178">
        <v>27.0114285714286</v>
      </c>
    </row>
    <row r="179" spans="1:6">
      <c r="A179">
        <v>599522639719</v>
      </c>
      <c r="B179">
        <v>4574.69</v>
      </c>
      <c r="C179">
        <v>507</v>
      </c>
      <c r="D179">
        <v>2051</v>
      </c>
      <c r="E179">
        <v>0.152942857142857</v>
      </c>
      <c r="F179">
        <v>14.3514285714286</v>
      </c>
    </row>
    <row r="180" spans="1:6">
      <c r="A180">
        <v>600570993493</v>
      </c>
      <c r="B180">
        <v>2824.77</v>
      </c>
      <c r="C180">
        <v>93</v>
      </c>
      <c r="D180">
        <v>606</v>
      </c>
      <c r="E180">
        <v>0.1228</v>
      </c>
      <c r="F180">
        <v>37.9157142857143</v>
      </c>
    </row>
    <row r="181" spans="1:6">
      <c r="A181">
        <v>600795005584</v>
      </c>
      <c r="B181">
        <v>1704.22</v>
      </c>
      <c r="C181">
        <v>172</v>
      </c>
      <c r="D181">
        <v>829</v>
      </c>
      <c r="E181">
        <v>0.09244</v>
      </c>
      <c r="F181">
        <v>21.646</v>
      </c>
    </row>
    <row r="182" spans="1:6">
      <c r="A182">
        <v>601093025574</v>
      </c>
      <c r="B182">
        <v>761.45</v>
      </c>
      <c r="C182">
        <v>37</v>
      </c>
      <c r="D182">
        <v>116</v>
      </c>
      <c r="E182">
        <v>0.107325</v>
      </c>
      <c r="F182">
        <v>72.22</v>
      </c>
    </row>
    <row r="183" spans="1:6">
      <c r="A183">
        <v>601093977199</v>
      </c>
      <c r="B183">
        <v>1936.43</v>
      </c>
      <c r="C183">
        <v>96</v>
      </c>
      <c r="D183">
        <v>445</v>
      </c>
      <c r="E183">
        <v>0.175185714285714</v>
      </c>
      <c r="F183">
        <v>24.3242857142857</v>
      </c>
    </row>
    <row r="184" spans="1:6">
      <c r="A184">
        <v>601186603927</v>
      </c>
      <c r="B184">
        <v>5462.61</v>
      </c>
      <c r="C184">
        <v>315</v>
      </c>
      <c r="D184">
        <v>1298</v>
      </c>
      <c r="E184">
        <v>0.118142857142857</v>
      </c>
      <c r="F184">
        <v>33.62</v>
      </c>
    </row>
    <row r="185" spans="1:6">
      <c r="A185">
        <v>601187015484</v>
      </c>
      <c r="B185">
        <v>120.74</v>
      </c>
      <c r="C185">
        <v>11</v>
      </c>
      <c r="D185">
        <v>155</v>
      </c>
      <c r="E185">
        <v>0.0516</v>
      </c>
      <c r="F185">
        <v>15.09</v>
      </c>
    </row>
    <row r="186" spans="1:6">
      <c r="A186">
        <v>601187279679</v>
      </c>
      <c r="B186">
        <v>922.37</v>
      </c>
      <c r="C186">
        <v>48</v>
      </c>
      <c r="D186">
        <v>428</v>
      </c>
      <c r="E186">
        <v>0.08576</v>
      </c>
      <c r="F186">
        <v>25.524</v>
      </c>
    </row>
    <row r="187" spans="1:6">
      <c r="A187">
        <v>601843460575</v>
      </c>
      <c r="B187">
        <v>1334.01</v>
      </c>
      <c r="C187">
        <v>69</v>
      </c>
      <c r="D187">
        <v>433</v>
      </c>
      <c r="E187">
        <v>0.0958833333333333</v>
      </c>
      <c r="F187">
        <v>33.0483333333333</v>
      </c>
    </row>
    <row r="188" spans="1:6">
      <c r="A188">
        <v>601845064676</v>
      </c>
      <c r="B188">
        <v>211.27</v>
      </c>
      <c r="C188">
        <v>4</v>
      </c>
      <c r="D188">
        <v>44</v>
      </c>
      <c r="E188">
        <v>0.0909</v>
      </c>
      <c r="F188">
        <v>52.82</v>
      </c>
    </row>
    <row r="189" spans="1:6">
      <c r="A189">
        <v>601848376488</v>
      </c>
      <c r="B189">
        <v>29675.61</v>
      </c>
      <c r="C189">
        <v>1542</v>
      </c>
      <c r="D189">
        <v>7179</v>
      </c>
      <c r="E189">
        <v>0.173028571428571</v>
      </c>
      <c r="F189">
        <v>25.3742857142857</v>
      </c>
    </row>
    <row r="190" spans="1:6">
      <c r="A190">
        <v>601890751194</v>
      </c>
      <c r="B190">
        <v>2247.13</v>
      </c>
      <c r="C190">
        <v>64</v>
      </c>
      <c r="D190">
        <v>1438</v>
      </c>
      <c r="E190">
        <v>0.0287285714285714</v>
      </c>
      <c r="F190">
        <v>62.9928571428571</v>
      </c>
    </row>
    <row r="191" spans="1:6">
      <c r="A191">
        <v>602081449138</v>
      </c>
      <c r="B191">
        <v>5738.47</v>
      </c>
      <c r="C191">
        <v>306</v>
      </c>
      <c r="D191">
        <v>889</v>
      </c>
      <c r="E191">
        <v>0.179685714285714</v>
      </c>
      <c r="F191">
        <v>32.8357142857143</v>
      </c>
    </row>
    <row r="192" spans="1:6">
      <c r="A192">
        <v>602881179663</v>
      </c>
      <c r="B192">
        <v>158090.84</v>
      </c>
      <c r="C192">
        <v>3038</v>
      </c>
      <c r="D192">
        <v>15368</v>
      </c>
      <c r="E192">
        <v>0.0651142857142857</v>
      </c>
      <c r="F192">
        <v>146.132857142857</v>
      </c>
    </row>
    <row r="193" spans="1:6">
      <c r="A193">
        <v>604021319220</v>
      </c>
      <c r="B193">
        <v>9325.43</v>
      </c>
      <c r="C193">
        <v>155</v>
      </c>
      <c r="D193">
        <v>1040</v>
      </c>
      <c r="E193">
        <v>0.103685714285714</v>
      </c>
      <c r="F193">
        <v>86.5685714285714</v>
      </c>
    </row>
    <row r="194" spans="1:6">
      <c r="A194">
        <v>604924296783</v>
      </c>
      <c r="B194">
        <v>921.67</v>
      </c>
      <c r="C194">
        <v>52</v>
      </c>
      <c r="D194">
        <v>438</v>
      </c>
      <c r="E194">
        <v>0.08072</v>
      </c>
      <c r="F194">
        <v>26.874</v>
      </c>
    </row>
    <row r="195" spans="1:6">
      <c r="A195">
        <v>607031592886</v>
      </c>
      <c r="B195">
        <v>170.71</v>
      </c>
      <c r="C195">
        <v>6</v>
      </c>
      <c r="D195">
        <v>47</v>
      </c>
      <c r="E195">
        <v>0.1064</v>
      </c>
      <c r="F195">
        <v>34.14</v>
      </c>
    </row>
    <row r="196" spans="1:6">
      <c r="A196">
        <v>610575643922</v>
      </c>
      <c r="B196">
        <v>1093.93</v>
      </c>
      <c r="C196">
        <v>25</v>
      </c>
      <c r="D196">
        <v>299</v>
      </c>
      <c r="E196">
        <v>0.06736</v>
      </c>
      <c r="F196">
        <v>54.69</v>
      </c>
    </row>
    <row r="197" spans="1:6">
      <c r="A197">
        <v>611461391391</v>
      </c>
      <c r="B197">
        <v>1705.36</v>
      </c>
      <c r="C197">
        <v>53</v>
      </c>
      <c r="D197">
        <v>464</v>
      </c>
      <c r="E197">
        <v>0.0572285714285714</v>
      </c>
      <c r="F197">
        <v>69.0614285714286</v>
      </c>
    </row>
    <row r="198" spans="1:6">
      <c r="A198">
        <v>611950399653</v>
      </c>
      <c r="B198">
        <v>2651.51</v>
      </c>
      <c r="C198">
        <v>61</v>
      </c>
      <c r="D198">
        <v>384</v>
      </c>
      <c r="E198">
        <v>0.10555</v>
      </c>
      <c r="F198">
        <v>64.33</v>
      </c>
    </row>
    <row r="199" spans="1:6">
      <c r="A199">
        <v>613141600380</v>
      </c>
      <c r="B199">
        <v>814.67</v>
      </c>
      <c r="C199">
        <v>60</v>
      </c>
      <c r="D199">
        <v>296</v>
      </c>
      <c r="E199">
        <v>0.16832</v>
      </c>
      <c r="F199">
        <v>18.202</v>
      </c>
    </row>
    <row r="200" spans="1:6">
      <c r="A200">
        <v>613513119392</v>
      </c>
      <c r="B200">
        <v>274339.49</v>
      </c>
      <c r="C200">
        <v>5324</v>
      </c>
      <c r="D200">
        <v>17027</v>
      </c>
      <c r="E200">
        <v>0.0951571428571429</v>
      </c>
      <c r="F200">
        <v>137.58</v>
      </c>
    </row>
    <row r="201" spans="1:6">
      <c r="A201">
        <v>613902243729</v>
      </c>
      <c r="B201">
        <v>3512.05</v>
      </c>
      <c r="C201">
        <v>184</v>
      </c>
      <c r="D201">
        <v>688</v>
      </c>
      <c r="E201">
        <v>0.143257142857143</v>
      </c>
      <c r="F201">
        <v>34.7714285714286</v>
      </c>
    </row>
    <row r="202" spans="1:6">
      <c r="A202">
        <v>615652557727</v>
      </c>
      <c r="B202">
        <v>315.42</v>
      </c>
      <c r="C202">
        <v>118</v>
      </c>
      <c r="D202">
        <v>687</v>
      </c>
      <c r="E202">
        <v>0.1703</v>
      </c>
      <c r="F202">
        <v>2.7</v>
      </c>
    </row>
    <row r="203" spans="1:6">
      <c r="A203">
        <v>619745022221</v>
      </c>
      <c r="B203">
        <v>209.93</v>
      </c>
      <c r="C203">
        <v>2</v>
      </c>
      <c r="D203">
        <v>115</v>
      </c>
      <c r="E203">
        <v>0.0174</v>
      </c>
      <c r="F203">
        <v>104.97</v>
      </c>
    </row>
    <row r="204" spans="1:6">
      <c r="A204">
        <v>620399928751</v>
      </c>
      <c r="B204">
        <v>181.6</v>
      </c>
      <c r="C204">
        <v>4</v>
      </c>
      <c r="D204">
        <v>53</v>
      </c>
      <c r="E204">
        <v>0.0566</v>
      </c>
      <c r="F204">
        <v>60.53</v>
      </c>
    </row>
    <row r="205" spans="1:6">
      <c r="A205">
        <v>620626542639</v>
      </c>
      <c r="B205">
        <v>144</v>
      </c>
      <c r="C205">
        <v>4</v>
      </c>
      <c r="D205">
        <v>6</v>
      </c>
      <c r="E205">
        <v>0.3333</v>
      </c>
      <c r="F205">
        <v>72</v>
      </c>
    </row>
    <row r="206" spans="1:6">
      <c r="A206">
        <v>621127983607</v>
      </c>
      <c r="B206">
        <v>425.42</v>
      </c>
      <c r="C206">
        <v>11</v>
      </c>
      <c r="D206">
        <v>31</v>
      </c>
      <c r="E206">
        <v>0.327</v>
      </c>
      <c r="F206">
        <v>42.9366666666667</v>
      </c>
    </row>
    <row r="207" spans="1:6">
      <c r="A207">
        <v>621584076904</v>
      </c>
      <c r="B207">
        <v>2156587.81</v>
      </c>
      <c r="C207">
        <v>48254</v>
      </c>
      <c r="D207">
        <v>284992</v>
      </c>
      <c r="E207">
        <v>0.0352285714285714</v>
      </c>
      <c r="F207">
        <v>82.0671428571429</v>
      </c>
    </row>
    <row r="208" spans="1:6">
      <c r="A208">
        <v>621693389532</v>
      </c>
      <c r="B208">
        <v>209.7</v>
      </c>
      <c r="C208">
        <v>3</v>
      </c>
      <c r="D208">
        <v>7</v>
      </c>
      <c r="E208">
        <v>0.2857</v>
      </c>
      <c r="F208">
        <v>104.85</v>
      </c>
    </row>
    <row r="209" spans="1:6">
      <c r="A209">
        <v>622645559255</v>
      </c>
      <c r="B209">
        <v>10119.04</v>
      </c>
      <c r="C209">
        <v>368</v>
      </c>
      <c r="D209">
        <v>2563</v>
      </c>
      <c r="E209">
        <v>0.0850142857142857</v>
      </c>
      <c r="F209">
        <v>46.4042857142857</v>
      </c>
    </row>
    <row r="210" spans="1:6">
      <c r="A210">
        <v>623767599160</v>
      </c>
      <c r="B210">
        <v>1100.69</v>
      </c>
      <c r="C210">
        <v>11</v>
      </c>
      <c r="D210">
        <v>864</v>
      </c>
      <c r="E210">
        <v>0.00235</v>
      </c>
      <c r="F210">
        <v>550.345</v>
      </c>
    </row>
    <row r="211" spans="1:6">
      <c r="A211">
        <v>624125029445</v>
      </c>
      <c r="B211">
        <v>474.2</v>
      </c>
      <c r="C211">
        <v>8</v>
      </c>
      <c r="D211">
        <v>68</v>
      </c>
      <c r="E211">
        <v>0.10245</v>
      </c>
      <c r="F211">
        <v>66.76</v>
      </c>
    </row>
    <row r="212" spans="1:6">
      <c r="A212">
        <v>624157848041</v>
      </c>
      <c r="B212">
        <v>15791.12</v>
      </c>
      <c r="C212">
        <v>306</v>
      </c>
      <c r="D212">
        <v>2377</v>
      </c>
      <c r="E212">
        <v>0.0877571428571429</v>
      </c>
      <c r="F212">
        <v>71.6071428571429</v>
      </c>
    </row>
    <row r="213" spans="1:6">
      <c r="A213">
        <v>624636128578</v>
      </c>
      <c r="B213">
        <v>3171.72</v>
      </c>
      <c r="C213">
        <v>87</v>
      </c>
      <c r="D213">
        <v>272</v>
      </c>
      <c r="E213">
        <v>0.1134</v>
      </c>
      <c r="F213">
        <v>90.725</v>
      </c>
    </row>
    <row r="214" spans="1:6">
      <c r="A214">
        <v>624645448592</v>
      </c>
      <c r="B214">
        <v>1901.87</v>
      </c>
      <c r="C214">
        <v>151</v>
      </c>
      <c r="D214">
        <v>291</v>
      </c>
      <c r="E214">
        <v>0.153685714285714</v>
      </c>
      <c r="F214">
        <v>46.9771428571429</v>
      </c>
    </row>
    <row r="215" spans="1:6">
      <c r="A215">
        <v>627410507881</v>
      </c>
      <c r="B215">
        <v>332.4</v>
      </c>
      <c r="C215">
        <v>26</v>
      </c>
      <c r="D215">
        <v>76</v>
      </c>
      <c r="E215">
        <v>0.2196</v>
      </c>
      <c r="F215">
        <v>22.53</v>
      </c>
    </row>
    <row r="216" spans="1:6">
      <c r="A216">
        <v>627413079207</v>
      </c>
      <c r="B216">
        <v>4273.96</v>
      </c>
      <c r="C216">
        <v>148</v>
      </c>
      <c r="D216">
        <v>510</v>
      </c>
      <c r="E216">
        <v>0.180214285714286</v>
      </c>
      <c r="F216">
        <v>45.2714285714286</v>
      </c>
    </row>
    <row r="217" spans="1:6">
      <c r="A217">
        <v>628767299363</v>
      </c>
      <c r="B217">
        <v>438.11</v>
      </c>
      <c r="C217">
        <v>9</v>
      </c>
      <c r="D217">
        <v>94</v>
      </c>
      <c r="E217">
        <v>0.07425</v>
      </c>
      <c r="F217">
        <v>63.035</v>
      </c>
    </row>
    <row r="218" spans="1:6">
      <c r="A218">
        <v>631567282296</v>
      </c>
      <c r="B218">
        <v>462.81</v>
      </c>
      <c r="C218">
        <v>43</v>
      </c>
      <c r="D218">
        <v>408</v>
      </c>
      <c r="E218">
        <v>0.0809666666666667</v>
      </c>
      <c r="F218">
        <v>14.0233333333333</v>
      </c>
    </row>
    <row r="219" spans="1:6">
      <c r="A219">
        <v>631613927568</v>
      </c>
      <c r="B219">
        <v>5738.92</v>
      </c>
      <c r="C219">
        <v>465</v>
      </c>
      <c r="D219">
        <v>2095</v>
      </c>
      <c r="E219">
        <v>0.150285714285714</v>
      </c>
      <c r="F219">
        <v>18.3528571428571</v>
      </c>
    </row>
    <row r="220" spans="1:6">
      <c r="A220">
        <v>632083172612</v>
      </c>
      <c r="B220">
        <v>165.45</v>
      </c>
      <c r="C220">
        <v>3</v>
      </c>
      <c r="D220">
        <v>33</v>
      </c>
      <c r="E220">
        <v>0.0606</v>
      </c>
      <c r="F220">
        <v>82.72</v>
      </c>
    </row>
    <row r="221" spans="1:6">
      <c r="A221" t="s">
        <v>552</v>
      </c>
      <c r="B221">
        <v>304.5</v>
      </c>
      <c r="C221">
        <v>7</v>
      </c>
      <c r="D221">
        <v>69</v>
      </c>
      <c r="E221">
        <v>0.087</v>
      </c>
      <c r="F221">
        <v>50.75</v>
      </c>
    </row>
    <row r="222" spans="1:6">
      <c r="A222" t="s">
        <v>551</v>
      </c>
      <c r="B222">
        <v>18442280.7</v>
      </c>
      <c r="C222">
        <v>873216</v>
      </c>
      <c r="D222">
        <v>2781954</v>
      </c>
      <c r="E222">
        <v>0.166758863126402</v>
      </c>
      <c r="F222">
        <v>59.3312415856395</v>
      </c>
    </row>
    <row r="223" spans="1:6">
      <c r="A223" t="s">
        <v>472</v>
      </c>
      <c r="B223">
        <v>36884561.4</v>
      </c>
      <c r="C223">
        <v>1746432</v>
      </c>
      <c r="D223">
        <v>5563908</v>
      </c>
      <c r="E223">
        <v>0.166758863126403</v>
      </c>
      <c r="F223">
        <v>59.3312415856395</v>
      </c>
    </row>
  </sheetData>
  <autoFilter ref="A1:F223">
    <extLst/>
  </autoFilter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4"/>
  <sheetViews>
    <sheetView workbookViewId="0">
      <selection activeCell="X2" sqref="X2:Z28"/>
    </sheetView>
  </sheetViews>
  <sheetFormatPr defaultColWidth="8.88888888888889" defaultRowHeight="14.4" outlineLevelCol="5"/>
  <cols>
    <col min="1" max="1" width="12.8888888888889" customWidth="1"/>
    <col min="2" max="3" width="17.5555555555556" customWidth="1"/>
    <col min="4" max="4" width="19.7777777777778" customWidth="1"/>
    <col min="5" max="5" width="22" customWidth="1"/>
  </cols>
  <sheetData>
    <row r="1" spans="1:6">
      <c r="A1" t="s">
        <v>109</v>
      </c>
      <c r="B1" t="s">
        <v>466</v>
      </c>
      <c r="C1" t="s">
        <v>467</v>
      </c>
      <c r="D1" t="s">
        <v>468</v>
      </c>
      <c r="E1" t="s">
        <v>549</v>
      </c>
      <c r="F1" t="s">
        <v>550</v>
      </c>
    </row>
    <row r="2" spans="1:6">
      <c r="A2">
        <v>14816670119</v>
      </c>
      <c r="B2">
        <v>20675.66</v>
      </c>
      <c r="C2">
        <v>2563</v>
      </c>
      <c r="D2">
        <v>7856</v>
      </c>
      <c r="E2">
        <v>0.162828571428571</v>
      </c>
      <c r="F2">
        <v>15.1042857142857</v>
      </c>
    </row>
    <row r="3" spans="1:6">
      <c r="A3">
        <v>15699771744</v>
      </c>
      <c r="B3">
        <v>626590.04</v>
      </c>
      <c r="C3">
        <v>26463</v>
      </c>
      <c r="D3">
        <v>40042</v>
      </c>
      <c r="E3">
        <v>0.177542857142857</v>
      </c>
      <c r="F3">
        <v>58.5028571428571</v>
      </c>
    </row>
    <row r="4" spans="1:6">
      <c r="A4">
        <v>15699803229</v>
      </c>
      <c r="B4">
        <v>194281.34</v>
      </c>
      <c r="C4">
        <v>10634</v>
      </c>
      <c r="D4">
        <v>22020</v>
      </c>
      <c r="E4">
        <v>0.245485714285714</v>
      </c>
      <c r="F4">
        <v>35.1142857142857</v>
      </c>
    </row>
    <row r="5" spans="1:6">
      <c r="A5">
        <v>16175250812</v>
      </c>
      <c r="B5">
        <v>30623.96</v>
      </c>
      <c r="C5">
        <v>1471</v>
      </c>
      <c r="D5">
        <v>2378</v>
      </c>
      <c r="E5">
        <v>0.205085714285714</v>
      </c>
      <c r="F5">
        <v>64.1342857142857</v>
      </c>
    </row>
    <row r="6" spans="1:6">
      <c r="A6">
        <v>17059283658</v>
      </c>
      <c r="B6">
        <v>6815.52</v>
      </c>
      <c r="C6">
        <v>708</v>
      </c>
      <c r="D6">
        <v>2985</v>
      </c>
      <c r="E6">
        <v>0.120642857142857</v>
      </c>
      <c r="F6">
        <v>18.3128571428571</v>
      </c>
    </row>
    <row r="7" spans="1:6">
      <c r="A7">
        <v>17609656669</v>
      </c>
      <c r="B7">
        <v>130.9</v>
      </c>
      <c r="C7">
        <v>4</v>
      </c>
      <c r="D7">
        <v>27</v>
      </c>
      <c r="E7">
        <v>0.1111</v>
      </c>
      <c r="F7">
        <v>43.63</v>
      </c>
    </row>
    <row r="8" spans="1:6">
      <c r="A8">
        <v>17609664652</v>
      </c>
      <c r="B8">
        <v>33856.82</v>
      </c>
      <c r="C8">
        <v>7155</v>
      </c>
      <c r="D8">
        <v>17159</v>
      </c>
      <c r="E8">
        <v>0.264885714285714</v>
      </c>
      <c r="F8">
        <v>7.08857142857143</v>
      </c>
    </row>
    <row r="9" spans="1:6">
      <c r="A9">
        <v>17609716325</v>
      </c>
      <c r="B9">
        <v>23539</v>
      </c>
      <c r="C9">
        <v>1562</v>
      </c>
      <c r="D9">
        <v>2392</v>
      </c>
      <c r="E9">
        <v>0.159642857142857</v>
      </c>
      <c r="F9">
        <v>58.0957142857143</v>
      </c>
    </row>
    <row r="10" spans="1:6">
      <c r="A10">
        <v>17609756261</v>
      </c>
      <c r="B10">
        <v>18782.52</v>
      </c>
      <c r="C10">
        <v>2215</v>
      </c>
      <c r="D10">
        <v>6535</v>
      </c>
      <c r="E10">
        <v>0.0964714285714286</v>
      </c>
      <c r="F10">
        <v>26.02</v>
      </c>
    </row>
    <row r="11" spans="1:6">
      <c r="A11">
        <v>17609832853</v>
      </c>
      <c r="B11">
        <v>49442.07</v>
      </c>
      <c r="C11">
        <v>18440</v>
      </c>
      <c r="D11">
        <v>47050</v>
      </c>
      <c r="E11">
        <v>0.266042857142857</v>
      </c>
      <c r="F11">
        <v>3.74714285714286</v>
      </c>
    </row>
    <row r="12" spans="1:6">
      <c r="A12">
        <v>17609936348</v>
      </c>
      <c r="B12">
        <v>41293.2</v>
      </c>
      <c r="C12">
        <v>24564</v>
      </c>
      <c r="D12">
        <v>62081</v>
      </c>
      <c r="E12">
        <v>0.294985714285714</v>
      </c>
      <c r="F12">
        <v>2.53571428571429</v>
      </c>
    </row>
    <row r="13" spans="1:6">
      <c r="A13">
        <v>17609980146</v>
      </c>
      <c r="B13">
        <v>18083.27</v>
      </c>
      <c r="C13">
        <v>3491</v>
      </c>
      <c r="D13">
        <v>8854</v>
      </c>
      <c r="E13">
        <v>0.175157142857143</v>
      </c>
      <c r="F13">
        <v>11.67</v>
      </c>
    </row>
    <row r="14" spans="1:6">
      <c r="A14">
        <v>17704561464</v>
      </c>
      <c r="B14">
        <v>726964.22</v>
      </c>
      <c r="C14">
        <v>61645</v>
      </c>
      <c r="D14">
        <v>144891</v>
      </c>
      <c r="E14">
        <v>0.357114285714286</v>
      </c>
      <c r="F14">
        <v>14.2414285714286</v>
      </c>
    </row>
    <row r="15" spans="1:6">
      <c r="A15">
        <v>18943200386</v>
      </c>
      <c r="B15">
        <v>53859.21</v>
      </c>
      <c r="C15">
        <v>12577</v>
      </c>
      <c r="D15">
        <v>25838</v>
      </c>
      <c r="E15">
        <v>0.288</v>
      </c>
      <c r="F15">
        <v>6.78142857142857</v>
      </c>
    </row>
    <row r="16" spans="1:6">
      <c r="A16">
        <v>19539059607</v>
      </c>
      <c r="B16">
        <v>72119.39</v>
      </c>
      <c r="C16">
        <v>3687</v>
      </c>
      <c r="D16">
        <v>10691</v>
      </c>
      <c r="E16">
        <v>0.199342857142857</v>
      </c>
      <c r="F16">
        <v>32.2442857142857</v>
      </c>
    </row>
    <row r="17" spans="1:6">
      <c r="A17">
        <v>37253526527</v>
      </c>
      <c r="B17">
        <v>61950.88</v>
      </c>
      <c r="C17">
        <v>4462</v>
      </c>
      <c r="D17">
        <v>11663</v>
      </c>
      <c r="E17">
        <v>0.259985714285714</v>
      </c>
      <c r="F17">
        <v>21.3014285714286</v>
      </c>
    </row>
    <row r="18" spans="1:6">
      <c r="A18">
        <v>37253770022</v>
      </c>
      <c r="B18">
        <v>24111.36</v>
      </c>
      <c r="C18">
        <v>2968</v>
      </c>
      <c r="D18">
        <v>5715</v>
      </c>
      <c r="E18">
        <v>0.235771428571429</v>
      </c>
      <c r="F18">
        <v>16.9242857142857</v>
      </c>
    </row>
    <row r="19" spans="1:6">
      <c r="A19">
        <v>37254243740</v>
      </c>
      <c r="B19">
        <v>85520.04</v>
      </c>
      <c r="C19">
        <v>5970</v>
      </c>
      <c r="D19">
        <v>10307</v>
      </c>
      <c r="E19">
        <v>0.220571428571429</v>
      </c>
      <c r="F19">
        <v>38.3557142857143</v>
      </c>
    </row>
    <row r="20" spans="1:6">
      <c r="A20">
        <v>37318730769</v>
      </c>
      <c r="B20">
        <v>9795.81</v>
      </c>
      <c r="C20">
        <v>743</v>
      </c>
      <c r="D20">
        <v>3634</v>
      </c>
      <c r="E20">
        <v>0.0926142857142857</v>
      </c>
      <c r="F20">
        <v>26.8871428571429</v>
      </c>
    </row>
    <row r="21" spans="1:6">
      <c r="A21">
        <v>39290708556</v>
      </c>
      <c r="B21">
        <v>2075842.1</v>
      </c>
      <c r="C21">
        <v>37216</v>
      </c>
      <c r="D21">
        <v>127416</v>
      </c>
      <c r="E21">
        <v>0.104414285714286</v>
      </c>
      <c r="F21">
        <v>115.072857142857</v>
      </c>
    </row>
    <row r="22" spans="1:6">
      <c r="A22">
        <v>39788807046</v>
      </c>
      <c r="B22">
        <v>189235.37</v>
      </c>
      <c r="C22">
        <v>17188</v>
      </c>
      <c r="D22">
        <v>42774</v>
      </c>
      <c r="E22">
        <v>0.242571428571429</v>
      </c>
      <c r="F22">
        <v>18.7157142857143</v>
      </c>
    </row>
    <row r="23" spans="1:6">
      <c r="A23">
        <v>39800042951</v>
      </c>
      <c r="B23">
        <v>79459.14</v>
      </c>
      <c r="C23">
        <v>3556</v>
      </c>
      <c r="D23">
        <v>7685</v>
      </c>
      <c r="E23">
        <v>0.172928571428571</v>
      </c>
      <c r="F23">
        <v>55.5085714285714</v>
      </c>
    </row>
    <row r="24" spans="1:6">
      <c r="A24">
        <v>39829692578</v>
      </c>
      <c r="B24">
        <v>44387.94</v>
      </c>
      <c r="C24">
        <v>4628</v>
      </c>
      <c r="D24">
        <v>8280</v>
      </c>
      <c r="E24">
        <v>0.204114285714286</v>
      </c>
      <c r="F24">
        <v>27.3042857142857</v>
      </c>
    </row>
    <row r="25" spans="1:6">
      <c r="A25">
        <v>40596755110</v>
      </c>
      <c r="B25">
        <v>27901.13</v>
      </c>
      <c r="C25">
        <v>1451</v>
      </c>
      <c r="D25">
        <v>5277</v>
      </c>
      <c r="E25">
        <v>0.158171428571429</v>
      </c>
      <c r="F25">
        <v>33.3685714285714</v>
      </c>
    </row>
    <row r="26" spans="1:6">
      <c r="A26">
        <v>40611478319</v>
      </c>
      <c r="B26">
        <v>836972.86</v>
      </c>
      <c r="C26">
        <v>12711</v>
      </c>
      <c r="D26">
        <v>50889</v>
      </c>
      <c r="E26">
        <v>0.0921285714285714</v>
      </c>
      <c r="F26">
        <v>266.875714285714</v>
      </c>
    </row>
    <row r="27" spans="1:6">
      <c r="A27">
        <v>41141176393</v>
      </c>
      <c r="B27">
        <v>3036639.05</v>
      </c>
      <c r="C27">
        <v>77897</v>
      </c>
      <c r="D27">
        <v>175191</v>
      </c>
      <c r="E27">
        <v>0.136583333333333</v>
      </c>
      <c r="F27">
        <v>80.9516666666667</v>
      </c>
    </row>
    <row r="28" spans="1:6">
      <c r="A28">
        <v>42300643952</v>
      </c>
      <c r="B28">
        <v>53.9</v>
      </c>
      <c r="C28">
        <v>1</v>
      </c>
      <c r="D28">
        <v>620</v>
      </c>
      <c r="E28">
        <v>0.0016</v>
      </c>
      <c r="F28">
        <v>53.9</v>
      </c>
    </row>
    <row r="29" spans="1:6">
      <c r="A29">
        <v>42759737847</v>
      </c>
      <c r="B29">
        <v>282256.01</v>
      </c>
      <c r="C29">
        <v>5155</v>
      </c>
      <c r="D29">
        <v>19454</v>
      </c>
      <c r="E29">
        <v>0.1177</v>
      </c>
      <c r="F29">
        <v>117.02</v>
      </c>
    </row>
    <row r="30" spans="1:6">
      <c r="A30">
        <v>43893226461</v>
      </c>
      <c r="B30">
        <v>39388.96</v>
      </c>
      <c r="C30">
        <v>4788</v>
      </c>
      <c r="D30">
        <v>13916</v>
      </c>
      <c r="E30">
        <v>0.196157142857143</v>
      </c>
      <c r="F30">
        <v>15.4657142857143</v>
      </c>
    </row>
    <row r="31" spans="1:6">
      <c r="A31">
        <v>43988989706</v>
      </c>
      <c r="B31">
        <v>183231.9</v>
      </c>
      <c r="C31">
        <v>30439</v>
      </c>
      <c r="D31">
        <v>54262</v>
      </c>
      <c r="E31">
        <v>0.459071428571429</v>
      </c>
      <c r="F31">
        <v>6.98428571428571</v>
      </c>
    </row>
    <row r="32" spans="1:6">
      <c r="A32">
        <v>520538406051</v>
      </c>
      <c r="B32">
        <v>675903.02</v>
      </c>
      <c r="C32">
        <v>13917</v>
      </c>
      <c r="D32">
        <v>46627</v>
      </c>
      <c r="E32">
        <v>0.110814285714286</v>
      </c>
      <c r="F32">
        <v>108.467142857143</v>
      </c>
    </row>
    <row r="33" spans="1:6">
      <c r="A33">
        <v>521804256985</v>
      </c>
      <c r="B33">
        <v>188398.33</v>
      </c>
      <c r="C33">
        <v>4221</v>
      </c>
      <c r="D33">
        <v>20983</v>
      </c>
      <c r="E33">
        <v>0.0956714285714286</v>
      </c>
      <c r="F33">
        <v>93.8528571428572</v>
      </c>
    </row>
    <row r="34" spans="1:6">
      <c r="A34">
        <v>521869636173</v>
      </c>
      <c r="B34">
        <v>130990.98</v>
      </c>
      <c r="C34">
        <v>5797</v>
      </c>
      <c r="D34">
        <v>7924</v>
      </c>
      <c r="E34">
        <v>0.193014285714286</v>
      </c>
      <c r="F34">
        <v>57.7842857142857</v>
      </c>
    </row>
    <row r="35" spans="1:6">
      <c r="A35">
        <v>523138079161</v>
      </c>
      <c r="B35">
        <v>9406.66</v>
      </c>
      <c r="C35">
        <v>1449</v>
      </c>
      <c r="D35">
        <v>4070</v>
      </c>
      <c r="E35">
        <v>0.163371428571429</v>
      </c>
      <c r="F35">
        <v>14.3614285714286</v>
      </c>
    </row>
    <row r="36" spans="1:6">
      <c r="A36">
        <v>524754970729</v>
      </c>
      <c r="B36">
        <v>12613.55</v>
      </c>
      <c r="C36">
        <v>382</v>
      </c>
      <c r="D36">
        <v>4475</v>
      </c>
      <c r="E36">
        <v>0.0377333333333333</v>
      </c>
      <c r="F36">
        <v>63.1866666666667</v>
      </c>
    </row>
    <row r="37" spans="1:6">
      <c r="A37">
        <v>525000115434</v>
      </c>
      <c r="B37">
        <v>10588.28</v>
      </c>
      <c r="C37">
        <v>795</v>
      </c>
      <c r="D37">
        <v>5946</v>
      </c>
      <c r="E37">
        <v>0.1021</v>
      </c>
      <c r="F37">
        <v>17.7371428571429</v>
      </c>
    </row>
    <row r="38" spans="1:6">
      <c r="A38">
        <v>525048016525</v>
      </c>
      <c r="B38">
        <v>38199.42</v>
      </c>
      <c r="C38">
        <v>1955</v>
      </c>
      <c r="D38">
        <v>8603</v>
      </c>
      <c r="E38">
        <v>0.101257142857143</v>
      </c>
      <c r="F38">
        <v>50.4714285714286</v>
      </c>
    </row>
    <row r="39" spans="1:6">
      <c r="A39">
        <v>525281347377</v>
      </c>
      <c r="B39">
        <v>562.29</v>
      </c>
      <c r="C39">
        <v>17</v>
      </c>
      <c r="D39">
        <v>88</v>
      </c>
      <c r="E39">
        <v>0.10875</v>
      </c>
      <c r="F39">
        <v>64.085</v>
      </c>
    </row>
    <row r="40" spans="1:6">
      <c r="A40">
        <v>526145930115</v>
      </c>
      <c r="B40">
        <v>33455.23</v>
      </c>
      <c r="C40">
        <v>526</v>
      </c>
      <c r="D40">
        <v>3677</v>
      </c>
      <c r="E40">
        <v>0.0624333333333333</v>
      </c>
      <c r="F40">
        <v>113.04</v>
      </c>
    </row>
    <row r="41" spans="1:6">
      <c r="A41">
        <v>527119411115</v>
      </c>
      <c r="B41">
        <v>4904.74</v>
      </c>
      <c r="C41">
        <v>126</v>
      </c>
      <c r="D41">
        <v>513</v>
      </c>
      <c r="E41">
        <v>0.175283333333333</v>
      </c>
      <c r="F41">
        <v>61.83</v>
      </c>
    </row>
    <row r="42" spans="1:6">
      <c r="A42">
        <v>527183564590</v>
      </c>
      <c r="B42">
        <v>2072.65</v>
      </c>
      <c r="C42">
        <v>34</v>
      </c>
      <c r="D42">
        <v>382</v>
      </c>
      <c r="E42">
        <v>0.06555</v>
      </c>
      <c r="F42">
        <v>80.68</v>
      </c>
    </row>
    <row r="43" spans="1:6">
      <c r="A43">
        <v>527678427514</v>
      </c>
      <c r="B43">
        <v>26160.55</v>
      </c>
      <c r="C43">
        <v>788</v>
      </c>
      <c r="D43">
        <v>2771</v>
      </c>
      <c r="E43">
        <v>0.111985714285714</v>
      </c>
      <c r="F43">
        <v>72.2871428571429</v>
      </c>
    </row>
    <row r="44" spans="1:6">
      <c r="A44">
        <v>527719726342</v>
      </c>
      <c r="B44">
        <v>14022.91</v>
      </c>
      <c r="C44">
        <v>257</v>
      </c>
      <c r="D44">
        <v>456</v>
      </c>
      <c r="E44">
        <v>0.119083333333333</v>
      </c>
      <c r="F44">
        <v>171.388333333333</v>
      </c>
    </row>
    <row r="45" spans="1:6">
      <c r="A45">
        <v>527733177957</v>
      </c>
      <c r="B45">
        <v>48639.63</v>
      </c>
      <c r="C45">
        <v>2044</v>
      </c>
      <c r="D45">
        <v>3925</v>
      </c>
      <c r="E45">
        <v>0.224028571428571</v>
      </c>
      <c r="F45">
        <v>43.4814285714286</v>
      </c>
    </row>
    <row r="46" spans="1:6">
      <c r="A46">
        <v>527733221669</v>
      </c>
      <c r="B46">
        <v>25672.26</v>
      </c>
      <c r="C46">
        <v>948</v>
      </c>
      <c r="D46">
        <v>1164</v>
      </c>
      <c r="E46">
        <v>0.102885714285714</v>
      </c>
      <c r="F46">
        <v>134.197142857143</v>
      </c>
    </row>
    <row r="47" spans="1:6">
      <c r="A47">
        <v>527733381602</v>
      </c>
      <c r="B47">
        <v>1602.16</v>
      </c>
      <c r="C47">
        <v>61</v>
      </c>
      <c r="D47">
        <v>404</v>
      </c>
      <c r="E47">
        <v>0.120557142857143</v>
      </c>
      <c r="F47">
        <v>37.2342857142857</v>
      </c>
    </row>
    <row r="48" spans="1:6">
      <c r="A48">
        <v>527733589105</v>
      </c>
      <c r="B48">
        <v>114368.18</v>
      </c>
      <c r="C48">
        <v>10201</v>
      </c>
      <c r="D48">
        <v>14038</v>
      </c>
      <c r="E48">
        <v>0.272</v>
      </c>
      <c r="F48">
        <v>30.1014285714286</v>
      </c>
    </row>
    <row r="49" spans="1:6">
      <c r="A49">
        <v>527733653043</v>
      </c>
      <c r="B49">
        <v>259609.88</v>
      </c>
      <c r="C49">
        <v>19350</v>
      </c>
      <c r="D49">
        <v>33537</v>
      </c>
      <c r="E49">
        <v>0.232271428571429</v>
      </c>
      <c r="F49">
        <v>31.1885714285714</v>
      </c>
    </row>
    <row r="50" spans="1:6">
      <c r="A50">
        <v>527990475963</v>
      </c>
      <c r="B50">
        <v>81055.67</v>
      </c>
      <c r="C50">
        <v>1764</v>
      </c>
      <c r="D50">
        <v>5577</v>
      </c>
      <c r="E50">
        <v>0.1457</v>
      </c>
      <c r="F50">
        <v>83.6028571428572</v>
      </c>
    </row>
    <row r="51" spans="1:6">
      <c r="A51">
        <v>527990607768</v>
      </c>
      <c r="B51">
        <v>1164.71</v>
      </c>
      <c r="C51">
        <v>51</v>
      </c>
      <c r="D51">
        <v>205</v>
      </c>
      <c r="E51">
        <v>0.0682333333333333</v>
      </c>
      <c r="F51">
        <v>64.7266666666667</v>
      </c>
    </row>
    <row r="52" spans="1:6">
      <c r="A52">
        <v>527990679684</v>
      </c>
      <c r="B52">
        <v>29446.26</v>
      </c>
      <c r="C52">
        <v>1097</v>
      </c>
      <c r="D52">
        <v>4536</v>
      </c>
      <c r="E52">
        <v>0.164971428571429</v>
      </c>
      <c r="F52">
        <v>39.1785714285714</v>
      </c>
    </row>
    <row r="53" spans="1:6">
      <c r="A53">
        <v>527990951359</v>
      </c>
      <c r="B53">
        <v>92764.38</v>
      </c>
      <c r="C53">
        <v>2097</v>
      </c>
      <c r="D53">
        <v>2461</v>
      </c>
      <c r="E53">
        <v>0.184457142857143</v>
      </c>
      <c r="F53">
        <v>198.491428571429</v>
      </c>
    </row>
    <row r="54" spans="1:6">
      <c r="A54">
        <v>528032990563</v>
      </c>
      <c r="B54">
        <v>2698.47</v>
      </c>
      <c r="C54">
        <v>156</v>
      </c>
      <c r="D54">
        <v>709</v>
      </c>
      <c r="E54">
        <v>0.127414285714286</v>
      </c>
      <c r="F54">
        <v>31.4528571428571</v>
      </c>
    </row>
    <row r="55" spans="1:6">
      <c r="A55">
        <v>528033010612</v>
      </c>
      <c r="B55">
        <v>187072.35</v>
      </c>
      <c r="C55">
        <v>2403</v>
      </c>
      <c r="D55">
        <v>8448</v>
      </c>
      <c r="E55">
        <v>0.174728571428571</v>
      </c>
      <c r="F55">
        <v>106.708571428571</v>
      </c>
    </row>
    <row r="56" spans="1:6">
      <c r="A56">
        <v>528033014551</v>
      </c>
      <c r="B56">
        <v>2734.43</v>
      </c>
      <c r="C56">
        <v>88</v>
      </c>
      <c r="D56">
        <v>183</v>
      </c>
      <c r="E56">
        <v>0.107325</v>
      </c>
      <c r="F56">
        <v>164.8175</v>
      </c>
    </row>
    <row r="57" spans="1:6">
      <c r="A57">
        <v>528033190141</v>
      </c>
      <c r="B57">
        <v>46577.55</v>
      </c>
      <c r="C57">
        <v>1077</v>
      </c>
      <c r="D57">
        <v>4192</v>
      </c>
      <c r="E57">
        <v>0.168916666666667</v>
      </c>
      <c r="F57">
        <v>69.0133333333333</v>
      </c>
    </row>
    <row r="58" spans="1:6">
      <c r="A58">
        <v>528046969601</v>
      </c>
      <c r="B58">
        <v>6427.69</v>
      </c>
      <c r="C58">
        <v>387</v>
      </c>
      <c r="D58">
        <v>1252</v>
      </c>
      <c r="E58">
        <v>0.196242857142857</v>
      </c>
      <c r="F58">
        <v>27.2442857142857</v>
      </c>
    </row>
    <row r="59" spans="1:6">
      <c r="A59">
        <v>528047125345</v>
      </c>
      <c r="B59">
        <v>1931.85</v>
      </c>
      <c r="C59">
        <v>38</v>
      </c>
      <c r="D59">
        <v>1018</v>
      </c>
      <c r="E59">
        <v>0.02676</v>
      </c>
      <c r="F59">
        <v>74.52</v>
      </c>
    </row>
    <row r="60" spans="1:6">
      <c r="A60">
        <v>528047181291</v>
      </c>
      <c r="B60">
        <v>5289.39</v>
      </c>
      <c r="C60">
        <v>132</v>
      </c>
      <c r="D60">
        <v>888</v>
      </c>
      <c r="E60">
        <v>0.07675</v>
      </c>
      <c r="F60">
        <v>76.25</v>
      </c>
    </row>
    <row r="61" spans="1:6">
      <c r="A61">
        <v>528064196860</v>
      </c>
      <c r="B61">
        <v>223.5</v>
      </c>
      <c r="C61">
        <v>4</v>
      </c>
      <c r="D61">
        <v>54</v>
      </c>
      <c r="E61">
        <v>0.0185</v>
      </c>
      <c r="F61">
        <v>223.5</v>
      </c>
    </row>
    <row r="62" spans="1:6">
      <c r="A62">
        <v>528064232769</v>
      </c>
      <c r="B62">
        <v>9987.25</v>
      </c>
      <c r="C62">
        <v>254</v>
      </c>
      <c r="D62">
        <v>1062</v>
      </c>
      <c r="E62">
        <v>0.1134</v>
      </c>
      <c r="F62">
        <v>85.0916666666667</v>
      </c>
    </row>
    <row r="63" spans="1:6">
      <c r="A63">
        <v>528064336529</v>
      </c>
      <c r="B63">
        <v>22644.16</v>
      </c>
      <c r="C63">
        <v>905</v>
      </c>
      <c r="D63">
        <v>2896</v>
      </c>
      <c r="E63">
        <v>0.1911</v>
      </c>
      <c r="F63">
        <v>42.1285714285714</v>
      </c>
    </row>
    <row r="64" spans="1:6">
      <c r="A64">
        <v>528064556251</v>
      </c>
      <c r="B64">
        <v>53.56</v>
      </c>
      <c r="C64">
        <v>2</v>
      </c>
      <c r="D64">
        <v>74</v>
      </c>
      <c r="E64">
        <v>0.027</v>
      </c>
      <c r="F64">
        <v>26.78</v>
      </c>
    </row>
    <row r="65" spans="1:6">
      <c r="A65">
        <v>528778018743</v>
      </c>
      <c r="B65">
        <v>228972.03</v>
      </c>
      <c r="C65">
        <v>5033</v>
      </c>
      <c r="D65">
        <v>20882</v>
      </c>
      <c r="E65">
        <v>0.124471428571429</v>
      </c>
      <c r="F65">
        <v>82.6442857142857</v>
      </c>
    </row>
    <row r="66" spans="1:6">
      <c r="A66">
        <v>535688693680</v>
      </c>
      <c r="B66">
        <v>186036.15</v>
      </c>
      <c r="C66">
        <v>3014</v>
      </c>
      <c r="D66">
        <v>20193</v>
      </c>
      <c r="E66">
        <v>0.0682</v>
      </c>
      <c r="F66">
        <v>132.807142857143</v>
      </c>
    </row>
    <row r="67" spans="1:6">
      <c r="A67">
        <v>537537256568</v>
      </c>
      <c r="B67">
        <v>89120.55</v>
      </c>
      <c r="C67">
        <v>5331</v>
      </c>
      <c r="D67">
        <v>10026</v>
      </c>
      <c r="E67">
        <v>0.158371428571429</v>
      </c>
      <c r="F67">
        <v>40.54</v>
      </c>
    </row>
    <row r="68" spans="1:6">
      <c r="A68">
        <v>537752882633</v>
      </c>
      <c r="B68">
        <v>6898599.99</v>
      </c>
      <c r="C68">
        <v>173325</v>
      </c>
      <c r="D68">
        <v>405107</v>
      </c>
      <c r="E68">
        <v>0.122733333333333</v>
      </c>
      <c r="F68">
        <v>89.4</v>
      </c>
    </row>
    <row r="69" spans="1:6">
      <c r="A69">
        <v>537824984434</v>
      </c>
      <c r="B69">
        <v>687249.43</v>
      </c>
      <c r="C69">
        <v>105591</v>
      </c>
      <c r="D69">
        <v>298963</v>
      </c>
      <c r="E69">
        <v>0.305214285714286</v>
      </c>
      <c r="F69">
        <v>7.33285714285714</v>
      </c>
    </row>
    <row r="70" spans="1:6">
      <c r="A70">
        <v>537827368358</v>
      </c>
      <c r="B70">
        <v>57598.61</v>
      </c>
      <c r="C70">
        <v>3671</v>
      </c>
      <c r="D70">
        <v>9859</v>
      </c>
      <c r="E70">
        <v>0.190514285714286</v>
      </c>
      <c r="F70">
        <v>28.8642857142857</v>
      </c>
    </row>
    <row r="71" spans="1:6">
      <c r="A71">
        <v>538192543595</v>
      </c>
      <c r="B71">
        <v>22572.48</v>
      </c>
      <c r="C71">
        <v>190</v>
      </c>
      <c r="D71">
        <v>1310</v>
      </c>
      <c r="E71">
        <v>0.0754666666666667</v>
      </c>
      <c r="F71">
        <v>217.048333333333</v>
      </c>
    </row>
    <row r="72" spans="1:6">
      <c r="A72">
        <v>538263950177</v>
      </c>
      <c r="B72">
        <v>217342.47</v>
      </c>
      <c r="C72">
        <v>1538</v>
      </c>
      <c r="D72">
        <v>19451</v>
      </c>
      <c r="E72">
        <v>0.0772428571428571</v>
      </c>
      <c r="F72">
        <v>160.141428571429</v>
      </c>
    </row>
    <row r="73" spans="1:6">
      <c r="A73">
        <v>538266122146</v>
      </c>
      <c r="B73">
        <v>4530.41</v>
      </c>
      <c r="C73">
        <v>47</v>
      </c>
      <c r="D73">
        <v>322</v>
      </c>
      <c r="E73">
        <v>0.055275</v>
      </c>
      <c r="F73">
        <v>294.4</v>
      </c>
    </row>
    <row r="74" spans="1:6">
      <c r="A74">
        <v>538267926200</v>
      </c>
      <c r="B74">
        <v>5244.82</v>
      </c>
      <c r="C74">
        <v>74</v>
      </c>
      <c r="D74">
        <v>588</v>
      </c>
      <c r="E74">
        <v>0.0534</v>
      </c>
      <c r="F74">
        <v>114.49</v>
      </c>
    </row>
    <row r="75" spans="1:6">
      <c r="A75">
        <v>538305797734</v>
      </c>
      <c r="B75">
        <v>89837.02</v>
      </c>
      <c r="C75">
        <v>677</v>
      </c>
      <c r="D75">
        <v>7196</v>
      </c>
      <c r="E75">
        <v>0.0923571428571429</v>
      </c>
      <c r="F75">
        <v>162.424285714286</v>
      </c>
    </row>
    <row r="76" spans="1:6">
      <c r="A76">
        <v>538307169296</v>
      </c>
      <c r="B76">
        <v>65841.83</v>
      </c>
      <c r="C76">
        <v>790</v>
      </c>
      <c r="D76">
        <v>3373</v>
      </c>
      <c r="E76">
        <v>0.181316666666667</v>
      </c>
      <c r="F76">
        <v>96.7816666666667</v>
      </c>
    </row>
    <row r="77" spans="1:6">
      <c r="A77">
        <v>538312709167</v>
      </c>
      <c r="B77">
        <v>111244.99</v>
      </c>
      <c r="C77">
        <v>1013</v>
      </c>
      <c r="D77">
        <v>6993</v>
      </c>
      <c r="E77">
        <v>0.115585714285714</v>
      </c>
      <c r="F77">
        <v>144.407142857143</v>
      </c>
    </row>
    <row r="78" spans="1:6">
      <c r="A78">
        <v>538314893621</v>
      </c>
      <c r="B78">
        <v>2344.18</v>
      </c>
      <c r="C78">
        <v>29</v>
      </c>
      <c r="D78">
        <v>500</v>
      </c>
      <c r="E78">
        <v>0.05768</v>
      </c>
      <c r="F78">
        <v>90.022</v>
      </c>
    </row>
    <row r="79" spans="1:6">
      <c r="A79">
        <v>538349196723</v>
      </c>
      <c r="B79">
        <v>49465.23</v>
      </c>
      <c r="C79">
        <v>340</v>
      </c>
      <c r="D79">
        <v>4984</v>
      </c>
      <c r="E79">
        <v>0.0652714285714286</v>
      </c>
      <c r="F79">
        <v>180.562857142857</v>
      </c>
    </row>
    <row r="80" spans="1:6">
      <c r="A80">
        <v>538354076404</v>
      </c>
      <c r="B80">
        <v>61559.76</v>
      </c>
      <c r="C80">
        <v>724</v>
      </c>
      <c r="D80">
        <v>9861</v>
      </c>
      <c r="E80">
        <v>0.0638142857142857</v>
      </c>
      <c r="F80">
        <v>106.66</v>
      </c>
    </row>
    <row r="81" spans="1:6">
      <c r="A81">
        <v>538927350752</v>
      </c>
      <c r="B81">
        <v>16593.14</v>
      </c>
      <c r="C81">
        <v>412</v>
      </c>
      <c r="D81">
        <v>2398</v>
      </c>
      <c r="E81">
        <v>0.100183333333333</v>
      </c>
      <c r="F81">
        <v>67.5066666666667</v>
      </c>
    </row>
    <row r="82" spans="1:6">
      <c r="A82">
        <v>539325022308</v>
      </c>
      <c r="B82">
        <v>156671.08</v>
      </c>
      <c r="C82">
        <v>2158</v>
      </c>
      <c r="D82">
        <v>14632</v>
      </c>
      <c r="E82">
        <v>0.0983428571428572</v>
      </c>
      <c r="F82">
        <v>100.142857142857</v>
      </c>
    </row>
    <row r="83" spans="1:6">
      <c r="A83">
        <v>539854510916</v>
      </c>
      <c r="B83">
        <v>327352.28</v>
      </c>
      <c r="C83">
        <v>7707</v>
      </c>
      <c r="D83">
        <v>25536</v>
      </c>
      <c r="E83">
        <v>0.110628571428571</v>
      </c>
      <c r="F83">
        <v>87.9942857142857</v>
      </c>
    </row>
    <row r="84" spans="1:6">
      <c r="A84">
        <v>541918489832</v>
      </c>
      <c r="B84">
        <v>27010.09</v>
      </c>
      <c r="C84">
        <v>779</v>
      </c>
      <c r="D84">
        <v>2424</v>
      </c>
      <c r="E84">
        <v>0.145257142857143</v>
      </c>
      <c r="F84">
        <v>62.6085714285714</v>
      </c>
    </row>
    <row r="85" spans="1:6">
      <c r="A85">
        <v>544053639760</v>
      </c>
      <c r="B85">
        <v>149733.47</v>
      </c>
      <c r="C85">
        <v>4812</v>
      </c>
      <c r="D85">
        <v>8773</v>
      </c>
      <c r="E85">
        <v>0.104057142857143</v>
      </c>
      <c r="F85">
        <v>85.6885714285714</v>
      </c>
    </row>
    <row r="86" spans="1:6">
      <c r="A86">
        <v>547190677216</v>
      </c>
      <c r="B86">
        <v>63595.23</v>
      </c>
      <c r="C86">
        <v>3077</v>
      </c>
      <c r="D86">
        <v>11166</v>
      </c>
      <c r="E86">
        <v>0.186542857142857</v>
      </c>
      <c r="F86">
        <v>31.5342857142857</v>
      </c>
    </row>
    <row r="87" spans="1:6">
      <c r="A87">
        <v>548003777683</v>
      </c>
      <c r="B87">
        <v>17592.02</v>
      </c>
      <c r="C87">
        <v>864</v>
      </c>
      <c r="D87">
        <v>1901</v>
      </c>
      <c r="E87">
        <v>0.188514285714286</v>
      </c>
      <c r="F87">
        <v>35.7514285714286</v>
      </c>
    </row>
    <row r="88" spans="1:6">
      <c r="A88">
        <v>553066686610</v>
      </c>
      <c r="B88">
        <v>16773.39</v>
      </c>
      <c r="C88">
        <v>1265</v>
      </c>
      <c r="D88">
        <v>3651</v>
      </c>
      <c r="E88">
        <v>0.2235</v>
      </c>
      <c r="F88">
        <v>20.4514285714286</v>
      </c>
    </row>
    <row r="89" spans="1:6">
      <c r="A89">
        <v>554217085959</v>
      </c>
      <c r="B89">
        <v>1919.11</v>
      </c>
      <c r="C89">
        <v>47</v>
      </c>
      <c r="D89">
        <v>428</v>
      </c>
      <c r="E89">
        <v>0.07554</v>
      </c>
      <c r="F89">
        <v>68.948</v>
      </c>
    </row>
    <row r="90" spans="1:6">
      <c r="A90">
        <v>554765196730</v>
      </c>
      <c r="B90">
        <v>133762.92</v>
      </c>
      <c r="C90">
        <v>8333</v>
      </c>
      <c r="D90">
        <v>27187</v>
      </c>
      <c r="E90">
        <v>0.130514285714286</v>
      </c>
      <c r="F90">
        <v>32.51</v>
      </c>
    </row>
    <row r="91" spans="1:6">
      <c r="A91">
        <v>554877274741</v>
      </c>
      <c r="B91">
        <v>323642.56</v>
      </c>
      <c r="C91">
        <v>7549</v>
      </c>
      <c r="D91">
        <v>40021</v>
      </c>
      <c r="E91">
        <v>0.0709428571428571</v>
      </c>
      <c r="F91">
        <v>95.3514285714286</v>
      </c>
    </row>
    <row r="92" spans="1:6">
      <c r="A92">
        <v>555055329886</v>
      </c>
      <c r="B92">
        <v>209794.97</v>
      </c>
      <c r="C92">
        <v>5014</v>
      </c>
      <c r="D92">
        <v>17986</v>
      </c>
      <c r="E92">
        <v>0.109814285714286</v>
      </c>
      <c r="F92">
        <v>84.65</v>
      </c>
    </row>
    <row r="93" spans="1:6">
      <c r="A93">
        <v>555332266949</v>
      </c>
      <c r="B93">
        <v>267072.9</v>
      </c>
      <c r="C93">
        <v>6370</v>
      </c>
      <c r="D93">
        <v>25185</v>
      </c>
      <c r="E93">
        <v>0.0976142857142857</v>
      </c>
      <c r="F93">
        <v>98.0171428571429</v>
      </c>
    </row>
    <row r="94" spans="1:6">
      <c r="A94">
        <v>555904462655</v>
      </c>
      <c r="B94">
        <v>25938.31</v>
      </c>
      <c r="C94">
        <v>1952</v>
      </c>
      <c r="D94">
        <v>4454</v>
      </c>
      <c r="E94">
        <v>0.2523</v>
      </c>
      <c r="F94">
        <v>24.27</v>
      </c>
    </row>
    <row r="95" spans="1:6">
      <c r="A95">
        <v>556322528534</v>
      </c>
      <c r="B95">
        <v>1335.44</v>
      </c>
      <c r="C95">
        <v>133</v>
      </c>
      <c r="D95">
        <v>772</v>
      </c>
      <c r="E95">
        <v>0.13195</v>
      </c>
      <c r="F95">
        <v>13.32</v>
      </c>
    </row>
    <row r="96" spans="1:6">
      <c r="A96">
        <v>556389065398</v>
      </c>
      <c r="B96">
        <v>35247.44</v>
      </c>
      <c r="C96">
        <v>1480</v>
      </c>
      <c r="D96">
        <v>3607</v>
      </c>
      <c r="E96">
        <v>0.158428571428571</v>
      </c>
      <c r="F96">
        <v>53.79</v>
      </c>
    </row>
    <row r="97" spans="1:6">
      <c r="A97">
        <v>559325430280</v>
      </c>
      <c r="B97">
        <v>76052.71</v>
      </c>
      <c r="C97">
        <v>2662</v>
      </c>
      <c r="D97">
        <v>4673</v>
      </c>
      <c r="E97">
        <v>0.25855</v>
      </c>
      <c r="F97">
        <v>61.605</v>
      </c>
    </row>
    <row r="98" spans="1:6">
      <c r="A98">
        <v>559686121121</v>
      </c>
      <c r="B98">
        <v>46355.08</v>
      </c>
      <c r="C98">
        <v>401</v>
      </c>
      <c r="D98">
        <v>1628</v>
      </c>
      <c r="E98">
        <v>0.133166666666667</v>
      </c>
      <c r="F98">
        <v>177.063333333333</v>
      </c>
    </row>
    <row r="99" spans="1:6">
      <c r="A99">
        <v>562374577568</v>
      </c>
      <c r="B99">
        <v>1524.2</v>
      </c>
      <c r="C99">
        <v>33</v>
      </c>
      <c r="D99">
        <v>232</v>
      </c>
      <c r="E99">
        <v>0.0573</v>
      </c>
      <c r="F99">
        <v>85.19</v>
      </c>
    </row>
    <row r="100" spans="1:6">
      <c r="A100">
        <v>562674596108</v>
      </c>
      <c r="B100">
        <v>49013.32</v>
      </c>
      <c r="C100">
        <v>1615</v>
      </c>
      <c r="D100">
        <v>3208</v>
      </c>
      <c r="E100">
        <v>0.209957142857143</v>
      </c>
      <c r="F100">
        <v>82.8914285714286</v>
      </c>
    </row>
    <row r="101" spans="1:6">
      <c r="A101">
        <v>563834177641</v>
      </c>
      <c r="B101">
        <v>152000.56</v>
      </c>
      <c r="C101">
        <v>1033</v>
      </c>
      <c r="D101">
        <v>5403</v>
      </c>
      <c r="E101">
        <v>0.113614285714286</v>
      </c>
      <c r="F101">
        <v>214.988571428571</v>
      </c>
    </row>
    <row r="102" spans="1:6">
      <c r="A102">
        <v>563835009431</v>
      </c>
      <c r="B102">
        <v>34247.86</v>
      </c>
      <c r="C102">
        <v>489</v>
      </c>
      <c r="D102">
        <v>3367</v>
      </c>
      <c r="E102">
        <v>0.0857</v>
      </c>
      <c r="F102">
        <v>102.252857142857</v>
      </c>
    </row>
    <row r="103" spans="1:6">
      <c r="A103">
        <v>564135111481</v>
      </c>
      <c r="B103">
        <v>63668.94</v>
      </c>
      <c r="C103">
        <v>553</v>
      </c>
      <c r="D103">
        <v>2028</v>
      </c>
      <c r="E103">
        <v>0.145914285714286</v>
      </c>
      <c r="F103">
        <v>193.035714285714</v>
      </c>
    </row>
    <row r="104" spans="1:6">
      <c r="A104">
        <v>564587383224</v>
      </c>
      <c r="B104">
        <v>1422795.9</v>
      </c>
      <c r="C104">
        <v>32589</v>
      </c>
      <c r="D104">
        <v>114363</v>
      </c>
      <c r="E104">
        <v>0.111342857142857</v>
      </c>
      <c r="F104">
        <v>87.98</v>
      </c>
    </row>
    <row r="105" spans="1:6">
      <c r="A105">
        <v>566160365748</v>
      </c>
      <c r="B105">
        <v>11873.02</v>
      </c>
      <c r="C105">
        <v>525</v>
      </c>
      <c r="D105">
        <v>2016</v>
      </c>
      <c r="E105">
        <v>0.140642857142857</v>
      </c>
      <c r="F105">
        <v>36.8142857142857</v>
      </c>
    </row>
    <row r="106" spans="1:6">
      <c r="A106">
        <v>568629665883</v>
      </c>
      <c r="B106">
        <v>49101.46</v>
      </c>
      <c r="C106">
        <v>35523</v>
      </c>
      <c r="D106">
        <v>115737</v>
      </c>
      <c r="E106">
        <v>0.219714285714286</v>
      </c>
      <c r="F106">
        <v>1.89285714285714</v>
      </c>
    </row>
    <row r="107" spans="1:6">
      <c r="A107">
        <v>568765915390</v>
      </c>
      <c r="B107">
        <v>33752.92</v>
      </c>
      <c r="C107">
        <v>24499</v>
      </c>
      <c r="D107">
        <v>57859</v>
      </c>
      <c r="E107">
        <v>0.321928571428571</v>
      </c>
      <c r="F107">
        <v>1.82714285714286</v>
      </c>
    </row>
    <row r="108" spans="1:6">
      <c r="A108">
        <v>569386315777</v>
      </c>
      <c r="B108">
        <v>118211.91</v>
      </c>
      <c r="C108">
        <v>76647</v>
      </c>
      <c r="D108">
        <v>286454</v>
      </c>
      <c r="E108">
        <v>0.204328571428571</v>
      </c>
      <c r="F108">
        <v>2.04714285714286</v>
      </c>
    </row>
    <row r="109" spans="1:6">
      <c r="A109">
        <v>569438859623</v>
      </c>
      <c r="B109">
        <v>684.45</v>
      </c>
      <c r="C109">
        <v>75</v>
      </c>
      <c r="D109">
        <v>377</v>
      </c>
      <c r="E109">
        <v>0.1235</v>
      </c>
      <c r="F109">
        <v>17.9475</v>
      </c>
    </row>
    <row r="110" spans="1:6">
      <c r="A110">
        <v>569781213653</v>
      </c>
      <c r="B110">
        <v>1638.13</v>
      </c>
      <c r="C110">
        <v>372</v>
      </c>
      <c r="D110">
        <v>1156</v>
      </c>
      <c r="E110">
        <v>0.171571428571429</v>
      </c>
      <c r="F110">
        <v>8.84714285714286</v>
      </c>
    </row>
    <row r="111" spans="1:6">
      <c r="A111">
        <v>569909827792</v>
      </c>
      <c r="B111">
        <v>86866.68</v>
      </c>
      <c r="C111">
        <v>3539</v>
      </c>
      <c r="D111">
        <v>5907</v>
      </c>
      <c r="E111">
        <v>0.166816666666667</v>
      </c>
      <c r="F111">
        <v>72.7983333333333</v>
      </c>
    </row>
    <row r="112" spans="1:6">
      <c r="A112">
        <v>570361375952</v>
      </c>
      <c r="B112">
        <v>8376.9</v>
      </c>
      <c r="C112">
        <v>221</v>
      </c>
      <c r="D112">
        <v>1604</v>
      </c>
      <c r="E112">
        <v>0.0613571428571429</v>
      </c>
      <c r="F112">
        <v>74.2328571428571</v>
      </c>
    </row>
    <row r="113" spans="1:6">
      <c r="A113">
        <v>571250855227</v>
      </c>
      <c r="B113">
        <v>4364.47</v>
      </c>
      <c r="C113">
        <v>978</v>
      </c>
      <c r="D113">
        <v>2678</v>
      </c>
      <c r="E113">
        <v>0.166171428571429</v>
      </c>
      <c r="F113">
        <v>10.0657142857143</v>
      </c>
    </row>
    <row r="114" spans="1:6">
      <c r="A114">
        <v>572262680111</v>
      </c>
      <c r="B114">
        <v>23825.51</v>
      </c>
      <c r="C114">
        <v>1024</v>
      </c>
      <c r="D114">
        <v>2745</v>
      </c>
      <c r="E114">
        <v>0.211185714285714</v>
      </c>
      <c r="F114">
        <v>45.4942857142857</v>
      </c>
    </row>
    <row r="115" spans="1:6">
      <c r="A115">
        <v>573035985548</v>
      </c>
      <c r="B115">
        <v>200300.04</v>
      </c>
      <c r="C115">
        <v>5776</v>
      </c>
      <c r="D115">
        <v>16263</v>
      </c>
      <c r="E115">
        <v>0.219157142857143</v>
      </c>
      <c r="F115">
        <v>63.3614285714286</v>
      </c>
    </row>
    <row r="116" spans="1:6">
      <c r="A116">
        <v>573160835361</v>
      </c>
      <c r="B116">
        <v>79074.2</v>
      </c>
      <c r="C116">
        <v>3987</v>
      </c>
      <c r="D116">
        <v>17954</v>
      </c>
      <c r="E116">
        <v>0.138485714285714</v>
      </c>
      <c r="F116">
        <v>30.6</v>
      </c>
    </row>
    <row r="117" spans="1:6">
      <c r="A117">
        <v>574118879871</v>
      </c>
      <c r="B117">
        <v>567.76</v>
      </c>
      <c r="C117">
        <v>141</v>
      </c>
      <c r="D117">
        <v>362</v>
      </c>
      <c r="E117">
        <v>0.20145</v>
      </c>
      <c r="F117">
        <v>8.105</v>
      </c>
    </row>
    <row r="118" spans="1:6">
      <c r="A118">
        <v>574308070162</v>
      </c>
      <c r="B118">
        <v>2654421.68</v>
      </c>
      <c r="C118">
        <v>71396</v>
      </c>
      <c r="D118">
        <v>111806</v>
      </c>
      <c r="E118">
        <v>0.129316666666667</v>
      </c>
      <c r="F118">
        <v>89.68</v>
      </c>
    </row>
    <row r="119" spans="1:6">
      <c r="A119">
        <v>574520036128</v>
      </c>
      <c r="B119">
        <v>143725.65</v>
      </c>
      <c r="C119">
        <v>4089</v>
      </c>
      <c r="D119">
        <v>11802</v>
      </c>
      <c r="E119">
        <v>0.144671428571429</v>
      </c>
      <c r="F119">
        <v>68.4114285714286</v>
      </c>
    </row>
    <row r="120" spans="1:6">
      <c r="A120">
        <v>574624025153</v>
      </c>
      <c r="B120">
        <v>317760.68</v>
      </c>
      <c r="C120">
        <v>9479</v>
      </c>
      <c r="D120">
        <v>41774</v>
      </c>
      <c r="E120">
        <v>0.125828571428571</v>
      </c>
      <c r="F120">
        <v>65.6828571428572</v>
      </c>
    </row>
    <row r="121" spans="1:6">
      <c r="A121">
        <v>574735494600</v>
      </c>
      <c r="B121">
        <v>10109.4</v>
      </c>
      <c r="C121">
        <v>251</v>
      </c>
      <c r="D121">
        <v>845</v>
      </c>
      <c r="E121">
        <v>0.0881714285714286</v>
      </c>
      <c r="F121">
        <v>117.655714285714</v>
      </c>
    </row>
    <row r="122" spans="1:6">
      <c r="A122">
        <v>574736366653</v>
      </c>
      <c r="B122">
        <v>29403.57</v>
      </c>
      <c r="C122">
        <v>1273</v>
      </c>
      <c r="D122">
        <v>2321</v>
      </c>
      <c r="E122">
        <v>0.3016</v>
      </c>
      <c r="F122">
        <v>43.2771428571429</v>
      </c>
    </row>
    <row r="123" spans="1:6">
      <c r="A123">
        <v>574838039203</v>
      </c>
      <c r="B123">
        <v>2919.5</v>
      </c>
      <c r="C123">
        <v>139</v>
      </c>
      <c r="D123">
        <v>460</v>
      </c>
      <c r="E123">
        <v>0.135133333333333</v>
      </c>
      <c r="F123">
        <v>37.535</v>
      </c>
    </row>
    <row r="124" spans="1:6">
      <c r="A124">
        <v>575961933882</v>
      </c>
      <c r="B124">
        <v>4222.41</v>
      </c>
      <c r="C124">
        <v>174</v>
      </c>
      <c r="D124">
        <v>946</v>
      </c>
      <c r="E124">
        <v>0.139914285714286</v>
      </c>
      <c r="F124">
        <v>33.5428571428571</v>
      </c>
    </row>
    <row r="125" spans="1:6">
      <c r="A125">
        <v>576123419275</v>
      </c>
      <c r="B125">
        <v>1813.07</v>
      </c>
      <c r="C125">
        <v>168</v>
      </c>
      <c r="D125">
        <v>1167</v>
      </c>
      <c r="E125">
        <v>0.0838</v>
      </c>
      <c r="F125">
        <v>17.84</v>
      </c>
    </row>
    <row r="126" spans="1:6">
      <c r="A126">
        <v>576130979060</v>
      </c>
      <c r="B126">
        <v>43234.05</v>
      </c>
      <c r="C126">
        <v>2494</v>
      </c>
      <c r="D126">
        <v>12858</v>
      </c>
      <c r="E126">
        <v>0.100971428571429</v>
      </c>
      <c r="F126">
        <v>29.8014285714286</v>
      </c>
    </row>
    <row r="127" spans="1:6">
      <c r="A127">
        <v>577037788975</v>
      </c>
      <c r="B127">
        <v>152572.41</v>
      </c>
      <c r="C127">
        <v>9346</v>
      </c>
      <c r="D127">
        <v>25398</v>
      </c>
      <c r="E127">
        <v>0.170671428571429</v>
      </c>
      <c r="F127">
        <v>32.8614285714286</v>
      </c>
    </row>
    <row r="128" spans="1:6">
      <c r="A128">
        <v>577184412748</v>
      </c>
      <c r="B128">
        <v>85189.49</v>
      </c>
      <c r="C128">
        <v>2726</v>
      </c>
      <c r="D128">
        <v>17916</v>
      </c>
      <c r="E128">
        <v>0.0916857142857143</v>
      </c>
      <c r="F128">
        <v>54.3685714285714</v>
      </c>
    </row>
    <row r="129" spans="1:6">
      <c r="A129">
        <v>578894356956</v>
      </c>
      <c r="B129">
        <v>3994.9</v>
      </c>
      <c r="C129">
        <v>180</v>
      </c>
      <c r="D129">
        <v>1105</v>
      </c>
      <c r="E129">
        <v>0.0980428571428571</v>
      </c>
      <c r="F129">
        <v>30.1014285714286</v>
      </c>
    </row>
    <row r="130" spans="1:6">
      <c r="A130">
        <v>579975467115</v>
      </c>
      <c r="B130">
        <v>150891.3</v>
      </c>
      <c r="C130">
        <v>8646</v>
      </c>
      <c r="D130">
        <v>20369</v>
      </c>
      <c r="E130">
        <v>0.206128571428571</v>
      </c>
      <c r="F130">
        <v>36.9142857142857</v>
      </c>
    </row>
    <row r="131" spans="1:6">
      <c r="A131">
        <v>581521081842</v>
      </c>
      <c r="B131">
        <v>62975.16</v>
      </c>
      <c r="C131">
        <v>2638</v>
      </c>
      <c r="D131">
        <v>8073</v>
      </c>
      <c r="E131">
        <v>0.190885714285714</v>
      </c>
      <c r="F131">
        <v>41.48</v>
      </c>
    </row>
    <row r="132" spans="1:6">
      <c r="A132">
        <v>583164476133</v>
      </c>
      <c r="B132">
        <v>2959.24</v>
      </c>
      <c r="C132">
        <v>54</v>
      </c>
      <c r="D132">
        <v>474</v>
      </c>
      <c r="E132">
        <v>0.0797666666666667</v>
      </c>
      <c r="F132">
        <v>97.4766666666667</v>
      </c>
    </row>
    <row r="133" spans="1:6">
      <c r="A133">
        <v>583643847514</v>
      </c>
      <c r="B133">
        <v>82386.9</v>
      </c>
      <c r="C133">
        <v>2134</v>
      </c>
      <c r="D133">
        <v>5719</v>
      </c>
      <c r="E133">
        <v>0.135528571428571</v>
      </c>
      <c r="F133">
        <v>103.031428571429</v>
      </c>
    </row>
    <row r="134" spans="1:6">
      <c r="A134">
        <v>584257403229</v>
      </c>
      <c r="B134">
        <v>26300.2</v>
      </c>
      <c r="C134">
        <v>1955</v>
      </c>
      <c r="D134">
        <v>5787</v>
      </c>
      <c r="E134">
        <v>0.1447</v>
      </c>
      <c r="F134">
        <v>33.17</v>
      </c>
    </row>
    <row r="135" spans="1:6">
      <c r="A135">
        <v>584436823460</v>
      </c>
      <c r="B135">
        <v>225452.45</v>
      </c>
      <c r="C135">
        <v>12838</v>
      </c>
      <c r="D135">
        <v>41836</v>
      </c>
      <c r="E135">
        <v>0.184871428571429</v>
      </c>
      <c r="F135">
        <v>29.3342857142857</v>
      </c>
    </row>
    <row r="136" spans="1:6">
      <c r="A136">
        <v>585050518231</v>
      </c>
      <c r="B136">
        <v>6389.83</v>
      </c>
      <c r="C136">
        <v>840</v>
      </c>
      <c r="D136">
        <v>2088</v>
      </c>
      <c r="E136">
        <v>0.182342857142857</v>
      </c>
      <c r="F136">
        <v>17.3842857142857</v>
      </c>
    </row>
    <row r="137" spans="1:6">
      <c r="A137">
        <v>586951697361</v>
      </c>
      <c r="B137">
        <v>8020.2</v>
      </c>
      <c r="C137">
        <v>162</v>
      </c>
      <c r="D137">
        <v>2514</v>
      </c>
      <c r="E137">
        <v>0.0386</v>
      </c>
      <c r="F137">
        <v>70.9928571428572</v>
      </c>
    </row>
    <row r="138" spans="1:6">
      <c r="A138">
        <v>587015100676</v>
      </c>
      <c r="B138">
        <v>424127.06</v>
      </c>
      <c r="C138">
        <v>12253</v>
      </c>
      <c r="D138">
        <v>40183</v>
      </c>
      <c r="E138">
        <v>0.119014285714286</v>
      </c>
      <c r="F138">
        <v>77.2028571428572</v>
      </c>
    </row>
    <row r="139" spans="1:6">
      <c r="A139">
        <v>587234267079</v>
      </c>
      <c r="B139">
        <v>737548.21</v>
      </c>
      <c r="C139">
        <v>76330</v>
      </c>
      <c r="D139">
        <v>202736</v>
      </c>
      <c r="E139">
        <v>0.269528571428571</v>
      </c>
      <c r="F139">
        <v>13.19</v>
      </c>
    </row>
    <row r="140" spans="1:6">
      <c r="A140">
        <v>587241915065</v>
      </c>
      <c r="B140">
        <v>18574</v>
      </c>
      <c r="C140">
        <v>673</v>
      </c>
      <c r="D140">
        <v>2953</v>
      </c>
      <c r="E140">
        <v>0.122928571428571</v>
      </c>
      <c r="F140">
        <v>47.5485714285714</v>
      </c>
    </row>
    <row r="141" spans="1:6">
      <c r="A141">
        <v>587405880719</v>
      </c>
      <c r="B141">
        <v>23425.36</v>
      </c>
      <c r="C141">
        <v>203</v>
      </c>
      <c r="D141">
        <v>5169</v>
      </c>
      <c r="E141">
        <v>0.0363571428571429</v>
      </c>
      <c r="F141">
        <v>170.291428571429</v>
      </c>
    </row>
    <row r="142" spans="1:6">
      <c r="A142">
        <v>587409020085</v>
      </c>
      <c r="B142">
        <v>27990.72</v>
      </c>
      <c r="C142">
        <v>260</v>
      </c>
      <c r="D142">
        <v>7816</v>
      </c>
      <c r="E142">
        <v>0.0350571428571429</v>
      </c>
      <c r="F142">
        <v>123.038571428571</v>
      </c>
    </row>
    <row r="143" spans="1:6">
      <c r="A143">
        <v>587516703876</v>
      </c>
      <c r="B143">
        <v>1941757.12</v>
      </c>
      <c r="C143">
        <v>57652</v>
      </c>
      <c r="D143">
        <v>181108</v>
      </c>
      <c r="E143">
        <v>0.108285714285714</v>
      </c>
      <c r="F143">
        <v>84.1757142857143</v>
      </c>
    </row>
    <row r="144" spans="1:6">
      <c r="A144">
        <v>588993275843</v>
      </c>
      <c r="B144">
        <v>48441.13</v>
      </c>
      <c r="C144">
        <v>1825</v>
      </c>
      <c r="D144">
        <v>6015</v>
      </c>
      <c r="E144">
        <v>0.144385714285714</v>
      </c>
      <c r="F144">
        <v>57.3814285714286</v>
      </c>
    </row>
    <row r="145" spans="1:6">
      <c r="A145">
        <v>589329976605</v>
      </c>
      <c r="B145">
        <v>4427.2</v>
      </c>
      <c r="C145">
        <v>544</v>
      </c>
      <c r="D145">
        <v>1413</v>
      </c>
      <c r="E145">
        <v>0.176371428571429</v>
      </c>
      <c r="F145">
        <v>17.4357142857143</v>
      </c>
    </row>
    <row r="146" spans="1:6">
      <c r="A146">
        <v>589377945837</v>
      </c>
      <c r="B146">
        <v>92419.53</v>
      </c>
      <c r="C146">
        <v>3017</v>
      </c>
      <c r="D146">
        <v>18225</v>
      </c>
      <c r="E146">
        <v>0.0851</v>
      </c>
      <c r="F146">
        <v>52.7314285714286</v>
      </c>
    </row>
    <row r="147" spans="1:6">
      <c r="A147">
        <v>589590595246</v>
      </c>
      <c r="B147">
        <v>144477.16</v>
      </c>
      <c r="C147">
        <v>10583</v>
      </c>
      <c r="D147">
        <v>43573</v>
      </c>
      <c r="E147">
        <v>0.136371428571429</v>
      </c>
      <c r="F147">
        <v>24.2</v>
      </c>
    </row>
    <row r="148" spans="1:6">
      <c r="A148">
        <v>589851591771</v>
      </c>
      <c r="B148">
        <v>137399.35</v>
      </c>
      <c r="C148">
        <v>4271</v>
      </c>
      <c r="D148">
        <v>14489</v>
      </c>
      <c r="E148">
        <v>0.1399</v>
      </c>
      <c r="F148">
        <v>61.63</v>
      </c>
    </row>
    <row r="149" spans="1:6">
      <c r="A149">
        <v>591439605080</v>
      </c>
      <c r="B149">
        <v>11330.11</v>
      </c>
      <c r="C149">
        <v>1516</v>
      </c>
      <c r="D149">
        <v>6640</v>
      </c>
      <c r="E149">
        <v>0.1703</v>
      </c>
      <c r="F149">
        <v>9.32142857142857</v>
      </c>
    </row>
    <row r="150" spans="1:6">
      <c r="A150">
        <v>592049049728</v>
      </c>
      <c r="B150">
        <v>39930.37</v>
      </c>
      <c r="C150">
        <v>907</v>
      </c>
      <c r="D150">
        <v>6517</v>
      </c>
      <c r="E150">
        <v>0.106485714285714</v>
      </c>
      <c r="F150">
        <v>69.9342857142857</v>
      </c>
    </row>
    <row r="151" spans="1:6">
      <c r="A151">
        <v>592501952315</v>
      </c>
      <c r="B151">
        <v>26473.51</v>
      </c>
      <c r="C151">
        <v>2713</v>
      </c>
      <c r="D151">
        <v>6365</v>
      </c>
      <c r="E151">
        <v>0.235814285714286</v>
      </c>
      <c r="F151">
        <v>16.7914285714286</v>
      </c>
    </row>
    <row r="152" spans="1:6">
      <c r="A152">
        <v>592505020153</v>
      </c>
      <c r="B152">
        <v>44606.51</v>
      </c>
      <c r="C152">
        <v>5723</v>
      </c>
      <c r="D152">
        <v>8969</v>
      </c>
      <c r="E152">
        <v>0.289285714285714</v>
      </c>
      <c r="F152">
        <v>17.0257142857143</v>
      </c>
    </row>
    <row r="153" spans="1:6">
      <c r="A153">
        <v>592722485900</v>
      </c>
      <c r="B153">
        <v>19364.21</v>
      </c>
      <c r="C153">
        <v>2316</v>
      </c>
      <c r="D153">
        <v>4360</v>
      </c>
      <c r="E153">
        <v>0.248057142857143</v>
      </c>
      <c r="F153">
        <v>17.5057142857143</v>
      </c>
    </row>
    <row r="154" spans="1:6">
      <c r="A154">
        <v>592878213305</v>
      </c>
      <c r="B154">
        <v>4250.04</v>
      </c>
      <c r="C154">
        <v>1167</v>
      </c>
      <c r="D154">
        <v>4861</v>
      </c>
      <c r="E154">
        <v>0.207942857142857</v>
      </c>
      <c r="F154">
        <v>4.20285714285714</v>
      </c>
    </row>
    <row r="155" spans="1:6">
      <c r="A155">
        <v>592889713507</v>
      </c>
      <c r="B155">
        <v>9103.22</v>
      </c>
      <c r="C155">
        <v>256</v>
      </c>
      <c r="D155">
        <v>1045</v>
      </c>
      <c r="E155">
        <v>0.117216666666667</v>
      </c>
      <c r="F155">
        <v>62.87</v>
      </c>
    </row>
    <row r="156" spans="1:6">
      <c r="A156">
        <v>593225443577</v>
      </c>
      <c r="B156">
        <v>323634.11</v>
      </c>
      <c r="C156">
        <v>6408</v>
      </c>
      <c r="D156">
        <v>21813</v>
      </c>
      <c r="E156">
        <v>0.0488857142857143</v>
      </c>
      <c r="F156">
        <v>129.7</v>
      </c>
    </row>
    <row r="157" spans="1:6">
      <c r="A157">
        <v>593744734497</v>
      </c>
      <c r="B157">
        <v>23010.88</v>
      </c>
      <c r="C157">
        <v>883</v>
      </c>
      <c r="D157">
        <v>4888</v>
      </c>
      <c r="E157">
        <v>0.124514285714286</v>
      </c>
      <c r="F157">
        <v>37.6542857142857</v>
      </c>
    </row>
    <row r="158" spans="1:6">
      <c r="A158">
        <v>593748866098</v>
      </c>
      <c r="B158">
        <v>5124.73</v>
      </c>
      <c r="C158">
        <v>230</v>
      </c>
      <c r="D158">
        <v>1771</v>
      </c>
      <c r="E158">
        <v>0.0912714285714286</v>
      </c>
      <c r="F158">
        <v>34.7542857142857</v>
      </c>
    </row>
    <row r="159" spans="1:6">
      <c r="A159">
        <v>596368843930</v>
      </c>
      <c r="B159">
        <v>1970.41</v>
      </c>
      <c r="C159">
        <v>101</v>
      </c>
      <c r="D159">
        <v>424</v>
      </c>
      <c r="E159">
        <v>0.150271428571429</v>
      </c>
      <c r="F159">
        <v>30.0257142857143</v>
      </c>
    </row>
    <row r="160" spans="1:6">
      <c r="A160">
        <v>596986065929</v>
      </c>
      <c r="B160">
        <v>19338.19</v>
      </c>
      <c r="C160">
        <v>690</v>
      </c>
      <c r="D160">
        <v>2548</v>
      </c>
      <c r="E160">
        <v>0.105833333333333</v>
      </c>
      <c r="F160">
        <v>61.6083333333333</v>
      </c>
    </row>
    <row r="161" spans="1:6">
      <c r="A161">
        <v>598898432532</v>
      </c>
      <c r="B161">
        <v>4508381.49</v>
      </c>
      <c r="C161">
        <v>92114</v>
      </c>
      <c r="D161">
        <v>135244</v>
      </c>
      <c r="E161">
        <v>0.0763333333333333</v>
      </c>
      <c r="F161">
        <v>128.78</v>
      </c>
    </row>
    <row r="162" spans="1:6">
      <c r="A162">
        <v>598970252794</v>
      </c>
      <c r="B162">
        <v>21321.95</v>
      </c>
      <c r="C162">
        <v>2742</v>
      </c>
      <c r="D162">
        <v>10060</v>
      </c>
      <c r="E162">
        <v>0.144785714285714</v>
      </c>
      <c r="F162">
        <v>13.2842857142857</v>
      </c>
    </row>
    <row r="163" spans="1:6">
      <c r="A163">
        <v>599148365406</v>
      </c>
      <c r="B163">
        <v>68932.59</v>
      </c>
      <c r="C163">
        <v>1721</v>
      </c>
      <c r="D163">
        <v>5657</v>
      </c>
      <c r="E163">
        <v>0.148257142857143</v>
      </c>
      <c r="F163">
        <v>66.3328571428572</v>
      </c>
    </row>
    <row r="164" spans="1:6">
      <c r="A164">
        <v>599279018544</v>
      </c>
      <c r="B164">
        <v>33155.69</v>
      </c>
      <c r="C164">
        <v>916</v>
      </c>
      <c r="D164">
        <v>3532</v>
      </c>
      <c r="E164">
        <v>0.0751</v>
      </c>
      <c r="F164">
        <v>96.8357142857143</v>
      </c>
    </row>
    <row r="165" spans="1:6">
      <c r="A165">
        <v>601890751194</v>
      </c>
      <c r="B165">
        <v>4028.94</v>
      </c>
      <c r="C165">
        <v>127</v>
      </c>
      <c r="D165">
        <v>1448</v>
      </c>
      <c r="E165">
        <v>0.0511</v>
      </c>
      <c r="F165">
        <v>62.0133333333333</v>
      </c>
    </row>
    <row r="166" spans="1:6">
      <c r="A166">
        <v>602881179663</v>
      </c>
      <c r="B166">
        <v>791568.53</v>
      </c>
      <c r="C166">
        <v>17605</v>
      </c>
      <c r="D166">
        <v>41381</v>
      </c>
      <c r="E166">
        <v>0.0572857142857143</v>
      </c>
      <c r="F166">
        <v>122.181428571429</v>
      </c>
    </row>
    <row r="167" spans="1:6">
      <c r="A167">
        <v>604021319220</v>
      </c>
      <c r="B167">
        <v>13899.76</v>
      </c>
      <c r="C167">
        <v>228</v>
      </c>
      <c r="D167">
        <v>1941</v>
      </c>
      <c r="E167">
        <v>0.0875857142857143</v>
      </c>
      <c r="F167">
        <v>87.9271428571429</v>
      </c>
    </row>
    <row r="168" spans="1:6">
      <c r="A168">
        <v>611461391391</v>
      </c>
      <c r="B168">
        <v>3902</v>
      </c>
      <c r="C168">
        <v>151</v>
      </c>
      <c r="D168">
        <v>1777</v>
      </c>
      <c r="E168">
        <v>0.0293</v>
      </c>
      <c r="F168">
        <v>83.7433333333333</v>
      </c>
    </row>
    <row r="169" spans="1:6">
      <c r="A169">
        <v>611950399653</v>
      </c>
      <c r="B169">
        <v>2479.45</v>
      </c>
      <c r="C169">
        <v>57</v>
      </c>
      <c r="D169">
        <v>547</v>
      </c>
      <c r="E169">
        <v>0.0879</v>
      </c>
      <c r="F169">
        <v>54.3533333333333</v>
      </c>
    </row>
    <row r="170" spans="1:6">
      <c r="A170">
        <v>613513119392</v>
      </c>
      <c r="B170">
        <v>950984.21</v>
      </c>
      <c r="C170">
        <v>18931</v>
      </c>
      <c r="D170">
        <v>32287</v>
      </c>
      <c r="E170">
        <v>0.0817285714285714</v>
      </c>
      <c r="F170">
        <v>137.094285714286</v>
      </c>
    </row>
    <row r="171" spans="1:6">
      <c r="A171">
        <v>615652557727</v>
      </c>
      <c r="B171">
        <v>7483.49</v>
      </c>
      <c r="C171">
        <v>3735</v>
      </c>
      <c r="D171">
        <v>16377</v>
      </c>
      <c r="E171">
        <v>0.14644</v>
      </c>
      <c r="F171">
        <v>3.658</v>
      </c>
    </row>
    <row r="172" spans="1:6">
      <c r="A172">
        <v>618254773398</v>
      </c>
      <c r="B172">
        <v>169.41</v>
      </c>
      <c r="C172">
        <v>2</v>
      </c>
      <c r="D172">
        <v>49</v>
      </c>
      <c r="E172">
        <v>0.0408</v>
      </c>
      <c r="F172">
        <v>84.7</v>
      </c>
    </row>
    <row r="173" spans="1:6">
      <c r="A173">
        <v>621584076904</v>
      </c>
      <c r="B173">
        <v>43415.32</v>
      </c>
      <c r="C173">
        <v>893</v>
      </c>
      <c r="D173">
        <v>15701</v>
      </c>
      <c r="E173">
        <v>0.0317333333333333</v>
      </c>
      <c r="F173">
        <v>79.4383333333333</v>
      </c>
    </row>
    <row r="174" spans="1:6">
      <c r="A174">
        <v>622645559255</v>
      </c>
      <c r="B174">
        <v>20350.79</v>
      </c>
      <c r="C174">
        <v>791</v>
      </c>
      <c r="D174">
        <v>5576</v>
      </c>
      <c r="E174">
        <v>0.0843285714285714</v>
      </c>
      <c r="F174">
        <v>39.0457142857143</v>
      </c>
    </row>
    <row r="175" spans="1:6">
      <c r="A175">
        <v>623767599160</v>
      </c>
      <c r="B175">
        <v>86.8</v>
      </c>
      <c r="C175">
        <v>1</v>
      </c>
      <c r="D175">
        <v>810</v>
      </c>
      <c r="E175">
        <v>0.0012</v>
      </c>
      <c r="F175">
        <v>86.8</v>
      </c>
    </row>
    <row r="176" spans="1:6">
      <c r="A176">
        <v>624157848041</v>
      </c>
      <c r="B176">
        <v>21914.05</v>
      </c>
      <c r="C176">
        <v>437</v>
      </c>
      <c r="D176">
        <v>5173</v>
      </c>
      <c r="E176">
        <v>0.05605</v>
      </c>
      <c r="F176">
        <v>72.3866666666667</v>
      </c>
    </row>
    <row r="177" spans="1:6">
      <c r="A177">
        <v>624636128578</v>
      </c>
      <c r="B177">
        <v>5321.7</v>
      </c>
      <c r="C177">
        <v>145</v>
      </c>
      <c r="D177">
        <v>394</v>
      </c>
      <c r="E177">
        <v>0.124633333333333</v>
      </c>
      <c r="F177">
        <v>89.285</v>
      </c>
    </row>
    <row r="178" spans="1:6">
      <c r="A178">
        <v>624645448592</v>
      </c>
      <c r="B178">
        <v>3717.3</v>
      </c>
      <c r="C178">
        <v>313</v>
      </c>
      <c r="D178">
        <v>437</v>
      </c>
      <c r="E178">
        <v>0.171171428571429</v>
      </c>
      <c r="F178">
        <v>45.3042857142857</v>
      </c>
    </row>
    <row r="179" spans="1:6">
      <c r="A179">
        <v>627410507881</v>
      </c>
      <c r="B179">
        <v>1192.92</v>
      </c>
      <c r="C179">
        <v>108</v>
      </c>
      <c r="D179">
        <v>463</v>
      </c>
      <c r="E179">
        <v>0.1415</v>
      </c>
      <c r="F179">
        <v>23.785</v>
      </c>
    </row>
    <row r="180" spans="1:6">
      <c r="A180">
        <v>627413079207</v>
      </c>
      <c r="B180">
        <v>13699.31</v>
      </c>
      <c r="C180">
        <v>517</v>
      </c>
      <c r="D180">
        <v>1939</v>
      </c>
      <c r="E180">
        <v>0.151357142857143</v>
      </c>
      <c r="F180">
        <v>66.4085714285714</v>
      </c>
    </row>
    <row r="181" spans="1:6">
      <c r="A181">
        <v>628767299363</v>
      </c>
      <c r="B181">
        <v>666.7</v>
      </c>
      <c r="C181">
        <v>13</v>
      </c>
      <c r="D181">
        <v>266</v>
      </c>
      <c r="E181">
        <v>0.042</v>
      </c>
      <c r="F181">
        <v>67.485</v>
      </c>
    </row>
    <row r="182" spans="1:6">
      <c r="A182">
        <v>632083172612</v>
      </c>
      <c r="B182">
        <v>2217.29</v>
      </c>
      <c r="C182">
        <v>41</v>
      </c>
      <c r="D182">
        <v>217</v>
      </c>
      <c r="E182">
        <v>0.0640666666666667</v>
      </c>
      <c r="F182">
        <v>325.32</v>
      </c>
    </row>
    <row r="183" spans="1:6">
      <c r="A183" t="s">
        <v>551</v>
      </c>
      <c r="B183">
        <v>38659290.74</v>
      </c>
      <c r="C183">
        <v>1468787</v>
      </c>
      <c r="D183">
        <v>3977178</v>
      </c>
      <c r="E183">
        <v>0.146989120974761</v>
      </c>
      <c r="F183">
        <v>37419.613794604</v>
      </c>
    </row>
    <row r="184" spans="1:6">
      <c r="A184" t="s">
        <v>472</v>
      </c>
      <c r="B184">
        <v>77318581.48</v>
      </c>
      <c r="C184">
        <v>2937574</v>
      </c>
      <c r="D184">
        <v>7954356</v>
      </c>
      <c r="E184">
        <v>0.146989120974761</v>
      </c>
      <c r="F184">
        <v>129.985558287757</v>
      </c>
    </row>
  </sheetData>
  <autoFilter ref="A1:F184">
    <extLst/>
  </autoFilter>
  <pageMargins left="0.75" right="0.75" top="1" bottom="1" header="0.5" footer="0.5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8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17.5555555555556" customWidth="1"/>
    <col min="3" max="3" width="8.55555555555556" customWidth="1"/>
    <col min="4" max="4" width="5.77777777777778" customWidth="1"/>
    <col min="5" max="5" width="7.88888888888889" customWidth="1"/>
    <col min="6" max="6" width="7.44444444444444" customWidth="1"/>
    <col min="7" max="7" width="7.77777777777778" customWidth="1"/>
    <col min="8" max="8" width="6.33333333333333" customWidth="1"/>
    <col min="9" max="9" width="3" customWidth="1"/>
    <col min="10" max="10" width="2.11111111111111" customWidth="1"/>
    <col min="11" max="11" width="14.1111111111111" customWidth="1"/>
    <col min="12" max="12" width="19.7777777777778" customWidth="1"/>
    <col min="13" max="14" width="17.5555555555556" customWidth="1"/>
    <col min="15" max="15" width="19.7777777777778" customWidth="1"/>
    <col min="16" max="16" width="11.8888888888889" customWidth="1"/>
    <col min="17" max="17" width="9.55555555555556" customWidth="1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f>IFERROR(VLOOKUP(A2,'[3]11-17趋势品透视表'!$A:$B,2,FALSE),0)</f>
        <v>42439.83</v>
      </c>
      <c r="D2">
        <f>IFERROR(VLOOKUP(A2,'[3]11-17趋势品透视表'!$A:$C,3,FALSE),0)</f>
        <v>5413</v>
      </c>
      <c r="E2">
        <f>IFERROR(VLOOKUP(A2,'[3]11-17趋势品透视表'!$A:$D,4,FALSE),0)</f>
        <v>14968</v>
      </c>
      <c r="F2" s="11">
        <f>IFERROR(H2/E2,0)</f>
        <v>0.19047300908605</v>
      </c>
      <c r="G2" s="12">
        <f>IFERROR(C2/H2,0)</f>
        <v>14.8859452823571</v>
      </c>
      <c r="H2">
        <f>IFERROR(VLOOKUP(A2,'[3]11-17趋势品透视表'!$A:$G,7,FALSE),0)</f>
        <v>2851</v>
      </c>
      <c r="K2" s="5">
        <v>43893226461</v>
      </c>
      <c r="L2" s="118" t="s">
        <v>247</v>
      </c>
      <c r="M2">
        <f>IFERROR(VLOOKUP(K2,'[4]11-17透视表'!$A:$B,2,FALSE),0)</f>
        <v>62562.03</v>
      </c>
      <c r="N2">
        <f>IFERROR(VLOOKUP(K2,'[4]11-17透视表'!$A:$C,3,FALSE),0)</f>
        <v>8652</v>
      </c>
      <c r="O2">
        <f>IFERROR(VLOOKUP(K2,'[4]11-17透视表'!$A:$D,4,FALSE),0)</f>
        <v>16653</v>
      </c>
      <c r="P2" s="11">
        <f>IFERROR(R2/O2,0)</f>
        <v>0.230408935326968</v>
      </c>
      <c r="Q2" s="12">
        <f>IFERROR(M2/R2,0)</f>
        <v>16.3049335418296</v>
      </c>
      <c r="R2">
        <f>IFERROR(VLOOKUP(K2,'[4]11-17透视表'!$A:$G,7,FALSE),0)</f>
        <v>3837</v>
      </c>
    </row>
    <row r="3" spans="1:18">
      <c r="A3" s="5">
        <v>538927350752</v>
      </c>
      <c r="B3" s="118" t="s">
        <v>72</v>
      </c>
      <c r="C3">
        <f>IFERROR(VLOOKUP(A3,'[3]11-17趋势品透视表'!$A:$B,2,FALSE),0)</f>
        <v>23269.75</v>
      </c>
      <c r="D3">
        <f>IFERROR(VLOOKUP(A3,'[3]11-17趋势品透视表'!$A:$C,3,FALSE),0)</f>
        <v>593</v>
      </c>
      <c r="E3">
        <f>IFERROR(VLOOKUP(A3,'[3]11-17趋势品透视表'!$A:$D,4,FALSE),0)</f>
        <v>3983</v>
      </c>
      <c r="F3" s="11">
        <f t="shared" ref="F3:F38" si="0">IFERROR(H3/E3,0)</f>
        <v>0.0866181270399197</v>
      </c>
      <c r="G3" s="12">
        <f t="shared" ref="G3:G38" si="1">IFERROR(C3/H3,0)</f>
        <v>67.4485507246377</v>
      </c>
      <c r="H3">
        <f>IFERROR(VLOOKUP(A3,'[3]11-17趋势品透视表'!$A:$G,7,FALSE),0)</f>
        <v>345</v>
      </c>
      <c r="K3" s="5">
        <v>538927350752</v>
      </c>
      <c r="L3" s="118" t="s">
        <v>72</v>
      </c>
      <c r="M3">
        <f>IFERROR(VLOOKUP(K3,'[4]11-17透视表'!$A:$B,2,FALSE),0)</f>
        <v>9771.2</v>
      </c>
      <c r="N3">
        <f>IFERROR(VLOOKUP(K3,'[4]11-17透视表'!$A:$C,3,FALSE),0)</f>
        <v>216</v>
      </c>
      <c r="O3">
        <f>IFERROR(VLOOKUP(K3,'[4]11-17透视表'!$A:$D,4,FALSE),0)</f>
        <v>1640</v>
      </c>
      <c r="P3" s="11">
        <f t="shared" ref="P3:P38" si="2">IFERROR(R3/O3,0)</f>
        <v>0.113414634146341</v>
      </c>
      <c r="Q3" s="12">
        <f t="shared" ref="Q3:Q38" si="3">IFERROR(M3/R3,0)</f>
        <v>52.5333333333333</v>
      </c>
      <c r="R3">
        <f>IFERROR(VLOOKUP(K3,'[4]11-17透视表'!$A:$G,7,FALSE),0)</f>
        <v>186</v>
      </c>
    </row>
    <row r="4" spans="1:18">
      <c r="A4" s="5">
        <v>539325022308</v>
      </c>
      <c r="B4" s="118" t="s">
        <v>46</v>
      </c>
      <c r="C4">
        <f>IFERROR(VLOOKUP(A4,'[3]11-17趋势品透视表'!$A:$B,2,FALSE),0)</f>
        <v>1876582.4</v>
      </c>
      <c r="D4">
        <f>IFERROR(VLOOKUP(A4,'[3]11-17趋势品透视表'!$A:$C,3,FALSE),0)</f>
        <v>31189</v>
      </c>
      <c r="E4">
        <f>IFERROR(VLOOKUP(A4,'[3]11-17趋势品透视表'!$A:$D,4,FALSE),0)</f>
        <v>240550</v>
      </c>
      <c r="F4" s="11">
        <f t="shared" si="0"/>
        <v>0.071062149241322</v>
      </c>
      <c r="G4" s="12">
        <f t="shared" si="1"/>
        <v>109.78018018018</v>
      </c>
      <c r="H4">
        <f>IFERROR(VLOOKUP(A4,'[3]11-17趋势品透视表'!$A:$G,7,FALSE),0)</f>
        <v>17094</v>
      </c>
      <c r="K4" s="5">
        <v>539325022308</v>
      </c>
      <c r="L4" s="118" t="s">
        <v>46</v>
      </c>
      <c r="M4">
        <f>IFERROR(VLOOKUP(K4,'[4]11-17透视表'!$A:$B,2,FALSE),0)</f>
        <v>215181.43</v>
      </c>
      <c r="N4">
        <f>IFERROR(VLOOKUP(K4,'[4]11-17透视表'!$A:$C,3,FALSE),0)</f>
        <v>3332</v>
      </c>
      <c r="O4">
        <f>IFERROR(VLOOKUP(K4,'[4]11-17透视表'!$A:$D,4,FALSE),0)</f>
        <v>14410</v>
      </c>
      <c r="P4" s="11">
        <f t="shared" si="2"/>
        <v>0.150728660652325</v>
      </c>
      <c r="Q4" s="12">
        <f t="shared" si="3"/>
        <v>99.0706399631676</v>
      </c>
      <c r="R4">
        <f>IFERROR(VLOOKUP(K4,'[4]11-17透视表'!$A:$G,7,FALSE),0)</f>
        <v>2172</v>
      </c>
    </row>
    <row r="5" spans="1:18">
      <c r="A5" s="5">
        <v>547190677216</v>
      </c>
      <c r="B5" s="118" t="s">
        <v>363</v>
      </c>
      <c r="C5">
        <f>IFERROR(VLOOKUP(A5,'[3]11-17趋势品透视表'!$A:$B,2,FALSE),0)</f>
        <v>82700.62</v>
      </c>
      <c r="D5">
        <f>IFERROR(VLOOKUP(A5,'[3]11-17趋势品透视表'!$A:$C,3,FALSE),0)</f>
        <v>4021</v>
      </c>
      <c r="E5">
        <f>IFERROR(VLOOKUP(A5,'[3]11-17趋势品透视表'!$A:$D,4,FALSE),0)</f>
        <v>12488</v>
      </c>
      <c r="F5" s="11">
        <f t="shared" si="0"/>
        <v>0.210682254964766</v>
      </c>
      <c r="G5" s="12">
        <f t="shared" si="1"/>
        <v>31.4331508931965</v>
      </c>
      <c r="H5">
        <f>IFERROR(VLOOKUP(A5,'[3]11-17趋势品透视表'!$A:$G,7,FALSE),0)</f>
        <v>2631</v>
      </c>
      <c r="K5" s="5">
        <v>547190677216</v>
      </c>
      <c r="L5" s="118" t="s">
        <v>363</v>
      </c>
      <c r="M5">
        <f>IFERROR(VLOOKUP(K5,'[4]11-17透视表'!$A:$B,2,FALSE),0)</f>
        <v>6755.79</v>
      </c>
      <c r="N5">
        <f>IFERROR(VLOOKUP(K5,'[4]11-17透视表'!$A:$C,3,FALSE),0)</f>
        <v>273</v>
      </c>
      <c r="O5">
        <f>IFERROR(VLOOKUP(K5,'[4]11-17透视表'!$A:$D,4,FALSE),0)</f>
        <v>865</v>
      </c>
      <c r="P5" s="11">
        <f t="shared" si="2"/>
        <v>0.272832369942197</v>
      </c>
      <c r="Q5" s="12">
        <f t="shared" si="3"/>
        <v>28.6262288135593</v>
      </c>
      <c r="R5">
        <f>IFERROR(VLOOKUP(K5,'[4]11-17透视表'!$A:$G,7,FALSE),0)</f>
        <v>236</v>
      </c>
    </row>
    <row r="6" spans="1:18">
      <c r="A6" s="5">
        <v>566160365748</v>
      </c>
      <c r="B6" s="118" t="s">
        <v>403</v>
      </c>
      <c r="C6">
        <f>IFERROR(VLOOKUP(A6,'[3]11-17趋势品透视表'!$A:$B,2,FALSE),0)</f>
        <v>17320.35</v>
      </c>
      <c r="D6">
        <f>IFERROR(VLOOKUP(A6,'[3]11-17趋势品透视表'!$A:$C,3,FALSE),0)</f>
        <v>846</v>
      </c>
      <c r="E6">
        <f>IFERROR(VLOOKUP(A6,'[3]11-17趋势品透视表'!$A:$D,4,FALSE),0)</f>
        <v>2180</v>
      </c>
      <c r="F6" s="11">
        <f t="shared" si="0"/>
        <v>0.194036697247706</v>
      </c>
      <c r="G6" s="12">
        <f t="shared" si="1"/>
        <v>40.9464539007092</v>
      </c>
      <c r="H6">
        <f>IFERROR(VLOOKUP(A6,'[3]11-17趋势品透视表'!$A:$G,7,FALSE),0)</f>
        <v>423</v>
      </c>
      <c r="K6" s="5">
        <v>566160365748</v>
      </c>
      <c r="L6" s="118" t="s">
        <v>403</v>
      </c>
      <c r="M6">
        <f>IFERROR(VLOOKUP(K6,'[4]11-17透视表'!$A:$B,2,FALSE),0)</f>
        <v>17555.38</v>
      </c>
      <c r="N6">
        <f>IFERROR(VLOOKUP(K6,'[4]11-17透视表'!$A:$C,3,FALSE),0)</f>
        <v>765</v>
      </c>
      <c r="O6">
        <f>IFERROR(VLOOKUP(K6,'[4]11-17透视表'!$A:$D,4,FALSE),0)</f>
        <v>7971</v>
      </c>
      <c r="P6" s="11">
        <f t="shared" si="2"/>
        <v>0.0786601430184418</v>
      </c>
      <c r="Q6" s="12">
        <f t="shared" si="3"/>
        <v>27.9990111642743</v>
      </c>
      <c r="R6">
        <f>IFERROR(VLOOKUP(K6,'[4]11-17透视表'!$A:$G,7,FALSE),0)</f>
        <v>627</v>
      </c>
    </row>
    <row r="7" spans="1:18">
      <c r="A7" s="5">
        <v>568765915390</v>
      </c>
      <c r="B7" s="118" t="s">
        <v>301</v>
      </c>
      <c r="C7">
        <f>IFERROR(VLOOKUP(A7,'[3]11-17趋势品透视表'!$A:$B,2,FALSE),0)</f>
        <v>23526.89</v>
      </c>
      <c r="D7">
        <f>IFERROR(VLOOKUP(A7,'[3]11-17趋势品透视表'!$A:$C,3,FALSE),0)</f>
        <v>17128</v>
      </c>
      <c r="E7">
        <f>IFERROR(VLOOKUP(A7,'[3]11-17趋势品透视表'!$A:$D,4,FALSE),0)</f>
        <v>37021</v>
      </c>
      <c r="F7" s="11">
        <f t="shared" si="0"/>
        <v>0.359363604440723</v>
      </c>
      <c r="G7" s="12">
        <f t="shared" si="1"/>
        <v>1.76840724594107</v>
      </c>
      <c r="H7">
        <f>IFERROR(VLOOKUP(A7,'[3]11-17趋势品透视表'!$A:$G,7,FALSE),0)</f>
        <v>13304</v>
      </c>
      <c r="K7" s="5">
        <v>568765915390</v>
      </c>
      <c r="L7" s="118" t="s">
        <v>301</v>
      </c>
      <c r="M7">
        <f>IFERROR(VLOOKUP(K7,'[4]11-17透视表'!$A:$B,2,FALSE),0)</f>
        <v>18900.12</v>
      </c>
      <c r="N7">
        <f>IFERROR(VLOOKUP(K7,'[4]11-17透视表'!$A:$C,3,FALSE),0)</f>
        <v>9913</v>
      </c>
      <c r="O7">
        <f>IFERROR(VLOOKUP(K7,'[4]11-17透视表'!$A:$D,4,FALSE),0)</f>
        <v>31018</v>
      </c>
      <c r="P7" s="11">
        <f t="shared" si="2"/>
        <v>0.290927848346122</v>
      </c>
      <c r="Q7" s="12">
        <f t="shared" si="3"/>
        <v>2.09442819148936</v>
      </c>
      <c r="R7">
        <f>IFERROR(VLOOKUP(K7,'[4]11-17透视表'!$A:$G,7,FALSE),0)</f>
        <v>9024</v>
      </c>
    </row>
    <row r="8" spans="1:18">
      <c r="A8" s="5">
        <v>574118879871</v>
      </c>
      <c r="B8" s="118" t="s">
        <v>542</v>
      </c>
      <c r="C8">
        <f>IFERROR(VLOOKUP(A8,'[3]11-17趋势品透视表'!$A:$B,2,FALSE),0)</f>
        <v>0</v>
      </c>
      <c r="D8">
        <f>IFERROR(VLOOKUP(A8,'[3]11-17趋势品透视表'!$A:$C,3,FALSE),0)</f>
        <v>0</v>
      </c>
      <c r="E8">
        <f>IFERROR(VLOOKUP(A8,'[3]11-17趋势品透视表'!$A:$D,4,FALSE),0)</f>
        <v>0</v>
      </c>
      <c r="F8" s="11">
        <f t="shared" si="0"/>
        <v>0</v>
      </c>
      <c r="G8" s="12">
        <f t="shared" si="1"/>
        <v>0</v>
      </c>
      <c r="H8">
        <f>IFERROR(VLOOKUP(A8,'[3]11-17趋势品透视表'!$A:$G,7,FALSE),0)</f>
        <v>0</v>
      </c>
      <c r="K8" s="5">
        <v>574118879871</v>
      </c>
      <c r="L8" s="118" t="s">
        <v>542</v>
      </c>
      <c r="M8">
        <f>IFERROR(VLOOKUP(K8,'[4]11-17透视表'!$A:$B,2,FALSE),0)</f>
        <v>0.04</v>
      </c>
      <c r="N8">
        <f>IFERROR(VLOOKUP(K8,'[4]11-17透视表'!$A:$C,3,FALSE),0)</f>
        <v>4</v>
      </c>
      <c r="O8">
        <f>IFERROR(VLOOKUP(K8,'[4]11-17透视表'!$A:$D,4,FALSE),0)</f>
        <v>110</v>
      </c>
      <c r="P8" s="11">
        <f t="shared" si="2"/>
        <v>0.0363636363636364</v>
      </c>
      <c r="Q8" s="12">
        <f t="shared" si="3"/>
        <v>0.01</v>
      </c>
      <c r="R8">
        <f>IFERROR(VLOOKUP(K8,'[4]11-17透视表'!$A:$G,7,FALSE),0)</f>
        <v>4</v>
      </c>
    </row>
    <row r="9" spans="1:18">
      <c r="A9" s="5">
        <v>575961933882</v>
      </c>
      <c r="B9" s="118" t="s">
        <v>383</v>
      </c>
      <c r="C9">
        <f>IFERROR(VLOOKUP(A9,'[3]11-17趋势品透视表'!$A:$B,2,FALSE),0)</f>
        <v>4037.37</v>
      </c>
      <c r="D9">
        <f>IFERROR(VLOOKUP(A9,'[3]11-17趋势品透视表'!$A:$C,3,FALSE),0)</f>
        <v>169</v>
      </c>
      <c r="E9">
        <f>IFERROR(VLOOKUP(A9,'[3]11-17趋势品透视表'!$A:$D,4,FALSE),0)</f>
        <v>789</v>
      </c>
      <c r="F9" s="11">
        <f t="shared" si="0"/>
        <v>0.14575411913815</v>
      </c>
      <c r="G9" s="12">
        <f t="shared" si="1"/>
        <v>35.1075652173913</v>
      </c>
      <c r="H9">
        <f>IFERROR(VLOOKUP(A9,'[3]11-17趋势品透视表'!$A:$G,7,FALSE),0)</f>
        <v>115</v>
      </c>
      <c r="K9" s="5">
        <v>575961933882</v>
      </c>
      <c r="L9" s="118" t="s">
        <v>383</v>
      </c>
      <c r="M9">
        <f>IFERROR(VLOOKUP(K9,'[4]11-17透视表'!$A:$B,2,FALSE),0)</f>
        <v>9602.37</v>
      </c>
      <c r="N9">
        <f>IFERROR(VLOOKUP(K9,'[4]11-17透视表'!$A:$C,3,FALSE),0)</f>
        <v>360</v>
      </c>
      <c r="O9">
        <f>IFERROR(VLOOKUP(K9,'[4]11-17透视表'!$A:$D,4,FALSE),0)</f>
        <v>2742</v>
      </c>
      <c r="P9" s="11">
        <f t="shared" si="2"/>
        <v>0.108679795769511</v>
      </c>
      <c r="Q9" s="12">
        <f t="shared" si="3"/>
        <v>32.2227181208054</v>
      </c>
      <c r="R9">
        <f>IFERROR(VLOOKUP(K9,'[4]11-17透视表'!$A:$G,7,FALSE),0)</f>
        <v>298</v>
      </c>
    </row>
    <row r="10" spans="1:18">
      <c r="A10" s="5">
        <v>585050518231</v>
      </c>
      <c r="B10" s="118" t="s">
        <v>436</v>
      </c>
      <c r="C10">
        <f>IFERROR(VLOOKUP(A10,'[3]11-17趋势品透视表'!$A:$B,2,FALSE),0)</f>
        <v>4296.68</v>
      </c>
      <c r="D10">
        <f>IFERROR(VLOOKUP(A10,'[3]11-17趋势品透视表'!$A:$C,3,FALSE),0)</f>
        <v>532</v>
      </c>
      <c r="E10">
        <f>IFERROR(VLOOKUP(A10,'[3]11-17趋势品透视表'!$A:$D,4,FALSE),0)</f>
        <v>1347</v>
      </c>
      <c r="F10" s="11">
        <f t="shared" si="0"/>
        <v>0.197475872308834</v>
      </c>
      <c r="G10" s="12">
        <f t="shared" si="1"/>
        <v>16.1529323308271</v>
      </c>
      <c r="H10">
        <f>IFERROR(VLOOKUP(A10,'[3]11-17趋势品透视表'!$A:$G,7,FALSE),0)</f>
        <v>266</v>
      </c>
      <c r="K10" s="5">
        <v>585050518231</v>
      </c>
      <c r="L10" s="118" t="s">
        <v>436</v>
      </c>
      <c r="M10">
        <f>IFERROR(VLOOKUP(K10,'[4]11-17透视表'!$A:$B,2,FALSE),0)</f>
        <v>920.07</v>
      </c>
      <c r="N10">
        <f>IFERROR(VLOOKUP(K10,'[4]11-17透视表'!$A:$C,3,FALSE),0)</f>
        <v>93</v>
      </c>
      <c r="O10">
        <f>IFERROR(VLOOKUP(K10,'[4]11-17透视表'!$A:$D,4,FALSE),0)</f>
        <v>404</v>
      </c>
      <c r="P10" s="11">
        <f t="shared" si="2"/>
        <v>0.158415841584158</v>
      </c>
      <c r="Q10" s="12">
        <f t="shared" si="3"/>
        <v>14.37609375</v>
      </c>
      <c r="R10">
        <f>IFERROR(VLOOKUP(K10,'[4]11-17透视表'!$A:$G,7,FALSE),0)</f>
        <v>64</v>
      </c>
    </row>
    <row r="11" spans="1:18">
      <c r="A11" s="5">
        <v>587015100676</v>
      </c>
      <c r="B11" s="118" t="s">
        <v>4</v>
      </c>
      <c r="C11">
        <f>IFERROR(VLOOKUP(A11,'[3]11-17趋势品透视表'!$A:$B,2,FALSE),0)</f>
        <v>964716.61</v>
      </c>
      <c r="D11">
        <f>IFERROR(VLOOKUP(A11,'[3]11-17趋势品透视表'!$A:$C,3,FALSE),0)</f>
        <v>23593</v>
      </c>
      <c r="E11">
        <f>IFERROR(VLOOKUP(A11,'[3]11-17趋势品透视表'!$A:$D,4,FALSE),0)</f>
        <v>51360</v>
      </c>
      <c r="F11" s="11">
        <f t="shared" si="0"/>
        <v>0.154264018691589</v>
      </c>
      <c r="G11" s="12">
        <f t="shared" si="1"/>
        <v>121.761530985738</v>
      </c>
      <c r="H11">
        <f>IFERROR(VLOOKUP(A11,'[3]11-17趋势品透视表'!$A:$G,7,FALSE),0)</f>
        <v>7923</v>
      </c>
      <c r="K11" s="5">
        <v>587015100676</v>
      </c>
      <c r="L11" s="118" t="s">
        <v>4</v>
      </c>
      <c r="M11">
        <f>IFERROR(VLOOKUP(K11,'[4]11-17透视表'!$A:$B,2,FALSE),0)</f>
        <v>522443.59</v>
      </c>
      <c r="N11">
        <f>IFERROR(VLOOKUP(K11,'[4]11-17透视表'!$A:$C,3,FALSE),0)</f>
        <v>14162</v>
      </c>
      <c r="O11">
        <f>IFERROR(VLOOKUP(K11,'[4]11-17透视表'!$A:$D,4,FALSE),0)</f>
        <v>34253</v>
      </c>
      <c r="P11" s="11">
        <f t="shared" si="2"/>
        <v>0.215192829825125</v>
      </c>
      <c r="Q11" s="12">
        <f t="shared" si="3"/>
        <v>70.8782512549179</v>
      </c>
      <c r="R11">
        <f>IFERROR(VLOOKUP(K11,'[4]11-17透视表'!$A:$G,7,FALSE),0)</f>
        <v>7371</v>
      </c>
    </row>
    <row r="12" spans="1:18">
      <c r="A12" s="5">
        <v>589329976605</v>
      </c>
      <c r="B12" s="118" t="s">
        <v>350</v>
      </c>
      <c r="C12">
        <f>IFERROR(VLOOKUP(A12,'[3]11-17趋势品透视表'!$A:$B,2,FALSE),0)</f>
        <v>4724.52</v>
      </c>
      <c r="D12">
        <f>IFERROR(VLOOKUP(A12,'[3]11-17趋势品透视表'!$A:$C,3,FALSE),0)</f>
        <v>584</v>
      </c>
      <c r="E12">
        <f>IFERROR(VLOOKUP(A12,'[3]11-17趋势品透视表'!$A:$D,4,FALSE),0)</f>
        <v>1370</v>
      </c>
      <c r="F12" s="11">
        <f t="shared" si="0"/>
        <v>0.214598540145985</v>
      </c>
      <c r="G12" s="12">
        <f t="shared" si="1"/>
        <v>16.0697959183673</v>
      </c>
      <c r="H12">
        <f>IFERROR(VLOOKUP(A12,'[3]11-17趋势品透视表'!$A:$G,7,FALSE),0)</f>
        <v>294</v>
      </c>
      <c r="K12" s="5">
        <v>589329976605</v>
      </c>
      <c r="L12" s="118" t="s">
        <v>350</v>
      </c>
      <c r="M12">
        <f>IFERROR(VLOOKUP(K12,'[4]11-17透视表'!$A:$B,2,FALSE),0)</f>
        <v>19073.32</v>
      </c>
      <c r="N12">
        <f>IFERROR(VLOOKUP(K12,'[4]11-17透视表'!$A:$C,3,FALSE),0)</f>
        <v>3055</v>
      </c>
      <c r="O12">
        <f>IFERROR(VLOOKUP(K12,'[4]11-17透视表'!$A:$D,4,FALSE),0)</f>
        <v>9957</v>
      </c>
      <c r="P12" s="11">
        <f t="shared" si="2"/>
        <v>0.26885608114894</v>
      </c>
      <c r="Q12" s="12">
        <f t="shared" si="3"/>
        <v>7.12488606649234</v>
      </c>
      <c r="R12">
        <f>IFERROR(VLOOKUP(K12,'[4]11-17透视表'!$A:$G,7,FALSE),0)</f>
        <v>2677</v>
      </c>
    </row>
    <row r="13" spans="1:18">
      <c r="A13" s="5">
        <v>589851591771</v>
      </c>
      <c r="B13" s="118" t="s">
        <v>64</v>
      </c>
      <c r="C13">
        <f>IFERROR(VLOOKUP(A13,'[3]11-17趋势品透视表'!$A:$B,2,FALSE),0)</f>
        <v>127366.52</v>
      </c>
      <c r="D13">
        <f>IFERROR(VLOOKUP(A13,'[3]11-17趋势品透视表'!$A:$C,3,FALSE),0)</f>
        <v>4090</v>
      </c>
      <c r="E13">
        <f>IFERROR(VLOOKUP(A13,'[3]11-17趋势品透视表'!$A:$D,4,FALSE),0)</f>
        <v>11659</v>
      </c>
      <c r="F13" s="11">
        <f t="shared" si="0"/>
        <v>0.163478857534952</v>
      </c>
      <c r="G13" s="12">
        <f t="shared" si="1"/>
        <v>66.8239874081847</v>
      </c>
      <c r="H13">
        <f>IFERROR(VLOOKUP(A13,'[3]11-17趋势品透视表'!$A:$G,7,FALSE),0)</f>
        <v>1906</v>
      </c>
      <c r="K13" s="5">
        <v>589851591771</v>
      </c>
      <c r="L13" s="118" t="s">
        <v>64</v>
      </c>
      <c r="M13">
        <f>IFERROR(VLOOKUP(K13,'[4]11-17透视表'!$A:$B,2,FALSE),0)</f>
        <v>52185.82</v>
      </c>
      <c r="N13">
        <f>IFERROR(VLOOKUP(K13,'[4]11-17透视表'!$A:$C,3,FALSE),0)</f>
        <v>1316</v>
      </c>
      <c r="O13">
        <f>IFERROR(VLOOKUP(K13,'[4]11-17透视表'!$A:$D,4,FALSE),0)</f>
        <v>8115</v>
      </c>
      <c r="P13" s="11">
        <f t="shared" si="2"/>
        <v>0.120887245841035</v>
      </c>
      <c r="Q13" s="12">
        <f t="shared" si="3"/>
        <v>53.1965545361876</v>
      </c>
      <c r="R13">
        <f>IFERROR(VLOOKUP(K13,'[4]11-17透视表'!$A:$G,7,FALSE),0)</f>
        <v>981</v>
      </c>
    </row>
    <row r="14" spans="1:18">
      <c r="A14" s="5">
        <v>592878213305</v>
      </c>
      <c r="B14" s="118" t="s">
        <v>353</v>
      </c>
      <c r="C14">
        <f>IFERROR(VLOOKUP(A14,'[3]11-17趋势品透视表'!$A:$B,2,FALSE),0)</f>
        <v>4434.36</v>
      </c>
      <c r="D14">
        <f>IFERROR(VLOOKUP(A14,'[3]11-17趋势品透视表'!$A:$C,3,FALSE),0)</f>
        <v>1316</v>
      </c>
      <c r="E14">
        <f>IFERROR(VLOOKUP(A14,'[3]11-17趋势品透视表'!$A:$D,4,FALSE),0)</f>
        <v>4908</v>
      </c>
      <c r="F14" s="11">
        <f t="shared" si="0"/>
        <v>0.243276283618582</v>
      </c>
      <c r="G14" s="12">
        <f t="shared" si="1"/>
        <v>3.71386934673367</v>
      </c>
      <c r="H14">
        <f>IFERROR(VLOOKUP(A14,'[3]11-17趋势品透视表'!$A:$G,7,FALSE),0)</f>
        <v>1194</v>
      </c>
      <c r="K14" s="5">
        <v>592878213305</v>
      </c>
      <c r="L14" s="118" t="s">
        <v>353</v>
      </c>
      <c r="M14">
        <f>IFERROR(VLOOKUP(K14,'[4]11-17透视表'!$A:$B,2,FALSE),0)</f>
        <v>11233.34</v>
      </c>
      <c r="N14">
        <f>IFERROR(VLOOKUP(K14,'[4]11-17透视表'!$A:$C,3,FALSE),0)</f>
        <v>2971</v>
      </c>
      <c r="O14">
        <f>IFERROR(VLOOKUP(K14,'[4]11-17透视表'!$A:$D,4,FALSE),0)</f>
        <v>8295</v>
      </c>
      <c r="P14" s="11">
        <f t="shared" si="2"/>
        <v>0.215069318866787</v>
      </c>
      <c r="Q14" s="12">
        <f t="shared" si="3"/>
        <v>6.29671524663677</v>
      </c>
      <c r="R14">
        <f>IFERROR(VLOOKUP(K14,'[4]11-17透视表'!$A:$G,7,FALSE),0)</f>
        <v>1784</v>
      </c>
    </row>
    <row r="15" spans="1:18">
      <c r="A15" s="5">
        <v>592889713507</v>
      </c>
      <c r="B15" s="118" t="s">
        <v>70</v>
      </c>
      <c r="C15">
        <f>IFERROR(VLOOKUP(A15,'[3]11-17趋势品透视表'!$A:$B,2,FALSE),0)</f>
        <v>12908.97</v>
      </c>
      <c r="D15">
        <f>IFERROR(VLOOKUP(A15,'[3]11-17趋势品透视表'!$A:$C,3,FALSE),0)</f>
        <v>382</v>
      </c>
      <c r="E15">
        <f>IFERROR(VLOOKUP(A15,'[3]11-17趋势品透视表'!$A:$D,4,FALSE),0)</f>
        <v>1312</v>
      </c>
      <c r="F15" s="11">
        <f t="shared" si="0"/>
        <v>0.138719512195122</v>
      </c>
      <c r="G15" s="12">
        <f t="shared" si="1"/>
        <v>70.9284065934066</v>
      </c>
      <c r="H15">
        <f>IFERROR(VLOOKUP(A15,'[3]11-17趋势品透视表'!$A:$G,7,FALSE),0)</f>
        <v>182</v>
      </c>
      <c r="K15" s="5">
        <v>592889713507</v>
      </c>
      <c r="L15" s="118" t="s">
        <v>70</v>
      </c>
      <c r="M15">
        <f>IFERROR(VLOOKUP(K15,'[4]11-17透视表'!$A:$B,2,FALSE),0)</f>
        <v>17028.63</v>
      </c>
      <c r="N15">
        <f>IFERROR(VLOOKUP(K15,'[4]11-17透视表'!$A:$C,3,FALSE),0)</f>
        <v>459</v>
      </c>
      <c r="O15">
        <f>IFERROR(VLOOKUP(K15,'[4]11-17透视表'!$A:$D,4,FALSE),0)</f>
        <v>5961</v>
      </c>
      <c r="P15" s="11">
        <f t="shared" si="2"/>
        <v>0.0671028350947828</v>
      </c>
      <c r="Q15" s="12">
        <f t="shared" si="3"/>
        <v>42.571575</v>
      </c>
      <c r="R15">
        <f>IFERROR(VLOOKUP(K15,'[4]11-17透视表'!$A:$G,7,FALSE),0)</f>
        <v>400</v>
      </c>
    </row>
    <row r="16" spans="1:18">
      <c r="A16" s="5">
        <v>587015100676</v>
      </c>
      <c r="B16" s="118" t="s">
        <v>4</v>
      </c>
      <c r="C16">
        <f>IFERROR(VLOOKUP(A16,'[3]11-17趋势品透视表'!$A:$B,2,FALSE),0)</f>
        <v>964716.61</v>
      </c>
      <c r="D16">
        <f>IFERROR(VLOOKUP(A16,'[3]11-17趋势品透视表'!$A:$C,3,FALSE),0)</f>
        <v>23593</v>
      </c>
      <c r="E16">
        <f>IFERROR(VLOOKUP(A16,'[3]11-17趋势品透视表'!$A:$D,4,FALSE),0)</f>
        <v>51360</v>
      </c>
      <c r="F16" s="11">
        <f t="shared" si="0"/>
        <v>0.154264018691589</v>
      </c>
      <c r="G16" s="12">
        <f t="shared" si="1"/>
        <v>121.761530985738</v>
      </c>
      <c r="H16">
        <f>IFERROR(VLOOKUP(A16,'[3]11-17趋势品透视表'!$A:$G,7,FALSE),0)</f>
        <v>7923</v>
      </c>
      <c r="K16" s="5">
        <v>587015100676</v>
      </c>
      <c r="L16" s="118" t="s">
        <v>4</v>
      </c>
      <c r="M16">
        <f>IFERROR(VLOOKUP(K16,'[4]11-17透视表'!$A:$B,2,FALSE),0)</f>
        <v>522443.59</v>
      </c>
      <c r="N16">
        <f>IFERROR(VLOOKUP(K16,'[4]11-17透视表'!$A:$C,3,FALSE),0)</f>
        <v>14162</v>
      </c>
      <c r="O16">
        <f>IFERROR(VLOOKUP(K16,'[4]11-17透视表'!$A:$D,4,FALSE),0)</f>
        <v>34253</v>
      </c>
      <c r="P16" s="11">
        <f t="shared" si="2"/>
        <v>0.215192829825125</v>
      </c>
      <c r="Q16" s="12">
        <f t="shared" si="3"/>
        <v>70.8782512549179</v>
      </c>
      <c r="R16">
        <f>IFERROR(VLOOKUP(K16,'[4]11-17透视表'!$A:$G,7,FALSE),0)</f>
        <v>7371</v>
      </c>
    </row>
    <row r="17" spans="1:18">
      <c r="A17" s="5">
        <v>17609936348</v>
      </c>
      <c r="B17" s="8" t="s">
        <v>344</v>
      </c>
      <c r="C17">
        <f>IFERROR(VLOOKUP(A17,'[3]11-17趋势品透视表'!$A:$B,2,FALSE),0)</f>
        <v>56082.51</v>
      </c>
      <c r="D17">
        <f>IFERROR(VLOOKUP(A17,'[3]11-17趋势品透视表'!$A:$C,3,FALSE),0)</f>
        <v>38972</v>
      </c>
      <c r="E17">
        <f>IFERROR(VLOOKUP(A17,'[3]11-17趋势品透视表'!$A:$D,4,FALSE),0)</f>
        <v>87262</v>
      </c>
      <c r="F17" s="11">
        <f t="shared" si="0"/>
        <v>0.377770392610758</v>
      </c>
      <c r="G17" s="12">
        <f t="shared" si="1"/>
        <v>1.70127438192022</v>
      </c>
      <c r="H17">
        <f>IFERROR(VLOOKUP(A17,'[3]11-17趋势品透视表'!$A:$G,7,FALSE),0)</f>
        <v>32965</v>
      </c>
      <c r="K17" s="5">
        <v>17609936348</v>
      </c>
      <c r="L17" s="8" t="s">
        <v>344</v>
      </c>
      <c r="M17">
        <f>IFERROR(VLOOKUP(K17,'[4]11-17透视表'!$A:$B,2,FALSE),0)</f>
        <v>10264.93</v>
      </c>
      <c r="N17">
        <f>IFERROR(VLOOKUP(K17,'[4]11-17透视表'!$A:$C,3,FALSE),0)</f>
        <v>3688</v>
      </c>
      <c r="O17">
        <f>IFERROR(VLOOKUP(K17,'[4]11-17透视表'!$A:$D,4,FALSE),0)</f>
        <v>8012</v>
      </c>
      <c r="P17" s="11">
        <f t="shared" si="2"/>
        <v>0.215926110833749</v>
      </c>
      <c r="Q17" s="12">
        <f t="shared" si="3"/>
        <v>5.93348554913295</v>
      </c>
      <c r="R17">
        <f>IFERROR(VLOOKUP(K17,'[4]11-17透视表'!$A:$G,7,FALSE),0)</f>
        <v>1730</v>
      </c>
    </row>
    <row r="18" spans="1:18">
      <c r="A18" s="5">
        <v>17609980146</v>
      </c>
      <c r="B18" s="8" t="s">
        <v>288</v>
      </c>
      <c r="C18">
        <f>IFERROR(VLOOKUP(A18,'[3]11-17趋势品透视表'!$A:$B,2,FALSE),0)</f>
        <v>19161.34</v>
      </c>
      <c r="D18">
        <f>IFERROR(VLOOKUP(A18,'[3]11-17趋势品透视表'!$A:$C,3,FALSE),0)</f>
        <v>3740</v>
      </c>
      <c r="E18">
        <f>IFERROR(VLOOKUP(A18,'[3]11-17趋势品透视表'!$A:$D,4,FALSE),0)</f>
        <v>8177</v>
      </c>
      <c r="F18" s="11">
        <f t="shared" si="0"/>
        <v>0.210468386938975</v>
      </c>
      <c r="G18" s="12">
        <f t="shared" si="1"/>
        <v>11.1338407902382</v>
      </c>
      <c r="H18">
        <f>IFERROR(VLOOKUP(A18,'[3]11-17趋势品透视表'!$A:$G,7,FALSE),0)</f>
        <v>1721</v>
      </c>
      <c r="K18" s="5">
        <v>17609980146</v>
      </c>
      <c r="L18" s="8" t="s">
        <v>288</v>
      </c>
      <c r="M18">
        <f>IFERROR(VLOOKUP(K18,'[4]11-17透视表'!$A:$B,2,FALSE),0)</f>
        <v>21427.33</v>
      </c>
      <c r="N18">
        <f>IFERROR(VLOOKUP(K18,'[4]11-17透视表'!$A:$C,3,FALSE),0)</f>
        <v>6127</v>
      </c>
      <c r="O18">
        <f>IFERROR(VLOOKUP(K18,'[4]11-17透视表'!$A:$D,4,FALSE),0)</f>
        <v>13681</v>
      </c>
      <c r="P18" s="11">
        <f t="shared" si="2"/>
        <v>0.297712155544185</v>
      </c>
      <c r="Q18" s="12">
        <f t="shared" si="3"/>
        <v>5.26082248956543</v>
      </c>
      <c r="R18">
        <f>IFERROR(VLOOKUP(K18,'[4]11-17透视表'!$A:$G,7,FALSE),0)</f>
        <v>4073</v>
      </c>
    </row>
    <row r="19" spans="1:18">
      <c r="A19" s="5">
        <v>39829692578</v>
      </c>
      <c r="B19" s="8" t="s">
        <v>237</v>
      </c>
      <c r="C19">
        <f>IFERROR(VLOOKUP(A19,'[3]11-17趋势品透视表'!$A:$B,2,FALSE),0)</f>
        <v>45332.05</v>
      </c>
      <c r="D19">
        <f>IFERROR(VLOOKUP(A19,'[3]11-17趋势品透视表'!$A:$C,3,FALSE),0)</f>
        <v>4577</v>
      </c>
      <c r="E19">
        <f>IFERROR(VLOOKUP(A19,'[3]11-17趋势品透视表'!$A:$D,4,FALSE),0)</f>
        <v>9272</v>
      </c>
      <c r="F19" s="11">
        <f t="shared" si="0"/>
        <v>0.209663503019845</v>
      </c>
      <c r="G19" s="12">
        <f t="shared" si="1"/>
        <v>23.3189557613169</v>
      </c>
      <c r="H19">
        <f>IFERROR(VLOOKUP(A19,'[3]11-17趋势品透视表'!$A:$G,7,FALSE),0)</f>
        <v>1944</v>
      </c>
      <c r="K19" s="5">
        <v>39829692578</v>
      </c>
      <c r="L19" s="8" t="s">
        <v>237</v>
      </c>
      <c r="M19">
        <f>IFERROR(VLOOKUP(K19,'[4]11-17透视表'!$A:$B,2,FALSE),0)</f>
        <v>104627.53</v>
      </c>
      <c r="N19">
        <f>IFERROR(VLOOKUP(K19,'[4]11-17透视表'!$A:$C,3,FALSE),0)</f>
        <v>10557</v>
      </c>
      <c r="O19">
        <f>IFERROR(VLOOKUP(K19,'[4]11-17透视表'!$A:$D,4,FALSE),0)</f>
        <v>16204</v>
      </c>
      <c r="P19" s="11">
        <f t="shared" si="2"/>
        <v>0.229449518637373</v>
      </c>
      <c r="Q19" s="12">
        <f t="shared" si="3"/>
        <v>28.1408095750403</v>
      </c>
      <c r="R19">
        <f>IFERROR(VLOOKUP(K19,'[4]11-17透视表'!$A:$G,7,FALSE),0)</f>
        <v>3718</v>
      </c>
    </row>
    <row r="20" spans="1:18">
      <c r="A20" s="5">
        <v>523138079161</v>
      </c>
      <c r="B20" s="8" t="s">
        <v>385</v>
      </c>
      <c r="C20">
        <f>IFERROR(VLOOKUP(A20,'[3]11-17趋势品透视表'!$A:$B,2,FALSE),0)</f>
        <v>11019.44</v>
      </c>
      <c r="D20">
        <f>IFERROR(VLOOKUP(A20,'[3]11-17趋势品透视表'!$A:$C,3,FALSE),0)</f>
        <v>1712</v>
      </c>
      <c r="E20">
        <f>IFERROR(VLOOKUP(A20,'[3]11-17趋势品透视表'!$A:$D,4,FALSE),0)</f>
        <v>4062</v>
      </c>
      <c r="F20" s="11">
        <f t="shared" si="0"/>
        <v>0.189807976366322</v>
      </c>
      <c r="G20" s="12">
        <f t="shared" si="1"/>
        <v>14.2923994811933</v>
      </c>
      <c r="H20">
        <f>IFERROR(VLOOKUP(A20,'[3]11-17趋势品透视表'!$A:$G,7,FALSE),0)</f>
        <v>771</v>
      </c>
      <c r="K20" s="5">
        <v>523138079161</v>
      </c>
      <c r="L20" s="8" t="s">
        <v>385</v>
      </c>
      <c r="M20">
        <f>IFERROR(VLOOKUP(K20,'[4]11-17透视表'!$A:$B,2,FALSE),0)</f>
        <v>3027.73</v>
      </c>
      <c r="N20">
        <f>IFERROR(VLOOKUP(K20,'[4]11-17透视表'!$A:$C,3,FALSE),0)</f>
        <v>500</v>
      </c>
      <c r="O20">
        <f>IFERROR(VLOOKUP(K20,'[4]11-17透视表'!$A:$D,4,FALSE),0)</f>
        <v>1903</v>
      </c>
      <c r="P20" s="11">
        <f t="shared" si="2"/>
        <v>0.137677351550184</v>
      </c>
      <c r="Q20" s="12">
        <f t="shared" si="3"/>
        <v>11.5562213740458</v>
      </c>
      <c r="R20">
        <f>IFERROR(VLOOKUP(K20,'[4]11-17透视表'!$A:$G,7,FALSE),0)</f>
        <v>262</v>
      </c>
    </row>
    <row r="21" spans="1:18">
      <c r="A21" s="5">
        <v>524754970729</v>
      </c>
      <c r="B21" s="8" t="s">
        <v>74</v>
      </c>
      <c r="C21">
        <f>IFERROR(VLOOKUP(A21,'[3]11-17趋势品透视表'!$A:$B,2,FALSE),0)</f>
        <v>16891.09</v>
      </c>
      <c r="D21">
        <f>IFERROR(VLOOKUP(A21,'[3]11-17趋势品透视表'!$A:$C,3,FALSE),0)</f>
        <v>508</v>
      </c>
      <c r="E21">
        <f>IFERROR(VLOOKUP(A21,'[3]11-17趋势品透视表'!$A:$D,4,FALSE),0)</f>
        <v>5847</v>
      </c>
      <c r="F21" s="11">
        <f t="shared" si="0"/>
        <v>0.0407046348554814</v>
      </c>
      <c r="G21" s="12">
        <f t="shared" si="1"/>
        <v>70.9709663865546</v>
      </c>
      <c r="H21">
        <f>IFERROR(VLOOKUP(A21,'[3]11-17趋势品透视表'!$A:$G,7,FALSE),0)</f>
        <v>238</v>
      </c>
      <c r="K21" s="5">
        <v>524754970729</v>
      </c>
      <c r="L21" s="8" t="s">
        <v>74</v>
      </c>
      <c r="M21">
        <f>IFERROR(VLOOKUP(K21,'[4]11-17透视表'!$A:$B,2,FALSE),0)</f>
        <v>27056.54</v>
      </c>
      <c r="N21">
        <f>IFERROR(VLOOKUP(K21,'[4]11-17透视表'!$A:$C,3,FALSE),0)</f>
        <v>734</v>
      </c>
      <c r="O21">
        <f>IFERROR(VLOOKUP(K21,'[4]11-17透视表'!$A:$D,4,FALSE),0)</f>
        <v>4897</v>
      </c>
      <c r="P21" s="11">
        <f t="shared" si="2"/>
        <v>0.090259342454564</v>
      </c>
      <c r="Q21" s="12">
        <f t="shared" si="3"/>
        <v>61.2138914027149</v>
      </c>
      <c r="R21">
        <f>IFERROR(VLOOKUP(K21,'[4]11-17透视表'!$A:$G,7,FALSE),0)</f>
        <v>442</v>
      </c>
    </row>
    <row r="22" spans="1:18">
      <c r="A22" s="5">
        <v>527733589105</v>
      </c>
      <c r="B22" s="8" t="s">
        <v>231</v>
      </c>
      <c r="C22">
        <f>IFERROR(VLOOKUP(A22,'[3]11-17趋势品透视表'!$A:$B,2,FALSE),0)</f>
        <v>140600.8</v>
      </c>
      <c r="D22">
        <f>IFERROR(VLOOKUP(A22,'[3]11-17趋势品透视表'!$A:$C,3,FALSE),0)</f>
        <v>12513</v>
      </c>
      <c r="E22">
        <f>IFERROR(VLOOKUP(A22,'[3]11-17趋势品透视表'!$A:$D,4,FALSE),0)</f>
        <v>17647</v>
      </c>
      <c r="F22" s="11">
        <f t="shared" si="0"/>
        <v>0.306964356547855</v>
      </c>
      <c r="G22" s="12">
        <f t="shared" si="1"/>
        <v>25.9554735093225</v>
      </c>
      <c r="H22">
        <f>IFERROR(VLOOKUP(A22,'[3]11-17趋势品透视表'!$A:$G,7,FALSE),0)</f>
        <v>5417</v>
      </c>
      <c r="K22" s="5">
        <v>527733589105</v>
      </c>
      <c r="L22" s="8" t="s">
        <v>231</v>
      </c>
      <c r="M22">
        <f>IFERROR(VLOOKUP(K22,'[4]11-17透视表'!$A:$B,2,FALSE),0)</f>
        <v>108589.89</v>
      </c>
      <c r="N22">
        <f>IFERROR(VLOOKUP(K22,'[4]11-17透视表'!$A:$C,3,FALSE),0)</f>
        <v>8544</v>
      </c>
      <c r="O22">
        <f>IFERROR(VLOOKUP(K22,'[4]11-17透视表'!$A:$D,4,FALSE),0)</f>
        <v>17569</v>
      </c>
      <c r="P22" s="11">
        <f t="shared" si="2"/>
        <v>0.280835562638739</v>
      </c>
      <c r="Q22" s="12">
        <f t="shared" si="3"/>
        <v>22.0084900689096</v>
      </c>
      <c r="R22">
        <f>IFERROR(VLOOKUP(K22,'[4]11-17透视表'!$A:$G,7,FALSE),0)</f>
        <v>4934</v>
      </c>
    </row>
    <row r="23" spans="1:18">
      <c r="A23" s="5">
        <v>555904462655</v>
      </c>
      <c r="B23" s="8" t="s">
        <v>276</v>
      </c>
      <c r="C23">
        <f>IFERROR(VLOOKUP(A23,'[3]11-17趋势品透视表'!$A:$B,2,FALSE),0)</f>
        <v>29317.23</v>
      </c>
      <c r="D23">
        <f>IFERROR(VLOOKUP(A23,'[3]11-17趋势品透视表'!$A:$C,3,FALSE),0)</f>
        <v>2230</v>
      </c>
      <c r="E23">
        <f>IFERROR(VLOOKUP(A23,'[3]11-17趋势品透视表'!$A:$D,4,FALSE),0)</f>
        <v>4457</v>
      </c>
      <c r="F23" s="11">
        <f t="shared" si="0"/>
        <v>0.269015032533094</v>
      </c>
      <c r="G23" s="12">
        <f t="shared" si="1"/>
        <v>24.4514011676397</v>
      </c>
      <c r="H23">
        <f>IFERROR(VLOOKUP(A23,'[3]11-17趋势品透视表'!$A:$G,7,FALSE),0)</f>
        <v>1199</v>
      </c>
      <c r="K23" s="5">
        <v>555904462655</v>
      </c>
      <c r="L23" s="8" t="s">
        <v>276</v>
      </c>
      <c r="M23">
        <f>IFERROR(VLOOKUP(K23,'[4]11-17透视表'!$A:$B,2,FALSE),0)</f>
        <v>29697.36</v>
      </c>
      <c r="N23">
        <f>IFERROR(VLOOKUP(K23,'[4]11-17透视表'!$A:$C,3,FALSE),0)</f>
        <v>2414</v>
      </c>
      <c r="O23">
        <f>IFERROR(VLOOKUP(K23,'[4]11-17透视表'!$A:$D,4,FALSE),0)</f>
        <v>9181</v>
      </c>
      <c r="P23" s="11">
        <f t="shared" si="2"/>
        <v>0.193660821261301</v>
      </c>
      <c r="Q23" s="12">
        <f t="shared" si="3"/>
        <v>16.7026771653543</v>
      </c>
      <c r="R23">
        <f>IFERROR(VLOOKUP(K23,'[4]11-17透视表'!$A:$G,7,FALSE),0)</f>
        <v>1778</v>
      </c>
    </row>
    <row r="24" spans="1:18">
      <c r="A24" s="5">
        <v>562674596108</v>
      </c>
      <c r="B24" s="8" t="s">
        <v>17</v>
      </c>
      <c r="C24">
        <f>IFERROR(VLOOKUP(A24,'[3]11-17趋势品透视表'!$A:$B,2,FALSE),0)</f>
        <v>57372.49</v>
      </c>
      <c r="D24">
        <f>IFERROR(VLOOKUP(A24,'[3]11-17趋势品透视表'!$A:$C,3,FALSE),0)</f>
        <v>1894</v>
      </c>
      <c r="E24">
        <f>IFERROR(VLOOKUP(A24,'[3]11-17趋势品透视表'!$A:$D,4,FALSE),0)</f>
        <v>3140</v>
      </c>
      <c r="F24" s="11">
        <f t="shared" si="0"/>
        <v>0.230254777070064</v>
      </c>
      <c r="G24" s="12">
        <f t="shared" si="1"/>
        <v>79.3533748271093</v>
      </c>
      <c r="H24">
        <f>IFERROR(VLOOKUP(A24,'[3]11-17趋势品透视表'!$A:$G,7,FALSE),0)</f>
        <v>723</v>
      </c>
      <c r="K24" s="5">
        <v>562674596108</v>
      </c>
      <c r="L24" s="8" t="s">
        <v>17</v>
      </c>
      <c r="M24">
        <f>IFERROR(VLOOKUP(K24,'[4]11-17透视表'!$A:$B,2,FALSE),0)</f>
        <v>81755.64</v>
      </c>
      <c r="N24">
        <f>IFERROR(VLOOKUP(K24,'[4]11-17透视表'!$A:$C,3,FALSE),0)</f>
        <v>2390</v>
      </c>
      <c r="O24">
        <f>IFERROR(VLOOKUP(K24,'[4]11-17透视表'!$A:$D,4,FALSE),0)</f>
        <v>12759</v>
      </c>
      <c r="P24" s="11">
        <f t="shared" si="2"/>
        <v>0.125871933537111</v>
      </c>
      <c r="Q24" s="12">
        <f t="shared" si="3"/>
        <v>50.9063760896638</v>
      </c>
      <c r="R24">
        <f>IFERROR(VLOOKUP(K24,'[4]11-17透视表'!$A:$G,7,FALSE),0)</f>
        <v>1606</v>
      </c>
    </row>
    <row r="25" spans="1:18">
      <c r="A25" s="5">
        <v>573035985548</v>
      </c>
      <c r="B25" s="8" t="s">
        <v>77</v>
      </c>
      <c r="C25">
        <f>IFERROR(VLOOKUP(A25,'[3]11-17趋势品透视表'!$A:$B,2,FALSE),0)</f>
        <v>220385.29</v>
      </c>
      <c r="D25">
        <f>IFERROR(VLOOKUP(A25,'[3]11-17趋势品透视表'!$A:$C,3,FALSE),0)</f>
        <v>6130</v>
      </c>
      <c r="E25">
        <f>IFERROR(VLOOKUP(A25,'[3]11-17趋势品透视表'!$A:$D,4,FALSE),0)</f>
        <v>14575</v>
      </c>
      <c r="F25" s="11">
        <f t="shared" si="0"/>
        <v>0.235951972555746</v>
      </c>
      <c r="G25" s="12">
        <f t="shared" si="1"/>
        <v>64.0841203838325</v>
      </c>
      <c r="H25">
        <f>IFERROR(VLOOKUP(A25,'[3]11-17趋势品透视表'!$A:$G,7,FALSE),0)</f>
        <v>3439</v>
      </c>
      <c r="K25" s="5">
        <v>573035985548</v>
      </c>
      <c r="L25" s="8" t="s">
        <v>77</v>
      </c>
      <c r="M25">
        <f>IFERROR(VLOOKUP(K25,'[4]11-17透视表'!$A:$B,2,FALSE),0)</f>
        <v>282606</v>
      </c>
      <c r="N25">
        <f>IFERROR(VLOOKUP(K25,'[4]11-17透视表'!$A:$C,3,FALSE),0)</f>
        <v>8297</v>
      </c>
      <c r="O25">
        <f>IFERROR(VLOOKUP(K25,'[4]11-17透视表'!$A:$D,4,FALSE),0)</f>
        <v>20886</v>
      </c>
      <c r="P25" s="11">
        <f t="shared" si="2"/>
        <v>0.268648855692809</v>
      </c>
      <c r="Q25" s="12">
        <f t="shared" si="3"/>
        <v>50.3664230974871</v>
      </c>
      <c r="R25">
        <f>IFERROR(VLOOKUP(K25,'[4]11-17透视表'!$A:$G,7,FALSE),0)</f>
        <v>5611</v>
      </c>
    </row>
    <row r="26" spans="1:18">
      <c r="A26" s="5">
        <v>574736366653</v>
      </c>
      <c r="B26" s="8" t="s">
        <v>544</v>
      </c>
      <c r="C26">
        <f>IFERROR(VLOOKUP(A26,'[3]11-17趋势品透视表'!$A:$B,2,FALSE),0)</f>
        <v>43017.97</v>
      </c>
      <c r="D26">
        <f>IFERROR(VLOOKUP(A26,'[3]11-17趋势品透视表'!$A:$C,3,FALSE),0)</f>
        <v>1870</v>
      </c>
      <c r="E26">
        <f>IFERROR(VLOOKUP(A26,'[3]11-17趋势品透视表'!$A:$D,4,FALSE),0)</f>
        <v>2700</v>
      </c>
      <c r="F26" s="11">
        <f t="shared" si="0"/>
        <v>0.344814814814815</v>
      </c>
      <c r="G26" s="12">
        <f t="shared" si="1"/>
        <v>46.2061976369495</v>
      </c>
      <c r="H26">
        <f>IFERROR(VLOOKUP(A26,'[3]11-17趋势品透视表'!$A:$G,7,FALSE),0)</f>
        <v>931</v>
      </c>
      <c r="K26" s="5">
        <v>574736366653</v>
      </c>
      <c r="L26" s="8" t="s">
        <v>544</v>
      </c>
      <c r="M26">
        <f>IFERROR(VLOOKUP(K26,'[4]11-17透视表'!$A:$B,2,FALSE),0)</f>
        <v>765.53</v>
      </c>
      <c r="N26">
        <f>IFERROR(VLOOKUP(K26,'[4]11-17透视表'!$A:$C,3,FALSE),0)</f>
        <v>28</v>
      </c>
      <c r="O26">
        <f>IFERROR(VLOOKUP(K26,'[4]11-17透视表'!$A:$D,4,FALSE),0)</f>
        <v>139</v>
      </c>
      <c r="P26" s="11">
        <f t="shared" si="2"/>
        <v>0.165467625899281</v>
      </c>
      <c r="Q26" s="12">
        <f t="shared" si="3"/>
        <v>33.2839130434783</v>
      </c>
      <c r="R26">
        <f>IFERROR(VLOOKUP(K26,'[4]11-17透视表'!$A:$G,7,FALSE),0)</f>
        <v>23</v>
      </c>
    </row>
    <row r="27" spans="1:18">
      <c r="A27" s="5">
        <v>574838039203</v>
      </c>
      <c r="B27" s="8" t="s">
        <v>441</v>
      </c>
      <c r="C27">
        <f>IFERROR(VLOOKUP(A27,'[3]11-17趋势品透视表'!$A:$B,2,FALSE),0)</f>
        <v>4521.58</v>
      </c>
      <c r="D27">
        <f>IFERROR(VLOOKUP(A27,'[3]11-17趋势品透视表'!$A:$C,3,FALSE),0)</f>
        <v>215</v>
      </c>
      <c r="E27">
        <f>IFERROR(VLOOKUP(A27,'[3]11-17趋势品透视表'!$A:$D,4,FALSE),0)</f>
        <v>498</v>
      </c>
      <c r="F27" s="11">
        <f t="shared" si="0"/>
        <v>0.214859437751004</v>
      </c>
      <c r="G27" s="12">
        <f t="shared" si="1"/>
        <v>42.2577570093458</v>
      </c>
      <c r="H27">
        <f>IFERROR(VLOOKUP(A27,'[3]11-17趋势品透视表'!$A:$G,7,FALSE),0)</f>
        <v>107</v>
      </c>
      <c r="K27" s="5">
        <v>574838039203</v>
      </c>
      <c r="L27" s="8" t="s">
        <v>441</v>
      </c>
      <c r="M27">
        <f>IFERROR(VLOOKUP(K27,'[4]11-17透视表'!$A:$B,2,FALSE),0)</f>
        <v>847.8</v>
      </c>
      <c r="N27">
        <f>IFERROR(VLOOKUP(K27,'[4]11-17透视表'!$A:$C,3,FALSE),0)</f>
        <v>33</v>
      </c>
      <c r="O27">
        <f>IFERROR(VLOOKUP(K27,'[4]11-17透视表'!$A:$D,4,FALSE),0)</f>
        <v>422</v>
      </c>
      <c r="P27" s="11">
        <f t="shared" si="2"/>
        <v>0.0473933649289099</v>
      </c>
      <c r="Q27" s="12">
        <f t="shared" si="3"/>
        <v>42.39</v>
      </c>
      <c r="R27">
        <f>IFERROR(VLOOKUP(K27,'[4]11-17透视表'!$A:$G,7,FALSE),0)</f>
        <v>20</v>
      </c>
    </row>
    <row r="28" spans="1:18">
      <c r="A28" s="5">
        <v>581521081842</v>
      </c>
      <c r="B28" s="8" t="s">
        <v>221</v>
      </c>
      <c r="C28">
        <f>IFERROR(VLOOKUP(A28,'[3]11-17趋势品透视表'!$A:$B,2,FALSE),0)</f>
        <v>79515.47</v>
      </c>
      <c r="D28">
        <f>IFERROR(VLOOKUP(A28,'[3]11-17趋势品透视表'!$A:$C,3,FALSE),0)</f>
        <v>3397</v>
      </c>
      <c r="E28">
        <f>IFERROR(VLOOKUP(A28,'[3]11-17趋势品透视表'!$A:$D,4,FALSE),0)</f>
        <v>8092</v>
      </c>
      <c r="F28" s="11">
        <f t="shared" si="0"/>
        <v>0.238754325259516</v>
      </c>
      <c r="G28" s="12">
        <f t="shared" si="1"/>
        <v>41.1570755693582</v>
      </c>
      <c r="H28">
        <f>IFERROR(VLOOKUP(A28,'[3]11-17趋势品透视表'!$A:$G,7,FALSE),0)</f>
        <v>1932</v>
      </c>
      <c r="K28" s="5">
        <v>581521081842</v>
      </c>
      <c r="L28" s="8" t="s">
        <v>221</v>
      </c>
      <c r="M28">
        <f>IFERROR(VLOOKUP(K28,'[4]11-17透视表'!$A:$B,2,FALSE),0)</f>
        <v>135744.54</v>
      </c>
      <c r="N28">
        <f>IFERROR(VLOOKUP(K28,'[4]11-17透视表'!$A:$C,3,FALSE),0)</f>
        <v>5781</v>
      </c>
      <c r="O28">
        <f>IFERROR(VLOOKUP(K28,'[4]11-17透视表'!$A:$D,4,FALSE),0)</f>
        <v>20707</v>
      </c>
      <c r="P28" s="11">
        <f t="shared" si="2"/>
        <v>0.180373786642198</v>
      </c>
      <c r="Q28" s="12">
        <f t="shared" si="3"/>
        <v>36.3439196787149</v>
      </c>
      <c r="R28">
        <f>IFERROR(VLOOKUP(K28,'[4]11-17透视表'!$A:$G,7,FALSE),0)</f>
        <v>3735</v>
      </c>
    </row>
    <row r="29" spans="1:18">
      <c r="A29" s="5">
        <v>592501952315</v>
      </c>
      <c r="B29" s="8" t="s">
        <v>305</v>
      </c>
      <c r="C29">
        <f>IFERROR(VLOOKUP(A29,'[3]11-17趋势品透视表'!$A:$B,2,FALSE),0)</f>
        <v>28756.3</v>
      </c>
      <c r="D29">
        <f>IFERROR(VLOOKUP(A29,'[3]11-17趋势品透视表'!$A:$C,3,FALSE),0)</f>
        <v>2967</v>
      </c>
      <c r="E29">
        <f>IFERROR(VLOOKUP(A29,'[3]11-17趋势品透视表'!$A:$D,4,FALSE),0)</f>
        <v>6447</v>
      </c>
      <c r="F29" s="11">
        <f t="shared" si="0"/>
        <v>0.255157437567861</v>
      </c>
      <c r="G29" s="12">
        <f t="shared" si="1"/>
        <v>17.4810334346505</v>
      </c>
      <c r="H29">
        <f>IFERROR(VLOOKUP(A29,'[3]11-17趋势品透视表'!$A:$G,7,FALSE),0)</f>
        <v>1645</v>
      </c>
      <c r="K29" s="5">
        <v>592501952315</v>
      </c>
      <c r="L29" s="8" t="s">
        <v>305</v>
      </c>
      <c r="M29">
        <f>IFERROR(VLOOKUP(K29,'[4]11-17透视表'!$A:$B,2,FALSE),0)</f>
        <v>37725.43</v>
      </c>
      <c r="N29">
        <f>IFERROR(VLOOKUP(K29,'[4]11-17透视表'!$A:$C,3,FALSE),0)</f>
        <v>4131</v>
      </c>
      <c r="O29">
        <f>IFERROR(VLOOKUP(K29,'[4]11-17透视表'!$A:$D,4,FALSE),0)</f>
        <v>10623</v>
      </c>
      <c r="P29" s="11">
        <f t="shared" si="2"/>
        <v>0.241833756942483</v>
      </c>
      <c r="Q29" s="12">
        <f t="shared" si="3"/>
        <v>14.6848695990658</v>
      </c>
      <c r="R29">
        <f>IFERROR(VLOOKUP(K29,'[4]11-17透视表'!$A:$G,7,FALSE),0)</f>
        <v>2569</v>
      </c>
    </row>
    <row r="30" spans="1:18">
      <c r="A30" s="5">
        <v>592505020153</v>
      </c>
      <c r="B30" s="8" t="s">
        <v>314</v>
      </c>
      <c r="C30">
        <f>IFERROR(VLOOKUP(A30,'[3]11-17趋势品透视表'!$A:$B,2,FALSE),0)</f>
        <v>50552.59</v>
      </c>
      <c r="D30">
        <f>IFERROR(VLOOKUP(A30,'[3]11-17趋势品透视表'!$A:$C,3,FALSE),0)</f>
        <v>6482</v>
      </c>
      <c r="E30">
        <f>IFERROR(VLOOKUP(A30,'[3]11-17趋势品透视表'!$A:$D,4,FALSE),0)</f>
        <v>8437</v>
      </c>
      <c r="F30" s="11">
        <f t="shared" si="0"/>
        <v>0.341946189403817</v>
      </c>
      <c r="G30" s="12">
        <f t="shared" si="1"/>
        <v>17.52256152513</v>
      </c>
      <c r="H30">
        <f>IFERROR(VLOOKUP(A30,'[3]11-17趋势品透视表'!$A:$G,7,FALSE),0)</f>
        <v>2885</v>
      </c>
      <c r="K30" s="5">
        <v>592505020153</v>
      </c>
      <c r="L30" s="8" t="s">
        <v>314</v>
      </c>
      <c r="M30">
        <f>IFERROR(VLOOKUP(K30,'[4]11-17透视表'!$A:$B,2,FALSE),0)</f>
        <v>17992.33</v>
      </c>
      <c r="N30">
        <f>IFERROR(VLOOKUP(K30,'[4]11-17透视表'!$A:$C,3,FALSE),0)</f>
        <v>2120</v>
      </c>
      <c r="O30">
        <f>IFERROR(VLOOKUP(K30,'[4]11-17透视表'!$A:$D,4,FALSE),0)</f>
        <v>7173</v>
      </c>
      <c r="P30" s="11">
        <f t="shared" si="2"/>
        <v>0.177192248710442</v>
      </c>
      <c r="Q30" s="12">
        <f t="shared" si="3"/>
        <v>14.1560424862313</v>
      </c>
      <c r="R30">
        <f>IFERROR(VLOOKUP(K30,'[4]11-17透视表'!$A:$G,7,FALSE),0)</f>
        <v>1271</v>
      </c>
    </row>
    <row r="31" spans="1:18">
      <c r="A31" s="5">
        <v>592722485900</v>
      </c>
      <c r="B31" s="8" t="s">
        <v>338</v>
      </c>
      <c r="C31">
        <f>IFERROR(VLOOKUP(A31,'[3]11-17趋势品透视表'!$A:$B,2,FALSE),0)</f>
        <v>22278.49</v>
      </c>
      <c r="D31">
        <f>IFERROR(VLOOKUP(A31,'[3]11-17趋势品透视表'!$A:$C,3,FALSE),0)</f>
        <v>2617</v>
      </c>
      <c r="E31">
        <f>IFERROR(VLOOKUP(A31,'[3]11-17趋势品透视表'!$A:$D,4,FALSE),0)</f>
        <v>4449</v>
      </c>
      <c r="F31" s="11">
        <f t="shared" si="0"/>
        <v>0.301640818161385</v>
      </c>
      <c r="G31" s="12">
        <f t="shared" si="1"/>
        <v>16.6009612518629</v>
      </c>
      <c r="H31">
        <f>IFERROR(VLOOKUP(A31,'[3]11-17趋势品透视表'!$A:$G,7,FALSE),0)</f>
        <v>1342</v>
      </c>
      <c r="K31" s="5">
        <v>592722485900</v>
      </c>
      <c r="L31" s="8" t="s">
        <v>338</v>
      </c>
      <c r="M31">
        <f>IFERROR(VLOOKUP(K31,'[4]11-17透视表'!$A:$B,2,FALSE),0)</f>
        <v>18795.55</v>
      </c>
      <c r="N31">
        <f>IFERROR(VLOOKUP(K31,'[4]11-17透视表'!$A:$C,3,FALSE),0)</f>
        <v>2041</v>
      </c>
      <c r="O31">
        <f>IFERROR(VLOOKUP(K31,'[4]11-17透视表'!$A:$D,4,FALSE),0)</f>
        <v>9511</v>
      </c>
      <c r="P31" s="11">
        <f t="shared" si="2"/>
        <v>0.17621701188098</v>
      </c>
      <c r="Q31" s="12">
        <f t="shared" si="3"/>
        <v>11.2145286396181</v>
      </c>
      <c r="R31">
        <f>IFERROR(VLOOKUP(K31,'[4]11-17透视表'!$A:$G,7,FALSE),0)</f>
        <v>1676</v>
      </c>
    </row>
    <row r="32" spans="1:18">
      <c r="A32" s="5">
        <v>596986065929</v>
      </c>
      <c r="B32" s="8" t="s">
        <v>19</v>
      </c>
      <c r="C32">
        <f>IFERROR(VLOOKUP(A32,'[3]11-17趋势品透视表'!$A:$B,2,FALSE),0)</f>
        <v>26740.14</v>
      </c>
      <c r="D32">
        <f>IFERROR(VLOOKUP(A32,'[3]11-17趋势品透视表'!$A:$C,3,FALSE),0)</f>
        <v>987</v>
      </c>
      <c r="E32">
        <f>IFERROR(VLOOKUP(A32,'[3]11-17趋势品透视表'!$A:$D,4,FALSE),0)</f>
        <v>2859</v>
      </c>
      <c r="F32" s="11">
        <f t="shared" si="0"/>
        <v>0.151101783840504</v>
      </c>
      <c r="G32" s="12">
        <f t="shared" si="1"/>
        <v>61.8984722222222</v>
      </c>
      <c r="H32">
        <f>IFERROR(VLOOKUP(A32,'[3]11-17趋势品透视表'!$A:$G,7,FALSE),0)</f>
        <v>432</v>
      </c>
      <c r="K32" s="5">
        <v>596986065929</v>
      </c>
      <c r="L32" s="8" t="s">
        <v>19</v>
      </c>
      <c r="M32">
        <f>IFERROR(VLOOKUP(K32,'[4]11-17透视表'!$A:$B,2,FALSE),0)</f>
        <v>25316.99</v>
      </c>
      <c r="N32">
        <f>IFERROR(VLOOKUP(K32,'[4]11-17透视表'!$A:$C,3,FALSE),0)</f>
        <v>762</v>
      </c>
      <c r="O32">
        <f>IFERROR(VLOOKUP(K32,'[4]11-17透视表'!$A:$D,4,FALSE),0)</f>
        <v>4479</v>
      </c>
      <c r="P32" s="11">
        <f t="shared" si="2"/>
        <v>0.131949095780308</v>
      </c>
      <c r="Q32" s="12">
        <f t="shared" si="3"/>
        <v>42.8375465313029</v>
      </c>
      <c r="R32">
        <f>IFERROR(VLOOKUP(K32,'[4]11-17透视表'!$A:$G,7,FALSE),0)</f>
        <v>591</v>
      </c>
    </row>
    <row r="33" spans="1:18">
      <c r="A33" s="5">
        <v>611461391391</v>
      </c>
      <c r="B33" s="8" t="s">
        <v>545</v>
      </c>
      <c r="C33">
        <f>IFERROR(VLOOKUP(A33,'[3]11-17趋势品透视表'!$A:$B,2,FALSE),0)</f>
        <v>4348.18</v>
      </c>
      <c r="D33">
        <f>IFERROR(VLOOKUP(A33,'[3]11-17趋势品透视表'!$A:$C,3,FALSE),0)</f>
        <v>192</v>
      </c>
      <c r="E33">
        <f>IFERROR(VLOOKUP(A33,'[3]11-17趋势品透视表'!$A:$D,4,FALSE),0)</f>
        <v>966</v>
      </c>
      <c r="F33" s="11">
        <f t="shared" si="0"/>
        <v>0.0600414078674948</v>
      </c>
      <c r="G33" s="12">
        <f t="shared" si="1"/>
        <v>74.9686206896552</v>
      </c>
      <c r="H33">
        <f>IFERROR(VLOOKUP(A33,'[3]11-17趋势品透视表'!$A:$G,7,FALSE),0)</f>
        <v>58</v>
      </c>
      <c r="K33" s="5">
        <v>611461391391</v>
      </c>
      <c r="L33" s="8" t="s">
        <v>545</v>
      </c>
      <c r="M33">
        <f>IFERROR(VLOOKUP(K33,'[4]11-17透视表'!$A:$B,2,FALSE),0)</f>
        <v>0</v>
      </c>
      <c r="N33">
        <f>IFERROR(VLOOKUP(K33,'[4]11-17透视表'!$A:$C,3,FALSE),0)</f>
        <v>0</v>
      </c>
      <c r="O33">
        <f>IFERROR(VLOOKUP(K33,'[4]11-17透视表'!$A:$D,4,FALSE),0)</f>
        <v>0</v>
      </c>
      <c r="P33" s="11">
        <f t="shared" si="2"/>
        <v>0</v>
      </c>
      <c r="Q33" s="12">
        <f t="shared" si="3"/>
        <v>0</v>
      </c>
      <c r="R33">
        <f>IFERROR(VLOOKUP(K33,'[4]11-17透视表'!$A:$G,7,FALSE),0)</f>
        <v>0</v>
      </c>
    </row>
    <row r="34" spans="1:18">
      <c r="A34" s="5">
        <v>627410507881</v>
      </c>
      <c r="B34" s="8" t="s">
        <v>546</v>
      </c>
      <c r="C34">
        <f>IFERROR(VLOOKUP(A34,'[3]11-17趋势品透视表'!$A:$B,2,FALSE),0)</f>
        <v>1030.64</v>
      </c>
      <c r="D34">
        <f>IFERROR(VLOOKUP(A34,'[3]11-17趋势品透视表'!$A:$C,3,FALSE),0)</f>
        <v>99</v>
      </c>
      <c r="E34">
        <f>IFERROR(VLOOKUP(A34,'[3]11-17趋势品透视表'!$A:$D,4,FALSE),0)</f>
        <v>260</v>
      </c>
      <c r="F34" s="11">
        <f t="shared" si="0"/>
        <v>0.211538461538462</v>
      </c>
      <c r="G34" s="12">
        <f t="shared" si="1"/>
        <v>18.7389090909091</v>
      </c>
      <c r="H34">
        <f>IFERROR(VLOOKUP(A34,'[3]11-17趋势品透视表'!$A:$G,7,FALSE),0)</f>
        <v>55</v>
      </c>
      <c r="K34" s="5">
        <v>627410507881</v>
      </c>
      <c r="L34" s="8" t="s">
        <v>546</v>
      </c>
      <c r="M34">
        <f>IFERROR(VLOOKUP(K34,'[4]11-17透视表'!$A:$B,2,FALSE),0)</f>
        <v>0</v>
      </c>
      <c r="N34">
        <f>IFERROR(VLOOKUP(K34,'[4]11-17透视表'!$A:$C,3,FALSE),0)</f>
        <v>0</v>
      </c>
      <c r="O34">
        <f>IFERROR(VLOOKUP(K34,'[4]11-17透视表'!$A:$D,4,FALSE),0)</f>
        <v>0</v>
      </c>
      <c r="P34" s="11">
        <f t="shared" si="2"/>
        <v>0</v>
      </c>
      <c r="Q34" s="12">
        <f t="shared" si="3"/>
        <v>0</v>
      </c>
      <c r="R34">
        <f>IFERROR(VLOOKUP(K34,'[4]11-17透视表'!$A:$G,7,FALSE),0)</f>
        <v>0</v>
      </c>
    </row>
    <row r="35" spans="1:18">
      <c r="A35" s="5">
        <v>627413079207</v>
      </c>
      <c r="B35" s="8" t="s">
        <v>547</v>
      </c>
      <c r="C35">
        <f>IFERROR(VLOOKUP(A35,'[3]11-17趋势品透视表'!$A:$B,2,FALSE),0)</f>
        <v>11252.73</v>
      </c>
      <c r="D35">
        <f>IFERROR(VLOOKUP(A35,'[3]11-17趋势品透视表'!$A:$C,3,FALSE),0)</f>
        <v>436</v>
      </c>
      <c r="E35">
        <f>IFERROR(VLOOKUP(A35,'[3]11-17趋势品透视表'!$A:$D,4,FALSE),0)</f>
        <v>1487</v>
      </c>
      <c r="F35" s="11">
        <f t="shared" si="0"/>
        <v>0.146603900470746</v>
      </c>
      <c r="G35" s="12">
        <f t="shared" si="1"/>
        <v>51.6180275229358</v>
      </c>
      <c r="H35">
        <f>IFERROR(VLOOKUP(A35,'[3]11-17趋势品透视表'!$A:$G,7,FALSE),0)</f>
        <v>218</v>
      </c>
      <c r="K35" s="5">
        <v>627413079207</v>
      </c>
      <c r="L35" s="8" t="s">
        <v>547</v>
      </c>
      <c r="M35">
        <f>IFERROR(VLOOKUP(K35,'[4]11-17透视表'!$A:$B,2,FALSE),0)</f>
        <v>0</v>
      </c>
      <c r="N35">
        <f>IFERROR(VLOOKUP(K35,'[4]11-17透视表'!$A:$C,3,FALSE),0)</f>
        <v>0</v>
      </c>
      <c r="O35">
        <f>IFERROR(VLOOKUP(K35,'[4]11-17透视表'!$A:$D,4,FALSE),0)</f>
        <v>0</v>
      </c>
      <c r="P35" s="11">
        <f t="shared" si="2"/>
        <v>0</v>
      </c>
      <c r="Q35" s="12">
        <f t="shared" si="3"/>
        <v>0</v>
      </c>
      <c r="R35">
        <f>IFERROR(VLOOKUP(K35,'[4]11-17透视表'!$A:$G,7,FALSE),0)</f>
        <v>0</v>
      </c>
    </row>
    <row r="36" spans="1:18">
      <c r="A36" s="5">
        <v>569909827792</v>
      </c>
      <c r="B36" s="118" t="s">
        <v>62</v>
      </c>
      <c r="C36">
        <f>IFERROR(VLOOKUP(A36,'[3]11-17趋势品透视表'!$A:$B,2,FALSE),0)</f>
        <v>59775.42</v>
      </c>
      <c r="D36">
        <f>IFERROR(VLOOKUP(A36,'[3]11-17趋势品透视表'!$A:$C,3,FALSE),0)</f>
        <v>2645</v>
      </c>
      <c r="E36">
        <f>IFERROR(VLOOKUP(A36,'[3]11-17趋势品透视表'!$A:$D,4,FALSE),0)</f>
        <v>5455</v>
      </c>
      <c r="F36" s="11">
        <f t="shared" si="0"/>
        <v>0.148304307974335</v>
      </c>
      <c r="G36" s="12">
        <f t="shared" si="1"/>
        <v>73.8880346106304</v>
      </c>
      <c r="H36">
        <f>IFERROR(VLOOKUP(A36,'[3]11-17趋势品透视表'!$A:$G,7,FALSE),0)</f>
        <v>809</v>
      </c>
      <c r="K36" s="5">
        <v>569909827792</v>
      </c>
      <c r="L36" s="118" t="s">
        <v>62</v>
      </c>
      <c r="M36">
        <f>IFERROR(VLOOKUP(K36,'[4]11-17透视表'!$A:$B,2,FALSE),0)</f>
        <v>54691.63</v>
      </c>
      <c r="N36">
        <f>IFERROR(VLOOKUP(K36,'[4]11-17透视表'!$A:$C,3,FALSE),0)</f>
        <v>1256</v>
      </c>
      <c r="O36">
        <f>IFERROR(VLOOKUP(K36,'[4]11-17透视表'!$A:$D,4,FALSE),0)</f>
        <v>6875</v>
      </c>
      <c r="P36" s="11">
        <f t="shared" si="2"/>
        <v>0.0897454545454545</v>
      </c>
      <c r="Q36" s="12">
        <f t="shared" si="3"/>
        <v>88.6412155591572</v>
      </c>
      <c r="R36">
        <f>IFERROR(VLOOKUP(K36,'[4]11-17透视表'!$A:$G,7,FALSE),0)</f>
        <v>617</v>
      </c>
    </row>
    <row r="37" spans="1:18">
      <c r="A37" s="5">
        <v>570361375952</v>
      </c>
      <c r="B37" s="118" t="s">
        <v>342</v>
      </c>
      <c r="C37">
        <f>IFERROR(VLOOKUP(A37,'[3]11-17趋势品透视表'!$A:$B,2,FALSE),0)</f>
        <v>15098.91</v>
      </c>
      <c r="D37">
        <f>IFERROR(VLOOKUP(A37,'[3]11-17趋势品透视表'!$A:$C,3,FALSE),0)</f>
        <v>390</v>
      </c>
      <c r="E37">
        <f>IFERROR(VLOOKUP(A37,'[3]11-17趋势品透视表'!$A:$D,4,FALSE),0)</f>
        <v>1261</v>
      </c>
      <c r="F37" s="11">
        <f t="shared" si="0"/>
        <v>0.10071371927042</v>
      </c>
      <c r="G37" s="12">
        <f t="shared" si="1"/>
        <v>118.88905511811</v>
      </c>
      <c r="H37">
        <f>IFERROR(VLOOKUP(A37,'[3]11-17趋势品透视表'!$A:$G,7,FALSE),0)</f>
        <v>127</v>
      </c>
      <c r="K37" s="5">
        <v>570361375952</v>
      </c>
      <c r="L37" s="118" t="s">
        <v>342</v>
      </c>
      <c r="M37">
        <f>IFERROR(VLOOKUP(K37,'[4]11-17透视表'!$A:$B,2,FALSE),0)</f>
        <v>21543.24</v>
      </c>
      <c r="N37">
        <f>IFERROR(VLOOKUP(K37,'[4]11-17透视表'!$A:$C,3,FALSE),0)</f>
        <v>536</v>
      </c>
      <c r="O37">
        <f>IFERROR(VLOOKUP(K37,'[4]11-17透视表'!$A:$D,4,FALSE),0)</f>
        <v>2419</v>
      </c>
      <c r="P37" s="11">
        <f t="shared" si="2"/>
        <v>0.143034311699049</v>
      </c>
      <c r="Q37" s="12">
        <f t="shared" si="3"/>
        <v>62.2636994219653</v>
      </c>
      <c r="R37">
        <f>IFERROR(VLOOKUP(K37,'[4]11-17透视表'!$A:$G,7,FALSE),0)</f>
        <v>346</v>
      </c>
    </row>
    <row r="38" spans="1:18">
      <c r="A38" s="5">
        <v>569909827792</v>
      </c>
      <c r="B38" s="118" t="s">
        <v>62</v>
      </c>
      <c r="C38">
        <f>IFERROR(VLOOKUP(A38,'[3]11-17趋势品透视表'!$A:$B,2,FALSE),0)</f>
        <v>59775.42</v>
      </c>
      <c r="D38">
        <f>IFERROR(VLOOKUP(A38,'[3]11-17趋势品透视表'!$A:$C,3,FALSE),0)</f>
        <v>2645</v>
      </c>
      <c r="E38">
        <f>IFERROR(VLOOKUP(A38,'[3]11-17趋势品透视表'!$A:$D,4,FALSE),0)</f>
        <v>5455</v>
      </c>
      <c r="F38" s="11">
        <f t="shared" si="0"/>
        <v>0.148304307974335</v>
      </c>
      <c r="G38" s="12">
        <f t="shared" si="1"/>
        <v>73.8880346106304</v>
      </c>
      <c r="H38">
        <f>IFERROR(VLOOKUP(A38,'[3]11-17趋势品透视表'!$A:$G,7,FALSE),0)</f>
        <v>809</v>
      </c>
      <c r="K38" s="5">
        <v>569909827792</v>
      </c>
      <c r="L38" s="118" t="s">
        <v>62</v>
      </c>
      <c r="M38">
        <f>IFERROR(VLOOKUP(K38,'[4]11-17透视表'!$A:$B,2,FALSE),0)</f>
        <v>54691.63</v>
      </c>
      <c r="N38">
        <f>IFERROR(VLOOKUP(K38,'[4]11-17透视表'!$A:$C,3,FALSE),0)</f>
        <v>1256</v>
      </c>
      <c r="O38">
        <f>IFERROR(VLOOKUP(K38,'[4]11-17透视表'!$A:$D,4,FALSE),0)</f>
        <v>6875</v>
      </c>
      <c r="P38" s="11">
        <f t="shared" si="2"/>
        <v>0.0897454545454545</v>
      </c>
      <c r="Q38" s="12">
        <f t="shared" si="3"/>
        <v>88.6412155591572</v>
      </c>
      <c r="R38">
        <f>IFERROR(VLOOKUP(K38,'[4]11-17透视表'!$A:$G,7,FALSE),0)</f>
        <v>617</v>
      </c>
    </row>
  </sheetData>
  <pageMargins left="0.75" right="0.75" top="1" bottom="1" header="0.5" footer="0.5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25.4444444444444" customWidth="1"/>
    <col min="3" max="3" width="12.8888888888889"/>
    <col min="5" max="7" width="12.8888888888889"/>
    <col min="10" max="10" width="14.1111111111111"/>
    <col min="12" max="12" width="11.7777777777778"/>
    <col min="13" max="13" width="12.8888888888889" customWidth="1"/>
    <col min="14" max="16" width="12.8888888888889"/>
    <col min="18" max="18" width="13.3333333333333" customWidth="1"/>
    <col min="19" max="19" width="10.6666666666667"/>
    <col min="20" max="20" width="11.7777777777778"/>
    <col min="22" max="22" width="12.8888888888889"/>
    <col min="23" max="23" width="10.5555555555556" customWidth="1"/>
    <col min="24" max="24" width="12.8888888888889"/>
  </cols>
  <sheetData>
    <row r="1" spans="1:24">
      <c r="A1" t="s">
        <v>532</v>
      </c>
      <c r="B1" s="8" t="s">
        <v>555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K1" s="9" t="s">
        <v>1</v>
      </c>
      <c r="L1" s="9" t="s">
        <v>556</v>
      </c>
      <c r="M1" s="9" t="s">
        <v>557</v>
      </c>
      <c r="N1" s="9" t="s">
        <v>3</v>
      </c>
      <c r="O1" s="9" t="s">
        <v>516</v>
      </c>
      <c r="P1" s="9" t="s">
        <v>517</v>
      </c>
      <c r="Q1" s="9"/>
      <c r="R1" s="9" t="s">
        <v>534</v>
      </c>
      <c r="S1" s="9" t="s">
        <v>1</v>
      </c>
      <c r="T1" s="9" t="s">
        <v>2</v>
      </c>
      <c r="U1" s="9" t="s">
        <v>3</v>
      </c>
      <c r="V1" s="9" t="s">
        <v>516</v>
      </c>
      <c r="W1" s="9" t="s">
        <v>517</v>
      </c>
      <c r="X1" s="9" t="s">
        <v>518</v>
      </c>
    </row>
    <row r="2" spans="1:24">
      <c r="A2" s="5">
        <v>41141176393</v>
      </c>
      <c r="B2" t="s">
        <v>35</v>
      </c>
      <c r="C2" s="103">
        <v>831938.345869427</v>
      </c>
      <c r="D2">
        <v>17425</v>
      </c>
      <c r="E2" s="140">
        <v>56203.3803603855</v>
      </c>
      <c r="F2" s="11">
        <v>0.178975</v>
      </c>
      <c r="G2">
        <v>82.71</v>
      </c>
      <c r="H2" s="61">
        <v>10059</v>
      </c>
      <c r="J2" t="s">
        <v>558</v>
      </c>
      <c r="L2">
        <v>910</v>
      </c>
      <c r="M2">
        <v>255</v>
      </c>
      <c r="R2" t="s">
        <v>35</v>
      </c>
      <c r="S2">
        <v>716143.93</v>
      </c>
      <c r="T2">
        <v>14003</v>
      </c>
      <c r="U2">
        <v>55049</v>
      </c>
      <c r="V2" s="11">
        <v>0.16995767407219</v>
      </c>
      <c r="W2" s="12">
        <v>76.5438146643865</v>
      </c>
      <c r="X2">
        <v>9356</v>
      </c>
    </row>
    <row r="3" spans="1:24">
      <c r="A3" s="5">
        <v>554877274741</v>
      </c>
      <c r="B3" t="s">
        <v>6</v>
      </c>
      <c r="C3" s="103">
        <v>190197.993114241</v>
      </c>
      <c r="D3">
        <v>4060</v>
      </c>
      <c r="E3">
        <v>15100</v>
      </c>
      <c r="F3" s="11">
        <v>0.133725</v>
      </c>
      <c r="G3">
        <v>94.1108328125883</v>
      </c>
      <c r="H3">
        <v>2021</v>
      </c>
      <c r="J3" t="s">
        <v>559</v>
      </c>
      <c r="L3" s="141">
        <v>5750</v>
      </c>
      <c r="M3" s="141">
        <v>1358</v>
      </c>
      <c r="R3" t="s">
        <v>6</v>
      </c>
      <c r="S3">
        <v>119111.38</v>
      </c>
      <c r="T3">
        <v>2233</v>
      </c>
      <c r="U3">
        <v>19756</v>
      </c>
      <c r="V3" s="11">
        <v>0.0687386110548694</v>
      </c>
      <c r="W3" s="12">
        <v>87.71088365243</v>
      </c>
      <c r="X3">
        <v>1358</v>
      </c>
    </row>
    <row r="4" spans="3:24">
      <c r="C4">
        <f t="shared" ref="C4:H4" si="0">SUM(C2:C3)</f>
        <v>1022136.33898367</v>
      </c>
      <c r="D4">
        <f t="shared" si="0"/>
        <v>21485</v>
      </c>
      <c r="E4">
        <f t="shared" si="0"/>
        <v>71303.3803603855</v>
      </c>
      <c r="F4" s="11">
        <f>H4/E4</f>
        <v>0.169416932815031</v>
      </c>
      <c r="G4" s="12">
        <f>C4/H4</f>
        <v>84.6139353463302</v>
      </c>
      <c r="H4">
        <f t="shared" si="0"/>
        <v>12080</v>
      </c>
      <c r="J4" t="s">
        <v>560</v>
      </c>
      <c r="L4">
        <f>L3-L2</f>
        <v>4840</v>
      </c>
      <c r="M4">
        <f>M3-M2</f>
        <v>1103</v>
      </c>
      <c r="S4">
        <f t="shared" ref="S4:X4" si="1">SUM(S2:S3)</f>
        <v>835255.31</v>
      </c>
      <c r="T4">
        <f t="shared" si="1"/>
        <v>16236</v>
      </c>
      <c r="U4">
        <f t="shared" si="1"/>
        <v>74805</v>
      </c>
      <c r="V4" s="11">
        <f>X4/U4</f>
        <v>0.143225720205869</v>
      </c>
      <c r="W4" s="12">
        <f>S4/X4</f>
        <v>77.9592411797648</v>
      </c>
      <c r="X4">
        <f t="shared" si="1"/>
        <v>10714</v>
      </c>
    </row>
    <row r="5" spans="10:13">
      <c r="J5" t="s">
        <v>561</v>
      </c>
      <c r="L5">
        <v>9537</v>
      </c>
      <c r="M5">
        <v>2128</v>
      </c>
    </row>
    <row r="6" spans="10:13">
      <c r="J6" t="s">
        <v>562</v>
      </c>
      <c r="L6">
        <v>597</v>
      </c>
      <c r="M6">
        <v>158</v>
      </c>
    </row>
    <row r="7" spans="1:25">
      <c r="A7" t="s">
        <v>563</v>
      </c>
      <c r="C7" s="9" t="s">
        <v>1</v>
      </c>
      <c r="D7" s="9" t="s">
        <v>2</v>
      </c>
      <c r="E7" s="9" t="s">
        <v>3</v>
      </c>
      <c r="F7" s="9" t="s">
        <v>516</v>
      </c>
      <c r="G7" s="9" t="s">
        <v>517</v>
      </c>
      <c r="H7" s="9" t="s">
        <v>518</v>
      </c>
      <c r="J7" t="s">
        <v>564</v>
      </c>
      <c r="L7" s="141">
        <v>3645</v>
      </c>
      <c r="M7" s="61">
        <v>987</v>
      </c>
      <c r="R7" t="s">
        <v>563</v>
      </c>
      <c r="T7" s="9" t="s">
        <v>1</v>
      </c>
      <c r="U7" s="9" t="s">
        <v>2</v>
      </c>
      <c r="V7" s="9" t="s">
        <v>3</v>
      </c>
      <c r="W7" s="9" t="s">
        <v>516</v>
      </c>
      <c r="X7" s="9" t="s">
        <v>517</v>
      </c>
      <c r="Y7" s="9" t="s">
        <v>518</v>
      </c>
    </row>
    <row r="8" spans="1:25">
      <c r="A8" s="5">
        <v>564587383224</v>
      </c>
      <c r="B8" t="s">
        <v>33</v>
      </c>
      <c r="C8">
        <v>667024.91</v>
      </c>
      <c r="D8">
        <v>13956</v>
      </c>
      <c r="E8">
        <v>34934</v>
      </c>
      <c r="F8">
        <v>0.21177076773344</v>
      </c>
      <c r="G8">
        <v>90.162869694512</v>
      </c>
      <c r="H8">
        <v>7398</v>
      </c>
      <c r="J8" t="s">
        <v>565</v>
      </c>
      <c r="L8">
        <f>L7-L6</f>
        <v>3048</v>
      </c>
      <c r="M8">
        <f>M7-M6</f>
        <v>829</v>
      </c>
      <c r="R8" s="5">
        <v>564587383224</v>
      </c>
      <c r="S8" t="s">
        <v>33</v>
      </c>
      <c r="T8">
        <v>620220.95</v>
      </c>
      <c r="U8">
        <v>11889</v>
      </c>
      <c r="V8">
        <v>44043</v>
      </c>
      <c r="W8" s="11">
        <v>0.164339395590673</v>
      </c>
      <c r="X8" s="12">
        <v>85.6895482177397</v>
      </c>
      <c r="Y8">
        <v>7238</v>
      </c>
    </row>
    <row r="9" spans="1:25">
      <c r="A9" s="5">
        <v>574308070162</v>
      </c>
      <c r="B9" t="s">
        <v>38</v>
      </c>
      <c r="C9">
        <v>854467.9</v>
      </c>
      <c r="D9">
        <v>19936</v>
      </c>
      <c r="E9">
        <v>49098</v>
      </c>
      <c r="F9">
        <v>0.160861949570247</v>
      </c>
      <c r="G9">
        <v>108.187883008357</v>
      </c>
      <c r="H9">
        <v>7898</v>
      </c>
      <c r="L9">
        <f>L4+L5+L8</f>
        <v>17425</v>
      </c>
      <c r="M9">
        <f>M4+M5+M8</f>
        <v>4060</v>
      </c>
      <c r="R9" s="5">
        <v>574308070162</v>
      </c>
      <c r="S9" t="s">
        <v>38</v>
      </c>
      <c r="T9">
        <v>293345.43</v>
      </c>
      <c r="U9">
        <v>6776</v>
      </c>
      <c r="V9">
        <v>37240</v>
      </c>
      <c r="W9" s="11">
        <v>0.11296992481203</v>
      </c>
      <c r="X9" s="12">
        <v>69.7279367720466</v>
      </c>
      <c r="Y9">
        <v>4207</v>
      </c>
    </row>
    <row r="10" spans="1:25">
      <c r="A10" s="5">
        <v>537752882633</v>
      </c>
      <c r="B10" t="s">
        <v>34</v>
      </c>
      <c r="C10">
        <v>1675981.94</v>
      </c>
      <c r="D10">
        <v>34450</v>
      </c>
      <c r="E10">
        <v>112988</v>
      </c>
      <c r="F10">
        <v>0.164371437674797</v>
      </c>
      <c r="G10">
        <v>90.2424046952401</v>
      </c>
      <c r="H10">
        <v>18572</v>
      </c>
      <c r="R10" s="5">
        <v>537752882633</v>
      </c>
      <c r="S10" t="s">
        <v>34</v>
      </c>
      <c r="T10">
        <v>1133506.3</v>
      </c>
      <c r="U10">
        <v>21074</v>
      </c>
      <c r="V10">
        <v>110272</v>
      </c>
      <c r="W10" s="11">
        <v>0.123993398142774</v>
      </c>
      <c r="X10" s="12">
        <v>82.9010677978498</v>
      </c>
      <c r="Y10">
        <v>13673</v>
      </c>
    </row>
    <row r="11" spans="1:25">
      <c r="A11" s="5">
        <v>39290708556</v>
      </c>
      <c r="B11" t="s">
        <v>37</v>
      </c>
      <c r="C11">
        <v>596072.19</v>
      </c>
      <c r="D11">
        <v>9326</v>
      </c>
      <c r="E11">
        <v>30169</v>
      </c>
      <c r="F11">
        <v>0.166097649905532</v>
      </c>
      <c r="G11">
        <v>118.952741967671</v>
      </c>
      <c r="H11">
        <v>5011</v>
      </c>
      <c r="R11" s="5">
        <v>39290708556</v>
      </c>
      <c r="S11" t="s">
        <v>37</v>
      </c>
      <c r="T11">
        <v>551315.69</v>
      </c>
      <c r="U11">
        <v>8017</v>
      </c>
      <c r="V11">
        <v>40507</v>
      </c>
      <c r="W11" s="11">
        <v>0.12948379292468</v>
      </c>
      <c r="X11" s="12">
        <v>105.11261963775</v>
      </c>
      <c r="Y11">
        <v>5245</v>
      </c>
    </row>
    <row r="12" spans="1:25">
      <c r="A12" s="5">
        <v>520538406051</v>
      </c>
      <c r="B12" t="s">
        <v>25</v>
      </c>
      <c r="C12">
        <v>312655.55</v>
      </c>
      <c r="D12">
        <v>5196</v>
      </c>
      <c r="E12">
        <v>19232</v>
      </c>
      <c r="F12">
        <v>0.140599001663893</v>
      </c>
      <c r="G12">
        <v>115.627052514793</v>
      </c>
      <c r="H12">
        <v>2704</v>
      </c>
      <c r="R12" s="5">
        <v>520538406051</v>
      </c>
      <c r="S12" t="s">
        <v>25</v>
      </c>
      <c r="T12">
        <v>240985.38</v>
      </c>
      <c r="U12">
        <v>4298</v>
      </c>
      <c r="V12">
        <v>19861</v>
      </c>
      <c r="W12" s="11">
        <v>0.113639796586275</v>
      </c>
      <c r="X12" s="12">
        <v>106.772432432432</v>
      </c>
      <c r="Y12">
        <v>2257</v>
      </c>
    </row>
    <row r="13" spans="1:25">
      <c r="A13" s="5">
        <v>587015100676</v>
      </c>
      <c r="B13" t="s">
        <v>4</v>
      </c>
      <c r="C13">
        <v>433292.53</v>
      </c>
      <c r="D13">
        <v>10391</v>
      </c>
      <c r="E13">
        <v>20008</v>
      </c>
      <c r="F13">
        <v>0.187225109956018</v>
      </c>
      <c r="G13">
        <v>115.668053924186</v>
      </c>
      <c r="H13">
        <v>3746</v>
      </c>
      <c r="R13" s="5">
        <v>587015100676</v>
      </c>
      <c r="S13" t="s">
        <v>4</v>
      </c>
      <c r="T13">
        <v>108683.77</v>
      </c>
      <c r="U13">
        <v>2476</v>
      </c>
      <c r="V13">
        <v>14790</v>
      </c>
      <c r="W13" s="11">
        <v>0.108722109533469</v>
      </c>
      <c r="X13" s="12">
        <v>67.5894092039801</v>
      </c>
      <c r="Y13">
        <v>1608</v>
      </c>
    </row>
    <row r="14" spans="1:25">
      <c r="A14" s="5">
        <v>42759737847</v>
      </c>
      <c r="B14" t="s">
        <v>39</v>
      </c>
      <c r="C14">
        <v>108762.34</v>
      </c>
      <c r="D14">
        <v>1967</v>
      </c>
      <c r="E14">
        <v>8028</v>
      </c>
      <c r="F14">
        <v>0.132785251619332</v>
      </c>
      <c r="G14">
        <v>102.028461538462</v>
      </c>
      <c r="H14">
        <v>1066</v>
      </c>
      <c r="R14" s="5">
        <v>42759737847</v>
      </c>
      <c r="S14" t="s">
        <v>39</v>
      </c>
      <c r="T14">
        <v>95670.17</v>
      </c>
      <c r="U14">
        <v>1575</v>
      </c>
      <c r="V14">
        <v>8590</v>
      </c>
      <c r="W14" s="11">
        <v>0.123166472642608</v>
      </c>
      <c r="X14" s="12">
        <v>90.4254914933837</v>
      </c>
      <c r="Y14">
        <v>1058</v>
      </c>
    </row>
    <row r="15" spans="1:25">
      <c r="A15" s="5">
        <v>587516703876</v>
      </c>
      <c r="B15" t="s">
        <v>40</v>
      </c>
      <c r="C15">
        <v>527885.44</v>
      </c>
      <c r="D15">
        <v>15364</v>
      </c>
      <c r="E15">
        <v>44437</v>
      </c>
      <c r="F15">
        <v>0.140243490784706</v>
      </c>
      <c r="G15">
        <v>84.705622593068</v>
      </c>
      <c r="H15">
        <v>6232</v>
      </c>
      <c r="R15" s="5">
        <v>587516703876</v>
      </c>
      <c r="S15" t="s">
        <v>40</v>
      </c>
      <c r="T15">
        <v>194798.91</v>
      </c>
      <c r="U15">
        <v>4498</v>
      </c>
      <c r="V15">
        <v>31493</v>
      </c>
      <c r="W15" s="11">
        <v>0.0834471152319563</v>
      </c>
      <c r="X15" s="12">
        <v>74.1243949771689</v>
      </c>
      <c r="Y15">
        <v>2628</v>
      </c>
    </row>
    <row r="16" spans="1:25">
      <c r="A16" s="5">
        <v>40611478319</v>
      </c>
      <c r="B16" t="s">
        <v>45</v>
      </c>
      <c r="C16">
        <v>268891.3</v>
      </c>
      <c r="D16">
        <v>4019</v>
      </c>
      <c r="E16">
        <v>9453</v>
      </c>
      <c r="F16">
        <v>0.144187030572305</v>
      </c>
      <c r="G16">
        <v>197.279016874541</v>
      </c>
      <c r="H16">
        <v>1363</v>
      </c>
      <c r="R16" s="5">
        <v>40611478319</v>
      </c>
      <c r="S16" t="s">
        <v>45</v>
      </c>
      <c r="T16">
        <v>111813.12</v>
      </c>
      <c r="U16">
        <v>1533</v>
      </c>
      <c r="V16">
        <v>8826</v>
      </c>
      <c r="W16" s="11">
        <v>0.115227736233855</v>
      </c>
      <c r="X16" s="12">
        <v>109.94407079646</v>
      </c>
      <c r="Y16">
        <v>1017</v>
      </c>
    </row>
    <row r="17" spans="1:25">
      <c r="A17" s="5">
        <v>598898432532</v>
      </c>
      <c r="B17" t="s">
        <v>41</v>
      </c>
      <c r="C17">
        <v>122420.72</v>
      </c>
      <c r="D17">
        <v>2338</v>
      </c>
      <c r="E17">
        <v>19479</v>
      </c>
      <c r="F17">
        <v>0.0578058421890241</v>
      </c>
      <c r="G17">
        <v>108.721776198934</v>
      </c>
      <c r="H17">
        <v>1126</v>
      </c>
      <c r="R17" s="5">
        <v>598898432532</v>
      </c>
      <c r="S17" t="s">
        <v>41</v>
      </c>
      <c r="T17">
        <v>339769.92</v>
      </c>
      <c r="U17">
        <v>6192</v>
      </c>
      <c r="V17">
        <v>44605</v>
      </c>
      <c r="W17" s="11">
        <v>0.0732653289989911</v>
      </c>
      <c r="X17" s="12">
        <v>103.96876376989</v>
      </c>
      <c r="Y17">
        <v>3268</v>
      </c>
    </row>
    <row r="18" spans="1:25">
      <c r="A18" s="5">
        <v>555055329886</v>
      </c>
      <c r="B18" t="s">
        <v>42</v>
      </c>
      <c r="C18">
        <v>131410.67</v>
      </c>
      <c r="D18">
        <v>3402</v>
      </c>
      <c r="E18">
        <v>9568</v>
      </c>
      <c r="F18">
        <v>0.131897993311037</v>
      </c>
      <c r="G18">
        <v>104.128898573693</v>
      </c>
      <c r="H18">
        <v>1262</v>
      </c>
      <c r="R18" s="5">
        <v>555055329886</v>
      </c>
      <c r="S18" t="s">
        <v>42</v>
      </c>
      <c r="T18">
        <v>126855.63</v>
      </c>
      <c r="U18">
        <v>2535</v>
      </c>
      <c r="V18">
        <v>17956</v>
      </c>
      <c r="W18" s="11">
        <v>0.0950657161951437</v>
      </c>
      <c r="X18" s="12">
        <v>74.3149560632689</v>
      </c>
      <c r="Y18">
        <v>1707</v>
      </c>
    </row>
    <row r="19" spans="1:25">
      <c r="A19" s="5">
        <v>521804256985</v>
      </c>
      <c r="B19" t="s">
        <v>43</v>
      </c>
      <c r="C19">
        <v>11370.51</v>
      </c>
      <c r="D19">
        <v>229</v>
      </c>
      <c r="E19">
        <v>2459</v>
      </c>
      <c r="F19">
        <v>0.0565270435136234</v>
      </c>
      <c r="G19">
        <v>81.8022302158273</v>
      </c>
      <c r="H19">
        <v>139</v>
      </c>
      <c r="R19" s="5">
        <v>521804256985</v>
      </c>
      <c r="S19" t="s">
        <v>43</v>
      </c>
      <c r="T19">
        <v>102488.31</v>
      </c>
      <c r="U19">
        <v>1981</v>
      </c>
      <c r="V19">
        <v>10589</v>
      </c>
      <c r="W19" s="11">
        <v>0.115213901218245</v>
      </c>
      <c r="X19" s="12">
        <v>84.0068114754098</v>
      </c>
      <c r="Y19">
        <v>1220</v>
      </c>
    </row>
    <row r="20" spans="1:25">
      <c r="A20" s="5">
        <v>539854510916</v>
      </c>
      <c r="B20" t="s">
        <v>44</v>
      </c>
      <c r="C20">
        <v>59529.05</v>
      </c>
      <c r="D20">
        <v>1291</v>
      </c>
      <c r="E20">
        <v>4611</v>
      </c>
      <c r="F20">
        <v>0.146172196920408</v>
      </c>
      <c r="G20">
        <v>88.3220326409496</v>
      </c>
      <c r="H20">
        <v>674</v>
      </c>
      <c r="R20" s="5">
        <v>539854510916</v>
      </c>
      <c r="S20" t="s">
        <v>44</v>
      </c>
      <c r="T20">
        <v>102843.58</v>
      </c>
      <c r="U20">
        <v>1939</v>
      </c>
      <c r="V20">
        <v>7866</v>
      </c>
      <c r="W20" s="11">
        <v>0.159038901601831</v>
      </c>
      <c r="X20" s="12">
        <v>82.2090967226219</v>
      </c>
      <c r="Y20">
        <v>1251</v>
      </c>
    </row>
    <row r="21" spans="1:25">
      <c r="A21" s="5">
        <v>559325430280</v>
      </c>
      <c r="B21" t="s">
        <v>243</v>
      </c>
      <c r="C21">
        <v>29128.08</v>
      </c>
      <c r="D21">
        <v>985</v>
      </c>
      <c r="E21">
        <v>1704</v>
      </c>
      <c r="F21">
        <v>0.259976525821596</v>
      </c>
      <c r="G21">
        <v>65.7518735891648</v>
      </c>
      <c r="H21">
        <v>443</v>
      </c>
      <c r="R21" s="5">
        <v>559325430280</v>
      </c>
      <c r="S21" t="s">
        <v>243</v>
      </c>
      <c r="T21">
        <v>18694.17</v>
      </c>
      <c r="U21">
        <v>549</v>
      </c>
      <c r="V21">
        <v>2352</v>
      </c>
      <c r="W21" s="11">
        <v>0.190901360544218</v>
      </c>
      <c r="X21" s="12">
        <v>41.6351224944321</v>
      </c>
      <c r="Y21">
        <v>449</v>
      </c>
    </row>
    <row r="22" spans="1:25">
      <c r="A22" s="5">
        <v>569909827792</v>
      </c>
      <c r="B22" t="s">
        <v>62</v>
      </c>
      <c r="C22">
        <v>39018.99</v>
      </c>
      <c r="D22">
        <v>1617</v>
      </c>
      <c r="E22">
        <v>2629</v>
      </c>
      <c r="F22">
        <v>0.198174210726512</v>
      </c>
      <c r="G22">
        <v>74.8924952015355</v>
      </c>
      <c r="H22">
        <v>521</v>
      </c>
      <c r="R22" s="5">
        <v>569909827792</v>
      </c>
      <c r="S22" t="s">
        <v>62</v>
      </c>
      <c r="T22">
        <v>12511.43</v>
      </c>
      <c r="U22">
        <v>266</v>
      </c>
      <c r="V22">
        <v>2891</v>
      </c>
      <c r="W22" s="11">
        <v>0.049117952265652</v>
      </c>
      <c r="X22" s="12">
        <v>88.108661971831</v>
      </c>
      <c r="Y22">
        <v>142</v>
      </c>
    </row>
    <row r="23" spans="1:25">
      <c r="A23" s="5">
        <v>563834177641</v>
      </c>
      <c r="B23" t="s">
        <v>56</v>
      </c>
      <c r="C23">
        <v>70872.7</v>
      </c>
      <c r="D23">
        <v>486</v>
      </c>
      <c r="E23">
        <v>2335</v>
      </c>
      <c r="F23">
        <v>0.143468950749465</v>
      </c>
      <c r="G23">
        <v>211.560298507463</v>
      </c>
      <c r="H23">
        <v>335</v>
      </c>
      <c r="R23" s="5">
        <v>563834177641</v>
      </c>
      <c r="S23" t="s">
        <v>56</v>
      </c>
      <c r="T23">
        <v>57163</v>
      </c>
      <c r="U23">
        <v>400</v>
      </c>
      <c r="V23">
        <v>2082</v>
      </c>
      <c r="W23" s="11">
        <v>0.1388088376561</v>
      </c>
      <c r="X23" s="12">
        <v>197.795847750865</v>
      </c>
      <c r="Y23">
        <v>289</v>
      </c>
    </row>
    <row r="24" spans="1:25">
      <c r="A24" s="5">
        <v>564135111481</v>
      </c>
      <c r="B24" t="s">
        <v>58</v>
      </c>
      <c r="C24">
        <v>40127.33</v>
      </c>
      <c r="D24">
        <v>347</v>
      </c>
      <c r="E24">
        <v>912</v>
      </c>
      <c r="F24">
        <v>0.221491228070175</v>
      </c>
      <c r="G24">
        <v>198.650148514851</v>
      </c>
      <c r="H24">
        <v>202</v>
      </c>
      <c r="R24" s="5">
        <v>564135111481</v>
      </c>
      <c r="S24" t="s">
        <v>58</v>
      </c>
      <c r="T24">
        <v>25882.22</v>
      </c>
      <c r="U24">
        <v>217</v>
      </c>
      <c r="V24">
        <v>1209</v>
      </c>
      <c r="W24" s="11">
        <v>0.104218362282878</v>
      </c>
      <c r="X24" s="12">
        <v>205.414444444444</v>
      </c>
      <c r="Y24">
        <v>126</v>
      </c>
    </row>
    <row r="25" spans="1:25">
      <c r="A25" s="5">
        <v>559686121121</v>
      </c>
      <c r="B25" t="s">
        <v>76</v>
      </c>
      <c r="C25">
        <v>26513.13</v>
      </c>
      <c r="D25">
        <v>227</v>
      </c>
      <c r="E25">
        <v>864</v>
      </c>
      <c r="F25">
        <v>0.146990740740741</v>
      </c>
      <c r="G25">
        <v>208.764803149606</v>
      </c>
      <c r="H25">
        <v>127</v>
      </c>
      <c r="R25" s="5">
        <v>559686121121</v>
      </c>
      <c r="S25" t="s">
        <v>76</v>
      </c>
      <c r="T25">
        <v>17542.88</v>
      </c>
      <c r="U25">
        <v>149</v>
      </c>
      <c r="V25">
        <v>892</v>
      </c>
      <c r="W25" s="11">
        <v>0.114349775784753</v>
      </c>
      <c r="X25" s="12">
        <v>171.989019607843</v>
      </c>
      <c r="Y25">
        <v>102</v>
      </c>
    </row>
    <row r="26" spans="1:25">
      <c r="A26" s="5">
        <v>555332266949</v>
      </c>
      <c r="B26" t="s">
        <v>47</v>
      </c>
      <c r="C26">
        <v>61047.6</v>
      </c>
      <c r="D26">
        <v>1234</v>
      </c>
      <c r="E26">
        <v>6142</v>
      </c>
      <c r="F26">
        <v>0.11917942038424</v>
      </c>
      <c r="G26">
        <v>83.3983606557377</v>
      </c>
      <c r="H26">
        <v>732</v>
      </c>
      <c r="R26" s="5">
        <v>555332266949</v>
      </c>
      <c r="S26" t="s">
        <v>47</v>
      </c>
      <c r="T26">
        <v>165637.15</v>
      </c>
      <c r="U26">
        <v>3066</v>
      </c>
      <c r="V26">
        <v>21662</v>
      </c>
      <c r="W26" s="11">
        <v>0.0972671036838704</v>
      </c>
      <c r="X26" s="12">
        <v>78.6127906976744</v>
      </c>
      <c r="Y26">
        <v>2107</v>
      </c>
    </row>
    <row r="27" spans="1:25">
      <c r="A27" s="5">
        <v>593225443577</v>
      </c>
      <c r="B27" t="s">
        <v>48</v>
      </c>
      <c r="C27">
        <v>14545.33</v>
      </c>
      <c r="D27">
        <v>334</v>
      </c>
      <c r="E27">
        <v>2679</v>
      </c>
      <c r="F27">
        <v>0.0522583053378126</v>
      </c>
      <c r="G27">
        <v>103.895214285714</v>
      </c>
      <c r="H27">
        <v>140</v>
      </c>
      <c r="R27" s="5">
        <v>593225443577</v>
      </c>
      <c r="S27" t="s">
        <v>48</v>
      </c>
      <c r="T27">
        <v>55473.08</v>
      </c>
      <c r="U27">
        <v>981</v>
      </c>
      <c r="V27">
        <v>10828</v>
      </c>
      <c r="W27" s="11">
        <v>0.0559660140376801</v>
      </c>
      <c r="X27" s="12">
        <v>91.5397359735974</v>
      </c>
      <c r="Y27">
        <v>606</v>
      </c>
    </row>
    <row r="28" spans="1:25">
      <c r="A28" s="5">
        <v>528778018743</v>
      </c>
      <c r="B28" t="s">
        <v>49</v>
      </c>
      <c r="C28">
        <v>73331.95</v>
      </c>
      <c r="D28">
        <v>1523</v>
      </c>
      <c r="E28">
        <v>5352</v>
      </c>
      <c r="F28">
        <v>0.161061285500747</v>
      </c>
      <c r="G28">
        <v>85.07186774942</v>
      </c>
      <c r="H28">
        <v>862</v>
      </c>
      <c r="R28" s="5">
        <v>528778018743</v>
      </c>
      <c r="S28" t="s">
        <v>49</v>
      </c>
      <c r="T28">
        <v>135381.13</v>
      </c>
      <c r="U28">
        <v>2540</v>
      </c>
      <c r="V28">
        <v>8988</v>
      </c>
      <c r="W28" s="11">
        <v>0.172897196261682</v>
      </c>
      <c r="X28" s="12">
        <v>87.1178442728443</v>
      </c>
      <c r="Y28">
        <v>1554</v>
      </c>
    </row>
    <row r="29" spans="1:25">
      <c r="A29" s="5">
        <v>526145930115</v>
      </c>
      <c r="B29" t="s">
        <v>51</v>
      </c>
      <c r="C29">
        <v>9114.82</v>
      </c>
      <c r="D29">
        <v>142</v>
      </c>
      <c r="E29">
        <v>1034</v>
      </c>
      <c r="F29">
        <v>0.0822050290135397</v>
      </c>
      <c r="G29">
        <v>107.233176470588</v>
      </c>
      <c r="H29">
        <v>85</v>
      </c>
      <c r="R29" s="5">
        <v>526145930115</v>
      </c>
      <c r="S29" t="s">
        <v>51</v>
      </c>
      <c r="T29">
        <v>14723.33</v>
      </c>
      <c r="U29">
        <v>235</v>
      </c>
      <c r="V29">
        <v>1920</v>
      </c>
      <c r="W29" s="11">
        <v>0.0822916666666667</v>
      </c>
      <c r="X29" s="12">
        <v>93.1856329113924</v>
      </c>
      <c r="Y29">
        <v>158</v>
      </c>
    </row>
    <row r="30" spans="1:25">
      <c r="A30" s="5">
        <v>535688693680</v>
      </c>
      <c r="B30" t="s">
        <v>52</v>
      </c>
      <c r="C30">
        <v>16049.12</v>
      </c>
      <c r="D30">
        <v>228</v>
      </c>
      <c r="E30">
        <v>2341</v>
      </c>
      <c r="F30">
        <v>0.0640751815463477</v>
      </c>
      <c r="G30">
        <v>106.994133333333</v>
      </c>
      <c r="H30">
        <v>150</v>
      </c>
      <c r="R30" s="5">
        <v>535688693680</v>
      </c>
      <c r="S30" t="s">
        <v>52</v>
      </c>
      <c r="T30">
        <v>26594.79</v>
      </c>
      <c r="U30">
        <v>383</v>
      </c>
      <c r="V30">
        <v>2384</v>
      </c>
      <c r="W30" s="11">
        <v>0.119127516778523</v>
      </c>
      <c r="X30" s="12">
        <v>93.6436267605634</v>
      </c>
      <c r="Y30">
        <v>284</v>
      </c>
    </row>
    <row r="31" spans="1:25">
      <c r="A31" s="5">
        <v>563835009431</v>
      </c>
      <c r="B31" t="s">
        <v>53</v>
      </c>
      <c r="C31">
        <v>12426.98</v>
      </c>
      <c r="D31">
        <v>172</v>
      </c>
      <c r="E31">
        <v>1143</v>
      </c>
      <c r="F31">
        <v>0.110236220472441</v>
      </c>
      <c r="G31">
        <v>98.6268253968254</v>
      </c>
      <c r="H31">
        <v>126</v>
      </c>
      <c r="R31" s="5">
        <v>563835009431</v>
      </c>
      <c r="S31" t="s">
        <v>53</v>
      </c>
      <c r="T31">
        <v>21677.14</v>
      </c>
      <c r="U31">
        <v>290</v>
      </c>
      <c r="V31">
        <v>1910</v>
      </c>
      <c r="W31" s="11">
        <v>0.112565445026178</v>
      </c>
      <c r="X31" s="12">
        <v>100.823906976744</v>
      </c>
      <c r="Y31">
        <v>215</v>
      </c>
    </row>
    <row r="32" spans="1:25">
      <c r="A32" s="5">
        <v>592049049728</v>
      </c>
      <c r="B32" t="s">
        <v>54</v>
      </c>
      <c r="C32">
        <v>24204.62</v>
      </c>
      <c r="D32">
        <v>576</v>
      </c>
      <c r="E32">
        <v>6520</v>
      </c>
      <c r="F32">
        <v>0.0549079754601227</v>
      </c>
      <c r="G32">
        <v>67.6106703910614</v>
      </c>
      <c r="H32">
        <v>358</v>
      </c>
      <c r="R32" s="5">
        <v>592049049728</v>
      </c>
      <c r="S32" t="s">
        <v>54</v>
      </c>
      <c r="T32">
        <v>15145.73</v>
      </c>
      <c r="U32">
        <v>320</v>
      </c>
      <c r="V32">
        <v>2528</v>
      </c>
      <c r="W32" s="11">
        <v>0.0921677215189873</v>
      </c>
      <c r="X32" s="12">
        <v>65.0031330472103</v>
      </c>
      <c r="Y32">
        <v>233</v>
      </c>
    </row>
    <row r="33" spans="1:25">
      <c r="A33" s="5">
        <v>527990951359</v>
      </c>
      <c r="B33" t="s">
        <v>55</v>
      </c>
      <c r="C33">
        <v>15932.85</v>
      </c>
      <c r="D33">
        <v>330</v>
      </c>
      <c r="E33">
        <v>748</v>
      </c>
      <c r="F33">
        <v>0.169786096256685</v>
      </c>
      <c r="G33">
        <v>125.455511811024</v>
      </c>
      <c r="H33">
        <v>127</v>
      </c>
      <c r="R33" s="5">
        <v>527990951359</v>
      </c>
      <c r="S33" t="s">
        <v>55</v>
      </c>
      <c r="T33">
        <v>24606.36</v>
      </c>
      <c r="U33">
        <v>431</v>
      </c>
      <c r="V33">
        <v>1020</v>
      </c>
      <c r="W33" s="11">
        <v>0.282352941176471</v>
      </c>
      <c r="X33" s="12">
        <v>85.43875</v>
      </c>
      <c r="Y33">
        <v>288</v>
      </c>
    </row>
    <row r="34" spans="1:25">
      <c r="A34" s="5">
        <v>599279018544</v>
      </c>
      <c r="B34" t="s">
        <v>60</v>
      </c>
      <c r="C34">
        <v>18275.07</v>
      </c>
      <c r="D34">
        <v>495</v>
      </c>
      <c r="E34">
        <v>1872</v>
      </c>
      <c r="F34">
        <v>0.107905982905983</v>
      </c>
      <c r="G34">
        <v>90.4706435643564</v>
      </c>
      <c r="H34">
        <v>202</v>
      </c>
      <c r="R34" s="5">
        <v>599279018544</v>
      </c>
      <c r="S34" t="s">
        <v>60</v>
      </c>
      <c r="T34">
        <v>12933.25</v>
      </c>
      <c r="U34">
        <v>242</v>
      </c>
      <c r="V34">
        <v>8493</v>
      </c>
      <c r="W34" s="11">
        <v>0.021311668432827</v>
      </c>
      <c r="X34" s="12">
        <v>71.4544198895028</v>
      </c>
      <c r="Y34">
        <v>181</v>
      </c>
    </row>
    <row r="35" spans="1:25">
      <c r="A35" s="5">
        <v>613513119392</v>
      </c>
      <c r="B35" t="s">
        <v>61</v>
      </c>
      <c r="C35">
        <v>310886.4</v>
      </c>
      <c r="D35">
        <v>6402</v>
      </c>
      <c r="E35">
        <v>11615</v>
      </c>
      <c r="F35">
        <v>0.136891950064572</v>
      </c>
      <c r="G35">
        <v>195.526037735849</v>
      </c>
      <c r="H35">
        <v>1590</v>
      </c>
      <c r="R35" s="5">
        <v>613513119392</v>
      </c>
      <c r="S35" t="s">
        <v>61</v>
      </c>
      <c r="T35">
        <v>0</v>
      </c>
      <c r="U35">
        <v>0</v>
      </c>
      <c r="V35">
        <v>0</v>
      </c>
      <c r="W35" s="11" t="e">
        <v>#DIV/0!</v>
      </c>
      <c r="X35" s="12" t="e">
        <v>#DIV/0!</v>
      </c>
      <c r="Y35">
        <v>0</v>
      </c>
    </row>
    <row r="36" spans="1:25">
      <c r="A36" s="5">
        <v>593809413272</v>
      </c>
      <c r="B36" t="s">
        <v>66</v>
      </c>
      <c r="C36">
        <v>189.7</v>
      </c>
      <c r="D36">
        <v>3</v>
      </c>
      <c r="E36">
        <v>40</v>
      </c>
      <c r="F36">
        <v>0.025</v>
      </c>
      <c r="G36">
        <v>189.7</v>
      </c>
      <c r="H36">
        <v>1</v>
      </c>
      <c r="R36" s="5">
        <v>593809413272</v>
      </c>
      <c r="S36" t="s">
        <v>66</v>
      </c>
      <c r="T36">
        <v>4256.87</v>
      </c>
      <c r="U36">
        <v>70</v>
      </c>
      <c r="V36">
        <v>6800</v>
      </c>
      <c r="W36" s="11">
        <v>0.0102941176470588</v>
      </c>
      <c r="X36" s="12">
        <v>60.8124285714286</v>
      </c>
      <c r="Y36">
        <v>70</v>
      </c>
    </row>
    <row r="37" spans="1:25">
      <c r="A37" s="5">
        <v>538927350752</v>
      </c>
      <c r="B37" t="s">
        <v>72</v>
      </c>
      <c r="C37">
        <v>7926.48</v>
      </c>
      <c r="D37">
        <v>197</v>
      </c>
      <c r="E37">
        <v>1228</v>
      </c>
      <c r="F37">
        <v>0.110749185667752</v>
      </c>
      <c r="G37">
        <v>58.2829411764706</v>
      </c>
      <c r="H37">
        <v>136</v>
      </c>
      <c r="R37" s="5">
        <v>538927350752</v>
      </c>
      <c r="S37" t="s">
        <v>72</v>
      </c>
      <c r="T37">
        <v>3476.04</v>
      </c>
      <c r="U37">
        <v>81</v>
      </c>
      <c r="V37">
        <v>695</v>
      </c>
      <c r="W37" s="11">
        <v>0.0920863309352518</v>
      </c>
      <c r="X37" s="12">
        <v>54.313125</v>
      </c>
      <c r="Y37">
        <v>64</v>
      </c>
    </row>
    <row r="38" spans="1:25">
      <c r="A38" s="5">
        <v>599148365406</v>
      </c>
      <c r="B38" t="s">
        <v>73</v>
      </c>
      <c r="C38">
        <v>14982.66</v>
      </c>
      <c r="D38">
        <v>346</v>
      </c>
      <c r="E38">
        <v>1269</v>
      </c>
      <c r="F38">
        <v>0.168636721828211</v>
      </c>
      <c r="G38">
        <v>70.0124299065421</v>
      </c>
      <c r="H38">
        <v>214</v>
      </c>
      <c r="R38" s="5">
        <v>599148365406</v>
      </c>
      <c r="S38" t="s">
        <v>73</v>
      </c>
      <c r="T38">
        <v>30763.54</v>
      </c>
      <c r="U38">
        <v>747</v>
      </c>
      <c r="V38">
        <v>11067</v>
      </c>
      <c r="W38" s="11">
        <v>0.0559320502394506</v>
      </c>
      <c r="X38" s="12">
        <v>49.6987722132472</v>
      </c>
      <c r="Y38">
        <v>619</v>
      </c>
    </row>
    <row r="39" spans="1:25">
      <c r="A39" s="5">
        <v>524754970729</v>
      </c>
      <c r="B39" t="s">
        <v>74</v>
      </c>
      <c r="C39">
        <v>6493.2</v>
      </c>
      <c r="D39">
        <v>193</v>
      </c>
      <c r="E39">
        <v>1468</v>
      </c>
      <c r="F39">
        <v>0.0660762942779292</v>
      </c>
      <c r="G39">
        <v>66.940206185567</v>
      </c>
      <c r="H39">
        <v>97</v>
      </c>
      <c r="R39" s="5">
        <v>524754970729</v>
      </c>
      <c r="S39" t="s">
        <v>74</v>
      </c>
      <c r="T39">
        <v>13055.74</v>
      </c>
      <c r="U39">
        <v>384</v>
      </c>
      <c r="V39">
        <v>2506</v>
      </c>
      <c r="W39" s="11">
        <v>0.0841979249800479</v>
      </c>
      <c r="X39" s="12">
        <v>61.8755450236967</v>
      </c>
      <c r="Y39">
        <v>211</v>
      </c>
    </row>
    <row r="40" spans="1:25">
      <c r="A40" s="5">
        <v>562374577568</v>
      </c>
      <c r="B40" t="s">
        <v>75</v>
      </c>
      <c r="C40">
        <v>734</v>
      </c>
      <c r="D40">
        <v>16</v>
      </c>
      <c r="E40">
        <v>146</v>
      </c>
      <c r="F40">
        <v>0.0547945205479452</v>
      </c>
      <c r="G40">
        <v>91.75</v>
      </c>
      <c r="H40">
        <v>8</v>
      </c>
      <c r="R40" s="5">
        <v>562374577568</v>
      </c>
      <c r="S40" t="s">
        <v>75</v>
      </c>
      <c r="T40">
        <v>21724.62</v>
      </c>
      <c r="U40">
        <v>445</v>
      </c>
      <c r="V40">
        <v>2178</v>
      </c>
      <c r="W40" s="11">
        <v>0.142332415059688</v>
      </c>
      <c r="X40" s="12">
        <v>70.0794193548387</v>
      </c>
      <c r="Y40">
        <v>310</v>
      </c>
    </row>
    <row r="41" spans="1:25">
      <c r="A41" s="5">
        <v>621584076904</v>
      </c>
      <c r="B41" t="s">
        <v>105</v>
      </c>
      <c r="C41">
        <v>13393.51</v>
      </c>
      <c r="D41">
        <v>257</v>
      </c>
      <c r="E41">
        <v>5282</v>
      </c>
      <c r="F41">
        <v>0.0295342673229837</v>
      </c>
      <c r="G41">
        <v>85.8558333333333</v>
      </c>
      <c r="H41">
        <v>156</v>
      </c>
      <c r="R41" s="5">
        <v>621584076904</v>
      </c>
      <c r="S41" t="s">
        <v>105</v>
      </c>
      <c r="T41">
        <v>0</v>
      </c>
      <c r="U41">
        <v>0</v>
      </c>
      <c r="V41">
        <v>0</v>
      </c>
      <c r="W41" s="11" t="e">
        <v>#DIV/0!</v>
      </c>
      <c r="X41" s="12" t="e">
        <v>#DIV/0!</v>
      </c>
      <c r="Y41">
        <v>0</v>
      </c>
    </row>
    <row r="42" spans="1:25">
      <c r="A42" s="5">
        <v>624636128578</v>
      </c>
      <c r="B42" t="s">
        <v>106</v>
      </c>
      <c r="C42">
        <v>2222.89</v>
      </c>
      <c r="D42">
        <v>44</v>
      </c>
      <c r="E42">
        <v>228</v>
      </c>
      <c r="F42">
        <v>0.131578947368421</v>
      </c>
      <c r="G42">
        <v>74.0963333333333</v>
      </c>
      <c r="H42">
        <v>30</v>
      </c>
      <c r="R42" s="5">
        <v>624636128578</v>
      </c>
      <c r="S42" t="s">
        <v>106</v>
      </c>
      <c r="T42">
        <v>0</v>
      </c>
      <c r="U42">
        <v>0</v>
      </c>
      <c r="V42">
        <v>0</v>
      </c>
      <c r="W42" s="11" t="e">
        <v>#DIV/0!</v>
      </c>
      <c r="X42" s="12" t="e">
        <v>#DIV/0!</v>
      </c>
      <c r="Y42">
        <v>0</v>
      </c>
    </row>
    <row r="43" spans="1:25">
      <c r="A43" s="5">
        <v>589377945837</v>
      </c>
      <c r="B43" t="s">
        <v>15</v>
      </c>
      <c r="C43">
        <v>44412.18</v>
      </c>
      <c r="D43">
        <v>1369</v>
      </c>
      <c r="E43">
        <v>6835</v>
      </c>
      <c r="F43">
        <v>0.0984637893196781</v>
      </c>
      <c r="G43">
        <v>65.991352154532</v>
      </c>
      <c r="H43">
        <v>673</v>
      </c>
      <c r="R43" s="5">
        <v>589377945837</v>
      </c>
      <c r="S43" t="s">
        <v>15</v>
      </c>
      <c r="T43">
        <v>51169.37</v>
      </c>
      <c r="U43">
        <v>1599</v>
      </c>
      <c r="V43">
        <v>14146</v>
      </c>
      <c r="W43" s="11">
        <v>0.0918987699703096</v>
      </c>
      <c r="X43" s="12">
        <v>39.3610538461539</v>
      </c>
      <c r="Y43">
        <v>1300</v>
      </c>
    </row>
    <row r="44" spans="1:25">
      <c r="A44" s="5">
        <v>562674596108</v>
      </c>
      <c r="B44" t="s">
        <v>17</v>
      </c>
      <c r="C44">
        <v>21755.99</v>
      </c>
      <c r="D44">
        <v>665</v>
      </c>
      <c r="E44">
        <v>1179</v>
      </c>
      <c r="F44">
        <v>0.267175572519084</v>
      </c>
      <c r="G44">
        <v>69.0666349206349</v>
      </c>
      <c r="H44">
        <v>315</v>
      </c>
      <c r="R44" s="5">
        <v>562674596108</v>
      </c>
      <c r="S44" t="s">
        <v>17</v>
      </c>
      <c r="T44">
        <v>23361.69</v>
      </c>
      <c r="U44">
        <v>661</v>
      </c>
      <c r="V44">
        <v>3778</v>
      </c>
      <c r="W44" s="11">
        <v>0.119640021175225</v>
      </c>
      <c r="X44" s="12">
        <v>51.6851548672566</v>
      </c>
      <c r="Y44">
        <v>452</v>
      </c>
    </row>
    <row r="45" spans="1:25">
      <c r="A45" s="5">
        <v>596986065929</v>
      </c>
      <c r="B45" t="s">
        <v>19</v>
      </c>
      <c r="C45">
        <v>11746.56</v>
      </c>
      <c r="D45">
        <v>432</v>
      </c>
      <c r="E45">
        <v>1200</v>
      </c>
      <c r="F45">
        <v>0.158333333333333</v>
      </c>
      <c r="G45">
        <v>61.824</v>
      </c>
      <c r="H45">
        <v>190</v>
      </c>
      <c r="R45" s="5">
        <v>596986065929</v>
      </c>
      <c r="S45" t="s">
        <v>19</v>
      </c>
      <c r="T45">
        <v>6496.41</v>
      </c>
      <c r="U45">
        <v>195</v>
      </c>
      <c r="V45">
        <v>1493</v>
      </c>
      <c r="W45" s="11">
        <v>0.104487608841259</v>
      </c>
      <c r="X45" s="12">
        <v>41.6436538461538</v>
      </c>
      <c r="Y45">
        <v>156</v>
      </c>
    </row>
    <row r="46" spans="1:25">
      <c r="A46" s="5">
        <v>589851591771</v>
      </c>
      <c r="B46" t="s">
        <v>64</v>
      </c>
      <c r="C46">
        <v>57316.73</v>
      </c>
      <c r="D46">
        <v>1875</v>
      </c>
      <c r="E46">
        <v>4404</v>
      </c>
      <c r="F46">
        <v>0.180517711171662</v>
      </c>
      <c r="G46">
        <v>72.0965157232704</v>
      </c>
      <c r="H46">
        <v>795</v>
      </c>
      <c r="R46" s="5">
        <v>589851591771</v>
      </c>
      <c r="S46" t="s">
        <v>64</v>
      </c>
      <c r="T46">
        <v>9230.78</v>
      </c>
      <c r="U46">
        <v>229</v>
      </c>
      <c r="V46">
        <v>1728</v>
      </c>
      <c r="W46" s="11">
        <v>0.108796296296296</v>
      </c>
      <c r="X46" s="12">
        <v>49.0998936170213</v>
      </c>
      <c r="Y46">
        <v>188</v>
      </c>
    </row>
    <row r="47" spans="1:25">
      <c r="A47" s="5">
        <v>592889713507</v>
      </c>
      <c r="B47" t="s">
        <v>70</v>
      </c>
      <c r="C47">
        <v>5289.54</v>
      </c>
      <c r="D47">
        <v>151</v>
      </c>
      <c r="E47">
        <v>444</v>
      </c>
      <c r="F47">
        <v>0.18018018018018</v>
      </c>
      <c r="G47">
        <v>66.11925</v>
      </c>
      <c r="H47">
        <v>80</v>
      </c>
      <c r="R47" s="5">
        <v>592889713507</v>
      </c>
      <c r="S47" t="s">
        <v>70</v>
      </c>
      <c r="T47">
        <v>4902.2</v>
      </c>
      <c r="U47">
        <v>131</v>
      </c>
      <c r="V47">
        <v>2394</v>
      </c>
      <c r="W47" s="11">
        <v>0.0480367585630743</v>
      </c>
      <c r="X47" s="12">
        <v>42.6278260869565</v>
      </c>
      <c r="Y47">
        <v>115</v>
      </c>
    </row>
    <row r="48" spans="1:25">
      <c r="A48" s="5">
        <v>573035985548</v>
      </c>
      <c r="B48" t="s">
        <v>77</v>
      </c>
      <c r="C48">
        <v>88828.01</v>
      </c>
      <c r="D48">
        <v>2380</v>
      </c>
      <c r="E48">
        <v>5306</v>
      </c>
      <c r="F48">
        <v>0.253486618921975</v>
      </c>
      <c r="G48">
        <v>66.0431301115242</v>
      </c>
      <c r="H48">
        <v>1345</v>
      </c>
      <c r="R48" s="5">
        <v>573035985548</v>
      </c>
      <c r="S48" t="s">
        <v>77</v>
      </c>
      <c r="T48">
        <v>83696.39</v>
      </c>
      <c r="U48">
        <v>2377</v>
      </c>
      <c r="V48">
        <v>6505</v>
      </c>
      <c r="W48" s="11">
        <v>0.275941583397387</v>
      </c>
      <c r="X48" s="12">
        <v>46.6275153203343</v>
      </c>
      <c r="Y48">
        <v>1795</v>
      </c>
    </row>
    <row r="49" spans="1:25">
      <c r="A49" s="5">
        <v>628767299363</v>
      </c>
      <c r="B49" t="s">
        <v>523</v>
      </c>
      <c r="C49">
        <v>2725.37</v>
      </c>
      <c r="D49">
        <v>58</v>
      </c>
      <c r="E49">
        <v>529</v>
      </c>
      <c r="F49">
        <v>0.0737240075614367</v>
      </c>
      <c r="G49">
        <v>69.881282051282</v>
      </c>
      <c r="H49">
        <v>39</v>
      </c>
      <c r="R49" s="5">
        <v>628767299363</v>
      </c>
      <c r="S49" t="s">
        <v>523</v>
      </c>
      <c r="T49">
        <v>0</v>
      </c>
      <c r="U49">
        <v>0</v>
      </c>
      <c r="V49">
        <v>0</v>
      </c>
      <c r="W49" s="11" t="e">
        <v>#DIV/0!</v>
      </c>
      <c r="X49" s="12" t="e">
        <v>#DIV/0!</v>
      </c>
      <c r="Y49">
        <v>0</v>
      </c>
    </row>
    <row r="50" spans="1:25">
      <c r="A50" s="5">
        <v>577184412748</v>
      </c>
      <c r="B50" t="s">
        <v>11</v>
      </c>
      <c r="C50">
        <v>63159.24</v>
      </c>
      <c r="D50">
        <v>2074</v>
      </c>
      <c r="E50">
        <v>7386</v>
      </c>
      <c r="F50">
        <v>0.128350934199838</v>
      </c>
      <c r="G50">
        <v>66.6236708860759</v>
      </c>
      <c r="H50">
        <v>948</v>
      </c>
      <c r="R50" s="5">
        <v>577184412748</v>
      </c>
      <c r="S50" t="s">
        <v>11</v>
      </c>
      <c r="T50">
        <v>52376.84</v>
      </c>
      <c r="U50">
        <v>1389</v>
      </c>
      <c r="V50">
        <v>11677</v>
      </c>
      <c r="W50" s="11">
        <v>0.0864091804401816</v>
      </c>
      <c r="X50" s="12">
        <v>51.9096531219029</v>
      </c>
      <c r="Y50">
        <v>1009</v>
      </c>
    </row>
    <row r="51" spans="1:25">
      <c r="A51" s="5">
        <v>574520036128</v>
      </c>
      <c r="B51" t="s">
        <v>91</v>
      </c>
      <c r="C51">
        <v>71719.85</v>
      </c>
      <c r="D51">
        <v>1990</v>
      </c>
      <c r="E51">
        <v>4596</v>
      </c>
      <c r="F51">
        <v>0.240426457789382</v>
      </c>
      <c r="G51">
        <v>64.9048416289593</v>
      </c>
      <c r="H51">
        <v>1105</v>
      </c>
      <c r="R51" s="5">
        <v>574520036128</v>
      </c>
      <c r="S51" t="s">
        <v>91</v>
      </c>
      <c r="T51">
        <v>50467.29</v>
      </c>
      <c r="U51">
        <v>1363</v>
      </c>
      <c r="V51">
        <v>5518</v>
      </c>
      <c r="W51" s="11">
        <v>0.127582457412106</v>
      </c>
      <c r="X51" s="12">
        <v>71.6864914772727</v>
      </c>
      <c r="Y51">
        <v>704</v>
      </c>
    </row>
    <row r="52" spans="1:25">
      <c r="A52" s="5">
        <v>602881179663</v>
      </c>
      <c r="B52" t="s">
        <v>69</v>
      </c>
      <c r="C52">
        <v>382851.33</v>
      </c>
      <c r="D52">
        <v>8005</v>
      </c>
      <c r="E52">
        <v>15214</v>
      </c>
      <c r="F52">
        <v>0.113513868805048</v>
      </c>
      <c r="G52">
        <v>221.685773016792</v>
      </c>
      <c r="H52">
        <v>1727</v>
      </c>
      <c r="R52" s="5">
        <v>602881179663</v>
      </c>
      <c r="S52" t="s">
        <v>69</v>
      </c>
      <c r="T52">
        <v>0</v>
      </c>
      <c r="U52">
        <v>0</v>
      </c>
      <c r="V52">
        <v>0</v>
      </c>
      <c r="W52" s="11" t="e">
        <v>#DIV/0!</v>
      </c>
      <c r="X52" s="12" t="e">
        <v>#DIV/0!</v>
      </c>
      <c r="Y52">
        <v>0</v>
      </c>
    </row>
    <row r="53" spans="1:25">
      <c r="A53" s="5">
        <v>528047181291</v>
      </c>
      <c r="B53" t="s">
        <v>82</v>
      </c>
      <c r="C53">
        <v>2540.75</v>
      </c>
      <c r="D53">
        <v>63</v>
      </c>
      <c r="E53">
        <v>304</v>
      </c>
      <c r="F53">
        <v>0.118421052631579</v>
      </c>
      <c r="G53">
        <v>70.5763888888889</v>
      </c>
      <c r="H53">
        <v>36</v>
      </c>
      <c r="R53" s="5">
        <v>528047181291</v>
      </c>
      <c r="S53" t="s">
        <v>82</v>
      </c>
      <c r="T53">
        <v>1985.94</v>
      </c>
      <c r="U53">
        <v>46</v>
      </c>
      <c r="V53">
        <v>347</v>
      </c>
      <c r="W53" s="11">
        <v>0.121037463976945</v>
      </c>
      <c r="X53" s="12">
        <v>47.2842857142857</v>
      </c>
      <c r="Y53">
        <v>42</v>
      </c>
    </row>
    <row r="54" spans="1:25">
      <c r="A54" s="5">
        <v>601890751194</v>
      </c>
      <c r="B54" t="s">
        <v>67</v>
      </c>
      <c r="C54">
        <v>1506.13</v>
      </c>
      <c r="D54">
        <v>49</v>
      </c>
      <c r="E54">
        <v>549</v>
      </c>
      <c r="F54">
        <v>0.0418943533697632</v>
      </c>
      <c r="G54">
        <v>65.4839130434783</v>
      </c>
      <c r="H54">
        <v>23</v>
      </c>
      <c r="R54" s="5">
        <v>601890751194</v>
      </c>
      <c r="S54" t="s">
        <v>67</v>
      </c>
      <c r="T54">
        <v>0</v>
      </c>
      <c r="U54">
        <v>0</v>
      </c>
      <c r="V54">
        <v>0</v>
      </c>
      <c r="W54" s="11" t="e">
        <v>#DIV/0!</v>
      </c>
      <c r="X54" s="12" t="e">
        <v>#DIV/0!</v>
      </c>
      <c r="Y54">
        <v>0</v>
      </c>
    </row>
    <row r="55" spans="1:25">
      <c r="A55" s="5">
        <v>604021319220</v>
      </c>
      <c r="B55" t="s">
        <v>13</v>
      </c>
      <c r="C55">
        <v>7776.19</v>
      </c>
      <c r="D55">
        <v>130</v>
      </c>
      <c r="E55">
        <v>693</v>
      </c>
      <c r="F55">
        <v>0.122655122655123</v>
      </c>
      <c r="G55">
        <v>91.4845882352941</v>
      </c>
      <c r="H55">
        <v>85</v>
      </c>
      <c r="R55" s="5">
        <v>604021319220</v>
      </c>
      <c r="S55" t="s">
        <v>13</v>
      </c>
      <c r="T55">
        <v>1597.63</v>
      </c>
      <c r="U55">
        <v>23</v>
      </c>
      <c r="V55">
        <v>342</v>
      </c>
      <c r="W55" s="11">
        <v>0.0584795321637427</v>
      </c>
      <c r="X55" s="12">
        <v>79.8815</v>
      </c>
      <c r="Y55">
        <v>20</v>
      </c>
    </row>
    <row r="56" spans="1:25">
      <c r="A56" s="5">
        <v>539325022308</v>
      </c>
      <c r="B56" t="s">
        <v>46</v>
      </c>
      <c r="C56">
        <v>113784.02</v>
      </c>
      <c r="D56">
        <v>1621</v>
      </c>
      <c r="E56">
        <v>9505</v>
      </c>
      <c r="F56">
        <v>0.115412940557601</v>
      </c>
      <c r="G56">
        <v>103.72289881495</v>
      </c>
      <c r="H56">
        <v>1097</v>
      </c>
      <c r="R56" s="5">
        <v>539325022308</v>
      </c>
      <c r="S56" t="s">
        <v>46</v>
      </c>
      <c r="T56">
        <v>53262.66</v>
      </c>
      <c r="U56">
        <v>742</v>
      </c>
      <c r="V56">
        <v>3925</v>
      </c>
      <c r="W56" s="11">
        <v>0.13656050955414</v>
      </c>
      <c r="X56" s="12">
        <v>99.3706343283582</v>
      </c>
      <c r="Y56">
        <v>536</v>
      </c>
    </row>
    <row r="57" spans="1:25">
      <c r="A57" s="5">
        <v>538263950177</v>
      </c>
      <c r="B57" t="s">
        <v>104</v>
      </c>
      <c r="C57">
        <v>116471.66</v>
      </c>
      <c r="D57">
        <v>820</v>
      </c>
      <c r="E57">
        <v>5360</v>
      </c>
      <c r="F57">
        <v>0.135820895522388</v>
      </c>
      <c r="G57">
        <v>159.988543956044</v>
      </c>
      <c r="H57">
        <v>728</v>
      </c>
      <c r="R57" s="5">
        <v>538263950177</v>
      </c>
      <c r="S57" t="s">
        <v>104</v>
      </c>
      <c r="T57">
        <v>214145.82</v>
      </c>
      <c r="U57">
        <v>1529</v>
      </c>
      <c r="V57">
        <v>11332</v>
      </c>
      <c r="W57" s="11">
        <v>0.123632192022591</v>
      </c>
      <c r="X57" s="12">
        <v>152.852119914347</v>
      </c>
      <c r="Y57">
        <v>1401</v>
      </c>
    </row>
    <row r="58" spans="1:25">
      <c r="A58" s="5">
        <v>541918489832</v>
      </c>
      <c r="B58" t="s">
        <v>102</v>
      </c>
      <c r="C58">
        <v>16793.78</v>
      </c>
      <c r="D58">
        <v>424</v>
      </c>
      <c r="E58">
        <v>1115</v>
      </c>
      <c r="F58">
        <v>0.235874439461883</v>
      </c>
      <c r="G58">
        <v>63.8546768060836</v>
      </c>
      <c r="H58">
        <v>263</v>
      </c>
      <c r="R58" s="5">
        <v>541918489832</v>
      </c>
      <c r="S58" t="s">
        <v>102</v>
      </c>
      <c r="T58">
        <v>4821.31</v>
      </c>
      <c r="U58">
        <v>124</v>
      </c>
      <c r="V58">
        <v>916</v>
      </c>
      <c r="W58" s="11">
        <v>0.112445414847162</v>
      </c>
      <c r="X58" s="12">
        <v>46.8088349514563</v>
      </c>
      <c r="Y58">
        <v>103</v>
      </c>
    </row>
    <row r="59" spans="1:25">
      <c r="A59" s="5">
        <v>538349196723</v>
      </c>
      <c r="B59" t="s">
        <v>89</v>
      </c>
      <c r="C59">
        <v>17940.9</v>
      </c>
      <c r="D59">
        <v>124</v>
      </c>
      <c r="E59">
        <v>1145</v>
      </c>
      <c r="F59">
        <v>0.096943231441048</v>
      </c>
      <c r="G59">
        <v>161.62972972973</v>
      </c>
      <c r="H59">
        <v>111</v>
      </c>
      <c r="R59" s="5">
        <v>538349196723</v>
      </c>
      <c r="S59" t="s">
        <v>89</v>
      </c>
      <c r="T59">
        <v>37174.48</v>
      </c>
      <c r="U59">
        <v>255</v>
      </c>
      <c r="V59">
        <v>1939</v>
      </c>
      <c r="W59" s="11">
        <v>0.109850438370294</v>
      </c>
      <c r="X59" s="12">
        <v>174.528075117371</v>
      </c>
      <c r="Y59">
        <v>213</v>
      </c>
    </row>
    <row r="60" spans="1:25">
      <c r="A60" s="5">
        <v>538305797734</v>
      </c>
      <c r="B60" t="s">
        <v>103</v>
      </c>
      <c r="C60">
        <v>31702.02</v>
      </c>
      <c r="D60">
        <v>238</v>
      </c>
      <c r="E60">
        <v>1634</v>
      </c>
      <c r="F60">
        <v>0.119339045287638</v>
      </c>
      <c r="G60">
        <v>162.574461538462</v>
      </c>
      <c r="H60">
        <v>195</v>
      </c>
      <c r="R60" s="5">
        <v>538305797734</v>
      </c>
      <c r="S60" t="s">
        <v>103</v>
      </c>
      <c r="T60">
        <v>85416.91</v>
      </c>
      <c r="U60">
        <v>650</v>
      </c>
      <c r="V60">
        <v>5761</v>
      </c>
      <c r="W60" s="11">
        <v>0.0980732511716716</v>
      </c>
      <c r="X60" s="12">
        <v>151.180371681416</v>
      </c>
      <c r="Y60">
        <v>565</v>
      </c>
    </row>
    <row r="61" spans="1:25">
      <c r="A61" s="5">
        <v>538266122146</v>
      </c>
      <c r="B61" t="s">
        <v>94</v>
      </c>
      <c r="C61">
        <v>3834.12</v>
      </c>
      <c r="D61">
        <v>40</v>
      </c>
      <c r="E61">
        <v>120</v>
      </c>
      <c r="F61">
        <v>0.133333333333333</v>
      </c>
      <c r="G61">
        <v>239.6325</v>
      </c>
      <c r="H61">
        <v>16</v>
      </c>
      <c r="R61" s="5">
        <v>538266122146</v>
      </c>
      <c r="S61" t="s">
        <v>94</v>
      </c>
      <c r="T61">
        <v>10250.74</v>
      </c>
      <c r="U61">
        <v>118</v>
      </c>
      <c r="V61">
        <v>270</v>
      </c>
      <c r="W61" s="11">
        <v>0.203703703703704</v>
      </c>
      <c r="X61" s="12">
        <v>186.377090909091</v>
      </c>
      <c r="Y61">
        <v>55</v>
      </c>
    </row>
    <row r="62" spans="1:25">
      <c r="A62" s="5">
        <v>528033190141</v>
      </c>
      <c r="B62" t="s">
        <v>84</v>
      </c>
      <c r="C62">
        <v>23027.57</v>
      </c>
      <c r="D62">
        <v>519</v>
      </c>
      <c r="E62">
        <v>1574</v>
      </c>
      <c r="F62">
        <v>0.226175349428208</v>
      </c>
      <c r="G62">
        <v>64.6841853932584</v>
      </c>
      <c r="H62">
        <v>356</v>
      </c>
      <c r="R62" s="5">
        <v>528033190141</v>
      </c>
      <c r="S62" t="s">
        <v>84</v>
      </c>
      <c r="T62">
        <v>891.23</v>
      </c>
      <c r="U62">
        <v>20</v>
      </c>
      <c r="V62">
        <v>140</v>
      </c>
      <c r="W62" s="11">
        <v>0.0928571428571429</v>
      </c>
      <c r="X62" s="12">
        <v>68.5561538461538</v>
      </c>
      <c r="Y62">
        <v>13</v>
      </c>
    </row>
    <row r="63" spans="1:25">
      <c r="A63" s="5">
        <v>554217085959</v>
      </c>
      <c r="B63" t="s">
        <v>85</v>
      </c>
      <c r="C63">
        <v>871.52</v>
      </c>
      <c r="D63">
        <v>21</v>
      </c>
      <c r="E63">
        <v>123</v>
      </c>
      <c r="F63">
        <v>0.154471544715447</v>
      </c>
      <c r="G63">
        <v>45.8694736842105</v>
      </c>
      <c r="H63">
        <v>19</v>
      </c>
      <c r="R63" s="5">
        <v>554217085959</v>
      </c>
      <c r="S63" t="s">
        <v>85</v>
      </c>
      <c r="T63">
        <v>3068.82</v>
      </c>
      <c r="U63">
        <v>75</v>
      </c>
      <c r="V63">
        <v>409</v>
      </c>
      <c r="W63" s="11">
        <v>0.117359413202934</v>
      </c>
      <c r="X63" s="12">
        <v>63.93375</v>
      </c>
      <c r="Y63">
        <v>48</v>
      </c>
    </row>
    <row r="64" spans="1:25">
      <c r="A64" s="5">
        <v>527719726342</v>
      </c>
      <c r="B64" t="s">
        <v>86</v>
      </c>
      <c r="C64">
        <v>2895.77</v>
      </c>
      <c r="D64">
        <v>48</v>
      </c>
      <c r="E64">
        <v>185</v>
      </c>
      <c r="F64">
        <v>0.151351351351351</v>
      </c>
      <c r="G64">
        <v>103.420357142857</v>
      </c>
      <c r="H64">
        <v>28</v>
      </c>
      <c r="R64" s="5">
        <v>527719726342</v>
      </c>
      <c r="S64" t="s">
        <v>86</v>
      </c>
      <c r="T64">
        <v>6485.31</v>
      </c>
      <c r="U64">
        <v>111</v>
      </c>
      <c r="V64">
        <v>351</v>
      </c>
      <c r="W64" s="11">
        <v>0.131054131054131</v>
      </c>
      <c r="X64" s="12">
        <v>140.985</v>
      </c>
      <c r="Y64">
        <v>46</v>
      </c>
    </row>
    <row r="65" spans="1:25">
      <c r="A65" s="5">
        <v>587409020085</v>
      </c>
      <c r="B65" t="s">
        <v>87</v>
      </c>
      <c r="C65">
        <v>15383.45</v>
      </c>
      <c r="D65">
        <v>143</v>
      </c>
      <c r="E65">
        <v>2198</v>
      </c>
      <c r="F65">
        <v>0.0545950864422202</v>
      </c>
      <c r="G65">
        <v>128.195416666667</v>
      </c>
      <c r="H65">
        <v>120</v>
      </c>
      <c r="R65" s="5">
        <v>587409020085</v>
      </c>
      <c r="S65" t="s">
        <v>87</v>
      </c>
      <c r="T65">
        <v>12925.98</v>
      </c>
      <c r="U65">
        <v>123</v>
      </c>
      <c r="V65">
        <v>2302</v>
      </c>
      <c r="W65" s="11">
        <v>0.050390964378801</v>
      </c>
      <c r="X65" s="12">
        <v>111.430862068966</v>
      </c>
      <c r="Y65">
        <v>116</v>
      </c>
    </row>
    <row r="66" spans="1:25">
      <c r="A66" s="5">
        <v>538312709167</v>
      </c>
      <c r="B66" t="s">
        <v>88</v>
      </c>
      <c r="C66">
        <v>59097.76</v>
      </c>
      <c r="D66">
        <v>524</v>
      </c>
      <c r="E66">
        <v>2892</v>
      </c>
      <c r="F66">
        <v>0.124827109266943</v>
      </c>
      <c r="G66">
        <v>163.705706371191</v>
      </c>
      <c r="H66">
        <v>361</v>
      </c>
      <c r="R66" s="5">
        <v>538312709167</v>
      </c>
      <c r="S66" t="s">
        <v>88</v>
      </c>
      <c r="T66">
        <v>89158.65</v>
      </c>
      <c r="U66">
        <v>729</v>
      </c>
      <c r="V66">
        <v>5890</v>
      </c>
      <c r="W66" s="11">
        <v>0.119864176570458</v>
      </c>
      <c r="X66" s="12">
        <v>126.287039660057</v>
      </c>
      <c r="Y66">
        <v>706</v>
      </c>
    </row>
    <row r="67" spans="1:25">
      <c r="A67" s="5">
        <v>538354076404</v>
      </c>
      <c r="B67" t="s">
        <v>90</v>
      </c>
      <c r="C67">
        <v>31144.72</v>
      </c>
      <c r="D67">
        <v>366</v>
      </c>
      <c r="E67">
        <v>2576</v>
      </c>
      <c r="F67">
        <v>0.119565217391304</v>
      </c>
      <c r="G67">
        <v>101.119220779221</v>
      </c>
      <c r="H67">
        <v>308</v>
      </c>
      <c r="R67" s="5">
        <v>538354076404</v>
      </c>
      <c r="S67" t="s">
        <v>90</v>
      </c>
      <c r="T67">
        <v>38820.41</v>
      </c>
      <c r="U67">
        <v>460</v>
      </c>
      <c r="V67">
        <v>4469</v>
      </c>
      <c r="W67" s="11">
        <v>0.0917431192660551</v>
      </c>
      <c r="X67" s="12">
        <v>94.6839268292683</v>
      </c>
      <c r="Y67">
        <v>410</v>
      </c>
    </row>
    <row r="68" spans="1:25">
      <c r="A68" s="5">
        <v>583643847514</v>
      </c>
      <c r="B68" t="s">
        <v>92</v>
      </c>
      <c r="C68">
        <v>38933.29</v>
      </c>
      <c r="D68">
        <v>912</v>
      </c>
      <c r="E68">
        <v>1895</v>
      </c>
      <c r="F68">
        <v>0.21688654353562</v>
      </c>
      <c r="G68">
        <v>94.728199513382</v>
      </c>
      <c r="H68">
        <v>411</v>
      </c>
      <c r="R68" s="5">
        <v>583643847514</v>
      </c>
      <c r="S68" t="s">
        <v>92</v>
      </c>
      <c r="T68">
        <v>30854.95</v>
      </c>
      <c r="U68">
        <v>713</v>
      </c>
      <c r="V68">
        <v>2553</v>
      </c>
      <c r="W68" s="11">
        <v>0.169996083039561</v>
      </c>
      <c r="X68" s="12">
        <v>71.0943548387097</v>
      </c>
      <c r="Y68">
        <v>434</v>
      </c>
    </row>
    <row r="69" spans="1:25">
      <c r="A69" s="5">
        <v>538307169296</v>
      </c>
      <c r="B69" t="s">
        <v>93</v>
      </c>
      <c r="C69">
        <v>29541.66</v>
      </c>
      <c r="D69">
        <v>355</v>
      </c>
      <c r="E69">
        <v>1352</v>
      </c>
      <c r="F69">
        <v>0.224112426035503</v>
      </c>
      <c r="G69">
        <v>97.4972277227723</v>
      </c>
      <c r="H69">
        <v>303</v>
      </c>
      <c r="R69" s="5">
        <v>538307169296</v>
      </c>
      <c r="S69" t="s">
        <v>93</v>
      </c>
      <c r="T69">
        <v>19688.87</v>
      </c>
      <c r="U69">
        <v>200</v>
      </c>
      <c r="V69">
        <v>1210</v>
      </c>
      <c r="W69" s="11">
        <v>0.126446280991736</v>
      </c>
      <c r="X69" s="12">
        <v>128.685424836601</v>
      </c>
      <c r="Y69">
        <v>153</v>
      </c>
    </row>
    <row r="70" spans="1:25">
      <c r="A70" s="5">
        <v>527990475963</v>
      </c>
      <c r="B70" t="s">
        <v>95</v>
      </c>
      <c r="C70">
        <v>39077.92</v>
      </c>
      <c r="D70">
        <v>783</v>
      </c>
      <c r="E70">
        <v>1758</v>
      </c>
      <c r="F70">
        <v>0.262229806598407</v>
      </c>
      <c r="G70">
        <v>84.7677223427332</v>
      </c>
      <c r="H70">
        <v>461</v>
      </c>
      <c r="R70" s="5">
        <v>527990475963</v>
      </c>
      <c r="S70" t="s">
        <v>95</v>
      </c>
      <c r="T70">
        <v>36602.35</v>
      </c>
      <c r="U70">
        <v>659</v>
      </c>
      <c r="V70">
        <v>3710</v>
      </c>
      <c r="W70" s="11">
        <v>0.144474393530997</v>
      </c>
      <c r="X70" s="12">
        <v>68.2879664179104</v>
      </c>
      <c r="Y70">
        <v>536</v>
      </c>
    </row>
    <row r="71" spans="1:25">
      <c r="A71" s="5">
        <v>528064232769</v>
      </c>
      <c r="B71" t="s">
        <v>96</v>
      </c>
      <c r="C71">
        <v>1370.18</v>
      </c>
      <c r="D71">
        <v>33</v>
      </c>
      <c r="E71">
        <v>307</v>
      </c>
      <c r="F71">
        <v>0.0586319218241042</v>
      </c>
      <c r="G71">
        <v>76.1211111111111</v>
      </c>
      <c r="H71">
        <v>18</v>
      </c>
      <c r="R71" s="5">
        <v>528064232769</v>
      </c>
      <c r="S71" t="s">
        <v>96</v>
      </c>
      <c r="T71">
        <v>3821.07</v>
      </c>
      <c r="U71">
        <v>86</v>
      </c>
      <c r="V71">
        <v>318</v>
      </c>
      <c r="W71" s="11">
        <v>0.138364779874214</v>
      </c>
      <c r="X71" s="12">
        <v>86.8425</v>
      </c>
      <c r="Y71">
        <v>44</v>
      </c>
    </row>
    <row r="72" spans="1:25">
      <c r="A72" s="5">
        <v>528033010612</v>
      </c>
      <c r="B72" t="s">
        <v>98</v>
      </c>
      <c r="C72">
        <v>84767.76</v>
      </c>
      <c r="D72">
        <v>1043</v>
      </c>
      <c r="E72">
        <v>2710</v>
      </c>
      <c r="F72">
        <v>0.268634686346863</v>
      </c>
      <c r="G72">
        <v>116.439230769231</v>
      </c>
      <c r="H72">
        <v>728</v>
      </c>
      <c r="R72" s="5">
        <v>528033010612</v>
      </c>
      <c r="S72" t="s">
        <v>98</v>
      </c>
      <c r="T72">
        <v>20563.45</v>
      </c>
      <c r="U72">
        <v>246</v>
      </c>
      <c r="V72">
        <v>3112</v>
      </c>
      <c r="W72" s="11">
        <v>0.0520565552699229</v>
      </c>
      <c r="X72" s="12">
        <v>126.93487654321</v>
      </c>
      <c r="Y72">
        <v>162</v>
      </c>
    </row>
    <row r="73" spans="1:25">
      <c r="A73" s="5">
        <v>527119411115</v>
      </c>
      <c r="B73" t="s">
        <v>99</v>
      </c>
      <c r="C73">
        <v>3773.99</v>
      </c>
      <c r="D73">
        <v>96</v>
      </c>
      <c r="E73">
        <v>322</v>
      </c>
      <c r="F73">
        <v>0.136645962732919</v>
      </c>
      <c r="G73">
        <v>85.7725</v>
      </c>
      <c r="H73">
        <v>44</v>
      </c>
      <c r="R73" s="5">
        <v>527119411115</v>
      </c>
      <c r="S73" t="s">
        <v>99</v>
      </c>
      <c r="T73">
        <v>2400.14</v>
      </c>
      <c r="U73">
        <v>56</v>
      </c>
      <c r="V73">
        <v>280</v>
      </c>
      <c r="W73" s="11">
        <v>0.175</v>
      </c>
      <c r="X73" s="12">
        <v>48.9824489795918</v>
      </c>
      <c r="Y73">
        <v>49</v>
      </c>
    </row>
    <row r="74" spans="1:25">
      <c r="A74" s="5">
        <v>527183564590</v>
      </c>
      <c r="B74" t="s">
        <v>101</v>
      </c>
      <c r="C74">
        <v>3973.05</v>
      </c>
      <c r="D74">
        <v>67</v>
      </c>
      <c r="E74">
        <v>410</v>
      </c>
      <c r="F74">
        <v>0.0658536585365854</v>
      </c>
      <c r="G74">
        <v>147.15</v>
      </c>
      <c r="H74">
        <v>27</v>
      </c>
      <c r="R74" s="5">
        <v>527183564590</v>
      </c>
      <c r="S74" t="s">
        <v>101</v>
      </c>
      <c r="T74">
        <v>5369.13</v>
      </c>
      <c r="U74">
        <v>87</v>
      </c>
      <c r="V74">
        <v>492</v>
      </c>
      <c r="W74" s="11">
        <v>0.154471544715447</v>
      </c>
      <c r="X74" s="12">
        <v>70.6464473684211</v>
      </c>
      <c r="Y74">
        <v>76</v>
      </c>
    </row>
    <row r="75" spans="1:25">
      <c r="A75" s="5">
        <v>527678427514</v>
      </c>
      <c r="B75" t="s">
        <v>81</v>
      </c>
      <c r="C75">
        <v>10477.39</v>
      </c>
      <c r="D75">
        <v>288</v>
      </c>
      <c r="E75">
        <v>806</v>
      </c>
      <c r="F75">
        <v>0.186104218362283</v>
      </c>
      <c r="G75">
        <v>69.8492666666667</v>
      </c>
      <c r="H75">
        <v>150</v>
      </c>
      <c r="R75" s="5">
        <v>527678427514</v>
      </c>
      <c r="S75" t="s">
        <v>81</v>
      </c>
      <c r="T75">
        <v>7050.86</v>
      </c>
      <c r="U75">
        <v>180</v>
      </c>
      <c r="V75">
        <v>887</v>
      </c>
      <c r="W75" s="11">
        <v>0.178128523111612</v>
      </c>
      <c r="X75" s="12">
        <v>44.6256962025316</v>
      </c>
      <c r="Y75">
        <v>158</v>
      </c>
    </row>
    <row r="76" spans="1:25">
      <c r="A76" s="5">
        <v>632083172612</v>
      </c>
      <c r="B76" t="s">
        <v>566</v>
      </c>
      <c r="C76">
        <v>2850.38</v>
      </c>
      <c r="D76">
        <v>65</v>
      </c>
      <c r="E76">
        <v>164</v>
      </c>
      <c r="F76">
        <v>0.170731707317073</v>
      </c>
      <c r="G76">
        <v>101.799285714286</v>
      </c>
      <c r="H76">
        <v>28</v>
      </c>
      <c r="R76" s="5">
        <v>632083172612</v>
      </c>
      <c r="S76" t="s">
        <v>566</v>
      </c>
      <c r="T76">
        <v>0</v>
      </c>
      <c r="U76">
        <v>0</v>
      </c>
      <c r="V76">
        <v>0</v>
      </c>
      <c r="W76" s="11" t="e">
        <v>#DIV/0!</v>
      </c>
      <c r="X76" s="12" t="e">
        <v>#DIV/0!</v>
      </c>
      <c r="Y76">
        <v>0</v>
      </c>
    </row>
    <row r="77" spans="1:25">
      <c r="A77" s="5">
        <v>587405880719</v>
      </c>
      <c r="B77" t="s">
        <v>79</v>
      </c>
      <c r="C77">
        <v>26321.96</v>
      </c>
      <c r="D77">
        <v>226</v>
      </c>
      <c r="E77">
        <v>1910</v>
      </c>
      <c r="F77">
        <v>0.0842931937172775</v>
      </c>
      <c r="G77">
        <v>163.490434782609</v>
      </c>
      <c r="H77">
        <v>161</v>
      </c>
      <c r="R77" s="5">
        <v>587405880719</v>
      </c>
      <c r="S77" t="s">
        <v>79</v>
      </c>
      <c r="T77">
        <v>31213.66</v>
      </c>
      <c r="U77">
        <v>271</v>
      </c>
      <c r="V77">
        <v>3504</v>
      </c>
      <c r="W77" s="11">
        <v>0.0667808219178082</v>
      </c>
      <c r="X77" s="12">
        <v>133.391709401709</v>
      </c>
      <c r="Y77">
        <v>234</v>
      </c>
    </row>
    <row r="78" spans="1:25">
      <c r="A78" s="5">
        <v>538314893621</v>
      </c>
      <c r="B78" t="s">
        <v>80</v>
      </c>
      <c r="C78">
        <v>1419.73</v>
      </c>
      <c r="D78">
        <v>17</v>
      </c>
      <c r="E78">
        <v>163</v>
      </c>
      <c r="F78">
        <v>0.098159509202454</v>
      </c>
      <c r="G78">
        <v>88.733125</v>
      </c>
      <c r="H78">
        <v>16</v>
      </c>
      <c r="R78" s="5">
        <v>538314893621</v>
      </c>
      <c r="S78" t="s">
        <v>80</v>
      </c>
      <c r="T78">
        <v>10509.47</v>
      </c>
      <c r="U78">
        <v>144</v>
      </c>
      <c r="V78">
        <v>1831</v>
      </c>
      <c r="W78" s="11">
        <v>0.0677225559803386</v>
      </c>
      <c r="X78" s="12">
        <v>84.7537903225806</v>
      </c>
      <c r="Y78">
        <v>124</v>
      </c>
    </row>
    <row r="79" spans="1:25">
      <c r="A79" s="107">
        <v>538192543595</v>
      </c>
      <c r="B79" s="108" t="s">
        <v>97</v>
      </c>
      <c r="C79">
        <v>8398.13</v>
      </c>
      <c r="D79">
        <v>65</v>
      </c>
      <c r="E79">
        <v>1157</v>
      </c>
      <c r="F79">
        <v>0.0475367329299914</v>
      </c>
      <c r="G79">
        <v>152.693272727273</v>
      </c>
      <c r="H79">
        <v>55</v>
      </c>
      <c r="R79" s="107">
        <v>538192543595</v>
      </c>
      <c r="S79" s="108" t="s">
        <v>97</v>
      </c>
      <c r="T79">
        <v>34502.71</v>
      </c>
      <c r="U79">
        <v>313</v>
      </c>
      <c r="V79">
        <v>4579</v>
      </c>
      <c r="W79" s="11">
        <v>0.0574361214238917</v>
      </c>
      <c r="X79" s="12">
        <v>131.189011406844</v>
      </c>
      <c r="Y79">
        <v>263</v>
      </c>
    </row>
    <row r="80" spans="1:25">
      <c r="A80" s="108"/>
      <c r="B80" t="s">
        <v>536</v>
      </c>
      <c r="C80">
        <f t="shared" ref="C80:H80" si="2">SUM(C8:C79)</f>
        <v>8022663.06</v>
      </c>
      <c r="D80">
        <f t="shared" si="2"/>
        <v>166098</v>
      </c>
      <c r="E80">
        <f t="shared" si="2"/>
        <v>512035</v>
      </c>
      <c r="F80" s="109">
        <f>H80/E80</f>
        <v>0.150767037409552</v>
      </c>
      <c r="G80" s="110">
        <f>C80/H80</f>
        <v>103.923198269385</v>
      </c>
      <c r="H80">
        <f t="shared" si="2"/>
        <v>77198</v>
      </c>
      <c r="S80" t="s">
        <v>536</v>
      </c>
      <c r="T80">
        <f t="shared" ref="T80:Y80" si="3">SUM(T8:T79)</f>
        <v>5743823.15000001</v>
      </c>
      <c r="U80">
        <f t="shared" si="3"/>
        <v>102483</v>
      </c>
      <c r="V80">
        <f t="shared" si="3"/>
        <v>597151</v>
      </c>
      <c r="W80" s="11">
        <f>Y80/V80</f>
        <v>0.111548000422004</v>
      </c>
      <c r="X80" s="12">
        <f>T80/Y80</f>
        <v>86.2293487562115</v>
      </c>
      <c r="Y80">
        <f t="shared" si="3"/>
        <v>66611</v>
      </c>
    </row>
    <row r="81" spans="3:25">
      <c r="C81">
        <v>1022136.33898367</v>
      </c>
      <c r="D81">
        <v>21485</v>
      </c>
      <c r="E81">
        <v>71303.3803603855</v>
      </c>
      <c r="F81">
        <v>0.169416932815031</v>
      </c>
      <c r="G81">
        <v>84.6139353463302</v>
      </c>
      <c r="H81">
        <v>12080</v>
      </c>
      <c r="J81" s="5"/>
      <c r="T81">
        <v>835255.31</v>
      </c>
      <c r="U81">
        <v>16236</v>
      </c>
      <c r="V81">
        <v>74805</v>
      </c>
      <c r="W81" s="11">
        <v>0.143225720205869</v>
      </c>
      <c r="X81" s="12">
        <v>77.9592411797648</v>
      </c>
      <c r="Y81">
        <v>10714</v>
      </c>
    </row>
    <row r="82" spans="3:25">
      <c r="C82">
        <f t="shared" ref="C82:H82" si="4">SUM(C80:C81)</f>
        <v>9044799.39898367</v>
      </c>
      <c r="D82">
        <f t="shared" si="4"/>
        <v>187583</v>
      </c>
      <c r="E82">
        <f t="shared" si="4"/>
        <v>583338.380360386</v>
      </c>
      <c r="F82">
        <f>H82/E82</f>
        <v>0.153046675833063</v>
      </c>
      <c r="G82">
        <f>C82/H82</f>
        <v>101.310506496378</v>
      </c>
      <c r="H82">
        <f t="shared" si="4"/>
        <v>89278</v>
      </c>
      <c r="T82">
        <f t="shared" ref="T82:V82" si="5">SUM(T80:T81)</f>
        <v>6579078.46</v>
      </c>
      <c r="U82">
        <f t="shared" si="5"/>
        <v>118719</v>
      </c>
      <c r="V82">
        <f t="shared" si="5"/>
        <v>671956</v>
      </c>
      <c r="W82" s="11">
        <f>Y82/V82</f>
        <v>0.115074498925525</v>
      </c>
      <c r="X82" s="12">
        <f>T82/Y82</f>
        <v>85.0834589072099</v>
      </c>
      <c r="Y82">
        <f>SUM(Y80:Y81)</f>
        <v>77325</v>
      </c>
    </row>
  </sheetData>
  <pageMargins left="0.75" right="0.75" top="1" bottom="1" header="0.5" footer="0.5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75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 customWidth="1"/>
  </cols>
  <sheetData>
    <row r="1" spans="1:8">
      <c r="A1" t="s">
        <v>109</v>
      </c>
      <c r="B1" t="s">
        <v>509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hidden="1" spans="1:8">
      <c r="A2" s="5">
        <v>41141176393</v>
      </c>
      <c r="B2" t="s">
        <v>35</v>
      </c>
      <c r="C2" s="103">
        <v>831938.345869427</v>
      </c>
      <c r="D2">
        <v>17425</v>
      </c>
      <c r="E2" s="140">
        <v>56203.3803603855</v>
      </c>
      <c r="F2" s="11">
        <v>0.178975</v>
      </c>
      <c r="G2">
        <v>82.71</v>
      </c>
      <c r="H2" s="61">
        <v>10059</v>
      </c>
    </row>
    <row r="3" hidden="1" spans="1:8">
      <c r="A3" s="5">
        <v>554877274741</v>
      </c>
      <c r="B3" t="s">
        <v>6</v>
      </c>
      <c r="C3" s="103">
        <v>190197.993114241</v>
      </c>
      <c r="D3">
        <v>4060</v>
      </c>
      <c r="E3">
        <v>15100</v>
      </c>
      <c r="F3" s="11">
        <v>0.133725</v>
      </c>
      <c r="G3">
        <v>94.1108328125883</v>
      </c>
      <c r="H3">
        <v>2021</v>
      </c>
    </row>
    <row r="4" spans="1:8">
      <c r="A4" s="5">
        <v>564587383224</v>
      </c>
      <c r="B4" t="s">
        <v>33</v>
      </c>
      <c r="C4">
        <v>667024.91</v>
      </c>
      <c r="D4">
        <v>13956</v>
      </c>
      <c r="E4">
        <v>34934</v>
      </c>
      <c r="F4">
        <v>0.21177076773344</v>
      </c>
      <c r="G4">
        <v>90.162869694512</v>
      </c>
      <c r="H4">
        <v>7398</v>
      </c>
    </row>
    <row r="5" hidden="1" spans="1:8">
      <c r="A5" s="5">
        <v>574308070162</v>
      </c>
      <c r="B5" t="s">
        <v>38</v>
      </c>
      <c r="C5">
        <v>854467.9</v>
      </c>
      <c r="D5">
        <v>19936</v>
      </c>
      <c r="E5">
        <v>49098</v>
      </c>
      <c r="F5">
        <v>0.160861949570247</v>
      </c>
      <c r="G5">
        <v>108.187883008357</v>
      </c>
      <c r="H5">
        <v>7898</v>
      </c>
    </row>
    <row r="6" hidden="1" spans="1:8">
      <c r="A6" s="5">
        <v>537752882633</v>
      </c>
      <c r="B6" t="s">
        <v>34</v>
      </c>
      <c r="C6">
        <v>1675981.94</v>
      </c>
      <c r="D6">
        <v>34450</v>
      </c>
      <c r="E6">
        <v>112988</v>
      </c>
      <c r="F6">
        <v>0.164371437674797</v>
      </c>
      <c r="G6">
        <v>90.2424046952401</v>
      </c>
      <c r="H6">
        <v>18572</v>
      </c>
    </row>
    <row r="7" hidden="1" spans="1:8">
      <c r="A7" s="5">
        <v>39290708556</v>
      </c>
      <c r="B7" t="s">
        <v>37</v>
      </c>
      <c r="C7">
        <v>596072.19</v>
      </c>
      <c r="D7">
        <v>9326</v>
      </c>
      <c r="E7">
        <v>30169</v>
      </c>
      <c r="F7">
        <v>0.166097649905532</v>
      </c>
      <c r="G7">
        <v>118.952741967671</v>
      </c>
      <c r="H7">
        <v>5011</v>
      </c>
    </row>
    <row r="8" hidden="1" spans="1:8">
      <c r="A8" s="5">
        <v>520538406051</v>
      </c>
      <c r="B8" t="s">
        <v>25</v>
      </c>
      <c r="C8">
        <v>312655.55</v>
      </c>
      <c r="D8">
        <v>5196</v>
      </c>
      <c r="E8">
        <v>19232</v>
      </c>
      <c r="F8">
        <v>0.140599001663893</v>
      </c>
      <c r="G8">
        <v>115.627052514793</v>
      </c>
      <c r="H8">
        <v>2704</v>
      </c>
    </row>
    <row r="9" hidden="1" spans="1:8">
      <c r="A9" s="5">
        <v>587015100676</v>
      </c>
      <c r="B9" t="s">
        <v>4</v>
      </c>
      <c r="C9">
        <v>433292.53</v>
      </c>
      <c r="D9">
        <v>10391</v>
      </c>
      <c r="E9">
        <v>20008</v>
      </c>
      <c r="F9">
        <v>0.187225109956018</v>
      </c>
      <c r="G9">
        <v>115.668053924186</v>
      </c>
      <c r="H9">
        <v>3746</v>
      </c>
    </row>
    <row r="10" hidden="1" spans="1:8">
      <c r="A10" s="5">
        <v>42759737847</v>
      </c>
      <c r="B10" t="s">
        <v>39</v>
      </c>
      <c r="C10">
        <v>108762.34</v>
      </c>
      <c r="D10">
        <v>1967</v>
      </c>
      <c r="E10">
        <v>8028</v>
      </c>
      <c r="F10">
        <v>0.132785251619332</v>
      </c>
      <c r="G10">
        <v>102.028461538462</v>
      </c>
      <c r="H10">
        <v>1066</v>
      </c>
    </row>
    <row r="11" hidden="1" spans="1:8">
      <c r="A11" s="5">
        <v>587516703876</v>
      </c>
      <c r="B11" t="s">
        <v>40</v>
      </c>
      <c r="C11">
        <v>527885.44</v>
      </c>
      <c r="D11">
        <v>15364</v>
      </c>
      <c r="E11">
        <v>44437</v>
      </c>
      <c r="F11">
        <v>0.140243490784706</v>
      </c>
      <c r="G11">
        <v>84.705622593068</v>
      </c>
      <c r="H11">
        <v>6232</v>
      </c>
    </row>
    <row r="12" hidden="1" spans="1:8">
      <c r="A12" s="5">
        <v>40611478319</v>
      </c>
      <c r="B12" t="s">
        <v>45</v>
      </c>
      <c r="C12">
        <v>268891.3</v>
      </c>
      <c r="D12">
        <v>4019</v>
      </c>
      <c r="E12">
        <v>9453</v>
      </c>
      <c r="F12">
        <v>0.144187030572305</v>
      </c>
      <c r="G12">
        <v>197.279016874541</v>
      </c>
      <c r="H12">
        <v>1363</v>
      </c>
    </row>
    <row r="13" hidden="1" spans="1:8">
      <c r="A13" s="5">
        <v>598898432532</v>
      </c>
      <c r="B13" t="s">
        <v>41</v>
      </c>
      <c r="C13">
        <v>122420.72</v>
      </c>
      <c r="D13">
        <v>2338</v>
      </c>
      <c r="E13">
        <v>19479</v>
      </c>
      <c r="F13">
        <v>0.0578058421890241</v>
      </c>
      <c r="G13">
        <v>108.721776198934</v>
      </c>
      <c r="H13">
        <v>1126</v>
      </c>
    </row>
    <row r="14" hidden="1" spans="1:8">
      <c r="A14" s="5">
        <v>555055329886</v>
      </c>
      <c r="B14" t="s">
        <v>42</v>
      </c>
      <c r="C14">
        <v>131410.67</v>
      </c>
      <c r="D14">
        <v>3402</v>
      </c>
      <c r="E14">
        <v>9568</v>
      </c>
      <c r="F14">
        <v>0.131897993311037</v>
      </c>
      <c r="G14">
        <v>104.128898573693</v>
      </c>
      <c r="H14">
        <v>1262</v>
      </c>
    </row>
    <row r="15" hidden="1" spans="1:8">
      <c r="A15" s="5">
        <v>521804256985</v>
      </c>
      <c r="B15" t="s">
        <v>43</v>
      </c>
      <c r="C15">
        <v>11370.51</v>
      </c>
      <c r="D15">
        <v>229</v>
      </c>
      <c r="E15">
        <v>2459</v>
      </c>
      <c r="F15">
        <v>0.0565270435136234</v>
      </c>
      <c r="G15">
        <v>81.8022302158273</v>
      </c>
      <c r="H15">
        <v>139</v>
      </c>
    </row>
    <row r="16" hidden="1" spans="1:8">
      <c r="A16" s="5">
        <v>539854510916</v>
      </c>
      <c r="B16" t="s">
        <v>44</v>
      </c>
      <c r="C16">
        <v>59529.05</v>
      </c>
      <c r="D16">
        <v>1291</v>
      </c>
      <c r="E16">
        <v>4611</v>
      </c>
      <c r="F16">
        <v>0.146172196920408</v>
      </c>
      <c r="G16">
        <v>88.3220326409496</v>
      </c>
      <c r="H16">
        <v>674</v>
      </c>
    </row>
    <row r="17" hidden="1" spans="1:8">
      <c r="A17" s="5">
        <v>559325430280</v>
      </c>
      <c r="B17" t="s">
        <v>243</v>
      </c>
      <c r="C17">
        <v>29128.08</v>
      </c>
      <c r="D17">
        <v>985</v>
      </c>
      <c r="E17">
        <v>1704</v>
      </c>
      <c r="F17">
        <v>0.259976525821596</v>
      </c>
      <c r="G17">
        <v>65.7518735891648</v>
      </c>
      <c r="H17">
        <v>443</v>
      </c>
    </row>
    <row r="18" hidden="1" spans="1:8">
      <c r="A18" s="5">
        <v>569909827792</v>
      </c>
      <c r="B18" t="s">
        <v>62</v>
      </c>
      <c r="C18">
        <v>39018.99</v>
      </c>
      <c r="D18">
        <v>1617</v>
      </c>
      <c r="E18">
        <v>2629</v>
      </c>
      <c r="F18">
        <v>0.198174210726512</v>
      </c>
      <c r="G18">
        <v>74.8924952015355</v>
      </c>
      <c r="H18">
        <v>521</v>
      </c>
    </row>
    <row r="19" hidden="1" spans="1:8">
      <c r="A19" s="5">
        <v>563834177641</v>
      </c>
      <c r="B19" t="s">
        <v>56</v>
      </c>
      <c r="C19">
        <v>70872.7</v>
      </c>
      <c r="D19">
        <v>486</v>
      </c>
      <c r="E19">
        <v>2335</v>
      </c>
      <c r="F19">
        <v>0.143468950749465</v>
      </c>
      <c r="G19">
        <v>211.560298507463</v>
      </c>
      <c r="H19">
        <v>335</v>
      </c>
    </row>
    <row r="20" hidden="1" spans="1:8">
      <c r="A20" s="5">
        <v>564135111481</v>
      </c>
      <c r="B20" t="s">
        <v>58</v>
      </c>
      <c r="C20">
        <v>40127.33</v>
      </c>
      <c r="D20">
        <v>347</v>
      </c>
      <c r="E20">
        <v>912</v>
      </c>
      <c r="F20">
        <v>0.221491228070175</v>
      </c>
      <c r="G20">
        <v>198.650148514851</v>
      </c>
      <c r="H20">
        <v>202</v>
      </c>
    </row>
    <row r="21" hidden="1" spans="1:8">
      <c r="A21" s="5">
        <v>559686121121</v>
      </c>
      <c r="B21" t="s">
        <v>76</v>
      </c>
      <c r="C21">
        <v>26513.13</v>
      </c>
      <c r="D21">
        <v>227</v>
      </c>
      <c r="E21">
        <v>864</v>
      </c>
      <c r="F21">
        <v>0.146990740740741</v>
      </c>
      <c r="G21">
        <v>208.764803149606</v>
      </c>
      <c r="H21">
        <v>127</v>
      </c>
    </row>
    <row r="22" hidden="1" spans="1:8">
      <c r="A22" s="5">
        <v>555332266949</v>
      </c>
      <c r="B22" t="s">
        <v>47</v>
      </c>
      <c r="C22">
        <v>61047.6</v>
      </c>
      <c r="D22">
        <v>1234</v>
      </c>
      <c r="E22">
        <v>6142</v>
      </c>
      <c r="F22">
        <v>0.11917942038424</v>
      </c>
      <c r="G22">
        <v>83.3983606557377</v>
      </c>
      <c r="H22">
        <v>732</v>
      </c>
    </row>
    <row r="23" hidden="1" spans="1:8">
      <c r="A23" s="5">
        <v>593225443577</v>
      </c>
      <c r="B23" t="s">
        <v>48</v>
      </c>
      <c r="C23">
        <v>14545.33</v>
      </c>
      <c r="D23">
        <v>334</v>
      </c>
      <c r="E23">
        <v>2679</v>
      </c>
      <c r="F23">
        <v>0.0522583053378126</v>
      </c>
      <c r="G23">
        <v>103.895214285714</v>
      </c>
      <c r="H23">
        <v>140</v>
      </c>
    </row>
    <row r="24" hidden="1" spans="1:8">
      <c r="A24" s="5">
        <v>528778018743</v>
      </c>
      <c r="B24" t="s">
        <v>49</v>
      </c>
      <c r="C24">
        <v>73331.95</v>
      </c>
      <c r="D24">
        <v>1523</v>
      </c>
      <c r="E24">
        <v>5352</v>
      </c>
      <c r="F24">
        <v>0.161061285500747</v>
      </c>
      <c r="G24">
        <v>85.07186774942</v>
      </c>
      <c r="H24">
        <v>862</v>
      </c>
    </row>
    <row r="25" hidden="1" spans="1:8">
      <c r="A25" s="5">
        <v>526145930115</v>
      </c>
      <c r="B25" t="s">
        <v>51</v>
      </c>
      <c r="C25">
        <v>9114.82</v>
      </c>
      <c r="D25">
        <v>142</v>
      </c>
      <c r="E25">
        <v>1034</v>
      </c>
      <c r="F25">
        <v>0.0822050290135397</v>
      </c>
      <c r="G25">
        <v>107.233176470588</v>
      </c>
      <c r="H25">
        <v>85</v>
      </c>
    </row>
    <row r="26" hidden="1" spans="1:8">
      <c r="A26" s="5">
        <v>535688693680</v>
      </c>
      <c r="B26" t="s">
        <v>52</v>
      </c>
      <c r="C26">
        <v>16049.12</v>
      </c>
      <c r="D26">
        <v>228</v>
      </c>
      <c r="E26">
        <v>2341</v>
      </c>
      <c r="F26">
        <v>0.0640751815463477</v>
      </c>
      <c r="G26">
        <v>106.994133333333</v>
      </c>
      <c r="H26">
        <v>150</v>
      </c>
    </row>
    <row r="27" hidden="1" spans="1:8">
      <c r="A27" s="5">
        <v>563835009431</v>
      </c>
      <c r="B27" t="s">
        <v>53</v>
      </c>
      <c r="C27">
        <v>12426.98</v>
      </c>
      <c r="D27">
        <v>172</v>
      </c>
      <c r="E27">
        <v>1143</v>
      </c>
      <c r="F27">
        <v>0.110236220472441</v>
      </c>
      <c r="G27">
        <v>98.6268253968254</v>
      </c>
      <c r="H27">
        <v>126</v>
      </c>
    </row>
    <row r="28" hidden="1" spans="1:8">
      <c r="A28" s="5">
        <v>592049049728</v>
      </c>
      <c r="B28" t="s">
        <v>54</v>
      </c>
      <c r="C28">
        <v>24204.62</v>
      </c>
      <c r="D28">
        <v>576</v>
      </c>
      <c r="E28">
        <v>6520</v>
      </c>
      <c r="F28">
        <v>0.0549079754601227</v>
      </c>
      <c r="G28">
        <v>67.6106703910614</v>
      </c>
      <c r="H28">
        <v>358</v>
      </c>
    </row>
    <row r="29" hidden="1" spans="1:8">
      <c r="A29" s="5">
        <v>527990951359</v>
      </c>
      <c r="B29" t="s">
        <v>55</v>
      </c>
      <c r="C29">
        <v>15932.85</v>
      </c>
      <c r="D29">
        <v>330</v>
      </c>
      <c r="E29">
        <v>748</v>
      </c>
      <c r="F29">
        <v>0.169786096256685</v>
      </c>
      <c r="G29">
        <v>125.455511811024</v>
      </c>
      <c r="H29">
        <v>127</v>
      </c>
    </row>
    <row r="30" hidden="1" spans="1:8">
      <c r="A30" s="5">
        <v>599279018544</v>
      </c>
      <c r="B30" t="s">
        <v>60</v>
      </c>
      <c r="C30">
        <v>18275.07</v>
      </c>
      <c r="D30">
        <v>495</v>
      </c>
      <c r="E30">
        <v>1872</v>
      </c>
      <c r="F30">
        <v>0.107905982905983</v>
      </c>
      <c r="G30">
        <v>90.4706435643564</v>
      </c>
      <c r="H30">
        <v>202</v>
      </c>
    </row>
    <row r="31" hidden="1" spans="1:8">
      <c r="A31" s="5">
        <v>613513119392</v>
      </c>
      <c r="B31" t="s">
        <v>61</v>
      </c>
      <c r="C31">
        <v>310886.4</v>
      </c>
      <c r="D31">
        <v>6402</v>
      </c>
      <c r="E31">
        <v>11615</v>
      </c>
      <c r="F31">
        <v>0.136891950064572</v>
      </c>
      <c r="G31">
        <v>195.526037735849</v>
      </c>
      <c r="H31">
        <v>1590</v>
      </c>
    </row>
    <row r="32" hidden="1" spans="1:8">
      <c r="A32" s="5">
        <v>593809413272</v>
      </c>
      <c r="B32" t="s">
        <v>66</v>
      </c>
      <c r="C32">
        <v>189.7</v>
      </c>
      <c r="D32">
        <v>3</v>
      </c>
      <c r="E32">
        <v>40</v>
      </c>
      <c r="F32">
        <v>0.025</v>
      </c>
      <c r="G32">
        <v>189.7</v>
      </c>
      <c r="H32">
        <v>1</v>
      </c>
    </row>
    <row r="33" hidden="1" spans="1:8">
      <c r="A33" s="5">
        <v>538927350752</v>
      </c>
      <c r="B33" t="s">
        <v>72</v>
      </c>
      <c r="C33">
        <v>7926.48</v>
      </c>
      <c r="D33">
        <v>197</v>
      </c>
      <c r="E33">
        <v>1228</v>
      </c>
      <c r="F33">
        <v>0.110749185667752</v>
      </c>
      <c r="G33">
        <v>58.2829411764706</v>
      </c>
      <c r="H33">
        <v>136</v>
      </c>
    </row>
    <row r="34" hidden="1" spans="1:8">
      <c r="A34" s="5">
        <v>599148365406</v>
      </c>
      <c r="B34" t="s">
        <v>73</v>
      </c>
      <c r="C34">
        <v>14982.66</v>
      </c>
      <c r="D34">
        <v>346</v>
      </c>
      <c r="E34">
        <v>1269</v>
      </c>
      <c r="F34">
        <v>0.168636721828211</v>
      </c>
      <c r="G34">
        <v>70.0124299065421</v>
      </c>
      <c r="H34">
        <v>214</v>
      </c>
    </row>
    <row r="35" hidden="1" spans="1:8">
      <c r="A35" s="5">
        <v>524754970729</v>
      </c>
      <c r="B35" t="s">
        <v>74</v>
      </c>
      <c r="C35">
        <v>6493.2</v>
      </c>
      <c r="D35">
        <v>193</v>
      </c>
      <c r="E35">
        <v>1468</v>
      </c>
      <c r="F35">
        <v>0.0660762942779292</v>
      </c>
      <c r="G35">
        <v>66.940206185567</v>
      </c>
      <c r="H35">
        <v>97</v>
      </c>
    </row>
    <row r="36" hidden="1" spans="1:8">
      <c r="A36" s="5">
        <v>562374577568</v>
      </c>
      <c r="B36" t="s">
        <v>75</v>
      </c>
      <c r="C36">
        <v>734</v>
      </c>
      <c r="D36">
        <v>16</v>
      </c>
      <c r="E36">
        <v>146</v>
      </c>
      <c r="F36">
        <v>0.0547945205479452</v>
      </c>
      <c r="G36">
        <v>91.75</v>
      </c>
      <c r="H36">
        <v>8</v>
      </c>
    </row>
    <row r="37" hidden="1" spans="1:8">
      <c r="A37" s="5">
        <v>621584076904</v>
      </c>
      <c r="B37" t="s">
        <v>105</v>
      </c>
      <c r="C37">
        <v>13393.51</v>
      </c>
      <c r="D37">
        <v>257</v>
      </c>
      <c r="E37">
        <v>5282</v>
      </c>
      <c r="F37">
        <v>0.0295342673229837</v>
      </c>
      <c r="G37">
        <v>85.8558333333333</v>
      </c>
      <c r="H37">
        <v>156</v>
      </c>
    </row>
    <row r="38" hidden="1" spans="1:8">
      <c r="A38" s="5">
        <v>624636128578</v>
      </c>
      <c r="B38" t="s">
        <v>106</v>
      </c>
      <c r="C38">
        <v>2222.89</v>
      </c>
      <c r="D38">
        <v>44</v>
      </c>
      <c r="E38">
        <v>228</v>
      </c>
      <c r="F38">
        <v>0.131578947368421</v>
      </c>
      <c r="G38">
        <v>74.0963333333333</v>
      </c>
      <c r="H38">
        <v>30</v>
      </c>
    </row>
    <row r="39" hidden="1" spans="1:8">
      <c r="A39" s="5">
        <v>589377945837</v>
      </c>
      <c r="B39" t="s">
        <v>15</v>
      </c>
      <c r="C39">
        <v>44412.18</v>
      </c>
      <c r="D39">
        <v>1369</v>
      </c>
      <c r="E39">
        <v>6835</v>
      </c>
      <c r="F39">
        <v>0.0984637893196781</v>
      </c>
      <c r="G39">
        <v>65.991352154532</v>
      </c>
      <c r="H39">
        <v>673</v>
      </c>
    </row>
    <row r="40" hidden="1" spans="1:8">
      <c r="A40" s="5">
        <v>562674596108</v>
      </c>
      <c r="B40" t="s">
        <v>17</v>
      </c>
      <c r="C40">
        <v>21755.99</v>
      </c>
      <c r="D40">
        <v>665</v>
      </c>
      <c r="E40">
        <v>1179</v>
      </c>
      <c r="F40">
        <v>0.267175572519084</v>
      </c>
      <c r="G40">
        <v>69.0666349206349</v>
      </c>
      <c r="H40">
        <v>315</v>
      </c>
    </row>
    <row r="41" hidden="1" spans="1:8">
      <c r="A41" s="5">
        <v>596986065929</v>
      </c>
      <c r="B41" t="s">
        <v>19</v>
      </c>
      <c r="C41">
        <v>11746.56</v>
      </c>
      <c r="D41">
        <v>432</v>
      </c>
      <c r="E41">
        <v>1200</v>
      </c>
      <c r="F41">
        <v>0.158333333333333</v>
      </c>
      <c r="G41">
        <v>61.824</v>
      </c>
      <c r="H41">
        <v>190</v>
      </c>
    </row>
    <row r="42" hidden="1" spans="1:8">
      <c r="A42" s="5">
        <v>589851591771</v>
      </c>
      <c r="B42" t="s">
        <v>64</v>
      </c>
      <c r="C42">
        <v>57316.73</v>
      </c>
      <c r="D42">
        <v>1875</v>
      </c>
      <c r="E42">
        <v>4404</v>
      </c>
      <c r="F42">
        <v>0.180517711171662</v>
      </c>
      <c r="G42">
        <v>72.0965157232704</v>
      </c>
      <c r="H42">
        <v>795</v>
      </c>
    </row>
    <row r="43" hidden="1" spans="1:8">
      <c r="A43" s="5">
        <v>592889713507</v>
      </c>
      <c r="B43" t="s">
        <v>70</v>
      </c>
      <c r="C43">
        <v>5289.54</v>
      </c>
      <c r="D43">
        <v>151</v>
      </c>
      <c r="E43">
        <v>444</v>
      </c>
      <c r="F43">
        <v>0.18018018018018</v>
      </c>
      <c r="G43">
        <v>66.11925</v>
      </c>
      <c r="H43">
        <v>80</v>
      </c>
    </row>
    <row r="44" hidden="1" spans="1:8">
      <c r="A44" s="5">
        <v>573035985548</v>
      </c>
      <c r="B44" t="s">
        <v>77</v>
      </c>
      <c r="C44">
        <v>88828.01</v>
      </c>
      <c r="D44">
        <v>2380</v>
      </c>
      <c r="E44">
        <v>5306</v>
      </c>
      <c r="F44">
        <v>0.253486618921975</v>
      </c>
      <c r="G44">
        <v>66.0431301115242</v>
      </c>
      <c r="H44">
        <v>1345</v>
      </c>
    </row>
    <row r="45" hidden="1" spans="1:8">
      <c r="A45" s="5">
        <v>628767299363</v>
      </c>
      <c r="B45" t="s">
        <v>523</v>
      </c>
      <c r="C45">
        <v>2725.37</v>
      </c>
      <c r="D45">
        <v>58</v>
      </c>
      <c r="E45">
        <v>529</v>
      </c>
      <c r="F45">
        <v>0.0737240075614367</v>
      </c>
      <c r="G45">
        <v>69.881282051282</v>
      </c>
      <c r="H45">
        <v>39</v>
      </c>
    </row>
    <row r="46" hidden="1" spans="1:8">
      <c r="A46" s="5">
        <v>577184412748</v>
      </c>
      <c r="B46" t="s">
        <v>11</v>
      </c>
      <c r="C46">
        <v>63159.24</v>
      </c>
      <c r="D46">
        <v>2074</v>
      </c>
      <c r="E46">
        <v>7386</v>
      </c>
      <c r="F46">
        <v>0.128350934199838</v>
      </c>
      <c r="G46">
        <v>66.6236708860759</v>
      </c>
      <c r="H46">
        <v>948</v>
      </c>
    </row>
    <row r="47" hidden="1" spans="1:8">
      <c r="A47" s="5">
        <v>574520036128</v>
      </c>
      <c r="B47" t="s">
        <v>91</v>
      </c>
      <c r="C47">
        <v>71719.85</v>
      </c>
      <c r="D47">
        <v>1990</v>
      </c>
      <c r="E47">
        <v>4596</v>
      </c>
      <c r="F47">
        <v>0.240426457789382</v>
      </c>
      <c r="G47">
        <v>64.9048416289593</v>
      </c>
      <c r="H47">
        <v>1105</v>
      </c>
    </row>
    <row r="48" hidden="1" spans="1:8">
      <c r="A48" s="5">
        <v>602881179663</v>
      </c>
      <c r="B48" t="s">
        <v>69</v>
      </c>
      <c r="C48">
        <v>382851.33</v>
      </c>
      <c r="D48">
        <v>8005</v>
      </c>
      <c r="E48">
        <v>15214</v>
      </c>
      <c r="F48">
        <v>0.113513868805048</v>
      </c>
      <c r="G48">
        <v>221.685773016792</v>
      </c>
      <c r="H48">
        <v>1727</v>
      </c>
    </row>
    <row r="49" hidden="1" spans="1:8">
      <c r="A49" s="5">
        <v>528047181291</v>
      </c>
      <c r="B49" t="s">
        <v>82</v>
      </c>
      <c r="C49">
        <v>2540.75</v>
      </c>
      <c r="D49">
        <v>63</v>
      </c>
      <c r="E49">
        <v>304</v>
      </c>
      <c r="F49">
        <v>0.118421052631579</v>
      </c>
      <c r="G49">
        <v>70.5763888888889</v>
      </c>
      <c r="H49">
        <v>36</v>
      </c>
    </row>
    <row r="50" hidden="1" spans="1:8">
      <c r="A50" s="5">
        <v>601890751194</v>
      </c>
      <c r="B50" t="s">
        <v>67</v>
      </c>
      <c r="C50">
        <v>1506.13</v>
      </c>
      <c r="D50">
        <v>49</v>
      </c>
      <c r="E50">
        <v>549</v>
      </c>
      <c r="F50">
        <v>0.0418943533697632</v>
      </c>
      <c r="G50">
        <v>65.4839130434783</v>
      </c>
      <c r="H50">
        <v>23</v>
      </c>
    </row>
    <row r="51" hidden="1" spans="1:8">
      <c r="A51" s="5">
        <v>604021319220</v>
      </c>
      <c r="B51" t="s">
        <v>13</v>
      </c>
      <c r="C51">
        <v>7776.19</v>
      </c>
      <c r="D51">
        <v>130</v>
      </c>
      <c r="E51">
        <v>693</v>
      </c>
      <c r="F51">
        <v>0.122655122655123</v>
      </c>
      <c r="G51">
        <v>91.4845882352941</v>
      </c>
      <c r="H51">
        <v>85</v>
      </c>
    </row>
    <row r="52" hidden="1" spans="1:8">
      <c r="A52" s="5">
        <v>539325022308</v>
      </c>
      <c r="B52" t="s">
        <v>46</v>
      </c>
      <c r="C52">
        <v>113784.02</v>
      </c>
      <c r="D52">
        <v>1621</v>
      </c>
      <c r="E52">
        <v>9505</v>
      </c>
      <c r="F52">
        <v>0.115412940557601</v>
      </c>
      <c r="G52">
        <v>103.72289881495</v>
      </c>
      <c r="H52">
        <v>1097</v>
      </c>
    </row>
    <row r="53" hidden="1" spans="1:8">
      <c r="A53" s="5">
        <v>538263950177</v>
      </c>
      <c r="B53" t="s">
        <v>104</v>
      </c>
      <c r="C53">
        <v>116471.66</v>
      </c>
      <c r="D53">
        <v>820</v>
      </c>
      <c r="E53">
        <v>5360</v>
      </c>
      <c r="F53">
        <v>0.135820895522388</v>
      </c>
      <c r="G53">
        <v>159.988543956044</v>
      </c>
      <c r="H53">
        <v>728</v>
      </c>
    </row>
    <row r="54" hidden="1" spans="1:8">
      <c r="A54" s="5">
        <v>541918489832</v>
      </c>
      <c r="B54" t="s">
        <v>102</v>
      </c>
      <c r="C54">
        <v>16793.78</v>
      </c>
      <c r="D54">
        <v>424</v>
      </c>
      <c r="E54">
        <v>1115</v>
      </c>
      <c r="F54">
        <v>0.235874439461883</v>
      </c>
      <c r="G54">
        <v>63.8546768060836</v>
      </c>
      <c r="H54">
        <v>263</v>
      </c>
    </row>
    <row r="55" hidden="1" spans="1:8">
      <c r="A55" s="5">
        <v>538349196723</v>
      </c>
      <c r="B55" t="s">
        <v>89</v>
      </c>
      <c r="C55">
        <v>17940.9</v>
      </c>
      <c r="D55">
        <v>124</v>
      </c>
      <c r="E55">
        <v>1145</v>
      </c>
      <c r="F55">
        <v>0.096943231441048</v>
      </c>
      <c r="G55">
        <v>161.62972972973</v>
      </c>
      <c r="H55">
        <v>111</v>
      </c>
    </row>
    <row r="56" hidden="1" spans="1:8">
      <c r="A56" s="5">
        <v>538305797734</v>
      </c>
      <c r="B56" t="s">
        <v>103</v>
      </c>
      <c r="C56">
        <v>31702.02</v>
      </c>
      <c r="D56">
        <v>238</v>
      </c>
      <c r="E56">
        <v>1634</v>
      </c>
      <c r="F56">
        <v>0.119339045287638</v>
      </c>
      <c r="G56">
        <v>162.574461538462</v>
      </c>
      <c r="H56">
        <v>195</v>
      </c>
    </row>
    <row r="57" hidden="1" spans="1:8">
      <c r="A57" s="5">
        <v>538266122146</v>
      </c>
      <c r="B57" t="s">
        <v>94</v>
      </c>
      <c r="C57">
        <v>3834.12</v>
      </c>
      <c r="D57">
        <v>40</v>
      </c>
      <c r="E57">
        <v>120</v>
      </c>
      <c r="F57">
        <v>0.133333333333333</v>
      </c>
      <c r="G57">
        <v>239.6325</v>
      </c>
      <c r="H57">
        <v>16</v>
      </c>
    </row>
    <row r="58" hidden="1" spans="1:8">
      <c r="A58" s="5">
        <v>528033190141</v>
      </c>
      <c r="B58" t="s">
        <v>84</v>
      </c>
      <c r="C58">
        <v>23027.57</v>
      </c>
      <c r="D58">
        <v>519</v>
      </c>
      <c r="E58">
        <v>1574</v>
      </c>
      <c r="F58">
        <v>0.226175349428208</v>
      </c>
      <c r="G58">
        <v>64.6841853932584</v>
      </c>
      <c r="H58">
        <v>356</v>
      </c>
    </row>
    <row r="59" hidden="1" spans="1:8">
      <c r="A59" s="5">
        <v>554217085959</v>
      </c>
      <c r="B59" t="s">
        <v>85</v>
      </c>
      <c r="C59">
        <v>871.52</v>
      </c>
      <c r="D59">
        <v>21</v>
      </c>
      <c r="E59">
        <v>123</v>
      </c>
      <c r="F59">
        <v>0.154471544715447</v>
      </c>
      <c r="G59">
        <v>45.8694736842105</v>
      </c>
      <c r="H59">
        <v>19</v>
      </c>
    </row>
    <row r="60" hidden="1" spans="1:8">
      <c r="A60" s="5">
        <v>527719726342</v>
      </c>
      <c r="B60" t="s">
        <v>86</v>
      </c>
      <c r="C60">
        <v>2895.77</v>
      </c>
      <c r="D60">
        <v>48</v>
      </c>
      <c r="E60">
        <v>185</v>
      </c>
      <c r="F60">
        <v>0.151351351351351</v>
      </c>
      <c r="G60">
        <v>103.420357142857</v>
      </c>
      <c r="H60">
        <v>28</v>
      </c>
    </row>
    <row r="61" hidden="1" spans="1:8">
      <c r="A61" s="5">
        <v>587409020085</v>
      </c>
      <c r="B61" t="s">
        <v>87</v>
      </c>
      <c r="C61">
        <v>15383.45</v>
      </c>
      <c r="D61">
        <v>143</v>
      </c>
      <c r="E61">
        <v>2198</v>
      </c>
      <c r="F61">
        <v>0.0545950864422202</v>
      </c>
      <c r="G61">
        <v>128.195416666667</v>
      </c>
      <c r="H61">
        <v>120</v>
      </c>
    </row>
    <row r="62" hidden="1" spans="1:8">
      <c r="A62" s="5">
        <v>538312709167</v>
      </c>
      <c r="B62" t="s">
        <v>88</v>
      </c>
      <c r="C62">
        <v>59097.76</v>
      </c>
      <c r="D62">
        <v>524</v>
      </c>
      <c r="E62">
        <v>2892</v>
      </c>
      <c r="F62">
        <v>0.124827109266943</v>
      </c>
      <c r="G62">
        <v>163.705706371191</v>
      </c>
      <c r="H62">
        <v>361</v>
      </c>
    </row>
    <row r="63" hidden="1" spans="1:8">
      <c r="A63" s="5">
        <v>538354076404</v>
      </c>
      <c r="B63" t="s">
        <v>90</v>
      </c>
      <c r="C63">
        <v>31144.72</v>
      </c>
      <c r="D63">
        <v>366</v>
      </c>
      <c r="E63">
        <v>2576</v>
      </c>
      <c r="F63">
        <v>0.119565217391304</v>
      </c>
      <c r="G63">
        <v>101.119220779221</v>
      </c>
      <c r="H63">
        <v>308</v>
      </c>
    </row>
    <row r="64" hidden="1" spans="1:8">
      <c r="A64" s="5">
        <v>583643847514</v>
      </c>
      <c r="B64" t="s">
        <v>92</v>
      </c>
      <c r="C64">
        <v>38933.29</v>
      </c>
      <c r="D64">
        <v>912</v>
      </c>
      <c r="E64">
        <v>1895</v>
      </c>
      <c r="F64">
        <v>0.21688654353562</v>
      </c>
      <c r="G64">
        <v>94.728199513382</v>
      </c>
      <c r="H64">
        <v>411</v>
      </c>
    </row>
    <row r="65" hidden="1" spans="1:8">
      <c r="A65" s="5">
        <v>538307169296</v>
      </c>
      <c r="B65" t="s">
        <v>93</v>
      </c>
      <c r="C65">
        <v>29541.66</v>
      </c>
      <c r="D65">
        <v>355</v>
      </c>
      <c r="E65">
        <v>1352</v>
      </c>
      <c r="F65">
        <v>0.224112426035503</v>
      </c>
      <c r="G65">
        <v>97.4972277227723</v>
      </c>
      <c r="H65">
        <v>303</v>
      </c>
    </row>
    <row r="66" hidden="1" spans="1:8">
      <c r="A66" s="5">
        <v>527990475963</v>
      </c>
      <c r="B66" t="s">
        <v>95</v>
      </c>
      <c r="C66">
        <v>39077.92</v>
      </c>
      <c r="D66">
        <v>783</v>
      </c>
      <c r="E66">
        <v>1758</v>
      </c>
      <c r="F66">
        <v>0.262229806598407</v>
      </c>
      <c r="G66">
        <v>84.7677223427332</v>
      </c>
      <c r="H66">
        <v>461</v>
      </c>
    </row>
    <row r="67" hidden="1" spans="1:8">
      <c r="A67" s="5">
        <v>528064232769</v>
      </c>
      <c r="B67" t="s">
        <v>96</v>
      </c>
      <c r="C67">
        <v>1370.18</v>
      </c>
      <c r="D67">
        <v>33</v>
      </c>
      <c r="E67">
        <v>307</v>
      </c>
      <c r="F67">
        <v>0.0586319218241042</v>
      </c>
      <c r="G67">
        <v>76.1211111111111</v>
      </c>
      <c r="H67">
        <v>18</v>
      </c>
    </row>
    <row r="68" hidden="1" spans="1:8">
      <c r="A68" s="5">
        <v>528033010612</v>
      </c>
      <c r="B68" t="s">
        <v>98</v>
      </c>
      <c r="C68">
        <v>84767.76</v>
      </c>
      <c r="D68">
        <v>1043</v>
      </c>
      <c r="E68">
        <v>2710</v>
      </c>
      <c r="F68">
        <v>0.268634686346863</v>
      </c>
      <c r="G68">
        <v>116.439230769231</v>
      </c>
      <c r="H68">
        <v>728</v>
      </c>
    </row>
    <row r="69" hidden="1" spans="1:8">
      <c r="A69" s="5">
        <v>527119411115</v>
      </c>
      <c r="B69" t="s">
        <v>99</v>
      </c>
      <c r="C69">
        <v>3773.99</v>
      </c>
      <c r="D69">
        <v>96</v>
      </c>
      <c r="E69">
        <v>322</v>
      </c>
      <c r="F69">
        <v>0.136645962732919</v>
      </c>
      <c r="G69">
        <v>85.7725</v>
      </c>
      <c r="H69">
        <v>44</v>
      </c>
    </row>
    <row r="70" hidden="1" spans="1:8">
      <c r="A70" s="5">
        <v>527183564590</v>
      </c>
      <c r="B70" t="s">
        <v>101</v>
      </c>
      <c r="C70">
        <v>3973.05</v>
      </c>
      <c r="D70">
        <v>67</v>
      </c>
      <c r="E70">
        <v>410</v>
      </c>
      <c r="F70">
        <v>0.0658536585365854</v>
      </c>
      <c r="G70">
        <v>147.15</v>
      </c>
      <c r="H70">
        <v>27</v>
      </c>
    </row>
    <row r="71" hidden="1" spans="1:8">
      <c r="A71" s="5">
        <v>527678427514</v>
      </c>
      <c r="B71" t="s">
        <v>81</v>
      </c>
      <c r="C71">
        <v>10477.39</v>
      </c>
      <c r="D71">
        <v>288</v>
      </c>
      <c r="E71">
        <v>806</v>
      </c>
      <c r="F71">
        <v>0.186104218362283</v>
      </c>
      <c r="G71">
        <v>69.8492666666667</v>
      </c>
      <c r="H71">
        <v>150</v>
      </c>
    </row>
    <row r="72" hidden="1" spans="1:8">
      <c r="A72" s="5">
        <v>632083172612</v>
      </c>
      <c r="B72" t="s">
        <v>566</v>
      </c>
      <c r="C72">
        <v>2850.38</v>
      </c>
      <c r="D72">
        <v>65</v>
      </c>
      <c r="E72">
        <v>164</v>
      </c>
      <c r="F72">
        <v>0.170731707317073</v>
      </c>
      <c r="G72">
        <v>101.799285714286</v>
      </c>
      <c r="H72">
        <v>28</v>
      </c>
    </row>
    <row r="73" hidden="1" spans="1:8">
      <c r="A73" s="5">
        <v>587405880719</v>
      </c>
      <c r="B73" t="s">
        <v>79</v>
      </c>
      <c r="C73">
        <v>26321.96</v>
      </c>
      <c r="D73">
        <v>226</v>
      </c>
      <c r="E73">
        <v>1910</v>
      </c>
      <c r="F73">
        <v>0.0842931937172775</v>
      </c>
      <c r="G73">
        <v>163.490434782609</v>
      </c>
      <c r="H73">
        <v>161</v>
      </c>
    </row>
    <row r="74" hidden="1" spans="1:8">
      <c r="A74" s="5">
        <v>538314893621</v>
      </c>
      <c r="B74" t="s">
        <v>80</v>
      </c>
      <c r="C74">
        <v>1419.73</v>
      </c>
      <c r="D74">
        <v>17</v>
      </c>
      <c r="E74">
        <v>163</v>
      </c>
      <c r="F74">
        <v>0.098159509202454</v>
      </c>
      <c r="G74">
        <v>88.733125</v>
      </c>
      <c r="H74">
        <v>16</v>
      </c>
    </row>
    <row r="75" hidden="1" spans="1:8">
      <c r="A75" s="107">
        <v>538192543595</v>
      </c>
      <c r="B75" s="108" t="s">
        <v>97</v>
      </c>
      <c r="C75">
        <v>8398.13</v>
      </c>
      <c r="D75">
        <v>65</v>
      </c>
      <c r="E75">
        <v>1157</v>
      </c>
      <c r="F75">
        <v>0.0475367329299914</v>
      </c>
      <c r="G75">
        <v>152.693272727273</v>
      </c>
      <c r="H75">
        <v>55</v>
      </c>
    </row>
  </sheetData>
  <autoFilter ref="A1:H75">
    <filterColumn colId="1">
      <customFilters>
        <customFilter operator="equal" val="V2239整箱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X2" sqref="X2:Z28"/>
    </sheetView>
  </sheetViews>
  <sheetFormatPr defaultColWidth="8.88888888888889" defaultRowHeight="14.4"/>
  <cols>
    <col min="1" max="1" width="22.5555555555556" customWidth="1"/>
    <col min="2" max="2" width="11.2222222222222" customWidth="1"/>
    <col min="3" max="3" width="15.6666666666667" customWidth="1"/>
    <col min="6" max="6" width="14.1111111111111" customWidth="1"/>
    <col min="7" max="7" width="10.7777777777778" customWidth="1"/>
    <col min="12" max="12" width="6" customWidth="1"/>
    <col min="13" max="13" width="24.1111111111111" customWidth="1"/>
  </cols>
  <sheetData>
    <row r="1" ht="16.2" spans="1:20">
      <c r="A1" s="130" t="s">
        <v>567</v>
      </c>
      <c r="B1" s="131" t="s">
        <v>509</v>
      </c>
      <c r="C1" t="s">
        <v>41</v>
      </c>
      <c r="D1" t="s">
        <v>538</v>
      </c>
      <c r="E1" s="132" t="s">
        <v>541</v>
      </c>
      <c r="F1" t="s">
        <v>38</v>
      </c>
      <c r="G1" t="s">
        <v>538</v>
      </c>
      <c r="H1" s="132" t="s">
        <v>541</v>
      </c>
      <c r="M1" s="130" t="s">
        <v>567</v>
      </c>
      <c r="N1" s="131" t="s">
        <v>509</v>
      </c>
      <c r="O1" t="s">
        <v>41</v>
      </c>
      <c r="P1" t="s">
        <v>538</v>
      </c>
      <c r="Q1" s="132" t="s">
        <v>541</v>
      </c>
      <c r="R1" t="s">
        <v>38</v>
      </c>
      <c r="S1" t="s">
        <v>538</v>
      </c>
      <c r="T1" s="132" t="s">
        <v>541</v>
      </c>
    </row>
    <row r="2" ht="15" spans="1:20">
      <c r="A2" s="16" t="s">
        <v>568</v>
      </c>
      <c r="B2" s="132" t="s">
        <v>569</v>
      </c>
      <c r="C2" s="5">
        <v>598898432532</v>
      </c>
      <c r="F2" s="5">
        <v>574308070162</v>
      </c>
      <c r="G2" s="133"/>
      <c r="H2" s="133"/>
      <c r="M2" s="16" t="s">
        <v>570</v>
      </c>
      <c r="N2" s="132" t="s">
        <v>569</v>
      </c>
      <c r="O2" s="5">
        <v>598898432532</v>
      </c>
      <c r="R2" s="5">
        <v>574308070162</v>
      </c>
      <c r="S2" s="133"/>
      <c r="T2" s="133"/>
    </row>
    <row r="3" ht="15" spans="1:20">
      <c r="A3" s="16"/>
      <c r="B3" s="134" t="s">
        <v>113</v>
      </c>
      <c r="H3" s="133"/>
      <c r="M3" s="16"/>
      <c r="N3" s="134" t="s">
        <v>113</v>
      </c>
      <c r="T3" s="133"/>
    </row>
    <row r="4" ht="15" spans="1:20">
      <c r="A4" s="16"/>
      <c r="B4" s="134" t="s">
        <v>114</v>
      </c>
      <c r="H4" s="133"/>
      <c r="M4" s="16"/>
      <c r="N4" s="134" t="s">
        <v>114</v>
      </c>
      <c r="T4" s="133"/>
    </row>
    <row r="5" ht="15" spans="1:20">
      <c r="A5" s="16"/>
      <c r="B5" s="134" t="s">
        <v>517</v>
      </c>
      <c r="H5" s="133"/>
      <c r="M5" s="16"/>
      <c r="N5" s="134" t="s">
        <v>517</v>
      </c>
      <c r="T5" s="133"/>
    </row>
    <row r="6" ht="16.2" spans="1:20">
      <c r="A6" s="135" t="s">
        <v>571</v>
      </c>
      <c r="B6" s="136" t="s">
        <v>509</v>
      </c>
      <c r="C6" s="136" t="s">
        <v>40</v>
      </c>
      <c r="D6" t="s">
        <v>538</v>
      </c>
      <c r="E6" s="132" t="s">
        <v>541</v>
      </c>
      <c r="H6" s="133"/>
      <c r="M6" s="135" t="s">
        <v>571</v>
      </c>
      <c r="N6" s="136" t="s">
        <v>509</v>
      </c>
      <c r="O6" s="136" t="s">
        <v>40</v>
      </c>
      <c r="P6" t="s">
        <v>538</v>
      </c>
      <c r="Q6" s="132" t="s">
        <v>541</v>
      </c>
      <c r="T6" s="133"/>
    </row>
    <row r="7" ht="15" spans="1:19">
      <c r="A7" s="135"/>
      <c r="B7" s="132" t="s">
        <v>569</v>
      </c>
      <c r="C7" s="5">
        <v>574308070162</v>
      </c>
      <c r="E7" s="137"/>
      <c r="F7" s="133"/>
      <c r="G7" s="133">
        <v>194798.91</v>
      </c>
      <c r="H7">
        <v>31493</v>
      </c>
      <c r="I7">
        <v>0.0834471152319563</v>
      </c>
      <c r="J7">
        <v>74.1243949771689</v>
      </c>
      <c r="M7" s="135"/>
      <c r="N7" s="132" t="s">
        <v>569</v>
      </c>
      <c r="O7" s="5">
        <v>574308070162</v>
      </c>
      <c r="Q7" s="137"/>
      <c r="R7" s="133"/>
      <c r="S7" s="133"/>
    </row>
    <row r="8" ht="15" spans="1:19">
      <c r="A8" s="135"/>
      <c r="B8" s="134" t="s">
        <v>113</v>
      </c>
      <c r="C8" s="134"/>
      <c r="F8" s="133"/>
      <c r="G8" s="133"/>
      <c r="M8" s="135"/>
      <c r="N8" s="134" t="s">
        <v>113</v>
      </c>
      <c r="O8" s="134"/>
      <c r="R8" s="133"/>
      <c r="S8" s="133"/>
    </row>
    <row r="9" ht="15" spans="1:19">
      <c r="A9" s="135"/>
      <c r="B9" s="134" t="s">
        <v>114</v>
      </c>
      <c r="C9" s="134"/>
      <c r="F9" s="133"/>
      <c r="G9" s="133"/>
      <c r="M9" s="135"/>
      <c r="N9" s="134" t="s">
        <v>114</v>
      </c>
      <c r="O9" s="134"/>
      <c r="R9" s="133"/>
      <c r="S9" s="133"/>
    </row>
    <row r="10" ht="15" spans="1:19">
      <c r="A10" s="135"/>
      <c r="B10" s="134" t="s">
        <v>517</v>
      </c>
      <c r="C10" s="134"/>
      <c r="F10" s="133"/>
      <c r="G10" s="133"/>
      <c r="M10" s="135"/>
      <c r="N10" s="134" t="s">
        <v>517</v>
      </c>
      <c r="O10" s="134"/>
      <c r="R10" s="133"/>
      <c r="S10" s="133"/>
    </row>
    <row r="11" ht="15" spans="1:14">
      <c r="A11" s="135" t="s">
        <v>572</v>
      </c>
      <c r="B11" s="132" t="s">
        <v>569</v>
      </c>
      <c r="M11" s="135" t="s">
        <v>573</v>
      </c>
      <c r="N11" s="132" t="s">
        <v>569</v>
      </c>
    </row>
    <row r="12" ht="15" spans="1:14">
      <c r="A12" s="135"/>
      <c r="B12" s="134" t="s">
        <v>113</v>
      </c>
      <c r="M12" s="135"/>
      <c r="N12" s="134" t="s">
        <v>113</v>
      </c>
    </row>
    <row r="13" ht="15" spans="1:14">
      <c r="A13" s="135"/>
      <c r="B13" s="134" t="s">
        <v>114</v>
      </c>
      <c r="M13" s="135"/>
      <c r="N13" s="134" t="s">
        <v>114</v>
      </c>
    </row>
    <row r="14" ht="15" spans="1:14">
      <c r="A14" s="135"/>
      <c r="B14" s="134" t="s">
        <v>517</v>
      </c>
      <c r="M14" s="135"/>
      <c r="N14" s="134" t="s">
        <v>517</v>
      </c>
    </row>
    <row r="15" ht="16.2" spans="1:17">
      <c r="A15" s="135" t="s">
        <v>574</v>
      </c>
      <c r="B15" s="136" t="s">
        <v>509</v>
      </c>
      <c r="C15" t="s">
        <v>34</v>
      </c>
      <c r="D15" t="s">
        <v>538</v>
      </c>
      <c r="E15" s="132" t="s">
        <v>541</v>
      </c>
      <c r="M15" s="135" t="s">
        <v>575</v>
      </c>
      <c r="N15" s="136" t="s">
        <v>509</v>
      </c>
      <c r="O15" t="s">
        <v>34</v>
      </c>
      <c r="P15" t="s">
        <v>538</v>
      </c>
      <c r="Q15" s="132" t="s">
        <v>541</v>
      </c>
    </row>
    <row r="16" ht="15" spans="1:15">
      <c r="A16" s="135"/>
      <c r="B16" s="132" t="s">
        <v>569</v>
      </c>
      <c r="C16" s="5">
        <v>537752882633</v>
      </c>
      <c r="M16" s="135"/>
      <c r="N16" s="132" t="s">
        <v>569</v>
      </c>
      <c r="O16" s="5">
        <v>537752882633</v>
      </c>
    </row>
    <row r="17" ht="15" spans="1:14">
      <c r="A17" s="135"/>
      <c r="B17" s="134" t="s">
        <v>113</v>
      </c>
      <c r="M17" s="135"/>
      <c r="N17" s="134" t="s">
        <v>113</v>
      </c>
    </row>
    <row r="18" ht="15" spans="1:14">
      <c r="A18" s="135"/>
      <c r="B18" s="134" t="s">
        <v>114</v>
      </c>
      <c r="M18" s="135"/>
      <c r="N18" s="134" t="s">
        <v>114</v>
      </c>
    </row>
    <row r="19" ht="15" spans="1:14">
      <c r="A19" s="135"/>
      <c r="B19" s="134" t="s">
        <v>517</v>
      </c>
      <c r="M19" s="135"/>
      <c r="N19" s="134" t="s">
        <v>517</v>
      </c>
    </row>
    <row r="20" ht="16.2" spans="1:20">
      <c r="A20" s="135" t="s">
        <v>576</v>
      </c>
      <c r="B20" s="136" t="s">
        <v>509</v>
      </c>
      <c r="C20" t="s">
        <v>35</v>
      </c>
      <c r="D20" t="s">
        <v>538</v>
      </c>
      <c r="E20" s="132" t="s">
        <v>541</v>
      </c>
      <c r="F20" t="s">
        <v>40</v>
      </c>
      <c r="G20" t="s">
        <v>538</v>
      </c>
      <c r="H20" s="132" t="s">
        <v>541</v>
      </c>
      <c r="M20" s="135" t="s">
        <v>577</v>
      </c>
      <c r="N20" s="136" t="s">
        <v>509</v>
      </c>
      <c r="O20" t="s">
        <v>35</v>
      </c>
      <c r="P20" t="s">
        <v>538</v>
      </c>
      <c r="Q20" s="132" t="s">
        <v>541</v>
      </c>
      <c r="R20" t="s">
        <v>40</v>
      </c>
      <c r="S20" t="s">
        <v>538</v>
      </c>
      <c r="T20" s="132" t="s">
        <v>541</v>
      </c>
    </row>
    <row r="21" ht="15" spans="1:18">
      <c r="A21" s="135"/>
      <c r="B21" s="132" t="s">
        <v>569</v>
      </c>
      <c r="C21">
        <v>41141176393</v>
      </c>
      <c r="F21" s="5">
        <v>587516703876</v>
      </c>
      <c r="M21" s="135"/>
      <c r="N21" s="132" t="s">
        <v>569</v>
      </c>
      <c r="O21">
        <v>41141176393</v>
      </c>
      <c r="R21">
        <v>587516703876</v>
      </c>
    </row>
    <row r="22" ht="15" spans="1:14">
      <c r="A22" s="135"/>
      <c r="B22" s="134" t="s">
        <v>113</v>
      </c>
      <c r="M22" s="135"/>
      <c r="N22" s="134" t="s">
        <v>113</v>
      </c>
    </row>
    <row r="23" ht="15" spans="1:17">
      <c r="A23" s="135"/>
      <c r="B23" s="134" t="s">
        <v>114</v>
      </c>
      <c r="C23" s="134"/>
      <c r="D23" s="138"/>
      <c r="E23" s="138"/>
      <c r="M23" s="135"/>
      <c r="N23" s="134" t="s">
        <v>114</v>
      </c>
      <c r="O23" s="134"/>
      <c r="P23" s="138"/>
      <c r="Q23" s="138"/>
    </row>
    <row r="24" ht="15" spans="1:17">
      <c r="A24" s="135"/>
      <c r="B24" s="134" t="s">
        <v>517</v>
      </c>
      <c r="C24" s="134"/>
      <c r="D24" s="138"/>
      <c r="E24" s="138"/>
      <c r="M24" s="135"/>
      <c r="N24" s="134" t="s">
        <v>517</v>
      </c>
      <c r="O24" s="134"/>
      <c r="P24" s="138"/>
      <c r="Q24" s="138"/>
    </row>
    <row r="25" ht="16.2" spans="1:17">
      <c r="A25" s="135" t="s">
        <v>578</v>
      </c>
      <c r="B25" s="136" t="s">
        <v>509</v>
      </c>
      <c r="C25" s="134" t="s">
        <v>579</v>
      </c>
      <c r="D25" t="s">
        <v>538</v>
      </c>
      <c r="E25" s="132" t="s">
        <v>541</v>
      </c>
      <c r="M25" s="135" t="s">
        <v>578</v>
      </c>
      <c r="N25" s="136" t="s">
        <v>509</v>
      </c>
      <c r="O25" s="134" t="s">
        <v>579</v>
      </c>
      <c r="P25" t="s">
        <v>538</v>
      </c>
      <c r="Q25" s="132" t="s">
        <v>541</v>
      </c>
    </row>
    <row r="26" ht="15" spans="1:17">
      <c r="A26" s="135"/>
      <c r="B26" s="132" t="s">
        <v>569</v>
      </c>
      <c r="C26" s="139">
        <v>538263950177</v>
      </c>
      <c r="D26" s="138"/>
      <c r="E26" s="138"/>
      <c r="M26" s="135"/>
      <c r="N26" s="132" t="s">
        <v>569</v>
      </c>
      <c r="O26" s="139">
        <v>538263950177</v>
      </c>
      <c r="P26" s="138"/>
      <c r="Q26" s="138"/>
    </row>
    <row r="27" ht="15" spans="1:17">
      <c r="A27" s="135"/>
      <c r="B27" s="134" t="s">
        <v>113</v>
      </c>
      <c r="C27" s="134"/>
      <c r="D27" s="138"/>
      <c r="E27" s="138"/>
      <c r="M27" s="135"/>
      <c r="N27" s="134" t="s">
        <v>113</v>
      </c>
      <c r="O27" s="134"/>
      <c r="P27" s="138"/>
      <c r="Q27" s="138"/>
    </row>
    <row r="28" ht="15" spans="1:17">
      <c r="A28" s="135"/>
      <c r="B28" s="134" t="s">
        <v>114</v>
      </c>
      <c r="C28" s="134"/>
      <c r="D28" s="138"/>
      <c r="E28" s="138"/>
      <c r="M28" s="135"/>
      <c r="N28" s="134" t="s">
        <v>114</v>
      </c>
      <c r="O28" s="134"/>
      <c r="P28" s="138"/>
      <c r="Q28" s="138"/>
    </row>
    <row r="29" ht="15" spans="1:17">
      <c r="A29" s="135"/>
      <c r="B29" s="134" t="s">
        <v>517</v>
      </c>
      <c r="C29" s="134"/>
      <c r="D29" s="138"/>
      <c r="E29" s="138"/>
      <c r="M29" s="135"/>
      <c r="N29" s="134" t="s">
        <v>517</v>
      </c>
      <c r="O29" s="134"/>
      <c r="P29" s="138"/>
      <c r="Q29" s="138"/>
    </row>
  </sheetData>
  <mergeCells count="12">
    <mergeCell ref="A2:A5"/>
    <mergeCell ref="A6:A10"/>
    <mergeCell ref="A11:A14"/>
    <mergeCell ref="A15:A19"/>
    <mergeCell ref="A20:A24"/>
    <mergeCell ref="A25:A29"/>
    <mergeCell ref="M2:M5"/>
    <mergeCell ref="M6:M10"/>
    <mergeCell ref="M11:M14"/>
    <mergeCell ref="M15:M19"/>
    <mergeCell ref="M20:M24"/>
    <mergeCell ref="M25:M29"/>
  </mergeCells>
  <pageMargins left="0.75" right="0.75" top="1" bottom="1" header="0.5" footer="0.5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9.7777777777778" customWidth="1"/>
    <col min="3" max="3" width="10.7777777777778" customWidth="1"/>
    <col min="6" max="6" width="11.5555555555556" customWidth="1"/>
    <col min="7" max="7" width="9.22222222222222" customWidth="1"/>
    <col min="11" max="11" width="14.1111111111111" customWidth="1"/>
    <col min="13" max="13" width="10.6666666666667"/>
    <col min="16" max="17" width="12.8888888888889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33622.85</v>
      </c>
      <c r="D2">
        <v>4143</v>
      </c>
      <c r="E2">
        <v>10222</v>
      </c>
      <c r="F2" s="11">
        <v>0.222265701428292</v>
      </c>
      <c r="G2" s="12">
        <v>14.7987896126761</v>
      </c>
      <c r="H2">
        <v>2272</v>
      </c>
      <c r="K2" s="5">
        <v>43893226461</v>
      </c>
      <c r="L2" s="118" t="s">
        <v>247</v>
      </c>
      <c r="M2">
        <v>33611.85</v>
      </c>
      <c r="N2">
        <v>4448</v>
      </c>
      <c r="O2">
        <v>10089</v>
      </c>
      <c r="P2" s="11">
        <v>0.220338983050847</v>
      </c>
      <c r="Q2" s="11">
        <v>15.12004048583</v>
      </c>
      <c r="R2">
        <v>2223</v>
      </c>
    </row>
    <row r="3" spans="1:18">
      <c r="A3" s="5">
        <v>538927350752</v>
      </c>
      <c r="B3" s="118" t="s">
        <v>72</v>
      </c>
      <c r="C3">
        <v>11192.91</v>
      </c>
      <c r="D3">
        <v>272</v>
      </c>
      <c r="E3">
        <v>1858</v>
      </c>
      <c r="F3" s="11">
        <v>0.101184068891281</v>
      </c>
      <c r="G3" s="12">
        <v>59.5367553191489</v>
      </c>
      <c r="H3">
        <v>188</v>
      </c>
      <c r="K3" s="5">
        <v>538927350752</v>
      </c>
      <c r="L3" s="118" t="s">
        <v>72</v>
      </c>
      <c r="M3">
        <v>5620.64</v>
      </c>
      <c r="N3">
        <v>130</v>
      </c>
      <c r="O3">
        <v>1266</v>
      </c>
      <c r="P3" s="11">
        <v>0.0797788309636651</v>
      </c>
      <c r="Q3" s="11">
        <v>55.649900990099</v>
      </c>
      <c r="R3">
        <v>101</v>
      </c>
    </row>
    <row r="4" spans="1:18">
      <c r="A4" s="5">
        <v>539325022308</v>
      </c>
      <c r="B4" s="118" t="s">
        <v>46</v>
      </c>
      <c r="C4">
        <v>166929.17</v>
      </c>
      <c r="D4">
        <v>2335</v>
      </c>
      <c r="E4">
        <v>17082</v>
      </c>
      <c r="F4" s="11">
        <v>0.0955391640323147</v>
      </c>
      <c r="G4" s="12">
        <v>102.285030637255</v>
      </c>
      <c r="H4">
        <v>1632</v>
      </c>
      <c r="K4" s="5">
        <v>539325022308</v>
      </c>
      <c r="L4" s="118" t="s">
        <v>46</v>
      </c>
      <c r="M4">
        <v>93216.91</v>
      </c>
      <c r="N4">
        <v>1320</v>
      </c>
      <c r="O4">
        <v>7714</v>
      </c>
      <c r="P4" s="11">
        <v>0.121597096188748</v>
      </c>
      <c r="Q4" s="11">
        <v>99.378368869936</v>
      </c>
      <c r="R4">
        <v>938</v>
      </c>
    </row>
    <row r="5" spans="1:18">
      <c r="A5" s="5">
        <v>547190677216</v>
      </c>
      <c r="B5" s="118" t="s">
        <v>363</v>
      </c>
      <c r="C5">
        <v>36863.74</v>
      </c>
      <c r="D5">
        <v>1720</v>
      </c>
      <c r="E5">
        <v>4609</v>
      </c>
      <c r="F5" s="11">
        <v>0.264699500976351</v>
      </c>
      <c r="G5" s="12">
        <v>30.2161803278689</v>
      </c>
      <c r="H5">
        <v>1220</v>
      </c>
      <c r="K5" s="5">
        <v>547190677216</v>
      </c>
      <c r="L5" s="118" t="s">
        <v>363</v>
      </c>
      <c r="M5">
        <v>2963.88</v>
      </c>
      <c r="N5">
        <v>120</v>
      </c>
      <c r="O5">
        <v>440</v>
      </c>
      <c r="P5" s="11">
        <v>0.245454545454545</v>
      </c>
      <c r="Q5" s="11">
        <v>27.4433333333333</v>
      </c>
      <c r="R5">
        <v>108</v>
      </c>
    </row>
    <row r="6" spans="1:18">
      <c r="A6" s="5">
        <v>566160365748</v>
      </c>
      <c r="B6" s="118" t="s">
        <v>403</v>
      </c>
      <c r="C6">
        <v>11505.2</v>
      </c>
      <c r="D6">
        <v>530</v>
      </c>
      <c r="E6">
        <v>1551</v>
      </c>
      <c r="F6" s="11">
        <v>0.190199871050935</v>
      </c>
      <c r="G6" s="12">
        <v>39.0006779661017</v>
      </c>
      <c r="H6">
        <v>295</v>
      </c>
      <c r="K6" s="5">
        <v>566160365748</v>
      </c>
      <c r="L6" s="118" t="s">
        <v>403</v>
      </c>
      <c r="M6">
        <v>7749.51</v>
      </c>
      <c r="N6">
        <v>328</v>
      </c>
      <c r="O6">
        <v>4360</v>
      </c>
      <c r="P6" s="11">
        <v>0.0635321100917431</v>
      </c>
      <c r="Q6" s="11">
        <v>27.9765703971119</v>
      </c>
      <c r="R6">
        <v>277</v>
      </c>
    </row>
    <row r="7" spans="1:18">
      <c r="A7" s="5">
        <v>568765915390</v>
      </c>
      <c r="B7" s="118" t="s">
        <v>301</v>
      </c>
      <c r="C7">
        <v>17734.58</v>
      </c>
      <c r="D7">
        <v>13734</v>
      </c>
      <c r="E7">
        <v>28390</v>
      </c>
      <c r="F7" s="11">
        <v>0.370588235294118</v>
      </c>
      <c r="G7" s="12">
        <v>1.68563634635491</v>
      </c>
      <c r="H7">
        <v>10521</v>
      </c>
      <c r="K7" s="5">
        <v>568765915390</v>
      </c>
      <c r="L7" s="118" t="s">
        <v>301</v>
      </c>
      <c r="M7">
        <v>11918.71</v>
      </c>
      <c r="N7">
        <v>13461</v>
      </c>
      <c r="O7">
        <v>31064</v>
      </c>
      <c r="P7" s="11">
        <v>0.415818954416688</v>
      </c>
      <c r="Q7" s="11">
        <v>0.922715026708988</v>
      </c>
      <c r="R7">
        <v>12917</v>
      </c>
    </row>
    <row r="8" spans="1:18">
      <c r="A8" s="5">
        <v>574118879871</v>
      </c>
      <c r="B8" s="118" t="s">
        <v>542</v>
      </c>
      <c r="C8">
        <v>411.83</v>
      </c>
      <c r="D8">
        <v>103</v>
      </c>
      <c r="E8">
        <v>88</v>
      </c>
      <c r="F8" s="11">
        <v>0.318181818181818</v>
      </c>
      <c r="G8" s="12">
        <v>14.7082142857143</v>
      </c>
      <c r="H8">
        <v>28</v>
      </c>
      <c r="K8" s="5">
        <v>574118879871</v>
      </c>
      <c r="L8" s="118" t="s">
        <v>542</v>
      </c>
      <c r="M8">
        <v>58.87</v>
      </c>
      <c r="N8">
        <v>4</v>
      </c>
      <c r="O8">
        <v>23</v>
      </c>
      <c r="P8" s="11">
        <v>0.173913043478261</v>
      </c>
      <c r="Q8" s="11">
        <v>14.7175</v>
      </c>
      <c r="R8">
        <v>4</v>
      </c>
    </row>
    <row r="9" spans="1:18">
      <c r="A9" s="5">
        <v>575961933882</v>
      </c>
      <c r="B9" s="118" t="s">
        <v>383</v>
      </c>
      <c r="C9">
        <v>3589.59</v>
      </c>
      <c r="D9">
        <v>141</v>
      </c>
      <c r="E9">
        <v>577</v>
      </c>
      <c r="F9" s="11">
        <v>0.214904679376083</v>
      </c>
      <c r="G9" s="12">
        <v>28.9483064516129</v>
      </c>
      <c r="H9">
        <v>124</v>
      </c>
      <c r="K9" s="5">
        <v>575961933882</v>
      </c>
      <c r="L9" s="118" t="s">
        <v>383</v>
      </c>
      <c r="M9">
        <v>4936.78</v>
      </c>
      <c r="N9">
        <v>184</v>
      </c>
      <c r="O9">
        <v>1414</v>
      </c>
      <c r="P9" s="11">
        <v>0.117397454031117</v>
      </c>
      <c r="Q9" s="11">
        <v>29.7396385542169</v>
      </c>
      <c r="R9">
        <v>166</v>
      </c>
    </row>
    <row r="10" spans="1:18">
      <c r="A10" s="5">
        <v>585050518231</v>
      </c>
      <c r="B10" s="118" t="s">
        <v>436</v>
      </c>
      <c r="C10">
        <v>2949</v>
      </c>
      <c r="D10">
        <v>362</v>
      </c>
      <c r="E10">
        <v>984</v>
      </c>
      <c r="F10" s="11">
        <v>0.213414634146341</v>
      </c>
      <c r="G10" s="12">
        <v>14.0428571428571</v>
      </c>
      <c r="H10">
        <v>210</v>
      </c>
      <c r="K10" s="5">
        <v>585050518231</v>
      </c>
      <c r="L10" s="118" t="s">
        <v>436</v>
      </c>
      <c r="M10">
        <v>338.49</v>
      </c>
      <c r="N10">
        <v>34</v>
      </c>
      <c r="O10">
        <v>175</v>
      </c>
      <c r="P10" s="11">
        <v>0.165714285714286</v>
      </c>
      <c r="Q10" s="11">
        <v>11.6720689655172</v>
      </c>
      <c r="R10">
        <v>29</v>
      </c>
    </row>
    <row r="11" spans="1:18">
      <c r="A11" s="5">
        <v>587015100676</v>
      </c>
      <c r="B11" s="118" t="s">
        <v>4</v>
      </c>
      <c r="C11">
        <v>493471.19</v>
      </c>
      <c r="D11">
        <v>11825</v>
      </c>
      <c r="E11">
        <v>27678</v>
      </c>
      <c r="F11" s="11">
        <v>0.168147987571356</v>
      </c>
      <c r="G11" s="12">
        <v>106.0316265578</v>
      </c>
      <c r="H11">
        <v>4654</v>
      </c>
      <c r="K11" s="5">
        <v>587015100676</v>
      </c>
      <c r="L11" s="118" t="s">
        <v>4</v>
      </c>
      <c r="M11">
        <v>192754.88</v>
      </c>
      <c r="N11">
        <v>4443</v>
      </c>
      <c r="O11">
        <v>28064</v>
      </c>
      <c r="P11" s="11">
        <v>0.101981185860889</v>
      </c>
      <c r="Q11" s="11">
        <v>67.349713487072</v>
      </c>
      <c r="R11">
        <v>2862</v>
      </c>
    </row>
    <row r="12" spans="1:18">
      <c r="A12" s="5">
        <v>589329976605</v>
      </c>
      <c r="B12" s="118" t="s">
        <v>350</v>
      </c>
      <c r="C12">
        <v>3885.5</v>
      </c>
      <c r="D12">
        <v>457</v>
      </c>
      <c r="E12">
        <v>809</v>
      </c>
      <c r="F12" s="11">
        <v>0.238566131025958</v>
      </c>
      <c r="G12" s="12">
        <v>20.1321243523316</v>
      </c>
      <c r="H12">
        <v>193</v>
      </c>
      <c r="K12" s="5">
        <v>589329976605</v>
      </c>
      <c r="L12" s="118" t="s">
        <v>350</v>
      </c>
      <c r="M12">
        <v>6895.56</v>
      </c>
      <c r="N12">
        <v>917</v>
      </c>
      <c r="O12">
        <v>3510</v>
      </c>
      <c r="P12" s="11">
        <v>0.141310541310541</v>
      </c>
      <c r="Q12" s="11">
        <v>13.9023387096774</v>
      </c>
      <c r="R12">
        <v>496</v>
      </c>
    </row>
    <row r="13" spans="1:18">
      <c r="A13" s="5">
        <v>589851591771</v>
      </c>
      <c r="B13" s="118" t="s">
        <v>64</v>
      </c>
      <c r="C13">
        <v>75815.8</v>
      </c>
      <c r="D13">
        <v>2391</v>
      </c>
      <c r="E13">
        <v>6498</v>
      </c>
      <c r="F13" s="11">
        <v>0.162665435518621</v>
      </c>
      <c r="G13" s="12">
        <v>71.7273415326395</v>
      </c>
      <c r="H13">
        <v>1057</v>
      </c>
      <c r="K13" s="5">
        <v>589851591771</v>
      </c>
      <c r="L13" s="118" t="s">
        <v>64</v>
      </c>
      <c r="M13">
        <v>17433.72</v>
      </c>
      <c r="N13">
        <v>431</v>
      </c>
      <c r="O13">
        <v>3415</v>
      </c>
      <c r="P13" s="11">
        <v>0.106295754026354</v>
      </c>
      <c r="Q13" s="11">
        <v>48.0267768595041</v>
      </c>
      <c r="R13">
        <v>363</v>
      </c>
    </row>
    <row r="14" spans="1:18">
      <c r="A14" s="5">
        <v>592878213305</v>
      </c>
      <c r="B14" s="118" t="s">
        <v>353</v>
      </c>
      <c r="C14">
        <v>2201.33</v>
      </c>
      <c r="D14">
        <v>585</v>
      </c>
      <c r="E14">
        <v>2526</v>
      </c>
      <c r="F14" s="11">
        <v>0.201504354711006</v>
      </c>
      <c r="G14" s="12">
        <v>4.32481335952849</v>
      </c>
      <c r="H14">
        <v>509</v>
      </c>
      <c r="K14" s="5">
        <v>592878213305</v>
      </c>
      <c r="L14" s="118" t="s">
        <v>353</v>
      </c>
      <c r="M14">
        <v>7739.91</v>
      </c>
      <c r="N14">
        <v>2033</v>
      </c>
      <c r="O14">
        <v>5681</v>
      </c>
      <c r="P14" s="11">
        <v>0.224432318253829</v>
      </c>
      <c r="Q14" s="11">
        <v>6.07051764705882</v>
      </c>
      <c r="R14">
        <v>1275</v>
      </c>
    </row>
    <row r="15" spans="1:18">
      <c r="A15" s="5">
        <v>592889713507</v>
      </c>
      <c r="B15" s="118" t="s">
        <v>70</v>
      </c>
      <c r="C15">
        <v>7186.27</v>
      </c>
      <c r="D15">
        <v>199</v>
      </c>
      <c r="E15">
        <v>706</v>
      </c>
      <c r="F15" s="11">
        <v>0.148725212464589</v>
      </c>
      <c r="G15" s="12">
        <v>68.4406666666667</v>
      </c>
      <c r="H15">
        <v>105</v>
      </c>
      <c r="K15" s="5">
        <v>592889713507</v>
      </c>
      <c r="L15" s="118" t="s">
        <v>70</v>
      </c>
      <c r="M15">
        <v>9090.91</v>
      </c>
      <c r="N15">
        <v>243</v>
      </c>
      <c r="O15">
        <v>3879</v>
      </c>
      <c r="P15" s="11">
        <v>0.0536220675431812</v>
      </c>
      <c r="Q15" s="11">
        <v>43.7062980769231</v>
      </c>
      <c r="R15">
        <v>208</v>
      </c>
    </row>
    <row r="16" spans="1:17">
      <c r="A16" s="5"/>
      <c r="B16" s="118"/>
      <c r="C16">
        <f t="shared" ref="C16:H16" si="0">SUM(C2:C15)</f>
        <v>867358.96</v>
      </c>
      <c r="D16">
        <f t="shared" si="0"/>
        <v>38797</v>
      </c>
      <c r="E16">
        <f t="shared" si="0"/>
        <v>103578</v>
      </c>
      <c r="F16" s="11"/>
      <c r="G16" s="12"/>
      <c r="H16">
        <f t="shared" si="0"/>
        <v>23008</v>
      </c>
      <c r="K16" s="5"/>
      <c r="L16" s="118"/>
      <c r="M16">
        <f>SUM(M2:M15)</f>
        <v>394330.62</v>
      </c>
      <c r="P16" s="11"/>
      <c r="Q16" s="11"/>
    </row>
    <row r="17" spans="1:18">
      <c r="A17" s="5">
        <v>17609936348</v>
      </c>
      <c r="B17" s="8" t="s">
        <v>344</v>
      </c>
      <c r="C17">
        <v>33187.59</v>
      </c>
      <c r="D17">
        <v>21812</v>
      </c>
      <c r="E17">
        <v>51337</v>
      </c>
      <c r="F17" s="11">
        <v>0.358493873814208</v>
      </c>
      <c r="G17" s="12">
        <v>1.80328135188003</v>
      </c>
      <c r="H17">
        <v>18404</v>
      </c>
      <c r="K17" s="5">
        <v>17609936348</v>
      </c>
      <c r="L17" s="8" t="s">
        <v>344</v>
      </c>
      <c r="M17">
        <v>6772.44</v>
      </c>
      <c r="N17">
        <v>2413</v>
      </c>
      <c r="O17">
        <v>5490</v>
      </c>
      <c r="P17" s="11">
        <v>0.229326047358834</v>
      </c>
      <c r="Q17" s="11">
        <v>5.37922160444797</v>
      </c>
      <c r="R17">
        <v>1259</v>
      </c>
    </row>
    <row r="18" spans="1:18">
      <c r="A18" s="5">
        <v>17609980146</v>
      </c>
      <c r="B18" s="8" t="s">
        <v>288</v>
      </c>
      <c r="C18">
        <v>11278.45</v>
      </c>
      <c r="D18">
        <v>2135</v>
      </c>
      <c r="E18">
        <v>4512</v>
      </c>
      <c r="F18" s="11">
        <v>0.235593971631206</v>
      </c>
      <c r="G18" s="12">
        <v>10.6100188146754</v>
      </c>
      <c r="H18">
        <v>1063</v>
      </c>
      <c r="K18" s="5">
        <v>17609980146</v>
      </c>
      <c r="L18" s="8" t="s">
        <v>288</v>
      </c>
      <c r="M18">
        <v>14023.18</v>
      </c>
      <c r="N18">
        <v>3896</v>
      </c>
      <c r="O18">
        <v>9853</v>
      </c>
      <c r="P18" s="11">
        <v>0.271998376129098</v>
      </c>
      <c r="Q18" s="11">
        <v>5.23252985074627</v>
      </c>
      <c r="R18">
        <v>2680</v>
      </c>
    </row>
    <row r="19" spans="1:18">
      <c r="A19" s="5">
        <v>39829692578</v>
      </c>
      <c r="B19" s="8" t="s">
        <v>237</v>
      </c>
      <c r="C19">
        <v>28586.12</v>
      </c>
      <c r="D19">
        <v>2752</v>
      </c>
      <c r="E19">
        <v>5916</v>
      </c>
      <c r="F19" s="11">
        <v>0.237153482082488</v>
      </c>
      <c r="G19" s="12">
        <v>20.3749964362081</v>
      </c>
      <c r="H19">
        <v>1403</v>
      </c>
      <c r="K19" s="5">
        <v>39829692578</v>
      </c>
      <c r="L19" s="8" t="s">
        <v>237</v>
      </c>
      <c r="M19">
        <v>56966</v>
      </c>
      <c r="N19">
        <v>5399</v>
      </c>
      <c r="O19">
        <v>9945</v>
      </c>
      <c r="P19" s="11">
        <v>0.241528406234289</v>
      </c>
      <c r="Q19" s="11">
        <v>23.7160699417152</v>
      </c>
      <c r="R19">
        <v>2402</v>
      </c>
    </row>
    <row r="20" spans="1:18">
      <c r="A20" s="5">
        <v>523138079161</v>
      </c>
      <c r="B20" s="8" t="s">
        <v>385</v>
      </c>
      <c r="C20">
        <v>8332.84</v>
      </c>
      <c r="D20">
        <v>1261</v>
      </c>
      <c r="E20">
        <v>2681</v>
      </c>
      <c r="F20" s="11">
        <v>0.212234240954868</v>
      </c>
      <c r="G20" s="12">
        <v>14.6447100175747</v>
      </c>
      <c r="H20">
        <v>569</v>
      </c>
      <c r="K20" s="5">
        <v>523138079161</v>
      </c>
      <c r="L20" s="8" t="s">
        <v>385</v>
      </c>
      <c r="M20">
        <v>4275.9</v>
      </c>
      <c r="N20">
        <v>687</v>
      </c>
      <c r="O20">
        <v>1809</v>
      </c>
      <c r="P20" s="11">
        <v>0.199004975124378</v>
      </c>
      <c r="Q20" s="11">
        <v>11.8775</v>
      </c>
      <c r="R20">
        <v>360</v>
      </c>
    </row>
    <row r="21" spans="1:18">
      <c r="A21" s="5">
        <v>524754970729</v>
      </c>
      <c r="B21" s="8" t="s">
        <v>74</v>
      </c>
      <c r="C21">
        <v>8783.89</v>
      </c>
      <c r="D21">
        <v>254</v>
      </c>
      <c r="E21">
        <v>2064</v>
      </c>
      <c r="F21" s="11">
        <v>0.0625</v>
      </c>
      <c r="G21" s="12">
        <v>68.0921705426357</v>
      </c>
      <c r="H21">
        <v>129</v>
      </c>
      <c r="K21" s="5">
        <v>524754970729</v>
      </c>
      <c r="L21" s="8" t="s">
        <v>74</v>
      </c>
      <c r="M21">
        <v>19166.56</v>
      </c>
      <c r="N21">
        <v>552</v>
      </c>
      <c r="O21">
        <v>4162</v>
      </c>
      <c r="P21" s="11">
        <v>0.0728015377222489</v>
      </c>
      <c r="Q21" s="11">
        <v>63.2559735973597</v>
      </c>
      <c r="R21">
        <v>303</v>
      </c>
    </row>
    <row r="22" spans="1:18">
      <c r="A22" s="5">
        <v>527733589105</v>
      </c>
      <c r="B22" s="8" t="s">
        <v>231</v>
      </c>
      <c r="C22">
        <v>103578.81</v>
      </c>
      <c r="D22">
        <v>8866</v>
      </c>
      <c r="E22">
        <v>13279</v>
      </c>
      <c r="F22" s="11">
        <v>0.290910460125009</v>
      </c>
      <c r="G22" s="12">
        <v>26.8130494434377</v>
      </c>
      <c r="H22">
        <v>3863</v>
      </c>
      <c r="K22" s="5">
        <v>527733589105</v>
      </c>
      <c r="L22" s="8" t="s">
        <v>231</v>
      </c>
      <c r="M22">
        <v>64272.77</v>
      </c>
      <c r="N22">
        <v>4879</v>
      </c>
      <c r="O22">
        <v>9583</v>
      </c>
      <c r="P22" s="11">
        <v>0.304288844829385</v>
      </c>
      <c r="Q22" s="11">
        <v>22.0414163237311</v>
      </c>
      <c r="R22">
        <v>2916</v>
      </c>
    </row>
    <row r="23" spans="1:18">
      <c r="A23" s="5">
        <v>555904462655</v>
      </c>
      <c r="B23" s="8" t="s">
        <v>276</v>
      </c>
      <c r="C23">
        <v>23461.93</v>
      </c>
      <c r="D23">
        <v>1706</v>
      </c>
      <c r="E23">
        <v>3295</v>
      </c>
      <c r="F23" s="11">
        <v>0.305918057663126</v>
      </c>
      <c r="G23" s="12">
        <v>23.2757242063492</v>
      </c>
      <c r="H23">
        <v>1008</v>
      </c>
      <c r="K23" s="5">
        <v>555904462655</v>
      </c>
      <c r="L23" s="8" t="s">
        <v>276</v>
      </c>
      <c r="M23">
        <v>14066.89</v>
      </c>
      <c r="N23">
        <v>1107</v>
      </c>
      <c r="O23">
        <v>4823</v>
      </c>
      <c r="P23" s="11">
        <v>0.177690234294008</v>
      </c>
      <c r="Q23" s="11">
        <v>16.4141073512252</v>
      </c>
      <c r="R23">
        <v>857</v>
      </c>
    </row>
    <row r="24" spans="1:18">
      <c r="A24" s="5">
        <v>562674596108</v>
      </c>
      <c r="B24" s="8" t="s">
        <v>17</v>
      </c>
      <c r="C24">
        <v>34432.17</v>
      </c>
      <c r="D24">
        <v>1083</v>
      </c>
      <c r="E24">
        <v>1817</v>
      </c>
      <c r="F24" s="11">
        <v>0.260869565217391</v>
      </c>
      <c r="G24" s="12">
        <v>72.6417088607595</v>
      </c>
      <c r="H24">
        <v>474</v>
      </c>
      <c r="K24" s="5">
        <v>562674596108</v>
      </c>
      <c r="L24" s="8" t="s">
        <v>17</v>
      </c>
      <c r="M24">
        <v>40363.44</v>
      </c>
      <c r="N24">
        <v>1150</v>
      </c>
      <c r="O24">
        <v>7071</v>
      </c>
      <c r="P24" s="11">
        <v>0.113562438127563</v>
      </c>
      <c r="Q24" s="11">
        <v>50.265803237858</v>
      </c>
      <c r="R24">
        <v>803</v>
      </c>
    </row>
    <row r="25" spans="1:18">
      <c r="A25" s="5">
        <v>573035985548</v>
      </c>
      <c r="B25" s="8" t="s">
        <v>77</v>
      </c>
      <c r="C25">
        <v>140957.03</v>
      </c>
      <c r="D25">
        <v>3766</v>
      </c>
      <c r="E25">
        <v>8411</v>
      </c>
      <c r="F25" s="11">
        <v>0.264296754250386</v>
      </c>
      <c r="G25" s="12">
        <v>63.4084705353126</v>
      </c>
      <c r="H25">
        <v>2223</v>
      </c>
      <c r="K25" s="5">
        <v>573035985548</v>
      </c>
      <c r="L25" s="8" t="s">
        <v>77</v>
      </c>
      <c r="M25">
        <v>143269.37</v>
      </c>
      <c r="N25">
        <v>4054</v>
      </c>
      <c r="O25">
        <v>11280</v>
      </c>
      <c r="P25" s="11">
        <v>0.265780141843972</v>
      </c>
      <c r="Q25" s="11">
        <v>47.7883155436958</v>
      </c>
      <c r="R25">
        <v>2998</v>
      </c>
    </row>
    <row r="26" spans="1:18">
      <c r="A26" s="5">
        <v>574736366653</v>
      </c>
      <c r="B26" s="8" t="s">
        <v>544</v>
      </c>
      <c r="C26">
        <v>32414.42</v>
      </c>
      <c r="D26">
        <v>1428</v>
      </c>
      <c r="E26">
        <v>1816</v>
      </c>
      <c r="F26" s="11">
        <v>0.359030837004405</v>
      </c>
      <c r="G26" s="12">
        <v>49.7153680981595</v>
      </c>
      <c r="H26">
        <v>652</v>
      </c>
      <c r="K26" s="5">
        <v>574736366653</v>
      </c>
      <c r="L26" s="8" t="s">
        <v>544</v>
      </c>
      <c r="M26">
        <v>440.17</v>
      </c>
      <c r="N26">
        <v>16</v>
      </c>
      <c r="O26">
        <v>83</v>
      </c>
      <c r="P26" s="11">
        <v>0.192771084337349</v>
      </c>
      <c r="Q26" s="11">
        <v>27.510625</v>
      </c>
      <c r="R26">
        <v>16</v>
      </c>
    </row>
    <row r="27" spans="1:18">
      <c r="A27" s="5">
        <v>574838039203</v>
      </c>
      <c r="B27" s="8" t="s">
        <v>441</v>
      </c>
      <c r="C27">
        <v>3365.99</v>
      </c>
      <c r="D27">
        <v>164</v>
      </c>
      <c r="E27">
        <v>319</v>
      </c>
      <c r="F27" s="11">
        <v>0.216300940438871</v>
      </c>
      <c r="G27" s="12">
        <v>48.7824637681159</v>
      </c>
      <c r="H27">
        <v>69</v>
      </c>
      <c r="K27" s="5">
        <v>574838039203</v>
      </c>
      <c r="L27" s="8" t="s">
        <v>441</v>
      </c>
      <c r="M27">
        <v>436.28</v>
      </c>
      <c r="N27">
        <v>17</v>
      </c>
      <c r="O27">
        <v>126</v>
      </c>
      <c r="P27" s="11">
        <v>0.103174603174603</v>
      </c>
      <c r="Q27" s="11">
        <v>33.56</v>
      </c>
      <c r="R27">
        <v>13</v>
      </c>
    </row>
    <row r="28" spans="1:18">
      <c r="A28" s="5">
        <v>581521081842</v>
      </c>
      <c r="B28" s="8" t="s">
        <v>221</v>
      </c>
      <c r="C28">
        <v>52166.77</v>
      </c>
      <c r="D28">
        <v>2118</v>
      </c>
      <c r="E28">
        <v>4914</v>
      </c>
      <c r="F28" s="11">
        <v>0.257224257224257</v>
      </c>
      <c r="G28" s="12">
        <v>41.2711787974684</v>
      </c>
      <c r="H28">
        <v>1264</v>
      </c>
      <c r="K28" s="5">
        <v>581521081842</v>
      </c>
      <c r="L28" s="8" t="s">
        <v>221</v>
      </c>
      <c r="M28">
        <v>76289.51</v>
      </c>
      <c r="N28">
        <v>3137</v>
      </c>
      <c r="O28">
        <v>13193</v>
      </c>
      <c r="P28" s="11">
        <v>0.174410672326234</v>
      </c>
      <c r="Q28" s="11">
        <v>33.15493698392</v>
      </c>
      <c r="R28">
        <v>2301</v>
      </c>
    </row>
    <row r="29" spans="1:18">
      <c r="A29" s="5">
        <v>592501952315</v>
      </c>
      <c r="B29" s="8" t="s">
        <v>305</v>
      </c>
      <c r="C29">
        <v>19236.85</v>
      </c>
      <c r="D29">
        <v>1935</v>
      </c>
      <c r="E29">
        <v>4371</v>
      </c>
      <c r="F29" s="11">
        <v>0.266529398307024</v>
      </c>
      <c r="G29" s="12">
        <v>16.5123175965665</v>
      </c>
      <c r="H29">
        <v>1165</v>
      </c>
      <c r="K29" s="5">
        <v>592501952315</v>
      </c>
      <c r="L29" s="8" t="s">
        <v>305</v>
      </c>
      <c r="M29">
        <v>19664.65</v>
      </c>
      <c r="N29">
        <v>2101</v>
      </c>
      <c r="O29">
        <v>7156</v>
      </c>
      <c r="P29" s="11">
        <v>0.211710452766909</v>
      </c>
      <c r="Q29" s="11">
        <v>12.9799669966997</v>
      </c>
      <c r="R29">
        <v>1515</v>
      </c>
    </row>
    <row r="30" spans="1:18">
      <c r="A30" s="5">
        <v>592505020153</v>
      </c>
      <c r="B30" s="8" t="s">
        <v>314</v>
      </c>
      <c r="C30">
        <v>32895.14</v>
      </c>
      <c r="D30">
        <v>4045</v>
      </c>
      <c r="E30">
        <v>5383</v>
      </c>
      <c r="F30" s="11">
        <v>0.359650752368568</v>
      </c>
      <c r="G30" s="12">
        <v>16.991291322314</v>
      </c>
      <c r="H30">
        <v>1936</v>
      </c>
      <c r="K30" s="5">
        <v>592505020153</v>
      </c>
      <c r="L30" s="8" t="s">
        <v>314</v>
      </c>
      <c r="M30">
        <v>15315.42</v>
      </c>
      <c r="N30">
        <v>1883</v>
      </c>
      <c r="O30">
        <v>4603</v>
      </c>
      <c r="P30" s="11">
        <v>0.205952639582881</v>
      </c>
      <c r="Q30" s="11">
        <v>16.1555063291139</v>
      </c>
      <c r="R30">
        <v>948</v>
      </c>
    </row>
    <row r="31" spans="1:18">
      <c r="A31" s="5">
        <v>592722485900</v>
      </c>
      <c r="B31" s="8" t="s">
        <v>338</v>
      </c>
      <c r="C31">
        <v>14252.56</v>
      </c>
      <c r="D31">
        <v>1610</v>
      </c>
      <c r="E31">
        <v>3198</v>
      </c>
      <c r="F31" s="11">
        <v>0.277048155096936</v>
      </c>
      <c r="G31" s="12">
        <v>16.0864108352144</v>
      </c>
      <c r="H31">
        <v>886</v>
      </c>
      <c r="K31" s="5">
        <v>592722485900</v>
      </c>
      <c r="L31" s="8" t="s">
        <v>338</v>
      </c>
      <c r="M31">
        <v>12327.43</v>
      </c>
      <c r="N31">
        <v>1317</v>
      </c>
      <c r="O31">
        <v>7375</v>
      </c>
      <c r="P31" s="11">
        <v>0.152813559322034</v>
      </c>
      <c r="Q31" s="11">
        <v>10.9382697426797</v>
      </c>
      <c r="R31">
        <v>1127</v>
      </c>
    </row>
    <row r="32" spans="1:18">
      <c r="A32" s="5">
        <v>596986065929</v>
      </c>
      <c r="B32" s="8" t="s">
        <v>19</v>
      </c>
      <c r="C32">
        <v>14607.74</v>
      </c>
      <c r="D32">
        <v>522</v>
      </c>
      <c r="E32">
        <v>1798</v>
      </c>
      <c r="F32" s="11">
        <v>0.135150166852058</v>
      </c>
      <c r="G32" s="12">
        <v>60.1141563786008</v>
      </c>
      <c r="H32">
        <v>243</v>
      </c>
      <c r="K32" s="5">
        <v>596986065929</v>
      </c>
      <c r="L32" s="8" t="s">
        <v>19</v>
      </c>
      <c r="M32">
        <v>10191.54</v>
      </c>
      <c r="N32">
        <v>304</v>
      </c>
      <c r="O32">
        <v>2611</v>
      </c>
      <c r="P32" s="11">
        <v>0.0984297204136346</v>
      </c>
      <c r="Q32" s="11">
        <v>39.6557976653697</v>
      </c>
      <c r="R32">
        <v>257</v>
      </c>
    </row>
    <row r="33" spans="1:18">
      <c r="A33" s="5">
        <v>611461391391</v>
      </c>
      <c r="B33" s="8" t="s">
        <v>545</v>
      </c>
      <c r="C33">
        <v>3166.88</v>
      </c>
      <c r="D33">
        <v>118</v>
      </c>
      <c r="E33">
        <v>472</v>
      </c>
      <c r="F33" s="11">
        <v>0.0847457627118644</v>
      </c>
      <c r="G33" s="12">
        <v>79.172</v>
      </c>
      <c r="H33">
        <v>40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 s="11">
        <v>0</v>
      </c>
      <c r="Q33" s="11">
        <v>0</v>
      </c>
      <c r="R33">
        <v>0</v>
      </c>
    </row>
    <row r="34" spans="1:18">
      <c r="A34" s="5">
        <v>627410507881</v>
      </c>
      <c r="B34" s="8" t="s">
        <v>546</v>
      </c>
      <c r="C34">
        <v>1285.96</v>
      </c>
      <c r="D34">
        <v>123</v>
      </c>
      <c r="E34">
        <v>446</v>
      </c>
      <c r="F34" s="11">
        <v>0.188340807174888</v>
      </c>
      <c r="G34" s="12">
        <v>15.3090476190476</v>
      </c>
      <c r="H34">
        <v>84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 s="11">
        <v>0</v>
      </c>
      <c r="Q34" s="11">
        <v>0</v>
      </c>
      <c r="R34">
        <v>0</v>
      </c>
    </row>
    <row r="35" spans="1:18">
      <c r="A35" s="5">
        <v>627413079207</v>
      </c>
      <c r="B35" s="8" t="s">
        <v>547</v>
      </c>
      <c r="C35">
        <v>11051.28</v>
      </c>
      <c r="D35">
        <v>417</v>
      </c>
      <c r="E35">
        <v>1167</v>
      </c>
      <c r="F35" s="11">
        <v>0.190231362467866</v>
      </c>
      <c r="G35" s="12">
        <v>49.7805405405405</v>
      </c>
      <c r="H35">
        <v>222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 s="11">
        <v>0</v>
      </c>
      <c r="Q35" s="11">
        <v>0</v>
      </c>
      <c r="R35">
        <v>0</v>
      </c>
    </row>
    <row r="36" spans="1:18">
      <c r="A36" s="5">
        <v>569909827792</v>
      </c>
      <c r="B36" s="118" t="s">
        <v>62</v>
      </c>
      <c r="C36">
        <v>49240.62</v>
      </c>
      <c r="D36">
        <v>1961</v>
      </c>
      <c r="E36">
        <v>3808</v>
      </c>
      <c r="F36" s="11">
        <v>0.175945378151261</v>
      </c>
      <c r="G36" s="12">
        <v>73.4934626865672</v>
      </c>
      <c r="H36">
        <v>670</v>
      </c>
      <c r="K36" s="5">
        <v>569909827792</v>
      </c>
      <c r="L36" s="118" t="s">
        <v>62</v>
      </c>
      <c r="M36">
        <v>22774.21</v>
      </c>
      <c r="N36">
        <v>489</v>
      </c>
      <c r="O36">
        <v>7458</v>
      </c>
      <c r="P36" s="11">
        <v>0.0349959774738536</v>
      </c>
      <c r="Q36" s="11">
        <v>87.2575095785441</v>
      </c>
      <c r="R36">
        <v>261</v>
      </c>
    </row>
    <row r="37" spans="1:18">
      <c r="A37" s="5">
        <v>570361375952</v>
      </c>
      <c r="B37" s="118" t="s">
        <v>342</v>
      </c>
      <c r="C37">
        <v>3192.47</v>
      </c>
      <c r="D37">
        <v>82</v>
      </c>
      <c r="E37">
        <v>620</v>
      </c>
      <c r="F37" s="11">
        <v>0.0758064516129032</v>
      </c>
      <c r="G37" s="12">
        <v>67.9248936170213</v>
      </c>
      <c r="H37">
        <v>47</v>
      </c>
      <c r="K37" s="5">
        <v>570361375952</v>
      </c>
      <c r="L37" s="118" t="s">
        <v>342</v>
      </c>
      <c r="M37">
        <v>11375.83</v>
      </c>
      <c r="N37">
        <v>278</v>
      </c>
      <c r="O37">
        <v>1828</v>
      </c>
      <c r="P37" s="11">
        <v>0.100656455142232</v>
      </c>
      <c r="Q37" s="11">
        <v>61.8251630434783</v>
      </c>
      <c r="R37">
        <v>184</v>
      </c>
    </row>
  </sheetData>
  <pageMargins left="0.75" right="0.75" top="1" bottom="1" header="0.5" footer="0.5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9:AJ90"/>
  <sheetViews>
    <sheetView workbookViewId="0">
      <pane xSplit="2" ySplit="8" topLeftCell="H78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3" max="3" width="12.8888888888889"/>
    <col min="5" max="5" width="14.1111111111111" customWidth="1"/>
    <col min="6" max="7" width="12.8888888888889"/>
    <col min="11" max="11" width="14.1111111111111"/>
    <col min="12" max="12" width="12.8888888888889" customWidth="1"/>
    <col min="13" max="13" width="12.8888888888889"/>
    <col min="16" max="17" width="12.8888888888889"/>
    <col min="20" max="20" width="14.1111111111111"/>
    <col min="22" max="22" width="11.7777777777778"/>
    <col min="25" max="26" width="12.8888888888889"/>
    <col min="28" max="28" width="7.33333333333333" customWidth="1"/>
    <col min="29" max="29" width="14.1111111111111" customWidth="1"/>
    <col min="31" max="31" width="11.7777777777778"/>
    <col min="34" max="35" width="12.8888888888889"/>
  </cols>
  <sheetData>
    <row r="9" spans="1:36">
      <c r="A9" s="16" t="s">
        <v>109</v>
      </c>
      <c r="B9" t="s">
        <v>580</v>
      </c>
      <c r="C9" s="9" t="s">
        <v>1</v>
      </c>
      <c r="D9" s="9" t="s">
        <v>2</v>
      </c>
      <c r="E9" s="9" t="s">
        <v>3</v>
      </c>
      <c r="F9" s="9" t="s">
        <v>516</v>
      </c>
      <c r="G9" s="9" t="s">
        <v>517</v>
      </c>
      <c r="H9" s="9" t="s">
        <v>518</v>
      </c>
      <c r="K9" s="16" t="s">
        <v>109</v>
      </c>
      <c r="L9" t="s">
        <v>581</v>
      </c>
      <c r="M9" s="9" t="s">
        <v>1</v>
      </c>
      <c r="N9" s="9" t="s">
        <v>2</v>
      </c>
      <c r="O9" s="9" t="s">
        <v>3</v>
      </c>
      <c r="P9" s="9" t="s">
        <v>516</v>
      </c>
      <c r="Q9" s="9" t="s">
        <v>517</v>
      </c>
      <c r="R9" s="9" t="s">
        <v>518</v>
      </c>
      <c r="S9" s="129" t="s">
        <v>534</v>
      </c>
      <c r="T9" s="16" t="s">
        <v>109</v>
      </c>
      <c r="U9" t="s">
        <v>580</v>
      </c>
      <c r="V9" s="9" t="s">
        <v>1</v>
      </c>
      <c r="W9" s="9" t="s">
        <v>2</v>
      </c>
      <c r="X9" s="9" t="s">
        <v>3</v>
      </c>
      <c r="Y9" s="9" t="s">
        <v>516</v>
      </c>
      <c r="Z9" s="9" t="s">
        <v>517</v>
      </c>
      <c r="AA9" s="9" t="s">
        <v>518</v>
      </c>
      <c r="AC9" s="16" t="s">
        <v>109</v>
      </c>
      <c r="AD9" t="s">
        <v>581</v>
      </c>
      <c r="AE9" s="9" t="s">
        <v>1</v>
      </c>
      <c r="AF9" s="9" t="s">
        <v>2</v>
      </c>
      <c r="AG9" s="9" t="s">
        <v>3</v>
      </c>
      <c r="AH9" s="9" t="s">
        <v>516</v>
      </c>
      <c r="AI9" s="9" t="s">
        <v>517</v>
      </c>
      <c r="AJ9" s="9" t="s">
        <v>518</v>
      </c>
    </row>
    <row r="10" spans="1:36">
      <c r="A10" s="5">
        <v>564587383224</v>
      </c>
      <c r="B10" t="s">
        <v>33</v>
      </c>
      <c r="C10">
        <v>140139.01</v>
      </c>
      <c r="D10">
        <v>2841</v>
      </c>
      <c r="E10">
        <v>7623</v>
      </c>
      <c r="F10" s="11">
        <f>H10/E10</f>
        <v>0.207923389741572</v>
      </c>
      <c r="G10" s="12">
        <f>C10/H10</f>
        <v>88.4157791798107</v>
      </c>
      <c r="H10">
        <v>1585</v>
      </c>
      <c r="K10" s="5">
        <v>564587383224</v>
      </c>
      <c r="L10" t="s">
        <v>33</v>
      </c>
      <c r="M10">
        <v>735622.4</v>
      </c>
      <c r="N10">
        <v>15246</v>
      </c>
      <c r="O10">
        <v>39531</v>
      </c>
      <c r="P10" s="11">
        <f>R10/O10</f>
        <v>0.203460575244745</v>
      </c>
      <c r="Q10" s="12">
        <f>M10/R10</f>
        <v>91.4611960711177</v>
      </c>
      <c r="R10">
        <v>8043</v>
      </c>
      <c r="S10" s="118"/>
      <c r="T10" s="5">
        <v>564587383224</v>
      </c>
      <c r="U10" t="s">
        <v>33</v>
      </c>
      <c r="V10">
        <f>IFERROR(VLOOKUP(T10,[4]Sheet4!$A:$B,2,FALSE),0)</f>
        <v>155041.56</v>
      </c>
      <c r="W10">
        <f>IFERROR(VLOOKUP(T10,[4]Sheet4!$A:$C,3,FALSE),0)</f>
        <v>2864</v>
      </c>
      <c r="X10">
        <f>IFERROR(VLOOKUP(T10,[4]Sheet4!$A:$D,4,FALSE),0)</f>
        <v>13423</v>
      </c>
      <c r="Y10" s="11">
        <f>AA10/X10</f>
        <v>0.139387618267153</v>
      </c>
      <c r="Z10">
        <f>V10/AA10</f>
        <v>82.8656119722074</v>
      </c>
      <c r="AA10">
        <f>IFERROR(VLOOKUP(T10,[4]Sheet4!$A:$E,5,FALSE),0)</f>
        <v>1871</v>
      </c>
      <c r="AC10" s="5">
        <v>564587383224</v>
      </c>
      <c r="AD10" t="s">
        <v>33</v>
      </c>
      <c r="AE10">
        <f>IFERROR(VLOOKUP(AC10,'[4]28-31聚划算透视表'!$A:$B,2,FALSE),0)</f>
        <v>621426.58</v>
      </c>
      <c r="AF10">
        <f>IFERROR(VLOOKUP(AC10,'[4]28-31聚划算透视表'!$A:$C,3,FALSE),0)</f>
        <v>11187</v>
      </c>
      <c r="AG10">
        <f>IFERROR(VLOOKUP(AC10,'[4]28-31聚划算透视表'!$A:$D,4,FALSE),0)</f>
        <v>49281</v>
      </c>
      <c r="AJ10">
        <f>IFERROR(VLOOKUP(AC10,'[4]28-31聚划算透视表'!$A:$E,5,FALSE),0)</f>
        <v>7574</v>
      </c>
    </row>
    <row r="11" spans="1:36">
      <c r="A11" s="5">
        <v>574308070162</v>
      </c>
      <c r="B11" t="s">
        <v>38</v>
      </c>
      <c r="C11">
        <v>189393.69</v>
      </c>
      <c r="D11">
        <v>4383</v>
      </c>
      <c r="E11">
        <v>10737</v>
      </c>
      <c r="F11" s="11">
        <f t="shared" ref="F11:F42" si="0">H11/E11</f>
        <v>0.160100586756077</v>
      </c>
      <c r="G11" s="12">
        <f t="shared" ref="G11:G42" si="1">C11/H11</f>
        <v>110.176666666667</v>
      </c>
      <c r="H11">
        <v>1719</v>
      </c>
      <c r="K11" s="5">
        <v>574308070162</v>
      </c>
      <c r="L11" t="s">
        <v>38</v>
      </c>
      <c r="M11">
        <v>931384.03</v>
      </c>
      <c r="N11">
        <v>26728</v>
      </c>
      <c r="O11">
        <v>66823</v>
      </c>
      <c r="P11" s="11">
        <f t="shared" ref="P11:P42" si="2">R11/O11</f>
        <v>0.191880041303144</v>
      </c>
      <c r="Q11" s="12">
        <f t="shared" ref="Q11:Q42" si="3">M11/R11</f>
        <v>72.6395281547341</v>
      </c>
      <c r="R11">
        <v>12822</v>
      </c>
      <c r="S11" s="118"/>
      <c r="T11" s="5">
        <v>574308070162</v>
      </c>
      <c r="U11" t="s">
        <v>38</v>
      </c>
      <c r="V11">
        <f>IFERROR(VLOOKUP(T11,[4]Sheet4!$A:$B,2,FALSE),0)</f>
        <v>43324.38</v>
      </c>
      <c r="W11">
        <f>IFERROR(VLOOKUP(T11,[4]Sheet4!$A:$C,3,FALSE),0)</f>
        <v>980</v>
      </c>
      <c r="X11">
        <f>IFERROR(VLOOKUP(T11,[4]Sheet4!$A:$D,4,FALSE),0)</f>
        <v>10679</v>
      </c>
      <c r="Y11" s="11">
        <f t="shared" ref="Y11:Y42" si="4">AA11/X11</f>
        <v>0.0624590317445454</v>
      </c>
      <c r="Z11">
        <f t="shared" ref="Z11:Z42" si="5">V11/AA11</f>
        <v>64.9540929535232</v>
      </c>
      <c r="AA11">
        <f>IFERROR(VLOOKUP(T11,[4]Sheet4!$A:$E,5,FALSE),0)</f>
        <v>667</v>
      </c>
      <c r="AC11" s="5">
        <v>574308070162</v>
      </c>
      <c r="AD11" t="s">
        <v>38</v>
      </c>
      <c r="AE11">
        <f>IFERROR(VLOOKUP(AC11,'[4]28-31聚划算透视表'!$A:$B,2,FALSE),0)</f>
        <v>199972.4</v>
      </c>
      <c r="AF11">
        <f>IFERROR(VLOOKUP(AC11,'[4]28-31聚划算透视表'!$A:$C,3,FALSE),0)</f>
        <v>4425</v>
      </c>
      <c r="AG11">
        <f>IFERROR(VLOOKUP(AC11,'[4]28-31聚划算透视表'!$A:$D,4,FALSE),0)</f>
        <v>26516</v>
      </c>
      <c r="AJ11">
        <f>IFERROR(VLOOKUP(AC11,'[4]28-31聚划算透视表'!$A:$E,5,FALSE),0)</f>
        <v>3039</v>
      </c>
    </row>
    <row r="12" spans="1:36">
      <c r="A12" s="5">
        <v>537752882633</v>
      </c>
      <c r="B12" t="s">
        <v>34</v>
      </c>
      <c r="C12">
        <v>341133.71</v>
      </c>
      <c r="D12">
        <v>6938</v>
      </c>
      <c r="E12">
        <v>23772</v>
      </c>
      <c r="F12" s="11">
        <f t="shared" si="0"/>
        <v>0.158800269224297</v>
      </c>
      <c r="G12" s="12">
        <f t="shared" si="1"/>
        <v>90.3665456953642</v>
      </c>
      <c r="H12">
        <v>3775</v>
      </c>
      <c r="K12" s="5">
        <v>537752882633</v>
      </c>
      <c r="L12" t="s">
        <v>34</v>
      </c>
      <c r="M12">
        <v>1856625.3</v>
      </c>
      <c r="N12">
        <v>38085</v>
      </c>
      <c r="O12">
        <v>141640</v>
      </c>
      <c r="P12" s="11">
        <f t="shared" si="2"/>
        <v>0.140609997175939</v>
      </c>
      <c r="Q12" s="12">
        <f t="shared" si="3"/>
        <v>93.2228007632055</v>
      </c>
      <c r="R12">
        <v>19916</v>
      </c>
      <c r="S12" s="118"/>
      <c r="T12" s="5">
        <v>537752882633</v>
      </c>
      <c r="U12" t="s">
        <v>34</v>
      </c>
      <c r="V12">
        <f>IFERROR(VLOOKUP(T12,[4]Sheet4!$A:$B,2,FALSE),0)</f>
        <v>183910.52</v>
      </c>
      <c r="W12">
        <f>IFERROR(VLOOKUP(T12,[4]Sheet4!$A:$C,3,FALSE),0)</f>
        <v>3371</v>
      </c>
      <c r="X12">
        <f>IFERROR(VLOOKUP(T12,[4]Sheet4!$A:$D,4,FALSE),0)</f>
        <v>32311</v>
      </c>
      <c r="Y12" s="11">
        <f t="shared" si="4"/>
        <v>0.0705332549286621</v>
      </c>
      <c r="Z12">
        <f t="shared" si="5"/>
        <v>80.6979025888548</v>
      </c>
      <c r="AA12">
        <f>IFERROR(VLOOKUP(T12,[4]Sheet4!$A:$E,5,FALSE),0)</f>
        <v>2279</v>
      </c>
      <c r="AC12" s="5">
        <v>537752882633</v>
      </c>
      <c r="AD12" t="s">
        <v>34</v>
      </c>
      <c r="AE12">
        <f>IFERROR(VLOOKUP(AC12,'[4]28-31聚划算透视表'!$A:$B,2,FALSE),0)</f>
        <v>912259.49</v>
      </c>
      <c r="AF12">
        <f>IFERROR(VLOOKUP(AC12,'[4]28-31聚划算透视表'!$A:$C,3,FALSE),0)</f>
        <v>16361</v>
      </c>
      <c r="AG12">
        <f>IFERROR(VLOOKUP(AC12,'[4]28-31聚划算透视表'!$A:$D,4,FALSE),0)</f>
        <v>99716</v>
      </c>
      <c r="AJ12">
        <f>IFERROR(VLOOKUP(AC12,'[4]28-31聚划算透视表'!$A:$E,5,FALSE),0)</f>
        <v>11347</v>
      </c>
    </row>
    <row r="13" spans="1:36">
      <c r="A13" s="5">
        <v>39290708556</v>
      </c>
      <c r="B13" t="s">
        <v>37</v>
      </c>
      <c r="C13">
        <v>153417.47</v>
      </c>
      <c r="D13">
        <v>2383</v>
      </c>
      <c r="E13">
        <v>8568</v>
      </c>
      <c r="F13" s="11">
        <f t="shared" si="0"/>
        <v>0.156746031746032</v>
      </c>
      <c r="G13" s="12">
        <f t="shared" si="1"/>
        <v>114.234899478779</v>
      </c>
      <c r="H13">
        <v>1343</v>
      </c>
      <c r="K13" s="5">
        <v>41141176393</v>
      </c>
      <c r="L13" t="s">
        <v>35</v>
      </c>
      <c r="M13">
        <v>1022386.49</v>
      </c>
      <c r="N13">
        <v>21612</v>
      </c>
      <c r="O13">
        <v>63210</v>
      </c>
      <c r="P13" s="11">
        <f t="shared" si="2"/>
        <v>0.191931656383484</v>
      </c>
      <c r="Q13" s="12">
        <f t="shared" si="3"/>
        <v>84.2718834487306</v>
      </c>
      <c r="R13">
        <v>12132</v>
      </c>
      <c r="S13" s="118"/>
      <c r="T13" s="5">
        <v>39290708556</v>
      </c>
      <c r="U13" t="s">
        <v>37</v>
      </c>
      <c r="V13">
        <f>IFERROR(VLOOKUP(T13,[4]Sheet4!$A:$B,2,FALSE),0)</f>
        <v>113762.39</v>
      </c>
      <c r="W13">
        <f>IFERROR(VLOOKUP(T13,[4]Sheet4!$A:$C,3,FALSE),0)</f>
        <v>1546</v>
      </c>
      <c r="X13">
        <f>IFERROR(VLOOKUP(T13,[4]Sheet4!$A:$D,4,FALSE),0)</f>
        <v>9649</v>
      </c>
      <c r="Y13" s="11">
        <f t="shared" si="4"/>
        <v>0.116074204580786</v>
      </c>
      <c r="Z13">
        <f t="shared" si="5"/>
        <v>101.5735625</v>
      </c>
      <c r="AA13">
        <f>IFERROR(VLOOKUP(T13,[4]Sheet4!$A:$E,5,FALSE),0)</f>
        <v>1120</v>
      </c>
      <c r="AC13" s="5">
        <v>41141176393</v>
      </c>
      <c r="AD13" t="s">
        <v>35</v>
      </c>
      <c r="AE13">
        <f>IFERROR(VLOOKUP(AC13,'[4]28-31聚划算透视表'!$A:$B,2,FALSE),0)</f>
        <v>862499.38</v>
      </c>
      <c r="AF13">
        <f>IFERROR(VLOOKUP(AC13,'[4]28-31聚划算透视表'!$A:$C,3,FALSE),0)</f>
        <v>16337</v>
      </c>
      <c r="AG13">
        <f>IFERROR(VLOOKUP(AC13,'[4]28-31聚划算透视表'!$A:$D,4,FALSE),0)</f>
        <v>65896</v>
      </c>
      <c r="AJ13">
        <f>IFERROR(VLOOKUP(AC13,'[4]28-31聚划算透视表'!$A:$E,5,FALSE),0)</f>
        <v>11290</v>
      </c>
    </row>
    <row r="14" spans="1:36">
      <c r="A14" s="5">
        <v>520538406051</v>
      </c>
      <c r="B14" t="s">
        <v>25</v>
      </c>
      <c r="C14">
        <v>60227.95</v>
      </c>
      <c r="D14">
        <v>976</v>
      </c>
      <c r="E14">
        <v>4055</v>
      </c>
      <c r="F14" s="11">
        <f t="shared" si="0"/>
        <v>0.127990135635018</v>
      </c>
      <c r="G14" s="12">
        <f t="shared" si="1"/>
        <v>116.046146435453</v>
      </c>
      <c r="H14">
        <v>519</v>
      </c>
      <c r="K14" s="5">
        <v>39290708556</v>
      </c>
      <c r="L14" t="s">
        <v>37</v>
      </c>
      <c r="M14">
        <v>612539.18</v>
      </c>
      <c r="N14">
        <v>9329</v>
      </c>
      <c r="O14">
        <v>35669</v>
      </c>
      <c r="P14" s="11">
        <f t="shared" si="2"/>
        <v>0.149261263281841</v>
      </c>
      <c r="Q14" s="12">
        <f t="shared" si="3"/>
        <v>115.052438016529</v>
      </c>
      <c r="R14">
        <v>5324</v>
      </c>
      <c r="S14" s="118"/>
      <c r="T14" s="5">
        <v>520538406051</v>
      </c>
      <c r="U14" t="s">
        <v>25</v>
      </c>
      <c r="V14">
        <f>IFERROR(VLOOKUP(T14,[4]Sheet4!$A:$B,2,FALSE),0)</f>
        <v>32132.33</v>
      </c>
      <c r="W14">
        <f>IFERROR(VLOOKUP(T14,[4]Sheet4!$A:$C,3,FALSE),0)</f>
        <v>510</v>
      </c>
      <c r="X14">
        <f>IFERROR(VLOOKUP(T14,[4]Sheet4!$A:$D,4,FALSE),0)</f>
        <v>4417</v>
      </c>
      <c r="Y14" s="11">
        <f t="shared" si="4"/>
        <v>0.0749377405478832</v>
      </c>
      <c r="Z14">
        <f t="shared" si="5"/>
        <v>97.0765256797583</v>
      </c>
      <c r="AA14">
        <f>IFERROR(VLOOKUP(T14,[4]Sheet4!$A:$E,5,FALSE),0)</f>
        <v>331</v>
      </c>
      <c r="AC14" s="5">
        <v>39290708556</v>
      </c>
      <c r="AD14" t="s">
        <v>37</v>
      </c>
      <c r="AE14">
        <f>IFERROR(VLOOKUP(AC14,'[4]28-31聚划算透视表'!$A:$B,2,FALSE),0)</f>
        <v>403580.56</v>
      </c>
      <c r="AF14">
        <f>IFERROR(VLOOKUP(AC14,'[4]28-31聚划算透视表'!$A:$C,3,FALSE),0)</f>
        <v>5362</v>
      </c>
      <c r="AG14">
        <f>IFERROR(VLOOKUP(AC14,'[4]28-31聚划算透视表'!$A:$D,4,FALSE),0)</f>
        <v>31777</v>
      </c>
      <c r="AJ14">
        <f>IFERROR(VLOOKUP(AC14,'[4]28-31聚划算透视表'!$A:$E,5,FALSE),0)</f>
        <v>4147</v>
      </c>
    </row>
    <row r="15" spans="1:36">
      <c r="A15" s="5">
        <v>587015100676</v>
      </c>
      <c r="B15" t="s">
        <v>4</v>
      </c>
      <c r="C15">
        <v>51676.23</v>
      </c>
      <c r="D15">
        <v>1553</v>
      </c>
      <c r="E15">
        <v>3846</v>
      </c>
      <c r="F15" s="11">
        <f t="shared" si="0"/>
        <v>0.162766510660426</v>
      </c>
      <c r="G15" s="12">
        <f t="shared" si="1"/>
        <v>82.5498881789137</v>
      </c>
      <c r="H15">
        <v>626</v>
      </c>
      <c r="K15" s="5">
        <v>554877274741</v>
      </c>
      <c r="L15" t="s">
        <v>6</v>
      </c>
      <c r="M15">
        <v>303446.59</v>
      </c>
      <c r="N15">
        <v>7458</v>
      </c>
      <c r="O15">
        <v>18611</v>
      </c>
      <c r="P15" s="11">
        <f t="shared" si="2"/>
        <v>0.153081510934394</v>
      </c>
      <c r="Q15" s="12">
        <f t="shared" si="3"/>
        <v>106.50985959986</v>
      </c>
      <c r="R15">
        <v>2849</v>
      </c>
      <c r="S15" s="118"/>
      <c r="T15" s="5">
        <v>587015100676</v>
      </c>
      <c r="U15" t="s">
        <v>4</v>
      </c>
      <c r="V15">
        <f>IFERROR(VLOOKUP(T15,[4]Sheet4!$A:$B,2,FALSE),0)</f>
        <v>18029.73</v>
      </c>
      <c r="W15">
        <f>IFERROR(VLOOKUP(T15,[4]Sheet4!$A:$C,3,FALSE),0)</f>
        <v>404</v>
      </c>
      <c r="X15">
        <f>IFERROR(VLOOKUP(T15,[4]Sheet4!$A:$D,4,FALSE),0)</f>
        <v>3655</v>
      </c>
      <c r="Y15" s="11">
        <f t="shared" si="4"/>
        <v>0.0735978112175103</v>
      </c>
      <c r="Z15">
        <f t="shared" si="5"/>
        <v>67.0250185873606</v>
      </c>
      <c r="AA15">
        <f>IFERROR(VLOOKUP(T15,[4]Sheet4!$A:$E,5,FALSE),0)</f>
        <v>269</v>
      </c>
      <c r="AC15" s="5">
        <v>554877274741</v>
      </c>
      <c r="AD15" t="s">
        <v>6</v>
      </c>
      <c r="AE15">
        <f>IFERROR(VLOOKUP(AC15,'[4]28-31聚划算透视表'!$A:$B,2,FALSE),0)</f>
        <v>122386.04</v>
      </c>
      <c r="AF15">
        <f>IFERROR(VLOOKUP(AC15,'[4]28-31聚划算透视表'!$A:$C,3,FALSE),0)</f>
        <v>2194</v>
      </c>
      <c r="AG15">
        <f>IFERROR(VLOOKUP(AC15,'[4]28-31聚划算透视表'!$A:$D,4,FALSE),0)</f>
        <v>14365</v>
      </c>
      <c r="AJ15">
        <f>IFERROR(VLOOKUP(AC15,'[4]28-31聚划算透视表'!$A:$E,5,FALSE),0)</f>
        <v>1457</v>
      </c>
    </row>
    <row r="16" spans="1:36">
      <c r="A16" s="5">
        <v>42759737847</v>
      </c>
      <c r="B16" t="s">
        <v>39</v>
      </c>
      <c r="C16">
        <v>13964.9</v>
      </c>
      <c r="D16">
        <v>253</v>
      </c>
      <c r="E16">
        <v>1533</v>
      </c>
      <c r="F16" s="11">
        <f t="shared" si="0"/>
        <v>0.0893672537508154</v>
      </c>
      <c r="G16" s="12">
        <f t="shared" si="1"/>
        <v>101.933576642336</v>
      </c>
      <c r="H16">
        <v>137</v>
      </c>
      <c r="K16" s="5">
        <v>520538406051</v>
      </c>
      <c r="L16" t="s">
        <v>25</v>
      </c>
      <c r="M16">
        <v>225855.87</v>
      </c>
      <c r="N16">
        <v>3975</v>
      </c>
      <c r="O16">
        <v>14040</v>
      </c>
      <c r="P16" s="11">
        <f t="shared" si="2"/>
        <v>0.154487179487179</v>
      </c>
      <c r="Q16" s="12">
        <f t="shared" si="3"/>
        <v>104.129031811895</v>
      </c>
      <c r="R16">
        <v>2169</v>
      </c>
      <c r="S16" s="118"/>
      <c r="T16" s="5">
        <v>42759737847</v>
      </c>
      <c r="U16" t="s">
        <v>39</v>
      </c>
      <c r="V16">
        <f>IFERROR(VLOOKUP(T16,[4]Sheet4!$A:$B,2,FALSE),0)</f>
        <v>22194.24</v>
      </c>
      <c r="W16">
        <f>IFERROR(VLOOKUP(T16,[4]Sheet4!$A:$C,3,FALSE),0)</f>
        <v>352</v>
      </c>
      <c r="X16">
        <f>IFERROR(VLOOKUP(T16,[4]Sheet4!$A:$D,4,FALSE),0)</f>
        <v>2307</v>
      </c>
      <c r="Y16" s="11">
        <f t="shared" si="4"/>
        <v>0.111400086692674</v>
      </c>
      <c r="Z16">
        <f t="shared" si="5"/>
        <v>86.3589105058366</v>
      </c>
      <c r="AA16">
        <f>IFERROR(VLOOKUP(T16,[4]Sheet4!$A:$E,5,FALSE),0)</f>
        <v>257</v>
      </c>
      <c r="AC16" s="5">
        <v>520538406051</v>
      </c>
      <c r="AD16" t="s">
        <v>25</v>
      </c>
      <c r="AE16">
        <f>IFERROR(VLOOKUP(AC16,'[4]28-31聚划算透视表'!$A:$B,2,FALSE),0)</f>
        <v>120909.05</v>
      </c>
      <c r="AF16">
        <f>IFERROR(VLOOKUP(AC16,'[4]28-31聚划算透视表'!$A:$C,3,FALSE),0)</f>
        <v>1874</v>
      </c>
      <c r="AG16">
        <f>IFERROR(VLOOKUP(AC16,'[4]28-31聚划算透视表'!$A:$D,4,FALSE),0)</f>
        <v>13533</v>
      </c>
      <c r="AJ16">
        <f>IFERROR(VLOOKUP(AC16,'[4]28-31聚划算透视表'!$A:$E,5,FALSE),0)</f>
        <v>1289</v>
      </c>
    </row>
    <row r="17" spans="1:36">
      <c r="A17" s="5">
        <v>587516703876</v>
      </c>
      <c r="B17" t="s">
        <v>40</v>
      </c>
      <c r="C17">
        <v>114776.37</v>
      </c>
      <c r="D17">
        <v>3082</v>
      </c>
      <c r="E17">
        <v>10263</v>
      </c>
      <c r="F17" s="11">
        <f t="shared" si="0"/>
        <v>0.14264834843613</v>
      </c>
      <c r="G17" s="12">
        <f t="shared" si="1"/>
        <v>78.3991598360656</v>
      </c>
      <c r="H17">
        <v>1464</v>
      </c>
      <c r="K17" s="5">
        <v>587015100676</v>
      </c>
      <c r="L17" t="s">
        <v>4</v>
      </c>
      <c r="M17">
        <v>212986.24</v>
      </c>
      <c r="N17">
        <v>5988</v>
      </c>
      <c r="O17">
        <v>15650</v>
      </c>
      <c r="P17" s="11">
        <f t="shared" si="2"/>
        <v>0.17667731629393</v>
      </c>
      <c r="Q17" s="12">
        <f t="shared" si="3"/>
        <v>77.0293815551537</v>
      </c>
      <c r="R17">
        <v>2765</v>
      </c>
      <c r="S17" s="118"/>
      <c r="T17" s="5">
        <v>587516703876</v>
      </c>
      <c r="U17" t="s">
        <v>40</v>
      </c>
      <c r="V17">
        <f>IFERROR(VLOOKUP(T17,[4]Sheet4!$A:$B,2,FALSE),0)</f>
        <v>52926.7</v>
      </c>
      <c r="W17">
        <f>IFERROR(VLOOKUP(T17,[4]Sheet4!$A:$C,3,FALSE),0)</f>
        <v>1211</v>
      </c>
      <c r="X17">
        <f>IFERROR(VLOOKUP(T17,[4]Sheet4!$A:$D,4,FALSE),0)</f>
        <v>7924</v>
      </c>
      <c r="Y17" s="11">
        <f t="shared" si="4"/>
        <v>0.0923775870772337</v>
      </c>
      <c r="Z17">
        <f t="shared" si="5"/>
        <v>72.3042349726776</v>
      </c>
      <c r="AA17">
        <f>IFERROR(VLOOKUP(T17,[4]Sheet4!$A:$E,5,FALSE),0)</f>
        <v>732</v>
      </c>
      <c r="AC17" s="5">
        <v>587015100676</v>
      </c>
      <c r="AD17" t="s">
        <v>4</v>
      </c>
      <c r="AE17">
        <f>IFERROR(VLOOKUP(AC17,'[4]28-31聚划算透视表'!$A:$B,2,FALSE),0)</f>
        <v>99724.16</v>
      </c>
      <c r="AF17">
        <f>IFERROR(VLOOKUP(AC17,'[4]28-31聚划算透视表'!$A:$C,3,FALSE),0)</f>
        <v>2186</v>
      </c>
      <c r="AG17">
        <f>IFERROR(VLOOKUP(AC17,'[4]28-31聚划算透视表'!$A:$D,4,FALSE),0)</f>
        <v>16042</v>
      </c>
      <c r="AJ17">
        <f>IFERROR(VLOOKUP(AC17,'[4]28-31聚划算透视表'!$A:$E,5,FALSE),0)</f>
        <v>1505</v>
      </c>
    </row>
    <row r="18" spans="1:36">
      <c r="A18" s="5">
        <v>40611478319</v>
      </c>
      <c r="B18" t="s">
        <v>45</v>
      </c>
      <c r="C18">
        <v>31295.7</v>
      </c>
      <c r="D18">
        <v>483</v>
      </c>
      <c r="E18">
        <v>2167</v>
      </c>
      <c r="F18" s="11">
        <f t="shared" si="0"/>
        <v>0.115828334102446</v>
      </c>
      <c r="G18" s="12">
        <f t="shared" si="1"/>
        <v>124.68406374502</v>
      </c>
      <c r="H18">
        <v>251</v>
      </c>
      <c r="K18" s="5">
        <v>42759737847</v>
      </c>
      <c r="L18" t="s">
        <v>39</v>
      </c>
      <c r="M18">
        <v>46071.31</v>
      </c>
      <c r="N18">
        <v>833</v>
      </c>
      <c r="O18">
        <v>6075</v>
      </c>
      <c r="P18" s="11">
        <f t="shared" si="2"/>
        <v>0.077037037037037</v>
      </c>
      <c r="Q18" s="12">
        <f t="shared" si="3"/>
        <v>98.4429700854701</v>
      </c>
      <c r="R18">
        <v>468</v>
      </c>
      <c r="S18" s="118"/>
      <c r="T18" s="5">
        <v>40611478319</v>
      </c>
      <c r="U18" t="s">
        <v>45</v>
      </c>
      <c r="V18">
        <f>IFERROR(VLOOKUP(T18,[4]Sheet4!$A:$B,2,FALSE),0)</f>
        <v>32993.36</v>
      </c>
      <c r="W18">
        <f>IFERROR(VLOOKUP(T18,[4]Sheet4!$A:$C,3,FALSE),0)</f>
        <v>450</v>
      </c>
      <c r="X18">
        <f>IFERROR(VLOOKUP(T18,[4]Sheet4!$A:$D,4,FALSE),0)</f>
        <v>2431</v>
      </c>
      <c r="Y18" s="11">
        <f t="shared" si="4"/>
        <v>0.125462772521596</v>
      </c>
      <c r="Z18">
        <f t="shared" si="5"/>
        <v>108.174950819672</v>
      </c>
      <c r="AA18">
        <f>IFERROR(VLOOKUP(T18,[4]Sheet4!$A:$E,5,FALSE),0)</f>
        <v>305</v>
      </c>
      <c r="AC18" s="5">
        <v>42759737847</v>
      </c>
      <c r="AD18" t="s">
        <v>39</v>
      </c>
      <c r="AE18">
        <f>IFERROR(VLOOKUP(AC18,'[4]28-31聚划算透视表'!$A:$B,2,FALSE),0)</f>
        <v>72635.65</v>
      </c>
      <c r="AF18">
        <f>IFERROR(VLOOKUP(AC18,'[4]28-31聚划算透视表'!$A:$C,3,FALSE),0)</f>
        <v>1083</v>
      </c>
      <c r="AG18">
        <f>IFERROR(VLOOKUP(AC18,'[4]28-31聚划算透视表'!$A:$D,4,FALSE),0)</f>
        <v>7988</v>
      </c>
      <c r="AJ18">
        <f>IFERROR(VLOOKUP(AC18,'[4]28-31聚划算透视表'!$A:$E,5,FALSE),0)</f>
        <v>926</v>
      </c>
    </row>
    <row r="19" spans="1:36">
      <c r="A19" s="5">
        <v>598898432532</v>
      </c>
      <c r="B19" t="s">
        <v>41</v>
      </c>
      <c r="C19">
        <v>27353.61</v>
      </c>
      <c r="D19">
        <v>504</v>
      </c>
      <c r="E19">
        <v>4095</v>
      </c>
      <c r="F19" s="11">
        <f t="shared" si="0"/>
        <v>0.0568986568986569</v>
      </c>
      <c r="G19" s="12">
        <f t="shared" si="1"/>
        <v>117.397467811159</v>
      </c>
      <c r="H19">
        <v>233</v>
      </c>
      <c r="K19" s="5">
        <v>587516703876</v>
      </c>
      <c r="L19" t="s">
        <v>40</v>
      </c>
      <c r="M19">
        <v>709665.77</v>
      </c>
      <c r="N19">
        <v>19302</v>
      </c>
      <c r="O19">
        <v>57301</v>
      </c>
      <c r="P19" s="11">
        <f t="shared" si="2"/>
        <v>0.150590740126699</v>
      </c>
      <c r="Q19" s="12">
        <f t="shared" si="3"/>
        <v>82.2419480820489</v>
      </c>
      <c r="R19">
        <v>8629</v>
      </c>
      <c r="S19" s="118"/>
      <c r="T19" s="5">
        <v>598898432532</v>
      </c>
      <c r="U19" t="s">
        <v>41</v>
      </c>
      <c r="V19">
        <f>IFERROR(VLOOKUP(T19,[4]Sheet4!$A:$B,2,FALSE),0)</f>
        <v>40146.28</v>
      </c>
      <c r="W19">
        <f>IFERROR(VLOOKUP(T19,[4]Sheet4!$A:$C,3,FALSE),0)</f>
        <v>638</v>
      </c>
      <c r="X19">
        <f>IFERROR(VLOOKUP(T19,[4]Sheet4!$A:$D,4,FALSE),0)</f>
        <v>6834</v>
      </c>
      <c r="Y19" s="11">
        <f t="shared" si="4"/>
        <v>0.0633596722270998</v>
      </c>
      <c r="Z19">
        <f t="shared" si="5"/>
        <v>92.7165819861432</v>
      </c>
      <c r="AA19">
        <f>IFERROR(VLOOKUP(T19,[4]Sheet4!$A:$E,5,FALSE),0)</f>
        <v>433</v>
      </c>
      <c r="AC19" s="5">
        <v>587516703876</v>
      </c>
      <c r="AD19" t="s">
        <v>40</v>
      </c>
      <c r="AE19">
        <f>IFERROR(VLOOKUP(AC19,'[4]28-31聚划算透视表'!$A:$B,2,FALSE),0)</f>
        <v>155541.49</v>
      </c>
      <c r="AF19">
        <f>IFERROR(VLOOKUP(AC19,'[4]28-31聚划算透视表'!$A:$C,3,FALSE),0)</f>
        <v>3427</v>
      </c>
      <c r="AG19">
        <f>IFERROR(VLOOKUP(AC19,'[4]28-31聚划算透视表'!$A:$D,4,FALSE),0)</f>
        <v>27356</v>
      </c>
      <c r="AJ19">
        <f>IFERROR(VLOOKUP(AC19,'[4]28-31聚划算透视表'!$A:$E,5,FALSE),0)</f>
        <v>2315</v>
      </c>
    </row>
    <row r="20" spans="1:36">
      <c r="A20" s="5">
        <v>555055329886</v>
      </c>
      <c r="B20" t="s">
        <v>42</v>
      </c>
      <c r="C20">
        <v>21636.79</v>
      </c>
      <c r="D20">
        <v>527</v>
      </c>
      <c r="E20">
        <v>2428</v>
      </c>
      <c r="F20" s="11">
        <f t="shared" si="0"/>
        <v>0.0947281713344316</v>
      </c>
      <c r="G20" s="12">
        <f t="shared" si="1"/>
        <v>94.073</v>
      </c>
      <c r="H20">
        <v>230</v>
      </c>
      <c r="K20" s="5">
        <v>40611478319</v>
      </c>
      <c r="L20" t="s">
        <v>45</v>
      </c>
      <c r="M20">
        <v>204435.37</v>
      </c>
      <c r="N20">
        <v>3233</v>
      </c>
      <c r="O20">
        <v>11342</v>
      </c>
      <c r="P20" s="11">
        <f t="shared" si="2"/>
        <v>0.141509433962264</v>
      </c>
      <c r="Q20" s="12">
        <f t="shared" si="3"/>
        <v>127.374062305296</v>
      </c>
      <c r="R20">
        <v>1605</v>
      </c>
      <c r="S20" s="118"/>
      <c r="T20" s="5">
        <v>555055329886</v>
      </c>
      <c r="U20" t="s">
        <v>42</v>
      </c>
      <c r="V20">
        <f>IFERROR(VLOOKUP(T20,[4]Sheet4!$A:$B,2,FALSE),0)</f>
        <v>26859</v>
      </c>
      <c r="W20">
        <f>IFERROR(VLOOKUP(T20,[4]Sheet4!$A:$C,3,FALSE),0)</f>
        <v>530</v>
      </c>
      <c r="X20">
        <f>IFERROR(VLOOKUP(T20,[4]Sheet4!$A:$D,4,FALSE),0)</f>
        <v>4557</v>
      </c>
      <c r="Y20" s="11">
        <f t="shared" si="4"/>
        <v>0.0781215712091288</v>
      </c>
      <c r="Z20">
        <f t="shared" si="5"/>
        <v>75.4466292134831</v>
      </c>
      <c r="AA20">
        <f>IFERROR(VLOOKUP(T20,[4]Sheet4!$A:$E,5,FALSE),0)</f>
        <v>356</v>
      </c>
      <c r="AC20" s="5">
        <v>40611478319</v>
      </c>
      <c r="AD20" t="s">
        <v>45</v>
      </c>
      <c r="AE20">
        <f>IFERROR(VLOOKUP(AC20,'[4]28-31聚划算透视表'!$A:$B,2,FALSE),0)</f>
        <v>116547.14</v>
      </c>
      <c r="AF20">
        <f>IFERROR(VLOOKUP(AC20,'[4]28-31聚划算透视表'!$A:$C,3,FALSE),0)</f>
        <v>1537</v>
      </c>
      <c r="AG20">
        <f>IFERROR(VLOOKUP(AC20,'[4]28-31聚划算透视表'!$A:$D,4,FALSE),0)</f>
        <v>8801</v>
      </c>
      <c r="AJ20">
        <f>IFERROR(VLOOKUP(AC20,'[4]28-31聚划算透视表'!$A:$E,5,FALSE),0)</f>
        <v>1096</v>
      </c>
    </row>
    <row r="21" spans="1:36">
      <c r="A21" s="5">
        <v>521804256985</v>
      </c>
      <c r="B21" t="s">
        <v>43</v>
      </c>
      <c r="C21">
        <v>2520.52</v>
      </c>
      <c r="D21">
        <v>51</v>
      </c>
      <c r="E21">
        <v>513</v>
      </c>
      <c r="F21" s="11">
        <f t="shared" si="0"/>
        <v>0.0545808966861598</v>
      </c>
      <c r="G21" s="12">
        <f t="shared" si="1"/>
        <v>90.0185714285714</v>
      </c>
      <c r="H21">
        <v>28</v>
      </c>
      <c r="K21" s="5">
        <v>598898432532</v>
      </c>
      <c r="L21" t="s">
        <v>41</v>
      </c>
      <c r="M21">
        <v>102757.65</v>
      </c>
      <c r="N21">
        <v>1932</v>
      </c>
      <c r="O21">
        <v>18185</v>
      </c>
      <c r="P21" s="11">
        <f t="shared" si="2"/>
        <v>0.0515809733296673</v>
      </c>
      <c r="Q21" s="12">
        <f t="shared" si="3"/>
        <v>109.54973347548</v>
      </c>
      <c r="R21">
        <v>938</v>
      </c>
      <c r="S21" s="118"/>
      <c r="T21" s="5">
        <v>521804256985</v>
      </c>
      <c r="U21" t="s">
        <v>43</v>
      </c>
      <c r="V21">
        <f>IFERROR(VLOOKUP(T21,[4]Sheet4!$A:$B,2,FALSE),0)</f>
        <v>29768.34</v>
      </c>
      <c r="W21">
        <f>IFERROR(VLOOKUP(T21,[4]Sheet4!$A:$C,3,FALSE),0)</f>
        <v>574</v>
      </c>
      <c r="X21">
        <f>IFERROR(VLOOKUP(T21,[4]Sheet4!$A:$D,4,FALSE),0)</f>
        <v>2822</v>
      </c>
      <c r="Y21" s="11">
        <f t="shared" si="4"/>
        <v>0.110914245216159</v>
      </c>
      <c r="Z21">
        <f t="shared" si="5"/>
        <v>95.106517571885</v>
      </c>
      <c r="AA21">
        <f>IFERROR(VLOOKUP(T21,[4]Sheet4!$A:$E,5,FALSE),0)</f>
        <v>313</v>
      </c>
      <c r="AC21" s="5">
        <v>598898432532</v>
      </c>
      <c r="AD21" t="s">
        <v>41</v>
      </c>
      <c r="AE21">
        <f>IFERROR(VLOOKUP(AC21,'[4]28-31聚划算透视表'!$A:$B,2,FALSE),0)</f>
        <v>139201.45</v>
      </c>
      <c r="AF21">
        <f>IFERROR(VLOOKUP(AC21,'[4]28-31聚划算透视表'!$A:$C,3,FALSE),0)</f>
        <v>2098</v>
      </c>
      <c r="AG21">
        <f>IFERROR(VLOOKUP(AC21,'[4]28-31聚划算透视表'!$A:$D,4,FALSE),0)</f>
        <v>20318</v>
      </c>
      <c r="AJ21">
        <f>IFERROR(VLOOKUP(AC21,'[4]28-31聚划算透视表'!$A:$E,5,FALSE),0)</f>
        <v>1644</v>
      </c>
    </row>
    <row r="22" spans="1:36">
      <c r="A22" s="5">
        <v>539854510916</v>
      </c>
      <c r="B22" t="s">
        <v>44</v>
      </c>
      <c r="C22">
        <v>10615.28</v>
      </c>
      <c r="D22">
        <v>214</v>
      </c>
      <c r="E22">
        <v>1069</v>
      </c>
      <c r="F22" s="11">
        <f t="shared" si="0"/>
        <v>0.109448082319925</v>
      </c>
      <c r="G22" s="12">
        <f t="shared" si="1"/>
        <v>90.7288888888889</v>
      </c>
      <c r="H22">
        <v>117</v>
      </c>
      <c r="K22" s="5">
        <v>555055329886</v>
      </c>
      <c r="L22" t="s">
        <v>42</v>
      </c>
      <c r="M22">
        <v>214873.11</v>
      </c>
      <c r="N22">
        <v>4687</v>
      </c>
      <c r="O22">
        <v>14432</v>
      </c>
      <c r="P22" s="11">
        <f t="shared" si="2"/>
        <v>0.117516629711752</v>
      </c>
      <c r="Q22" s="12">
        <f t="shared" si="3"/>
        <v>126.694050707547</v>
      </c>
      <c r="R22">
        <v>1696</v>
      </c>
      <c r="S22" s="118"/>
      <c r="T22" s="5">
        <v>539854510916</v>
      </c>
      <c r="U22" t="s">
        <v>44</v>
      </c>
      <c r="V22">
        <f>IFERROR(VLOOKUP(T22,[4]Sheet4!$A:$B,2,FALSE),0)</f>
        <v>24465.42</v>
      </c>
      <c r="W22">
        <f>IFERROR(VLOOKUP(T22,[4]Sheet4!$A:$C,3,FALSE),0)</f>
        <v>460</v>
      </c>
      <c r="X22">
        <f>IFERROR(VLOOKUP(T22,[4]Sheet4!$A:$D,4,FALSE),0)</f>
        <v>2124</v>
      </c>
      <c r="Y22" s="11">
        <f t="shared" si="4"/>
        <v>0.139830508474576</v>
      </c>
      <c r="Z22">
        <f t="shared" si="5"/>
        <v>82.3751515151515</v>
      </c>
      <c r="AA22">
        <f>IFERROR(VLOOKUP(T22,[4]Sheet4!$A:$E,5,FALSE),0)</f>
        <v>297</v>
      </c>
      <c r="AC22" s="5">
        <v>555055329886</v>
      </c>
      <c r="AD22" t="s">
        <v>42</v>
      </c>
      <c r="AE22">
        <f>IFERROR(VLOOKUP(AC22,'[4]28-31聚划算透视表'!$A:$B,2,FALSE),0)</f>
        <v>123451.84</v>
      </c>
      <c r="AF22">
        <f>IFERROR(VLOOKUP(AC22,'[4]28-31聚划算透视表'!$A:$C,3,FALSE),0)</f>
        <v>2395</v>
      </c>
      <c r="AG22">
        <f>IFERROR(VLOOKUP(AC22,'[4]28-31聚划算透视表'!$A:$D,4,FALSE),0)</f>
        <v>18936</v>
      </c>
      <c r="AJ22">
        <f>IFERROR(VLOOKUP(AC22,'[4]28-31聚划算透视表'!$A:$E,5,FALSE),0)</f>
        <v>1759</v>
      </c>
    </row>
    <row r="23" spans="1:36">
      <c r="A23" s="5">
        <v>559325430280</v>
      </c>
      <c r="B23" t="s">
        <v>243</v>
      </c>
      <c r="C23">
        <v>7948.93</v>
      </c>
      <c r="D23">
        <v>272</v>
      </c>
      <c r="E23">
        <v>451</v>
      </c>
      <c r="F23" s="11">
        <f t="shared" si="0"/>
        <v>0.263858093126386</v>
      </c>
      <c r="G23" s="12">
        <f t="shared" si="1"/>
        <v>66.797731092437</v>
      </c>
      <c r="H23">
        <v>119</v>
      </c>
      <c r="K23" s="5">
        <v>521804256985</v>
      </c>
      <c r="L23" t="s">
        <v>43</v>
      </c>
      <c r="M23">
        <v>9921.67</v>
      </c>
      <c r="N23">
        <v>185</v>
      </c>
      <c r="O23">
        <v>3256</v>
      </c>
      <c r="P23" s="11">
        <f t="shared" si="2"/>
        <v>0.0371621621621622</v>
      </c>
      <c r="Q23" s="12">
        <f t="shared" si="3"/>
        <v>81.9972727272727</v>
      </c>
      <c r="R23">
        <v>121</v>
      </c>
      <c r="S23" s="118"/>
      <c r="T23" s="5">
        <v>559325430280</v>
      </c>
      <c r="U23" t="s">
        <v>243</v>
      </c>
      <c r="V23">
        <f>IFERROR(VLOOKUP(T23,[4]Sheet4!$A:$B,2,FALSE),0)</f>
        <v>6844.55</v>
      </c>
      <c r="W23">
        <f>IFERROR(VLOOKUP(T23,[4]Sheet4!$A:$C,3,FALSE),0)</f>
        <v>200</v>
      </c>
      <c r="X23">
        <f>IFERROR(VLOOKUP(T23,[4]Sheet4!$A:$D,4,FALSE),0)</f>
        <v>434</v>
      </c>
      <c r="Y23" s="11">
        <f t="shared" si="4"/>
        <v>0.19815668202765</v>
      </c>
      <c r="Z23">
        <f t="shared" si="5"/>
        <v>79.5877906976744</v>
      </c>
      <c r="AA23">
        <f>IFERROR(VLOOKUP(T23,[4]Sheet4!$A:$E,5,FALSE),0)</f>
        <v>86</v>
      </c>
      <c r="AC23" s="5">
        <v>521804256985</v>
      </c>
      <c r="AD23" t="s">
        <v>43</v>
      </c>
      <c r="AE23">
        <f>IFERROR(VLOOKUP(AC23,'[4]28-31聚划算透视表'!$A:$B,2,FALSE),0)</f>
        <v>83369.88</v>
      </c>
      <c r="AF23">
        <f>IFERROR(VLOOKUP(AC23,'[4]28-31聚划算透视表'!$A:$C,3,FALSE),0)</f>
        <v>1526</v>
      </c>
      <c r="AG23">
        <f>IFERROR(VLOOKUP(AC23,'[4]28-31聚划算透视表'!$A:$D,4,FALSE),0)</f>
        <v>8842</v>
      </c>
      <c r="AJ23">
        <f>IFERROR(VLOOKUP(AC23,'[4]28-31聚划算透视表'!$A:$E,5,FALSE),0)</f>
        <v>1071</v>
      </c>
    </row>
    <row r="24" spans="1:36">
      <c r="A24" s="5">
        <v>569909827792</v>
      </c>
      <c r="B24" t="s">
        <v>62</v>
      </c>
      <c r="C24">
        <v>8402.88</v>
      </c>
      <c r="D24">
        <v>360</v>
      </c>
      <c r="E24">
        <v>537</v>
      </c>
      <c r="F24" s="11">
        <f t="shared" si="0"/>
        <v>0.208566108007449</v>
      </c>
      <c r="G24" s="12">
        <f t="shared" si="1"/>
        <v>75.0257142857143</v>
      </c>
      <c r="H24">
        <v>112</v>
      </c>
      <c r="K24" s="5">
        <v>539854510916</v>
      </c>
      <c r="L24" t="s">
        <v>44</v>
      </c>
      <c r="M24">
        <v>66815.47</v>
      </c>
      <c r="N24">
        <v>1437</v>
      </c>
      <c r="O24">
        <v>5035</v>
      </c>
      <c r="P24" s="11">
        <f t="shared" si="2"/>
        <v>0.141012909632572</v>
      </c>
      <c r="Q24" s="12">
        <f t="shared" si="3"/>
        <v>94.1062957746479</v>
      </c>
      <c r="R24">
        <v>710</v>
      </c>
      <c r="S24" s="118"/>
      <c r="T24" s="5">
        <v>569909827792</v>
      </c>
      <c r="U24" t="s">
        <v>62</v>
      </c>
      <c r="V24">
        <f>IFERROR(VLOOKUP(T24,[4]Sheet4!$A:$B,2,FALSE),0)</f>
        <v>3249.52</v>
      </c>
      <c r="W24">
        <f>IFERROR(VLOOKUP(T24,[4]Sheet4!$A:$C,3,FALSE),0)</f>
        <v>65</v>
      </c>
      <c r="X24">
        <f>IFERROR(VLOOKUP(T24,[4]Sheet4!$A:$D,4,FALSE),0)</f>
        <v>472</v>
      </c>
      <c r="Y24" s="11">
        <f t="shared" si="4"/>
        <v>0.0783898305084746</v>
      </c>
      <c r="Z24">
        <f t="shared" si="5"/>
        <v>87.8248648648649</v>
      </c>
      <c r="AA24">
        <f>IFERROR(VLOOKUP(T24,[4]Sheet4!$A:$E,5,FALSE),0)</f>
        <v>37</v>
      </c>
      <c r="AC24" s="5">
        <v>539854510916</v>
      </c>
      <c r="AD24" t="s">
        <v>44</v>
      </c>
      <c r="AE24">
        <f>IFERROR(VLOOKUP(AC24,'[4]28-31聚划算透视表'!$A:$B,2,FALSE),0)</f>
        <v>85437.86</v>
      </c>
      <c r="AF24">
        <f>IFERROR(VLOOKUP(AC24,'[4]28-31聚划算透视表'!$A:$C,3,FALSE),0)</f>
        <v>1528</v>
      </c>
      <c r="AG24">
        <f>IFERROR(VLOOKUP(AC24,'[4]28-31聚划算透视表'!$A:$D,4,FALSE),0)</f>
        <v>9441</v>
      </c>
      <c r="AJ24">
        <f>IFERROR(VLOOKUP(AC24,'[4]28-31聚划算透视表'!$A:$E,5,FALSE),0)</f>
        <v>1126</v>
      </c>
    </row>
    <row r="25" spans="1:36">
      <c r="A25" s="5">
        <v>563834177641</v>
      </c>
      <c r="B25" t="s">
        <v>56</v>
      </c>
      <c r="C25">
        <v>12699.6</v>
      </c>
      <c r="D25">
        <v>88</v>
      </c>
      <c r="E25">
        <v>445</v>
      </c>
      <c r="F25" s="11">
        <f t="shared" si="0"/>
        <v>0.141573033707865</v>
      </c>
      <c r="G25" s="12">
        <f t="shared" si="1"/>
        <v>201.580952380952</v>
      </c>
      <c r="H25">
        <v>63</v>
      </c>
      <c r="K25" s="5">
        <v>559325430280</v>
      </c>
      <c r="L25" t="s">
        <v>243</v>
      </c>
      <c r="M25">
        <v>36920.45</v>
      </c>
      <c r="N25">
        <v>1226</v>
      </c>
      <c r="O25">
        <v>1970</v>
      </c>
      <c r="P25" s="11">
        <f t="shared" si="2"/>
        <v>0.277157360406091</v>
      </c>
      <c r="Q25" s="12">
        <f t="shared" si="3"/>
        <v>67.6198717948718</v>
      </c>
      <c r="R25">
        <v>546</v>
      </c>
      <c r="S25" s="118"/>
      <c r="T25" s="5">
        <v>563834177641</v>
      </c>
      <c r="U25" t="s">
        <v>56</v>
      </c>
      <c r="V25">
        <f>IFERROR(VLOOKUP(T25,[4]Sheet4!$A:$B,2,FALSE),0)</f>
        <v>15296.68</v>
      </c>
      <c r="W25">
        <f>IFERROR(VLOOKUP(T25,[4]Sheet4!$A:$C,3,FALSE),0)</f>
        <v>109</v>
      </c>
      <c r="X25">
        <f>IFERROR(VLOOKUP(T25,[4]Sheet4!$A:$D,4,FALSE),0)</f>
        <v>482</v>
      </c>
      <c r="Y25" s="11">
        <f t="shared" si="4"/>
        <v>0.147302904564315</v>
      </c>
      <c r="Z25">
        <f t="shared" si="5"/>
        <v>215.446197183099</v>
      </c>
      <c r="AA25">
        <f>IFERROR(VLOOKUP(T25,[4]Sheet4!$A:$E,5,FALSE),0)</f>
        <v>71</v>
      </c>
      <c r="AC25" s="5">
        <v>559325430280</v>
      </c>
      <c r="AD25" t="s">
        <v>243</v>
      </c>
      <c r="AE25">
        <f>IFERROR(VLOOKUP(AC25,'[4]28-31聚划算透视表'!$A:$B,2,FALSE),0)</f>
        <v>16763.8</v>
      </c>
      <c r="AF25">
        <f>IFERROR(VLOOKUP(AC25,'[4]28-31聚划算透视表'!$A:$C,3,FALSE),0)</f>
        <v>490</v>
      </c>
      <c r="AG25">
        <f>IFERROR(VLOOKUP(AC25,'[4]28-31聚划算透视表'!$A:$D,4,FALSE),0)</f>
        <v>1573</v>
      </c>
      <c r="AJ25">
        <f>IFERROR(VLOOKUP(AC25,'[4]28-31聚划算透视表'!$A:$E,5,FALSE),0)</f>
        <v>409</v>
      </c>
    </row>
    <row r="26" spans="1:36">
      <c r="A26" s="5">
        <v>564135111481</v>
      </c>
      <c r="B26" t="s">
        <v>58</v>
      </c>
      <c r="C26">
        <v>11242.71</v>
      </c>
      <c r="D26">
        <v>95</v>
      </c>
      <c r="E26">
        <v>227</v>
      </c>
      <c r="F26" s="11">
        <f t="shared" si="0"/>
        <v>0.20704845814978</v>
      </c>
      <c r="G26" s="12">
        <f t="shared" si="1"/>
        <v>239.206595744681</v>
      </c>
      <c r="H26">
        <v>47</v>
      </c>
      <c r="K26" s="5">
        <v>569909827792</v>
      </c>
      <c r="L26" t="s">
        <v>62</v>
      </c>
      <c r="M26">
        <v>36857.01</v>
      </c>
      <c r="N26">
        <v>1569</v>
      </c>
      <c r="O26">
        <v>3486</v>
      </c>
      <c r="P26" s="11">
        <f t="shared" si="2"/>
        <v>0.142857142857143</v>
      </c>
      <c r="Q26" s="12">
        <f t="shared" si="3"/>
        <v>74.0100602409639</v>
      </c>
      <c r="R26">
        <v>498</v>
      </c>
      <c r="S26" s="118"/>
      <c r="T26" s="5">
        <v>564135111481</v>
      </c>
      <c r="U26" t="s">
        <v>58</v>
      </c>
      <c r="V26">
        <f>IFERROR(VLOOKUP(T26,[4]Sheet4!$A:$B,2,FALSE),0)</f>
        <v>9346.76</v>
      </c>
      <c r="W26">
        <f>IFERROR(VLOOKUP(T26,[4]Sheet4!$A:$C,3,FALSE),0)</f>
        <v>81</v>
      </c>
      <c r="X26">
        <f>IFERROR(VLOOKUP(T26,[4]Sheet4!$A:$D,4,FALSE),0)</f>
        <v>341</v>
      </c>
      <c r="Y26" s="11">
        <f t="shared" si="4"/>
        <v>0.146627565982405</v>
      </c>
      <c r="Z26">
        <f t="shared" si="5"/>
        <v>186.9352</v>
      </c>
      <c r="AA26">
        <f>IFERROR(VLOOKUP(T26,[4]Sheet4!$A:$E,5,FALSE),0)</f>
        <v>50</v>
      </c>
      <c r="AC26" s="5">
        <v>569909827792</v>
      </c>
      <c r="AD26" t="s">
        <v>62</v>
      </c>
      <c r="AE26">
        <f>IFERROR(VLOOKUP(AC26,'[4]28-31聚划算透视表'!$A:$B,2,FALSE),0)</f>
        <v>10393.7</v>
      </c>
      <c r="AF26">
        <f>IFERROR(VLOOKUP(AC26,'[4]28-31聚划算透视表'!$A:$C,3,FALSE),0)</f>
        <v>206</v>
      </c>
      <c r="AG26">
        <f>IFERROR(VLOOKUP(AC26,'[4]28-31聚划算透视表'!$A:$D,4,FALSE),0)</f>
        <v>6228</v>
      </c>
      <c r="AJ26">
        <f>IFERROR(VLOOKUP(AC26,'[4]28-31聚划算透视表'!$A:$E,5,FALSE),0)</f>
        <v>130</v>
      </c>
    </row>
    <row r="27" spans="1:36">
      <c r="A27" s="5">
        <v>559686121121</v>
      </c>
      <c r="B27" t="s">
        <v>76</v>
      </c>
      <c r="C27">
        <v>6034.13</v>
      </c>
      <c r="D27">
        <v>53</v>
      </c>
      <c r="E27">
        <v>202</v>
      </c>
      <c r="F27" s="11">
        <f t="shared" si="0"/>
        <v>0.153465346534653</v>
      </c>
      <c r="G27" s="12">
        <f t="shared" si="1"/>
        <v>194.64935483871</v>
      </c>
      <c r="H27">
        <v>31</v>
      </c>
      <c r="K27" s="5">
        <v>563834177641</v>
      </c>
      <c r="L27" t="s">
        <v>56</v>
      </c>
      <c r="M27">
        <v>66953.27</v>
      </c>
      <c r="N27">
        <v>457</v>
      </c>
      <c r="O27">
        <v>1992</v>
      </c>
      <c r="P27" s="11">
        <f t="shared" si="2"/>
        <v>0.15210843373494</v>
      </c>
      <c r="Q27" s="12">
        <f t="shared" si="3"/>
        <v>220.967887788779</v>
      </c>
      <c r="R27">
        <v>303</v>
      </c>
      <c r="S27" s="118"/>
      <c r="T27" s="5">
        <v>559686121121</v>
      </c>
      <c r="U27" t="s">
        <v>76</v>
      </c>
      <c r="V27">
        <f>IFERROR(VLOOKUP(T27,[4]Sheet4!$A:$B,2,FALSE),0)</f>
        <v>9116.48</v>
      </c>
      <c r="W27">
        <f>IFERROR(VLOOKUP(T27,[4]Sheet4!$A:$C,3,FALSE),0)</f>
        <v>78</v>
      </c>
      <c r="X27">
        <f>IFERROR(VLOOKUP(T27,[4]Sheet4!$A:$D,4,FALSE),0)</f>
        <v>290</v>
      </c>
      <c r="Y27" s="11">
        <f t="shared" si="4"/>
        <v>0.162068965517241</v>
      </c>
      <c r="Z27">
        <f t="shared" si="5"/>
        <v>193.967659574468</v>
      </c>
      <c r="AA27">
        <f>IFERROR(VLOOKUP(T27,[4]Sheet4!$A:$E,5,FALSE),0)</f>
        <v>47</v>
      </c>
      <c r="AC27" s="5">
        <v>563834177641</v>
      </c>
      <c r="AD27" t="s">
        <v>56</v>
      </c>
      <c r="AE27">
        <f>IFERROR(VLOOKUP(AC27,'[4]28-31聚划算透视表'!$A:$B,2,FALSE),0)</f>
        <v>48855.15</v>
      </c>
      <c r="AF27">
        <f>IFERROR(VLOOKUP(AC27,'[4]28-31聚划算透视表'!$A:$C,3,FALSE),0)</f>
        <v>337</v>
      </c>
      <c r="AG27">
        <f>IFERROR(VLOOKUP(AC27,'[4]28-31聚划算透视表'!$A:$D,4,FALSE),0)</f>
        <v>1821</v>
      </c>
      <c r="AJ27">
        <f>IFERROR(VLOOKUP(AC27,'[4]28-31聚划算透视表'!$A:$E,5,FALSE),0)</f>
        <v>276</v>
      </c>
    </row>
    <row r="28" spans="1:36">
      <c r="A28" s="5">
        <v>555332266949</v>
      </c>
      <c r="B28" t="s">
        <v>47</v>
      </c>
      <c r="C28">
        <v>15824.36</v>
      </c>
      <c r="D28">
        <v>324</v>
      </c>
      <c r="E28">
        <v>1898</v>
      </c>
      <c r="F28" s="11">
        <f t="shared" si="0"/>
        <v>0.0979978925184405</v>
      </c>
      <c r="G28" s="12">
        <f t="shared" si="1"/>
        <v>85.0772043010753</v>
      </c>
      <c r="H28">
        <v>186</v>
      </c>
      <c r="K28" s="5">
        <v>564135111481</v>
      </c>
      <c r="L28" t="s">
        <v>58</v>
      </c>
      <c r="M28">
        <v>36457.35</v>
      </c>
      <c r="N28">
        <v>318</v>
      </c>
      <c r="O28">
        <v>967</v>
      </c>
      <c r="P28" s="11">
        <f t="shared" si="2"/>
        <v>0.184074457083764</v>
      </c>
      <c r="Q28" s="12">
        <f t="shared" si="3"/>
        <v>204.816573033708</v>
      </c>
      <c r="R28">
        <v>178</v>
      </c>
      <c r="S28" s="118"/>
      <c r="T28" s="5">
        <v>555332266949</v>
      </c>
      <c r="U28" t="s">
        <v>47</v>
      </c>
      <c r="V28">
        <f>IFERROR(VLOOKUP(T28,[4]Sheet4!$A:$B,2,FALSE),0)</f>
        <v>33270.97</v>
      </c>
      <c r="W28">
        <f>IFERROR(VLOOKUP(T28,[4]Sheet4!$A:$C,3,FALSE),0)</f>
        <v>615</v>
      </c>
      <c r="X28">
        <f>IFERROR(VLOOKUP(T28,[4]Sheet4!$A:$D,4,FALSE),0)</f>
        <v>5506</v>
      </c>
      <c r="Y28" s="11">
        <f t="shared" si="4"/>
        <v>0.0780966218670541</v>
      </c>
      <c r="Z28">
        <f t="shared" si="5"/>
        <v>77.3743488372093</v>
      </c>
      <c r="AA28">
        <f>IFERROR(VLOOKUP(T28,[4]Sheet4!$A:$E,5,FALSE),0)</f>
        <v>430</v>
      </c>
      <c r="AC28" s="5">
        <v>564135111481</v>
      </c>
      <c r="AD28" t="s">
        <v>58</v>
      </c>
      <c r="AE28">
        <f>IFERROR(VLOOKUP(AC28,'[4]28-31聚划算透视表'!$A:$B,2,FALSE),0)</f>
        <v>21665.44</v>
      </c>
      <c r="AF28">
        <f>IFERROR(VLOOKUP(AC28,'[4]28-31聚划算透视表'!$A:$C,3,FALSE),0)</f>
        <v>179</v>
      </c>
      <c r="AG28">
        <f>IFERROR(VLOOKUP(AC28,'[4]28-31聚划算透视表'!$A:$D,4,FALSE),0)</f>
        <v>1029</v>
      </c>
      <c r="AJ28">
        <f>IFERROR(VLOOKUP(AC28,'[4]28-31聚划算透视表'!$A:$E,5,FALSE),0)</f>
        <v>112</v>
      </c>
    </row>
    <row r="29" spans="1:36">
      <c r="A29" s="5">
        <v>593225443577</v>
      </c>
      <c r="B29" t="s">
        <v>48</v>
      </c>
      <c r="C29">
        <v>8763.45</v>
      </c>
      <c r="D29">
        <v>194</v>
      </c>
      <c r="E29">
        <v>1177</v>
      </c>
      <c r="F29" s="11">
        <f t="shared" si="0"/>
        <v>0.0586236193712829</v>
      </c>
      <c r="G29" s="12">
        <f t="shared" si="1"/>
        <v>127.00652173913</v>
      </c>
      <c r="H29">
        <v>69</v>
      </c>
      <c r="K29" s="5">
        <v>559686121121</v>
      </c>
      <c r="L29" t="s">
        <v>76</v>
      </c>
      <c r="M29">
        <v>20575.96</v>
      </c>
      <c r="N29">
        <v>179</v>
      </c>
      <c r="O29">
        <v>842</v>
      </c>
      <c r="P29" s="11">
        <f t="shared" si="2"/>
        <v>0.142517814726841</v>
      </c>
      <c r="Q29" s="12">
        <f t="shared" si="3"/>
        <v>171.466333333333</v>
      </c>
      <c r="R29">
        <v>120</v>
      </c>
      <c r="S29" s="118"/>
      <c r="T29" s="5">
        <v>593225443577</v>
      </c>
      <c r="U29" t="s">
        <v>48</v>
      </c>
      <c r="V29">
        <f>IFERROR(VLOOKUP(T29,[4]Sheet4!$A:$B,2,FALSE),0)</f>
        <v>8208.57</v>
      </c>
      <c r="W29">
        <f>IFERROR(VLOOKUP(T29,[4]Sheet4!$A:$C,3,FALSE),0)</f>
        <v>141</v>
      </c>
      <c r="X29">
        <f>IFERROR(VLOOKUP(T29,[4]Sheet4!$A:$D,4,FALSE),0)</f>
        <v>2323</v>
      </c>
      <c r="Y29" s="11">
        <f t="shared" si="4"/>
        <v>0.0387430047352561</v>
      </c>
      <c r="Z29">
        <f t="shared" si="5"/>
        <v>91.2063333333333</v>
      </c>
      <c r="AA29">
        <f>IFERROR(VLOOKUP(T29,[4]Sheet4!$A:$E,5,FALSE),0)</f>
        <v>90</v>
      </c>
      <c r="AC29" s="5">
        <v>559686121121</v>
      </c>
      <c r="AD29" t="s">
        <v>76</v>
      </c>
      <c r="AE29">
        <f>IFERROR(VLOOKUP(AC29,'[4]28-31聚划算透视表'!$A:$B,2,FALSE),0)</f>
        <v>18293.93</v>
      </c>
      <c r="AF29">
        <f>IFERROR(VLOOKUP(AC29,'[4]28-31聚划算透视表'!$A:$C,3,FALSE),0)</f>
        <v>153</v>
      </c>
      <c r="AG29">
        <f>IFERROR(VLOOKUP(AC29,'[4]28-31聚划算透视表'!$A:$D,4,FALSE),0)</f>
        <v>820</v>
      </c>
      <c r="AJ29">
        <f>IFERROR(VLOOKUP(AC29,'[4]28-31聚划算透视表'!$A:$E,5,FALSE),0)</f>
        <v>104</v>
      </c>
    </row>
    <row r="30" spans="1:36">
      <c r="A30" s="5">
        <v>528778018743</v>
      </c>
      <c r="B30" t="s">
        <v>49</v>
      </c>
      <c r="C30">
        <v>14711.04</v>
      </c>
      <c r="D30">
        <v>309</v>
      </c>
      <c r="E30">
        <v>1032</v>
      </c>
      <c r="F30" s="11">
        <f t="shared" si="0"/>
        <v>0.161821705426357</v>
      </c>
      <c r="G30" s="12">
        <f t="shared" si="1"/>
        <v>88.0900598802395</v>
      </c>
      <c r="H30">
        <v>167</v>
      </c>
      <c r="K30" s="5">
        <v>555332266949</v>
      </c>
      <c r="L30" t="s">
        <v>47</v>
      </c>
      <c r="M30">
        <v>94278.31</v>
      </c>
      <c r="N30">
        <v>1890</v>
      </c>
      <c r="O30">
        <v>7730</v>
      </c>
      <c r="P30" s="11">
        <f t="shared" si="2"/>
        <v>0.145148771021992</v>
      </c>
      <c r="Q30" s="12">
        <f t="shared" si="3"/>
        <v>84.0270142602496</v>
      </c>
      <c r="R30">
        <v>1122</v>
      </c>
      <c r="S30" s="118"/>
      <c r="T30" s="5">
        <v>528778018743</v>
      </c>
      <c r="U30" t="s">
        <v>49</v>
      </c>
      <c r="V30">
        <f>IFERROR(VLOOKUP(T30,[4]Sheet4!$A:$B,2,FALSE),0)</f>
        <v>32614.17</v>
      </c>
      <c r="W30">
        <f>IFERROR(VLOOKUP(T30,[4]Sheet4!$A:$C,3,FALSE),0)</f>
        <v>603</v>
      </c>
      <c r="X30">
        <f>IFERROR(VLOOKUP(T30,[4]Sheet4!$A:$D,4,FALSE),0)</f>
        <v>2412</v>
      </c>
      <c r="Y30" s="11">
        <f t="shared" si="4"/>
        <v>0.148009950248756</v>
      </c>
      <c r="Z30">
        <f t="shared" si="5"/>
        <v>91.356218487395</v>
      </c>
      <c r="AA30">
        <f>IFERROR(VLOOKUP(T30,[4]Sheet4!$A:$E,5,FALSE),0)</f>
        <v>357</v>
      </c>
      <c r="AC30" s="5">
        <v>555332266949</v>
      </c>
      <c r="AD30" t="s">
        <v>47</v>
      </c>
      <c r="AE30">
        <f>IFERROR(VLOOKUP(AC30,'[4]28-31聚划算透视表'!$A:$B,2,FALSE),0)</f>
        <v>146373.58</v>
      </c>
      <c r="AF30">
        <f>IFERROR(VLOOKUP(AC30,'[4]28-31聚划算透视表'!$A:$C,3,FALSE),0)</f>
        <v>2614</v>
      </c>
      <c r="AG30">
        <f>IFERROR(VLOOKUP(AC30,'[4]28-31聚划算透视表'!$A:$D,4,FALSE),0)</f>
        <v>21065</v>
      </c>
      <c r="AJ30">
        <f>IFERROR(VLOOKUP(AC30,'[4]28-31聚划算透视表'!$A:$E,5,FALSE),0)</f>
        <v>2011</v>
      </c>
    </row>
    <row r="31" spans="1:36">
      <c r="A31" s="5">
        <v>526145930115</v>
      </c>
      <c r="B31" t="s">
        <v>51</v>
      </c>
      <c r="C31">
        <v>3813.22</v>
      </c>
      <c r="D31">
        <v>59</v>
      </c>
      <c r="E31">
        <v>256</v>
      </c>
      <c r="F31" s="11">
        <f t="shared" si="0"/>
        <v>0.13671875</v>
      </c>
      <c r="G31" s="12">
        <f t="shared" si="1"/>
        <v>108.949142857143</v>
      </c>
      <c r="H31">
        <v>35</v>
      </c>
      <c r="K31" s="5">
        <v>593225443577</v>
      </c>
      <c r="L31" t="s">
        <v>48</v>
      </c>
      <c r="M31">
        <v>914731.01</v>
      </c>
      <c r="N31">
        <v>17349</v>
      </c>
      <c r="O31">
        <v>33139</v>
      </c>
      <c r="P31" s="11">
        <f t="shared" si="2"/>
        <v>0.119013850749872</v>
      </c>
      <c r="Q31" s="12">
        <f t="shared" si="3"/>
        <v>231.929769269777</v>
      </c>
      <c r="R31">
        <v>3944</v>
      </c>
      <c r="S31" s="118"/>
      <c r="T31" s="5">
        <v>526145930115</v>
      </c>
      <c r="U31" t="s">
        <v>51</v>
      </c>
      <c r="V31">
        <f>IFERROR(VLOOKUP(T31,[4]Sheet4!$A:$B,2,FALSE),0)</f>
        <v>4700.7</v>
      </c>
      <c r="W31">
        <f>IFERROR(VLOOKUP(T31,[4]Sheet4!$A:$C,3,FALSE),0)</f>
        <v>72</v>
      </c>
      <c r="X31">
        <f>IFERROR(VLOOKUP(T31,[4]Sheet4!$A:$D,4,FALSE),0)</f>
        <v>474</v>
      </c>
      <c r="Y31" s="11">
        <f t="shared" si="4"/>
        <v>0.10337552742616</v>
      </c>
      <c r="Z31">
        <f t="shared" si="5"/>
        <v>95.9326530612245</v>
      </c>
      <c r="AA31">
        <f>IFERROR(VLOOKUP(T31,[4]Sheet4!$A:$E,5,FALSE),0)</f>
        <v>49</v>
      </c>
      <c r="AC31" s="5">
        <v>593225443577</v>
      </c>
      <c r="AD31" t="s">
        <v>48</v>
      </c>
      <c r="AE31">
        <f>IFERROR(VLOOKUP(AC31,'[4]28-31聚划算透视表'!$A:$B,2,FALSE),0)</f>
        <v>32832.86</v>
      </c>
      <c r="AF31">
        <f>IFERROR(VLOOKUP(AC31,'[4]28-31聚划算透视表'!$A:$C,3,FALSE),0)</f>
        <v>540</v>
      </c>
      <c r="AG31">
        <f>IFERROR(VLOOKUP(AC31,'[4]28-31聚划算透视表'!$A:$D,4,FALSE),0)</f>
        <v>6331</v>
      </c>
      <c r="AJ31">
        <f>IFERROR(VLOOKUP(AC31,'[4]28-31聚划算透视表'!$A:$E,5,FALSE),0)</f>
        <v>391</v>
      </c>
    </row>
    <row r="32" spans="1:36">
      <c r="A32" s="5">
        <v>535688693680</v>
      </c>
      <c r="B32" t="s">
        <v>52</v>
      </c>
      <c r="C32">
        <v>4447.42</v>
      </c>
      <c r="D32">
        <v>64</v>
      </c>
      <c r="E32">
        <v>706</v>
      </c>
      <c r="F32" s="11">
        <f t="shared" si="0"/>
        <v>0.0594900849858357</v>
      </c>
      <c r="G32" s="12">
        <f t="shared" si="1"/>
        <v>105.890952380952</v>
      </c>
      <c r="H32">
        <v>42</v>
      </c>
      <c r="K32" s="5">
        <v>528778018743</v>
      </c>
      <c r="L32" t="s">
        <v>49</v>
      </c>
      <c r="M32">
        <v>60810.33</v>
      </c>
      <c r="N32">
        <v>1301</v>
      </c>
      <c r="O32">
        <v>4083</v>
      </c>
      <c r="P32" s="11">
        <f t="shared" si="2"/>
        <v>0.165809453832966</v>
      </c>
      <c r="Q32" s="12">
        <f t="shared" si="3"/>
        <v>89.823234859675</v>
      </c>
      <c r="R32">
        <v>677</v>
      </c>
      <c r="S32" s="118"/>
      <c r="T32" s="5">
        <v>535688693680</v>
      </c>
      <c r="U32" t="s">
        <v>52</v>
      </c>
      <c r="V32">
        <f>IFERROR(VLOOKUP(T32,[4]Sheet4!$A:$B,2,FALSE),0)</f>
        <v>8670.2</v>
      </c>
      <c r="W32">
        <f>IFERROR(VLOOKUP(T32,[4]Sheet4!$A:$C,3,FALSE),0)</f>
        <v>125</v>
      </c>
      <c r="X32">
        <f>IFERROR(VLOOKUP(T32,[4]Sheet4!$A:$D,4,FALSE),0)</f>
        <v>672</v>
      </c>
      <c r="Y32" s="11">
        <f t="shared" si="4"/>
        <v>0.135416666666667</v>
      </c>
      <c r="Z32">
        <f t="shared" si="5"/>
        <v>95.2769230769231</v>
      </c>
      <c r="AA32">
        <f>IFERROR(VLOOKUP(T32,[4]Sheet4!$A:$E,5,FALSE),0)</f>
        <v>91</v>
      </c>
      <c r="AC32" s="5">
        <v>528778018743</v>
      </c>
      <c r="AD32" t="s">
        <v>49</v>
      </c>
      <c r="AE32">
        <f>IFERROR(VLOOKUP(AC32,'[4]28-31聚划算透视表'!$A:$B,2,FALSE),0)</f>
        <v>129482.43</v>
      </c>
      <c r="AF32">
        <f>IFERROR(VLOOKUP(AC32,'[4]28-31聚划算透视表'!$A:$C,3,FALSE),0)</f>
        <v>2337</v>
      </c>
      <c r="AG32">
        <f>IFERROR(VLOOKUP(AC32,'[4]28-31聚划算透视表'!$A:$D,4,FALSE),0)</f>
        <v>10584</v>
      </c>
      <c r="AJ32">
        <f>IFERROR(VLOOKUP(AC32,'[4]28-31聚划算透视表'!$A:$E,5,FALSE),0)</f>
        <v>1600</v>
      </c>
    </row>
    <row r="33" spans="1:36">
      <c r="A33" s="5">
        <v>563835009431</v>
      </c>
      <c r="B33" t="s">
        <v>53</v>
      </c>
      <c r="C33">
        <v>4722.89</v>
      </c>
      <c r="D33">
        <v>66</v>
      </c>
      <c r="E33">
        <v>257</v>
      </c>
      <c r="F33" s="11">
        <f t="shared" si="0"/>
        <v>0.182879377431907</v>
      </c>
      <c r="G33" s="12">
        <f t="shared" si="1"/>
        <v>100.487021276596</v>
      </c>
      <c r="H33">
        <v>47</v>
      </c>
      <c r="K33" s="5">
        <v>526145930115</v>
      </c>
      <c r="L33" t="s">
        <v>51</v>
      </c>
      <c r="M33">
        <v>15557.9</v>
      </c>
      <c r="N33">
        <v>245</v>
      </c>
      <c r="O33">
        <v>1420</v>
      </c>
      <c r="P33" s="11">
        <f t="shared" si="2"/>
        <v>0.0971830985915493</v>
      </c>
      <c r="Q33" s="12">
        <f t="shared" si="3"/>
        <v>112.738405797101</v>
      </c>
      <c r="R33">
        <v>138</v>
      </c>
      <c r="S33" s="118"/>
      <c r="T33" s="5">
        <v>563835009431</v>
      </c>
      <c r="U33" t="s">
        <v>53</v>
      </c>
      <c r="V33">
        <f>IFERROR(VLOOKUP(T33,[4]Sheet4!$A:$B,2,FALSE),0)</f>
        <v>7801.88</v>
      </c>
      <c r="W33">
        <f>IFERROR(VLOOKUP(T33,[4]Sheet4!$A:$C,3,FALSE),0)</f>
        <v>104</v>
      </c>
      <c r="X33">
        <f>IFERROR(VLOOKUP(T33,[4]Sheet4!$A:$D,4,FALSE),0)</f>
        <v>586</v>
      </c>
      <c r="Y33" s="11">
        <f t="shared" si="4"/>
        <v>0.119453924914676</v>
      </c>
      <c r="Z33">
        <f t="shared" si="5"/>
        <v>111.455428571429</v>
      </c>
      <c r="AA33">
        <f>IFERROR(VLOOKUP(T33,[4]Sheet4!$A:$E,5,FALSE),0)</f>
        <v>70</v>
      </c>
      <c r="AC33" s="5">
        <v>526145930115</v>
      </c>
      <c r="AD33" t="s">
        <v>51</v>
      </c>
      <c r="AE33">
        <f>IFERROR(VLOOKUP(AC33,'[4]28-31聚划算透视表'!$A:$B,2,FALSE),0)</f>
        <v>18990.57</v>
      </c>
      <c r="AF33">
        <f>IFERROR(VLOOKUP(AC33,'[4]28-31聚划算透视表'!$A:$C,3,FALSE),0)</f>
        <v>275</v>
      </c>
      <c r="AG33">
        <f>IFERROR(VLOOKUP(AC33,'[4]28-31聚划算透视表'!$A:$D,4,FALSE),0)</f>
        <v>1848</v>
      </c>
      <c r="AJ33">
        <f>IFERROR(VLOOKUP(AC33,'[4]28-31聚划算透视表'!$A:$E,5,FALSE),0)</f>
        <v>213</v>
      </c>
    </row>
    <row r="34" spans="1:36">
      <c r="A34" s="5">
        <v>592049049728</v>
      </c>
      <c r="B34" t="s">
        <v>54</v>
      </c>
      <c r="C34">
        <v>3094.29</v>
      </c>
      <c r="D34">
        <v>72</v>
      </c>
      <c r="E34">
        <v>811</v>
      </c>
      <c r="F34" s="11">
        <f t="shared" si="0"/>
        <v>0.0542540073982737</v>
      </c>
      <c r="G34" s="12">
        <f t="shared" si="1"/>
        <v>70.3247727272727</v>
      </c>
      <c r="H34">
        <v>44</v>
      </c>
      <c r="K34" s="5">
        <v>535688693680</v>
      </c>
      <c r="L34" t="s">
        <v>52</v>
      </c>
      <c r="M34">
        <v>24415.81</v>
      </c>
      <c r="N34">
        <v>346</v>
      </c>
      <c r="O34">
        <v>2800</v>
      </c>
      <c r="P34" s="11">
        <f t="shared" si="2"/>
        <v>0.0803571428571429</v>
      </c>
      <c r="Q34" s="12">
        <f t="shared" si="3"/>
        <v>108.514711111111</v>
      </c>
      <c r="R34">
        <v>225</v>
      </c>
      <c r="S34" s="118"/>
      <c r="T34" s="5">
        <v>592049049728</v>
      </c>
      <c r="U34" t="s">
        <v>54</v>
      </c>
      <c r="V34">
        <f>IFERROR(VLOOKUP(T34,[4]Sheet4!$A:$B,2,FALSE),0)</f>
        <v>3345.74</v>
      </c>
      <c r="W34">
        <f>IFERROR(VLOOKUP(T34,[4]Sheet4!$A:$C,3,FALSE),0)</f>
        <v>70</v>
      </c>
      <c r="X34">
        <f>IFERROR(VLOOKUP(T34,[4]Sheet4!$A:$D,4,FALSE),0)</f>
        <v>648</v>
      </c>
      <c r="Y34" s="11">
        <f t="shared" si="4"/>
        <v>0.0771604938271605</v>
      </c>
      <c r="Z34">
        <f t="shared" si="5"/>
        <v>66.9148</v>
      </c>
      <c r="AA34">
        <f>IFERROR(VLOOKUP(T34,[4]Sheet4!$A:$E,5,FALSE),0)</f>
        <v>50</v>
      </c>
      <c r="AC34" s="5">
        <v>535688693680</v>
      </c>
      <c r="AD34" t="s">
        <v>52</v>
      </c>
      <c r="AE34">
        <f>IFERROR(VLOOKUP(AC34,'[4]28-31聚划算透视表'!$A:$B,2,FALSE),0)</f>
        <v>23590.91</v>
      </c>
      <c r="AF34">
        <f>IFERROR(VLOOKUP(AC34,'[4]28-31聚划算透视表'!$A:$C,3,FALSE),0)</f>
        <v>322</v>
      </c>
      <c r="AG34">
        <f>IFERROR(VLOOKUP(AC34,'[4]28-31聚划算透视表'!$A:$D,4,FALSE),0)</f>
        <v>2286</v>
      </c>
      <c r="AJ34">
        <f>IFERROR(VLOOKUP(AC34,'[4]28-31聚划算透视表'!$A:$E,5,FALSE),0)</f>
        <v>272</v>
      </c>
    </row>
    <row r="35" spans="1:36">
      <c r="A35" s="5">
        <v>527990951359</v>
      </c>
      <c r="B35" t="s">
        <v>55</v>
      </c>
      <c r="C35">
        <v>2739.21</v>
      </c>
      <c r="D35">
        <v>56</v>
      </c>
      <c r="E35">
        <v>146</v>
      </c>
      <c r="F35" s="11">
        <f t="shared" si="0"/>
        <v>0.171232876712329</v>
      </c>
      <c r="G35" s="12">
        <f t="shared" si="1"/>
        <v>109.5684</v>
      </c>
      <c r="H35">
        <v>25</v>
      </c>
      <c r="K35" s="5">
        <v>563835009431</v>
      </c>
      <c r="L35" t="s">
        <v>53</v>
      </c>
      <c r="M35">
        <v>24707.54</v>
      </c>
      <c r="N35">
        <v>341</v>
      </c>
      <c r="O35">
        <v>1479</v>
      </c>
      <c r="P35" s="11">
        <f t="shared" si="2"/>
        <v>0.181203515889114</v>
      </c>
      <c r="Q35" s="12">
        <f t="shared" si="3"/>
        <v>92.1923134328358</v>
      </c>
      <c r="R35">
        <v>268</v>
      </c>
      <c r="S35" s="118"/>
      <c r="T35" s="5">
        <v>527990951359</v>
      </c>
      <c r="U35" t="s">
        <v>55</v>
      </c>
      <c r="V35">
        <f>IFERROR(VLOOKUP(T35,[4]Sheet4!$A:$B,2,FALSE),0)</f>
        <v>5712.52</v>
      </c>
      <c r="W35">
        <f>IFERROR(VLOOKUP(T35,[4]Sheet4!$A:$C,3,FALSE),0)</f>
        <v>99</v>
      </c>
      <c r="X35">
        <f>IFERROR(VLOOKUP(T35,[4]Sheet4!$A:$D,4,FALSE),0)</f>
        <v>315</v>
      </c>
      <c r="Y35" s="11">
        <f t="shared" si="4"/>
        <v>0.215873015873016</v>
      </c>
      <c r="Z35">
        <f t="shared" si="5"/>
        <v>84.0076470588235</v>
      </c>
      <c r="AA35">
        <f>IFERROR(VLOOKUP(T35,[4]Sheet4!$A:$E,5,FALSE),0)</f>
        <v>68</v>
      </c>
      <c r="AC35" s="5">
        <v>563835009431</v>
      </c>
      <c r="AD35" t="s">
        <v>53</v>
      </c>
      <c r="AE35">
        <f>IFERROR(VLOOKUP(AC35,'[4]28-31聚划算透视表'!$A:$B,2,FALSE),0)</f>
        <v>19508.45</v>
      </c>
      <c r="AF35">
        <f>IFERROR(VLOOKUP(AC35,'[4]28-31聚划算透视表'!$A:$C,3,FALSE),0)</f>
        <v>256</v>
      </c>
      <c r="AG35">
        <f>IFERROR(VLOOKUP(AC35,'[4]28-31聚划算透视表'!$A:$D,4,FALSE),0)</f>
        <v>1730</v>
      </c>
      <c r="AJ35">
        <f>IFERROR(VLOOKUP(AC35,'[4]28-31聚划算透视表'!$A:$E,5,FALSE),0)</f>
        <v>232</v>
      </c>
    </row>
    <row r="36" spans="1:36">
      <c r="A36" s="5">
        <v>599279018544</v>
      </c>
      <c r="B36" t="s">
        <v>60</v>
      </c>
      <c r="C36">
        <v>4290.66</v>
      </c>
      <c r="D36">
        <v>111</v>
      </c>
      <c r="E36">
        <v>416</v>
      </c>
      <c r="F36" s="11">
        <f t="shared" si="0"/>
        <v>0.127403846153846</v>
      </c>
      <c r="G36" s="12">
        <f t="shared" si="1"/>
        <v>80.9558490566038</v>
      </c>
      <c r="H36">
        <v>53</v>
      </c>
      <c r="K36" s="5">
        <v>592049049728</v>
      </c>
      <c r="L36" t="s">
        <v>54</v>
      </c>
      <c r="M36">
        <v>19839.76</v>
      </c>
      <c r="N36">
        <v>446</v>
      </c>
      <c r="O36">
        <v>1531</v>
      </c>
      <c r="P36" s="11">
        <f t="shared" si="2"/>
        <v>0.175702155453952</v>
      </c>
      <c r="Q36" s="12">
        <f t="shared" si="3"/>
        <v>73.7537546468401</v>
      </c>
      <c r="R36">
        <v>269</v>
      </c>
      <c r="S36" s="118"/>
      <c r="T36" s="5">
        <v>599279018544</v>
      </c>
      <c r="U36" t="s">
        <v>60</v>
      </c>
      <c r="V36">
        <f>IFERROR(VLOOKUP(T36,[4]Sheet4!$A:$B,2,FALSE),0)</f>
        <v>4301.5</v>
      </c>
      <c r="W36">
        <f>IFERROR(VLOOKUP(T36,[4]Sheet4!$A:$C,3,FALSE),0)</f>
        <v>81</v>
      </c>
      <c r="X36">
        <f>IFERROR(VLOOKUP(T36,[4]Sheet4!$A:$D,4,FALSE),0)</f>
        <v>2153</v>
      </c>
      <c r="Y36" s="11">
        <f t="shared" si="4"/>
        <v>0.0264746864839758</v>
      </c>
      <c r="Z36">
        <f t="shared" si="5"/>
        <v>75.4649122807018</v>
      </c>
      <c r="AA36">
        <f>IFERROR(VLOOKUP(T36,[4]Sheet4!$A:$E,5,FALSE),0)</f>
        <v>57</v>
      </c>
      <c r="AC36" s="5">
        <v>592049049728</v>
      </c>
      <c r="AD36" t="s">
        <v>54</v>
      </c>
      <c r="AE36">
        <f>IFERROR(VLOOKUP(AC36,'[4]28-31聚划算透视表'!$A:$B,2,FALSE),0)</f>
        <v>15993.74</v>
      </c>
      <c r="AF36">
        <f>IFERROR(VLOOKUP(AC36,'[4]28-31聚划算透视表'!$A:$C,3,FALSE),0)</f>
        <v>328</v>
      </c>
      <c r="AG36">
        <f>IFERROR(VLOOKUP(AC36,'[4]28-31聚划算透视表'!$A:$D,4,FALSE),0)</f>
        <v>2354</v>
      </c>
      <c r="AJ36">
        <f>IFERROR(VLOOKUP(AC36,'[4]28-31聚划算透视表'!$A:$E,5,FALSE),0)</f>
        <v>251</v>
      </c>
    </row>
    <row r="37" spans="1:36">
      <c r="A37" s="5">
        <v>613513119392</v>
      </c>
      <c r="B37" t="s">
        <v>61</v>
      </c>
      <c r="C37">
        <v>29718.86</v>
      </c>
      <c r="D37">
        <v>602</v>
      </c>
      <c r="E37">
        <v>3861</v>
      </c>
      <c r="F37" s="11">
        <f t="shared" si="0"/>
        <v>0.0455840455840456</v>
      </c>
      <c r="G37" s="12">
        <f t="shared" si="1"/>
        <v>168.857159090909</v>
      </c>
      <c r="H37">
        <v>176</v>
      </c>
      <c r="K37" s="5">
        <v>527990951359</v>
      </c>
      <c r="L37" t="s">
        <v>55</v>
      </c>
      <c r="M37">
        <v>78907.74</v>
      </c>
      <c r="N37">
        <v>1755</v>
      </c>
      <c r="O37">
        <v>1345</v>
      </c>
      <c r="P37" s="11">
        <f t="shared" si="2"/>
        <v>0.322676579925651</v>
      </c>
      <c r="Q37" s="12">
        <f t="shared" si="3"/>
        <v>181.815069124424</v>
      </c>
      <c r="R37">
        <v>434</v>
      </c>
      <c r="S37" s="118"/>
      <c r="T37" s="5">
        <v>613513119392</v>
      </c>
      <c r="U37" t="s">
        <v>61</v>
      </c>
      <c r="V37">
        <f>IFERROR(VLOOKUP(T37,[4]Sheet4!$A:$B,2,FALSE),0)</f>
        <v>0</v>
      </c>
      <c r="W37">
        <f>IFERROR(VLOOKUP(T37,[4]Sheet4!$A:$C,3,FALSE),0)</f>
        <v>0</v>
      </c>
      <c r="X37">
        <f>IFERROR(VLOOKUP(T37,[4]Sheet4!$A:$D,4,FALSE),0)</f>
        <v>0</v>
      </c>
      <c r="Y37" s="11" t="e">
        <f t="shared" si="4"/>
        <v>#DIV/0!</v>
      </c>
      <c r="Z37" t="e">
        <f t="shared" si="5"/>
        <v>#DIV/0!</v>
      </c>
      <c r="AA37">
        <f>IFERROR(VLOOKUP(T37,[4]Sheet4!$A:$E,5,FALSE),0)</f>
        <v>0</v>
      </c>
      <c r="AC37" s="5">
        <v>527990951359</v>
      </c>
      <c r="AD37" t="s">
        <v>55</v>
      </c>
      <c r="AE37">
        <f>IFERROR(VLOOKUP(AC37,'[4]28-31聚划算透视表'!$A:$B,2,FALSE),0)</f>
        <v>21796.94</v>
      </c>
      <c r="AF37">
        <f>IFERROR(VLOOKUP(AC37,'[4]28-31聚划算透视表'!$A:$C,3,FALSE),0)</f>
        <v>371</v>
      </c>
      <c r="AG37">
        <f>IFERROR(VLOOKUP(AC37,'[4]28-31聚划算透视表'!$A:$D,4,FALSE),0)</f>
        <v>868</v>
      </c>
      <c r="AJ37">
        <f>IFERROR(VLOOKUP(AC37,'[4]28-31聚划算透视表'!$A:$E,5,FALSE),0)</f>
        <v>257</v>
      </c>
    </row>
    <row r="38" spans="1:36">
      <c r="A38" s="5">
        <v>593809413272</v>
      </c>
      <c r="B38" t="s">
        <v>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s="5">
        <v>599279018544</v>
      </c>
      <c r="L38" t="s">
        <v>60</v>
      </c>
      <c r="M38">
        <v>16130.84</v>
      </c>
      <c r="N38">
        <v>413</v>
      </c>
      <c r="O38">
        <v>1942</v>
      </c>
      <c r="P38" s="11">
        <f t="shared" si="2"/>
        <v>0.0859938208032956</v>
      </c>
      <c r="Q38" s="12">
        <f t="shared" si="3"/>
        <v>96.5918562874251</v>
      </c>
      <c r="R38">
        <v>167</v>
      </c>
      <c r="S38" s="118"/>
      <c r="T38" s="5">
        <v>593809413272</v>
      </c>
      <c r="U38" t="s">
        <v>66</v>
      </c>
      <c r="V38">
        <f>IFERROR(VLOOKUP(T38,[4]Sheet4!$A:$B,2,FALSE),0)</f>
        <v>1346.28</v>
      </c>
      <c r="W38">
        <f>IFERROR(VLOOKUP(T38,[4]Sheet4!$A:$C,3,FALSE),0)</f>
        <v>22</v>
      </c>
      <c r="X38">
        <f>IFERROR(VLOOKUP(T38,[4]Sheet4!$A:$D,4,FALSE),0)</f>
        <v>1642</v>
      </c>
      <c r="Y38" s="11">
        <f t="shared" si="4"/>
        <v>0.01278928136419</v>
      </c>
      <c r="Z38">
        <f t="shared" si="5"/>
        <v>64.1085714285714</v>
      </c>
      <c r="AA38">
        <f>IFERROR(VLOOKUP(T38,[4]Sheet4!$A:$E,5,FALSE),0)</f>
        <v>21</v>
      </c>
      <c r="AC38" s="5">
        <v>599279018544</v>
      </c>
      <c r="AD38" t="s">
        <v>60</v>
      </c>
      <c r="AE38">
        <f>IFERROR(VLOOKUP(AC38,'[4]28-31聚划算透视表'!$A:$B,2,FALSE),0)</f>
        <v>12769.65</v>
      </c>
      <c r="AF38">
        <f>IFERROR(VLOOKUP(AC38,'[4]28-31聚划算透视表'!$A:$C,3,FALSE),0)</f>
        <v>229</v>
      </c>
      <c r="AG38">
        <f>IFERROR(VLOOKUP(AC38,'[4]28-31聚划算透视表'!$A:$D,4,FALSE),0)</f>
        <v>6527</v>
      </c>
      <c r="AJ38">
        <f>IFERROR(VLOOKUP(AC38,'[4]28-31聚划算透视表'!$A:$E,5,FALSE),0)</f>
        <v>184</v>
      </c>
    </row>
    <row r="39" spans="1:36">
      <c r="A39" s="5">
        <v>538927350752</v>
      </c>
      <c r="B39" t="s">
        <v>72</v>
      </c>
      <c r="C39">
        <v>1912.57</v>
      </c>
      <c r="D39">
        <v>47</v>
      </c>
      <c r="E39">
        <v>227</v>
      </c>
      <c r="F39" s="11">
        <f t="shared" si="0"/>
        <v>0.140969162995595</v>
      </c>
      <c r="G39" s="12">
        <f t="shared" si="1"/>
        <v>59.7678125</v>
      </c>
      <c r="H39">
        <v>32</v>
      </c>
      <c r="K39" s="5">
        <v>613513119392</v>
      </c>
      <c r="L39" t="s">
        <v>61</v>
      </c>
      <c r="M39">
        <v>517543.96</v>
      </c>
      <c r="N39">
        <v>10863</v>
      </c>
      <c r="O39">
        <v>16695</v>
      </c>
      <c r="P39" s="11">
        <f t="shared" si="2"/>
        <v>0.145492662473795</v>
      </c>
      <c r="Q39" s="12">
        <f t="shared" si="3"/>
        <v>213.068736105393</v>
      </c>
      <c r="R39">
        <v>2429</v>
      </c>
      <c r="S39" s="118"/>
      <c r="T39" s="5">
        <v>538927350752</v>
      </c>
      <c r="U39" t="s">
        <v>72</v>
      </c>
      <c r="V39">
        <f>IFERROR(VLOOKUP(T39,[4]Sheet4!$A:$B,2,FALSE),0)</f>
        <v>1314.21</v>
      </c>
      <c r="W39">
        <f>IFERROR(VLOOKUP(T39,[4]Sheet4!$A:$C,3,FALSE),0)</f>
        <v>30</v>
      </c>
      <c r="X39">
        <f>IFERROR(VLOOKUP(T39,[4]Sheet4!$A:$D,4,FALSE),0)</f>
        <v>213</v>
      </c>
      <c r="Y39" s="11">
        <f t="shared" si="4"/>
        <v>0.112676056338028</v>
      </c>
      <c r="Z39">
        <f t="shared" si="5"/>
        <v>54.75875</v>
      </c>
      <c r="AA39">
        <f>IFERROR(VLOOKUP(T39,[4]Sheet4!$A:$E,5,FALSE),0)</f>
        <v>24</v>
      </c>
      <c r="AC39" s="5">
        <v>613513119392</v>
      </c>
      <c r="AD39" t="s">
        <v>61</v>
      </c>
      <c r="AE39">
        <f>IFERROR(VLOOKUP(AC39,'[4]28-31聚划算透视表'!$A:$B,2,FALSE),0)</f>
        <v>0</v>
      </c>
      <c r="AF39">
        <f>IFERROR(VLOOKUP(AC39,'[4]28-31聚划算透视表'!$A:$C,3,FALSE),0)</f>
        <v>0</v>
      </c>
      <c r="AG39">
        <f>IFERROR(VLOOKUP(AC39,'[4]28-31聚划算透视表'!$A:$D,4,FALSE),0)</f>
        <v>0</v>
      </c>
      <c r="AJ39">
        <f>IFERROR(VLOOKUP(AC39,'[4]28-31聚划算透视表'!$A:$E,5,FALSE),0)</f>
        <v>0</v>
      </c>
    </row>
    <row r="40" spans="1:36">
      <c r="A40" s="5">
        <v>599148365406</v>
      </c>
      <c r="B40" t="s">
        <v>73</v>
      </c>
      <c r="C40">
        <v>4944</v>
      </c>
      <c r="D40">
        <v>113</v>
      </c>
      <c r="E40">
        <v>295</v>
      </c>
      <c r="F40" s="11">
        <f t="shared" si="0"/>
        <v>0.254237288135593</v>
      </c>
      <c r="G40" s="12">
        <f t="shared" si="1"/>
        <v>65.92</v>
      </c>
      <c r="H40">
        <v>75</v>
      </c>
      <c r="K40" s="5">
        <v>593809413272</v>
      </c>
      <c r="L40" t="s">
        <v>66</v>
      </c>
      <c r="M40">
        <v>0</v>
      </c>
      <c r="N40">
        <v>0</v>
      </c>
      <c r="O40">
        <v>0</v>
      </c>
      <c r="P40" s="11" t="e">
        <f t="shared" si="2"/>
        <v>#DIV/0!</v>
      </c>
      <c r="Q40" s="12" t="e">
        <f t="shared" si="3"/>
        <v>#DIV/0!</v>
      </c>
      <c r="R40">
        <v>0</v>
      </c>
      <c r="S40" s="118"/>
      <c r="T40" s="5">
        <v>599148365406</v>
      </c>
      <c r="U40" t="s">
        <v>73</v>
      </c>
      <c r="V40">
        <f>IFERROR(VLOOKUP(T40,[4]Sheet4!$A:$B,2,FALSE),0)</f>
        <v>8047.06</v>
      </c>
      <c r="W40">
        <f>IFERROR(VLOOKUP(T40,[4]Sheet4!$A:$C,3,FALSE),0)</f>
        <v>193</v>
      </c>
      <c r="X40">
        <f>IFERROR(VLOOKUP(T40,[4]Sheet4!$A:$D,4,FALSE),0)</f>
        <v>2754</v>
      </c>
      <c r="Y40" s="11">
        <f t="shared" si="4"/>
        <v>0.0591866376180102</v>
      </c>
      <c r="Z40">
        <f t="shared" si="5"/>
        <v>49.3684662576687</v>
      </c>
      <c r="AA40">
        <f>IFERROR(VLOOKUP(T40,[4]Sheet4!$A:$E,5,FALSE),0)</f>
        <v>163</v>
      </c>
      <c r="AC40" s="5">
        <v>593809413272</v>
      </c>
      <c r="AD40" t="s">
        <v>66</v>
      </c>
      <c r="AE40">
        <f>IFERROR(VLOOKUP(AC40,'[4]28-31聚划算透视表'!$A:$B,2,FALSE),0)</f>
        <v>2818.48</v>
      </c>
      <c r="AF40">
        <f>IFERROR(VLOOKUP(AC40,'[4]28-31聚划算透视表'!$A:$C,3,FALSE),0)</f>
        <v>45</v>
      </c>
      <c r="AG40">
        <f>IFERROR(VLOOKUP(AC40,'[4]28-31聚划算透视表'!$A:$D,4,FALSE),0)</f>
        <v>6358</v>
      </c>
      <c r="AJ40">
        <f>IFERROR(VLOOKUP(AC40,'[4]28-31聚划算透视表'!$A:$E,5,FALSE),0)</f>
        <v>43</v>
      </c>
    </row>
    <row r="41" spans="1:36">
      <c r="A41" s="5">
        <v>524754970729</v>
      </c>
      <c r="B41" t="s">
        <v>74</v>
      </c>
      <c r="C41">
        <v>1696.87</v>
      </c>
      <c r="D41">
        <v>52</v>
      </c>
      <c r="E41">
        <v>331</v>
      </c>
      <c r="F41" s="11">
        <f t="shared" si="0"/>
        <v>0.0785498489425982</v>
      </c>
      <c r="G41" s="12">
        <f t="shared" si="1"/>
        <v>65.2642307692308</v>
      </c>
      <c r="H41">
        <v>26</v>
      </c>
      <c r="K41" s="5">
        <v>538927350752</v>
      </c>
      <c r="L41" t="s">
        <v>72</v>
      </c>
      <c r="M41">
        <v>9047.02</v>
      </c>
      <c r="N41">
        <v>222</v>
      </c>
      <c r="O41">
        <v>1225</v>
      </c>
      <c r="P41" s="11">
        <f t="shared" si="2"/>
        <v>0.125714285714286</v>
      </c>
      <c r="Q41" s="12">
        <f t="shared" si="3"/>
        <v>58.7468831168831</v>
      </c>
      <c r="R41">
        <v>154</v>
      </c>
      <c r="S41" s="118"/>
      <c r="T41" s="5">
        <v>524754970729</v>
      </c>
      <c r="U41" t="s">
        <v>74</v>
      </c>
      <c r="V41">
        <f>IFERROR(VLOOKUP(T41,[4]Sheet4!$A:$B,2,FALSE),0)</f>
        <v>3639.63</v>
      </c>
      <c r="W41">
        <f>IFERROR(VLOOKUP(T41,[4]Sheet4!$A:$C,3,FALSE),0)</f>
        <v>106</v>
      </c>
      <c r="X41">
        <f>IFERROR(VLOOKUP(T41,[4]Sheet4!$A:$D,4,FALSE),0)</f>
        <v>647</v>
      </c>
      <c r="Y41" s="11">
        <f t="shared" si="4"/>
        <v>0.0942812982998454</v>
      </c>
      <c r="Z41">
        <f t="shared" si="5"/>
        <v>59.6660655737705</v>
      </c>
      <c r="AA41">
        <f>IFERROR(VLOOKUP(T41,[4]Sheet4!$A:$E,5,FALSE),0)</f>
        <v>61</v>
      </c>
      <c r="AC41" s="5">
        <v>538927350752</v>
      </c>
      <c r="AD41" t="s">
        <v>72</v>
      </c>
      <c r="AE41">
        <f>IFERROR(VLOOKUP(AC41,'[4]28-31聚划算透视表'!$A:$B,2,FALSE),0)</f>
        <v>2636.83</v>
      </c>
      <c r="AF41">
        <f>IFERROR(VLOOKUP(AC41,'[4]28-31聚划算透视表'!$A:$C,3,FALSE),0)</f>
        <v>58</v>
      </c>
      <c r="AG41">
        <f>IFERROR(VLOOKUP(AC41,'[4]28-31聚划算透视表'!$A:$D,4,FALSE),0)</f>
        <v>780</v>
      </c>
      <c r="AJ41">
        <f>IFERROR(VLOOKUP(AC41,'[4]28-31聚划算透视表'!$A:$E,5,FALSE),0)</f>
        <v>50</v>
      </c>
    </row>
    <row r="42" spans="1:36">
      <c r="A42" s="5">
        <v>562374577568</v>
      </c>
      <c r="B42" t="s">
        <v>75</v>
      </c>
      <c r="C42">
        <v>169.74</v>
      </c>
      <c r="D42">
        <v>4</v>
      </c>
      <c r="E42">
        <v>27</v>
      </c>
      <c r="F42" s="11">
        <f t="shared" si="0"/>
        <v>0.0740740740740741</v>
      </c>
      <c r="G42" s="12">
        <f t="shared" si="1"/>
        <v>84.87</v>
      </c>
      <c r="H42">
        <v>2</v>
      </c>
      <c r="K42" s="5">
        <v>599148365406</v>
      </c>
      <c r="L42" t="s">
        <v>73</v>
      </c>
      <c r="M42">
        <v>20636.36</v>
      </c>
      <c r="N42">
        <v>480</v>
      </c>
      <c r="O42">
        <v>1394</v>
      </c>
      <c r="P42" s="11">
        <f t="shared" si="2"/>
        <v>0.233859397417504</v>
      </c>
      <c r="Q42" s="12">
        <f t="shared" si="3"/>
        <v>63.301717791411</v>
      </c>
      <c r="R42">
        <v>326</v>
      </c>
      <c r="S42" s="118"/>
      <c r="T42" s="5">
        <v>562374577568</v>
      </c>
      <c r="U42" t="s">
        <v>75</v>
      </c>
      <c r="V42">
        <f>IFERROR(VLOOKUP(T42,[4]Sheet4!$A:$B,2,FALSE),0)</f>
        <v>5434.66</v>
      </c>
      <c r="W42">
        <f>IFERROR(VLOOKUP(T42,[4]Sheet4!$A:$C,3,FALSE),0)</f>
        <v>109</v>
      </c>
      <c r="X42">
        <f>IFERROR(VLOOKUP(T42,[4]Sheet4!$A:$D,4,FALSE),0)</f>
        <v>625</v>
      </c>
      <c r="Y42" s="11">
        <f t="shared" si="4"/>
        <v>0.1312</v>
      </c>
      <c r="Z42">
        <f t="shared" si="5"/>
        <v>66.2763414634146</v>
      </c>
      <c r="AA42">
        <f>IFERROR(VLOOKUP(T42,[4]Sheet4!$A:$E,5,FALSE),0)</f>
        <v>82</v>
      </c>
      <c r="AC42" s="5">
        <v>599148365406</v>
      </c>
      <c r="AD42" t="s">
        <v>73</v>
      </c>
      <c r="AE42">
        <f>IFERROR(VLOOKUP(AC42,'[4]28-31聚划算透视表'!$A:$B,2,FALSE),0)</f>
        <v>32332.6</v>
      </c>
      <c r="AF42">
        <f>IFERROR(VLOOKUP(AC42,'[4]28-31聚划算透视表'!$A:$C,3,FALSE),0)</f>
        <v>757</v>
      </c>
      <c r="AG42">
        <f>IFERROR(VLOOKUP(AC42,'[4]28-31聚划算透视表'!$A:$D,4,FALSE),0)</f>
        <v>9584</v>
      </c>
      <c r="AJ42">
        <f>IFERROR(VLOOKUP(AC42,'[4]28-31聚划算透视表'!$A:$E,5,FALSE),0)</f>
        <v>655</v>
      </c>
    </row>
    <row r="43" spans="1:36">
      <c r="A43" s="5">
        <v>621584076904</v>
      </c>
      <c r="B43" t="s">
        <v>105</v>
      </c>
      <c r="C43">
        <v>5399.3</v>
      </c>
      <c r="D43">
        <v>97</v>
      </c>
      <c r="E43">
        <v>1289</v>
      </c>
      <c r="F43" s="11">
        <f t="shared" ref="F43:F79" si="6">H43/E43</f>
        <v>0.0395655546935609</v>
      </c>
      <c r="G43" s="12">
        <f t="shared" ref="G43:G79" si="7">C43/H43</f>
        <v>105.86862745098</v>
      </c>
      <c r="H43">
        <v>51</v>
      </c>
      <c r="K43" s="5">
        <v>524754970729</v>
      </c>
      <c r="L43" t="s">
        <v>74</v>
      </c>
      <c r="M43">
        <v>7417.78</v>
      </c>
      <c r="N43">
        <v>218</v>
      </c>
      <c r="O43">
        <v>2081</v>
      </c>
      <c r="P43" s="11">
        <f t="shared" ref="P43:P90" si="8">R43/O43</f>
        <v>0.0605478135511773</v>
      </c>
      <c r="Q43" s="12">
        <f t="shared" ref="Q43:Q90" si="9">M43/R43</f>
        <v>58.8712698412698</v>
      </c>
      <c r="R43">
        <v>126</v>
      </c>
      <c r="S43" s="118"/>
      <c r="T43" s="5">
        <v>621584076904</v>
      </c>
      <c r="U43" t="s">
        <v>105</v>
      </c>
      <c r="V43">
        <f>IFERROR(VLOOKUP(T43,[4]Sheet4!$A:$B,2,FALSE),0)</f>
        <v>0</v>
      </c>
      <c r="W43">
        <f>IFERROR(VLOOKUP(T43,[4]Sheet4!$A:$C,3,FALSE),0)</f>
        <v>0</v>
      </c>
      <c r="X43">
        <f>IFERROR(VLOOKUP(T43,[4]Sheet4!$A:$D,4,FALSE),0)</f>
        <v>0</v>
      </c>
      <c r="Y43" s="11" t="e">
        <f t="shared" ref="Y43:Y82" si="10">AA43/X43</f>
        <v>#DIV/0!</v>
      </c>
      <c r="Z43" t="e">
        <f t="shared" ref="Z43:Z82" si="11">V43/AA43</f>
        <v>#DIV/0!</v>
      </c>
      <c r="AA43">
        <f>IFERROR(VLOOKUP(T43,[4]Sheet4!$A:$E,5,FALSE),0)</f>
        <v>0</v>
      </c>
      <c r="AC43" s="5">
        <v>524754970729</v>
      </c>
      <c r="AD43" t="s">
        <v>74</v>
      </c>
      <c r="AE43">
        <f>IFERROR(VLOOKUP(AC43,'[4]28-31聚划算透视表'!$A:$B,2,FALSE),0)</f>
        <v>7446.79</v>
      </c>
      <c r="AF43">
        <f>IFERROR(VLOOKUP(AC43,'[4]28-31聚划算透视表'!$A:$C,3,FALSE),0)</f>
        <v>196</v>
      </c>
      <c r="AG43">
        <f>IFERROR(VLOOKUP(AC43,'[4]28-31聚划算透视表'!$A:$D,4,FALSE),0)</f>
        <v>2507</v>
      </c>
      <c r="AJ43">
        <f>IFERROR(VLOOKUP(AC43,'[4]28-31聚划算透视表'!$A:$E,5,FALSE),0)</f>
        <v>130</v>
      </c>
    </row>
    <row r="44" spans="1:36">
      <c r="A44" s="5">
        <v>624636128578</v>
      </c>
      <c r="B44" t="s">
        <v>106</v>
      </c>
      <c r="C44">
        <v>394.89</v>
      </c>
      <c r="D44">
        <v>8</v>
      </c>
      <c r="E44">
        <v>50</v>
      </c>
      <c r="F44" s="11">
        <f t="shared" si="6"/>
        <v>0.1</v>
      </c>
      <c r="G44" s="12">
        <f t="shared" si="7"/>
        <v>78.978</v>
      </c>
      <c r="H44">
        <v>5</v>
      </c>
      <c r="K44" s="5">
        <v>562374577568</v>
      </c>
      <c r="L44" t="s">
        <v>75</v>
      </c>
      <c r="M44">
        <v>197.6</v>
      </c>
      <c r="N44">
        <v>4</v>
      </c>
      <c r="O44">
        <v>48</v>
      </c>
      <c r="P44" s="11">
        <f t="shared" si="8"/>
        <v>0.0416666666666667</v>
      </c>
      <c r="Q44" s="12">
        <f t="shared" si="9"/>
        <v>98.8</v>
      </c>
      <c r="R44">
        <v>2</v>
      </c>
      <c r="S44" s="118"/>
      <c r="T44" s="5">
        <v>624636128578</v>
      </c>
      <c r="U44" t="s">
        <v>106</v>
      </c>
      <c r="V44">
        <f>IFERROR(VLOOKUP(T44,[4]Sheet4!$A:$B,2,FALSE),0)</f>
        <v>0</v>
      </c>
      <c r="W44">
        <f>IFERROR(VLOOKUP(T44,[4]Sheet4!$A:$C,3,FALSE),0)</f>
        <v>0</v>
      </c>
      <c r="X44">
        <f>IFERROR(VLOOKUP(T44,[4]Sheet4!$A:$D,4,FALSE),0)</f>
        <v>0</v>
      </c>
      <c r="Y44" s="11" t="e">
        <f t="shared" si="10"/>
        <v>#DIV/0!</v>
      </c>
      <c r="Z44" t="e">
        <f t="shared" si="11"/>
        <v>#DIV/0!</v>
      </c>
      <c r="AA44">
        <f>IFERROR(VLOOKUP(T44,[4]Sheet4!$A:$E,5,FALSE),0)</f>
        <v>0</v>
      </c>
      <c r="AC44" s="5">
        <v>562374577568</v>
      </c>
      <c r="AD44" t="s">
        <v>75</v>
      </c>
      <c r="AE44">
        <f>IFERROR(VLOOKUP(AC44,'[4]28-31聚划算透视表'!$A:$B,2,FALSE),0)</f>
        <v>12010</v>
      </c>
      <c r="AF44">
        <f>IFERROR(VLOOKUP(AC44,'[4]28-31聚划算透视表'!$A:$C,3,FALSE),0)</f>
        <v>232</v>
      </c>
      <c r="AG44">
        <f>IFERROR(VLOOKUP(AC44,'[4]28-31聚划算透视表'!$A:$D,4,FALSE),0)</f>
        <v>1268</v>
      </c>
      <c r="AJ44">
        <f>IFERROR(VLOOKUP(AC44,'[4]28-31聚划算透视表'!$A:$E,5,FALSE),0)</f>
        <v>194</v>
      </c>
    </row>
    <row r="45" spans="1:36">
      <c r="A45" s="5">
        <v>589377945837</v>
      </c>
      <c r="B45" t="s">
        <v>15</v>
      </c>
      <c r="C45">
        <v>10985.97</v>
      </c>
      <c r="D45">
        <v>340</v>
      </c>
      <c r="E45">
        <v>1633</v>
      </c>
      <c r="F45" s="11">
        <f t="shared" si="6"/>
        <v>0.0985915492957746</v>
      </c>
      <c r="G45" s="12">
        <f t="shared" si="7"/>
        <v>68.2358385093168</v>
      </c>
      <c r="H45">
        <v>161</v>
      </c>
      <c r="K45" s="5">
        <v>621584076904</v>
      </c>
      <c r="L45" t="s">
        <v>105</v>
      </c>
      <c r="M45">
        <v>28736.45</v>
      </c>
      <c r="N45">
        <v>519</v>
      </c>
      <c r="O45">
        <v>9519</v>
      </c>
      <c r="P45" s="11">
        <f t="shared" si="8"/>
        <v>0.029940119760479</v>
      </c>
      <c r="Q45" s="12">
        <f t="shared" si="9"/>
        <v>100.829649122807</v>
      </c>
      <c r="R45">
        <v>285</v>
      </c>
      <c r="S45" s="118"/>
      <c r="T45" s="5">
        <v>589377945837</v>
      </c>
      <c r="U45" t="s">
        <v>15</v>
      </c>
      <c r="V45">
        <f>IFERROR(VLOOKUP(T45,[4]Sheet4!$A:$B,2,FALSE),0)</f>
        <v>11846.22</v>
      </c>
      <c r="W45">
        <f>IFERROR(VLOOKUP(T45,[4]Sheet4!$A:$C,3,FALSE),0)</f>
        <v>368</v>
      </c>
      <c r="X45">
        <f>IFERROR(VLOOKUP(T45,[4]Sheet4!$A:$D,4,FALSE),0)</f>
        <v>3594</v>
      </c>
      <c r="Y45" s="11">
        <f t="shared" si="10"/>
        <v>0.0854201446855871</v>
      </c>
      <c r="Z45">
        <f t="shared" si="11"/>
        <v>38.5870358306189</v>
      </c>
      <c r="AA45">
        <f>IFERROR(VLOOKUP(T45,[4]Sheet4!$A:$E,5,FALSE),0)</f>
        <v>307</v>
      </c>
      <c r="AC45" s="5">
        <v>621584076904</v>
      </c>
      <c r="AD45" t="s">
        <v>105</v>
      </c>
      <c r="AE45">
        <f>IFERROR(VLOOKUP(AC45,'[4]28-31聚划算透视表'!$A:$B,2,FALSE),0)</f>
        <v>0</v>
      </c>
      <c r="AF45">
        <f>IFERROR(VLOOKUP(AC45,'[4]28-31聚划算透视表'!$A:$C,3,FALSE),0)</f>
        <v>0</v>
      </c>
      <c r="AG45">
        <f>IFERROR(VLOOKUP(AC45,'[4]28-31聚划算透视表'!$A:$D,4,FALSE),0)</f>
        <v>0</v>
      </c>
      <c r="AJ45">
        <f>IFERROR(VLOOKUP(AC45,'[4]28-31聚划算透视表'!$A:$E,5,FALSE),0)</f>
        <v>0</v>
      </c>
    </row>
    <row r="46" spans="1:36">
      <c r="A46" s="5">
        <v>562674596108</v>
      </c>
      <c r="B46" t="s">
        <v>17</v>
      </c>
      <c r="C46">
        <v>4236.25</v>
      </c>
      <c r="D46">
        <v>131</v>
      </c>
      <c r="E46">
        <v>245</v>
      </c>
      <c r="F46" s="11">
        <f t="shared" si="6"/>
        <v>0.248979591836735</v>
      </c>
      <c r="G46" s="12">
        <f t="shared" si="7"/>
        <v>69.4467213114754</v>
      </c>
      <c r="H46">
        <v>61</v>
      </c>
      <c r="K46" s="5">
        <v>624636128578</v>
      </c>
      <c r="L46" t="s">
        <v>106</v>
      </c>
      <c r="M46">
        <v>950.65</v>
      </c>
      <c r="N46">
        <v>18</v>
      </c>
      <c r="O46">
        <v>174</v>
      </c>
      <c r="P46" s="11">
        <f t="shared" si="8"/>
        <v>0.0747126436781609</v>
      </c>
      <c r="Q46" s="12">
        <f t="shared" si="9"/>
        <v>73.1269230769231</v>
      </c>
      <c r="R46">
        <v>13</v>
      </c>
      <c r="S46" s="118"/>
      <c r="T46" s="5">
        <v>562674596108</v>
      </c>
      <c r="U46" t="s">
        <v>17</v>
      </c>
      <c r="V46">
        <f>IFERROR(VLOOKUP(T46,[4]Sheet4!$A:$B,2,FALSE),0)</f>
        <v>5784.96</v>
      </c>
      <c r="W46">
        <f>IFERROR(VLOOKUP(T46,[4]Sheet4!$A:$C,3,FALSE),0)</f>
        <v>166</v>
      </c>
      <c r="X46">
        <f>IFERROR(VLOOKUP(T46,[4]Sheet4!$A:$D,4,FALSE),0)</f>
        <v>988</v>
      </c>
      <c r="Y46" s="11">
        <f t="shared" si="10"/>
        <v>0.115384615384615</v>
      </c>
      <c r="Z46">
        <f t="shared" si="11"/>
        <v>50.7452631578947</v>
      </c>
      <c r="AA46">
        <f>IFERROR(VLOOKUP(T46,[4]Sheet4!$A:$E,5,FALSE),0)</f>
        <v>114</v>
      </c>
      <c r="AC46" s="5">
        <v>624636128578</v>
      </c>
      <c r="AD46" t="s">
        <v>106</v>
      </c>
      <c r="AE46">
        <f>IFERROR(VLOOKUP(AC46,'[4]28-31聚划算透视表'!$A:$B,2,FALSE),0)</f>
        <v>0</v>
      </c>
      <c r="AF46">
        <f>IFERROR(VLOOKUP(AC46,'[4]28-31聚划算透视表'!$A:$C,3,FALSE),0)</f>
        <v>0</v>
      </c>
      <c r="AG46">
        <f>IFERROR(VLOOKUP(AC46,'[4]28-31聚划算透视表'!$A:$D,4,FALSE),0)</f>
        <v>0</v>
      </c>
      <c r="AJ46">
        <f>IFERROR(VLOOKUP(AC46,'[4]28-31聚划算透视表'!$A:$E,5,FALSE),0)</f>
        <v>0</v>
      </c>
    </row>
    <row r="47" spans="1:36">
      <c r="A47" s="5">
        <v>596986065929</v>
      </c>
      <c r="B47" t="s">
        <v>19</v>
      </c>
      <c r="C47">
        <v>2431.14</v>
      </c>
      <c r="D47">
        <v>86</v>
      </c>
      <c r="E47">
        <v>614</v>
      </c>
      <c r="F47" s="11">
        <f t="shared" si="6"/>
        <v>0.0700325732899023</v>
      </c>
      <c r="G47" s="12">
        <f t="shared" si="7"/>
        <v>56.5381395348837</v>
      </c>
      <c r="H47">
        <v>43</v>
      </c>
      <c r="K47" s="5">
        <v>589377945837</v>
      </c>
      <c r="L47" t="s">
        <v>15</v>
      </c>
      <c r="M47">
        <v>55014.21</v>
      </c>
      <c r="N47">
        <v>1690</v>
      </c>
      <c r="O47">
        <v>8252</v>
      </c>
      <c r="P47" s="11">
        <f t="shared" si="8"/>
        <v>0.0950072709646146</v>
      </c>
      <c r="Q47" s="12">
        <f t="shared" si="9"/>
        <v>70.1711862244898</v>
      </c>
      <c r="R47">
        <v>784</v>
      </c>
      <c r="S47" s="118"/>
      <c r="T47" s="5">
        <v>596986065929</v>
      </c>
      <c r="U47" t="s">
        <v>19</v>
      </c>
      <c r="V47">
        <f>IFERROR(VLOOKUP(T47,[4]Sheet4!$A:$B,2,FALSE),0)</f>
        <v>1265.13</v>
      </c>
      <c r="W47">
        <f>IFERROR(VLOOKUP(T47,[4]Sheet4!$A:$C,3,FALSE),0)</f>
        <v>37</v>
      </c>
      <c r="X47">
        <f>IFERROR(VLOOKUP(T47,[4]Sheet4!$A:$D,4,FALSE),0)</f>
        <v>458</v>
      </c>
      <c r="Y47" s="11">
        <f t="shared" si="10"/>
        <v>0.0676855895196507</v>
      </c>
      <c r="Z47">
        <f t="shared" si="11"/>
        <v>40.8106451612903</v>
      </c>
      <c r="AA47">
        <f>IFERROR(VLOOKUP(T47,[4]Sheet4!$A:$E,5,FALSE),0)</f>
        <v>31</v>
      </c>
      <c r="AC47" s="5">
        <v>589377945837</v>
      </c>
      <c r="AD47" t="s">
        <v>15</v>
      </c>
      <c r="AE47">
        <f>IFERROR(VLOOKUP(AC47,'[4]28-31聚划算透视表'!$A:$B,2,FALSE),0)</f>
        <v>46494.54</v>
      </c>
      <c r="AF47">
        <f>IFERROR(VLOOKUP(AC47,'[4]28-31聚划算透视表'!$A:$C,3,FALSE),0)</f>
        <v>1421</v>
      </c>
      <c r="AG47">
        <f>IFERROR(VLOOKUP(AC47,'[4]28-31聚划算透视表'!$A:$D,4,FALSE),0)</f>
        <v>13047</v>
      </c>
      <c r="AJ47">
        <f>IFERROR(VLOOKUP(AC47,'[4]28-31聚划算透视表'!$A:$E,5,FALSE),0)</f>
        <v>1162</v>
      </c>
    </row>
    <row r="48" spans="1:36">
      <c r="A48" s="5">
        <v>589851591771</v>
      </c>
      <c r="B48" t="s">
        <v>64</v>
      </c>
      <c r="C48">
        <v>10020.93</v>
      </c>
      <c r="D48">
        <v>313</v>
      </c>
      <c r="E48">
        <v>860</v>
      </c>
      <c r="F48" s="11">
        <f t="shared" si="6"/>
        <v>0.152325581395349</v>
      </c>
      <c r="G48" s="12">
        <f t="shared" si="7"/>
        <v>76.4956488549618</v>
      </c>
      <c r="H48">
        <v>131</v>
      </c>
      <c r="K48" s="5">
        <v>562674596108</v>
      </c>
      <c r="L48" t="s">
        <v>17</v>
      </c>
      <c r="M48">
        <v>22518.57</v>
      </c>
      <c r="N48">
        <v>697</v>
      </c>
      <c r="O48">
        <v>1159</v>
      </c>
      <c r="P48" s="11">
        <f t="shared" si="8"/>
        <v>0.267471958584987</v>
      </c>
      <c r="Q48" s="12">
        <f t="shared" si="9"/>
        <v>72.6405483870968</v>
      </c>
      <c r="R48">
        <v>310</v>
      </c>
      <c r="S48" s="118"/>
      <c r="T48" s="5">
        <v>589851591771</v>
      </c>
      <c r="U48" t="s">
        <v>64</v>
      </c>
      <c r="V48">
        <f>IFERROR(VLOOKUP(T48,[4]Sheet4!$A:$B,2,FALSE),0)</f>
        <v>2246.68</v>
      </c>
      <c r="W48">
        <f>IFERROR(VLOOKUP(T48,[4]Sheet4!$A:$C,3,FALSE),0)</f>
        <v>55</v>
      </c>
      <c r="X48">
        <f>IFERROR(VLOOKUP(T48,[4]Sheet4!$A:$D,4,FALSE),0)</f>
        <v>394</v>
      </c>
      <c r="Y48" s="11">
        <f t="shared" si="10"/>
        <v>0.121827411167513</v>
      </c>
      <c r="Z48">
        <f t="shared" si="11"/>
        <v>46.8058333333333</v>
      </c>
      <c r="AA48">
        <f>IFERROR(VLOOKUP(T48,[4]Sheet4!$A:$E,5,FALSE),0)</f>
        <v>48</v>
      </c>
      <c r="AC48" s="5">
        <v>562674596108</v>
      </c>
      <c r="AD48" t="s">
        <v>17</v>
      </c>
      <c r="AE48">
        <f>IFERROR(VLOOKUP(AC48,'[4]28-31聚划算透视表'!$A:$B,2,FALSE),0)</f>
        <v>21723.91</v>
      </c>
      <c r="AF48">
        <f>IFERROR(VLOOKUP(AC48,'[4]28-31聚划算透视表'!$A:$C,3,FALSE),0)</f>
        <v>584</v>
      </c>
      <c r="AG48">
        <f>IFERROR(VLOOKUP(AC48,'[4]28-31聚划算透视表'!$A:$D,4,FALSE),0)</f>
        <v>3371</v>
      </c>
      <c r="AJ48">
        <f>IFERROR(VLOOKUP(AC48,'[4]28-31聚划算透视表'!$A:$E,5,FALSE),0)</f>
        <v>399</v>
      </c>
    </row>
    <row r="49" spans="1:36">
      <c r="A49" s="5">
        <v>592889713507</v>
      </c>
      <c r="B49" t="s">
        <v>70</v>
      </c>
      <c r="C49">
        <v>796.62</v>
      </c>
      <c r="D49">
        <v>21</v>
      </c>
      <c r="E49">
        <v>92</v>
      </c>
      <c r="F49" s="11">
        <f t="shared" si="6"/>
        <v>0.141304347826087</v>
      </c>
      <c r="G49" s="12">
        <f t="shared" si="7"/>
        <v>61.2784615384615</v>
      </c>
      <c r="H49">
        <v>13</v>
      </c>
      <c r="K49" s="5">
        <v>596986065929</v>
      </c>
      <c r="L49" t="s">
        <v>19</v>
      </c>
      <c r="M49">
        <v>10092.1</v>
      </c>
      <c r="N49">
        <v>328</v>
      </c>
      <c r="O49">
        <v>1111</v>
      </c>
      <c r="P49" s="11">
        <f t="shared" si="8"/>
        <v>0.162016201620162</v>
      </c>
      <c r="Q49" s="12">
        <f t="shared" si="9"/>
        <v>56.0672222222222</v>
      </c>
      <c r="R49">
        <v>180</v>
      </c>
      <c r="S49" s="118"/>
      <c r="T49" s="5">
        <v>592889713507</v>
      </c>
      <c r="U49" t="s">
        <v>70</v>
      </c>
      <c r="V49">
        <f>IFERROR(VLOOKUP(T49,[4]Sheet4!$A:$B,2,FALSE),0)</f>
        <v>1029.2</v>
      </c>
      <c r="W49">
        <f>IFERROR(VLOOKUP(T49,[4]Sheet4!$A:$C,3,FALSE),0)</f>
        <v>27</v>
      </c>
      <c r="X49">
        <f>IFERROR(VLOOKUP(T49,[4]Sheet4!$A:$D,4,FALSE),0)</f>
        <v>483</v>
      </c>
      <c r="Y49" s="11">
        <f t="shared" si="10"/>
        <v>0.05175983436853</v>
      </c>
      <c r="Z49">
        <f t="shared" si="11"/>
        <v>41.168</v>
      </c>
      <c r="AA49">
        <f>IFERROR(VLOOKUP(T49,[4]Sheet4!$A:$E,5,FALSE),0)</f>
        <v>25</v>
      </c>
      <c r="AC49" s="5">
        <v>596986065929</v>
      </c>
      <c r="AD49" t="s">
        <v>19</v>
      </c>
      <c r="AE49">
        <f>IFERROR(VLOOKUP(AC49,'[4]28-31聚划算透视表'!$A:$B,2,FALSE),0)</f>
        <v>6035.54</v>
      </c>
      <c r="AF49">
        <f>IFERROR(VLOOKUP(AC49,'[4]28-31聚划算透视表'!$A:$C,3,FALSE),0)</f>
        <v>173</v>
      </c>
      <c r="AG49">
        <f>IFERROR(VLOOKUP(AC49,'[4]28-31聚划算透视表'!$A:$D,4,FALSE),0)</f>
        <v>1448</v>
      </c>
      <c r="AJ49">
        <f>IFERROR(VLOOKUP(AC49,'[4]28-31聚划算透视表'!$A:$E,5,FALSE),0)</f>
        <v>144</v>
      </c>
    </row>
    <row r="50" spans="1:36">
      <c r="A50" s="5">
        <v>573035985548</v>
      </c>
      <c r="B50" t="s">
        <v>77</v>
      </c>
      <c r="C50">
        <v>23009.78</v>
      </c>
      <c r="D50">
        <v>619</v>
      </c>
      <c r="E50">
        <v>1628</v>
      </c>
      <c r="F50" s="11">
        <f t="shared" si="6"/>
        <v>0.208845208845209</v>
      </c>
      <c r="G50" s="12">
        <f t="shared" si="7"/>
        <v>67.6758235294118</v>
      </c>
      <c r="H50">
        <v>340</v>
      </c>
      <c r="K50" s="5">
        <v>589851591771</v>
      </c>
      <c r="L50" t="s">
        <v>64</v>
      </c>
      <c r="M50">
        <v>296239.54</v>
      </c>
      <c r="N50">
        <v>6813</v>
      </c>
      <c r="O50">
        <v>11313</v>
      </c>
      <c r="P50" s="11">
        <f t="shared" si="8"/>
        <v>0.173782374259701</v>
      </c>
      <c r="Q50" s="12">
        <f t="shared" si="9"/>
        <v>150.681353001017</v>
      </c>
      <c r="R50">
        <v>1966</v>
      </c>
      <c r="S50" s="118"/>
      <c r="T50" s="5">
        <v>573035985548</v>
      </c>
      <c r="U50" t="s">
        <v>77</v>
      </c>
      <c r="V50">
        <f>IFERROR(VLOOKUP(T50,[4]Sheet4!$A:$B,2,FALSE),0)</f>
        <v>17156.67</v>
      </c>
      <c r="W50">
        <f>IFERROR(VLOOKUP(T50,[4]Sheet4!$A:$C,3,FALSE),0)</f>
        <v>485</v>
      </c>
      <c r="X50">
        <f>IFERROR(VLOOKUP(T50,[4]Sheet4!$A:$D,4,FALSE),0)</f>
        <v>1528</v>
      </c>
      <c r="Y50" s="11">
        <f t="shared" si="10"/>
        <v>0.238219895287958</v>
      </c>
      <c r="Z50">
        <f t="shared" si="11"/>
        <v>47.1337087912088</v>
      </c>
      <c r="AA50">
        <f>IFERROR(VLOOKUP(T50,[4]Sheet4!$A:$E,5,FALSE),0)</f>
        <v>364</v>
      </c>
      <c r="AC50" s="5">
        <v>589851591771</v>
      </c>
      <c r="AD50" t="s">
        <v>64</v>
      </c>
      <c r="AE50">
        <f>IFERROR(VLOOKUP(AC50,'[4]28-31聚划算透视表'!$A:$B,2,FALSE),0)</f>
        <v>8659.71</v>
      </c>
      <c r="AF50">
        <f>IFERROR(VLOOKUP(AC50,'[4]28-31聚划算透视表'!$A:$C,3,FALSE),0)</f>
        <v>206</v>
      </c>
      <c r="AG50">
        <f>IFERROR(VLOOKUP(AC50,'[4]28-31聚划算透视表'!$A:$D,4,FALSE),0)</f>
        <v>1353</v>
      </c>
      <c r="AJ50">
        <f>IFERROR(VLOOKUP(AC50,'[4]28-31聚划算透视表'!$A:$E,5,FALSE),0)</f>
        <v>182</v>
      </c>
    </row>
    <row r="51" spans="1:36">
      <c r="A51" s="5">
        <v>628767299363</v>
      </c>
      <c r="B51" t="s">
        <v>523</v>
      </c>
      <c r="C51">
        <v>591.5</v>
      </c>
      <c r="D51">
        <v>12</v>
      </c>
      <c r="E51">
        <v>108</v>
      </c>
      <c r="F51" s="11">
        <f t="shared" si="6"/>
        <v>0.0648148148148148</v>
      </c>
      <c r="G51" s="12">
        <f t="shared" si="7"/>
        <v>84.5</v>
      </c>
      <c r="H51">
        <v>7</v>
      </c>
      <c r="K51" s="5">
        <v>592889713507</v>
      </c>
      <c r="L51" t="s">
        <v>70</v>
      </c>
      <c r="M51">
        <v>4149.93</v>
      </c>
      <c r="N51">
        <v>114</v>
      </c>
      <c r="O51">
        <v>487</v>
      </c>
      <c r="P51" s="11">
        <f t="shared" si="8"/>
        <v>0.143737166324435</v>
      </c>
      <c r="Q51" s="12">
        <f t="shared" si="9"/>
        <v>59.2847142857143</v>
      </c>
      <c r="R51">
        <v>70</v>
      </c>
      <c r="S51" s="118"/>
      <c r="T51" s="5">
        <v>628767299363</v>
      </c>
      <c r="U51" t="s">
        <v>523</v>
      </c>
      <c r="V51">
        <f>IFERROR(VLOOKUP(T51,[4]Sheet4!$A:$B,2,FALSE),0)</f>
        <v>0</v>
      </c>
      <c r="W51">
        <f>IFERROR(VLOOKUP(T51,[4]Sheet4!$A:$C,3,FALSE),0)</f>
        <v>0</v>
      </c>
      <c r="X51">
        <f>IFERROR(VLOOKUP(T51,[4]Sheet4!$A:$D,4,FALSE),0)</f>
        <v>0</v>
      </c>
      <c r="Y51" s="11" t="e">
        <f t="shared" si="10"/>
        <v>#DIV/0!</v>
      </c>
      <c r="Z51" t="e">
        <f t="shared" si="11"/>
        <v>#DIV/0!</v>
      </c>
      <c r="AA51">
        <f>IFERROR(VLOOKUP(T51,[4]Sheet4!$A:$E,5,FALSE),0)</f>
        <v>0</v>
      </c>
      <c r="AC51" s="5">
        <v>592889713507</v>
      </c>
      <c r="AD51" t="s">
        <v>70</v>
      </c>
      <c r="AE51">
        <f>IFERROR(VLOOKUP(AC51,'[4]28-31聚划算透视表'!$A:$B,2,FALSE),0)</f>
        <v>5423.66</v>
      </c>
      <c r="AF51">
        <f>IFERROR(VLOOKUP(AC51,'[4]28-31聚划算透视表'!$A:$C,3,FALSE),0)</f>
        <v>140</v>
      </c>
      <c r="AG51">
        <f>IFERROR(VLOOKUP(AC51,'[4]28-31聚划算透视表'!$A:$D,4,FALSE),0)</f>
        <v>2279</v>
      </c>
      <c r="AJ51">
        <f>IFERROR(VLOOKUP(AC51,'[4]28-31聚划算透视表'!$A:$E,5,FALSE),0)</f>
        <v>125</v>
      </c>
    </row>
    <row r="52" spans="1:36">
      <c r="A52" s="5">
        <v>577184412748</v>
      </c>
      <c r="B52" t="s">
        <v>11</v>
      </c>
      <c r="C52">
        <v>16147.29</v>
      </c>
      <c r="D52">
        <v>528</v>
      </c>
      <c r="E52">
        <v>1709</v>
      </c>
      <c r="F52" s="11">
        <f t="shared" si="6"/>
        <v>0.139262726740784</v>
      </c>
      <c r="G52" s="12">
        <f t="shared" si="7"/>
        <v>67.845756302521</v>
      </c>
      <c r="H52">
        <v>238</v>
      </c>
      <c r="K52" s="5">
        <v>573035985548</v>
      </c>
      <c r="L52" t="s">
        <v>77</v>
      </c>
      <c r="M52">
        <v>100210.89</v>
      </c>
      <c r="N52">
        <v>2688</v>
      </c>
      <c r="O52">
        <v>5799</v>
      </c>
      <c r="P52" s="11">
        <f t="shared" si="8"/>
        <v>0.263493705811347</v>
      </c>
      <c r="Q52" s="12">
        <f t="shared" si="9"/>
        <v>65.5830431937173</v>
      </c>
      <c r="R52">
        <v>1528</v>
      </c>
      <c r="S52" s="118"/>
      <c r="T52" s="5">
        <v>577184412748</v>
      </c>
      <c r="U52" t="s">
        <v>11</v>
      </c>
      <c r="V52">
        <f>IFERROR(VLOOKUP(T52,[4]Sheet4!$A:$B,2,FALSE),0)</f>
        <v>19021.02</v>
      </c>
      <c r="W52">
        <f>IFERROR(VLOOKUP(T52,[4]Sheet4!$A:$C,3,FALSE),0)</f>
        <v>511</v>
      </c>
      <c r="X52">
        <f>IFERROR(VLOOKUP(T52,[4]Sheet4!$A:$D,4,FALSE),0)</f>
        <v>3361</v>
      </c>
      <c r="Y52" s="11">
        <f t="shared" si="10"/>
        <v>0.0862838440940196</v>
      </c>
      <c r="Z52">
        <f t="shared" si="11"/>
        <v>65.589724137931</v>
      </c>
      <c r="AA52">
        <f>IFERROR(VLOOKUP(T52,[4]Sheet4!$A:$E,5,FALSE),0)</f>
        <v>290</v>
      </c>
      <c r="AC52" s="5">
        <v>573035985548</v>
      </c>
      <c r="AD52" t="s">
        <v>77</v>
      </c>
      <c r="AE52">
        <f>IFERROR(VLOOKUP(AC52,'[4]28-31聚划算透视表'!$A:$B,2,FALSE),0)</f>
        <v>80675.34</v>
      </c>
      <c r="AF52">
        <f>IFERROR(VLOOKUP(AC52,'[4]28-31聚划算透视表'!$A:$C,3,FALSE),0)</f>
        <v>2225</v>
      </c>
      <c r="AG52">
        <f>IFERROR(VLOOKUP(AC52,'[4]28-31聚划算透视表'!$A:$D,4,FALSE),0)</f>
        <v>6013</v>
      </c>
      <c r="AJ52">
        <f>IFERROR(VLOOKUP(AC52,'[4]28-31聚划算透视表'!$A:$E,5,FALSE),0)</f>
        <v>1678</v>
      </c>
    </row>
    <row r="53" spans="1:36">
      <c r="A53" s="5">
        <v>574520036128</v>
      </c>
      <c r="B53" t="s">
        <v>91</v>
      </c>
      <c r="C53">
        <v>17548.61</v>
      </c>
      <c r="D53">
        <v>487</v>
      </c>
      <c r="E53">
        <v>1074</v>
      </c>
      <c r="F53" s="11">
        <f t="shared" si="6"/>
        <v>0.252327746741155</v>
      </c>
      <c r="G53" s="12">
        <f t="shared" si="7"/>
        <v>64.7550184501845</v>
      </c>
      <c r="H53">
        <v>271</v>
      </c>
      <c r="K53" s="5">
        <v>628767299363</v>
      </c>
      <c r="L53" t="s">
        <v>523</v>
      </c>
      <c r="M53">
        <v>1169.61</v>
      </c>
      <c r="N53">
        <v>24</v>
      </c>
      <c r="O53">
        <v>460</v>
      </c>
      <c r="P53" s="11">
        <f t="shared" si="8"/>
        <v>0.041304347826087</v>
      </c>
      <c r="Q53" s="12">
        <f t="shared" si="9"/>
        <v>61.5584210526316</v>
      </c>
      <c r="R53">
        <v>19</v>
      </c>
      <c r="S53" s="118"/>
      <c r="T53" s="5">
        <v>574520036128</v>
      </c>
      <c r="U53" t="s">
        <v>91</v>
      </c>
      <c r="V53">
        <f>IFERROR(VLOOKUP(T53,[4]Sheet4!$A:$B,2,FALSE),0)</f>
        <v>10579.48</v>
      </c>
      <c r="W53">
        <f>IFERROR(VLOOKUP(T53,[4]Sheet4!$A:$C,3,FALSE),0)</f>
        <v>284</v>
      </c>
      <c r="X53">
        <f>IFERROR(VLOOKUP(T53,[4]Sheet4!$A:$D,4,FALSE),0)</f>
        <v>1385</v>
      </c>
      <c r="Y53" s="11">
        <f t="shared" si="10"/>
        <v>0.100361010830325</v>
      </c>
      <c r="Z53">
        <f t="shared" si="11"/>
        <v>76.1113669064748</v>
      </c>
      <c r="AA53">
        <f>IFERROR(VLOOKUP(T53,[4]Sheet4!$A:$E,5,FALSE),0)</f>
        <v>139</v>
      </c>
      <c r="AC53" s="5">
        <v>628767299363</v>
      </c>
      <c r="AD53" t="s">
        <v>523</v>
      </c>
      <c r="AE53">
        <f>IFERROR(VLOOKUP(AC53,'[4]28-31聚划算透视表'!$A:$B,2,FALSE),0)</f>
        <v>0</v>
      </c>
      <c r="AF53">
        <f>IFERROR(VLOOKUP(AC53,'[4]28-31聚划算透视表'!$A:$C,3,FALSE),0)</f>
        <v>0</v>
      </c>
      <c r="AG53">
        <f>IFERROR(VLOOKUP(AC53,'[4]28-31聚划算透视表'!$A:$D,4,FALSE),0)</f>
        <v>0</v>
      </c>
      <c r="AJ53">
        <f>IFERROR(VLOOKUP(AC53,'[4]28-31聚划算透视表'!$A:$E,5,FALSE),0)</f>
        <v>0</v>
      </c>
    </row>
    <row r="54" spans="1:36">
      <c r="A54" s="5">
        <v>602881179663</v>
      </c>
      <c r="B54" t="s">
        <v>69</v>
      </c>
      <c r="C54">
        <v>1097.17</v>
      </c>
      <c r="D54">
        <v>22</v>
      </c>
      <c r="E54">
        <v>1076</v>
      </c>
      <c r="F54" s="11">
        <f t="shared" si="6"/>
        <v>0.0130111524163569</v>
      </c>
      <c r="G54" s="12">
        <f t="shared" si="7"/>
        <v>78.3692857142857</v>
      </c>
      <c r="H54">
        <v>14</v>
      </c>
      <c r="K54" s="5">
        <v>577184412748</v>
      </c>
      <c r="L54" t="s">
        <v>11</v>
      </c>
      <c r="M54">
        <v>73930.88</v>
      </c>
      <c r="N54">
        <v>2452</v>
      </c>
      <c r="O54">
        <v>8793</v>
      </c>
      <c r="P54" s="11">
        <f t="shared" si="8"/>
        <v>0.124530876833845</v>
      </c>
      <c r="Q54" s="12">
        <f t="shared" si="9"/>
        <v>67.5167853881279</v>
      </c>
      <c r="R54">
        <v>1095</v>
      </c>
      <c r="S54" s="118"/>
      <c r="T54" s="5">
        <v>602881179663</v>
      </c>
      <c r="U54" t="s">
        <v>69</v>
      </c>
      <c r="V54">
        <f>IFERROR(VLOOKUP(T54,[4]Sheet4!$A:$B,2,FALSE),0)</f>
        <v>0</v>
      </c>
      <c r="W54">
        <f>IFERROR(VLOOKUP(T54,[4]Sheet4!$A:$C,3,FALSE),0)</f>
        <v>0</v>
      </c>
      <c r="X54">
        <f>IFERROR(VLOOKUP(T54,[4]Sheet4!$A:$D,4,FALSE),0)</f>
        <v>0</v>
      </c>
      <c r="Y54" s="11" t="e">
        <f t="shared" si="10"/>
        <v>#DIV/0!</v>
      </c>
      <c r="Z54" t="e">
        <f t="shared" si="11"/>
        <v>#DIV/0!</v>
      </c>
      <c r="AA54">
        <f>IFERROR(VLOOKUP(T54,[4]Sheet4!$A:$E,5,FALSE),0)</f>
        <v>0</v>
      </c>
      <c r="AC54" s="5">
        <v>577184412748</v>
      </c>
      <c r="AD54" t="s">
        <v>11</v>
      </c>
      <c r="AE54">
        <f>IFERROR(VLOOKUP(AC54,'[4]28-31聚划算透视表'!$A:$B,2,FALSE),0)</f>
        <v>41945.57</v>
      </c>
      <c r="AF54">
        <f>IFERROR(VLOOKUP(AC54,'[4]28-31聚划算透视表'!$A:$C,3,FALSE),0)</f>
        <v>1082</v>
      </c>
      <c r="AG54">
        <f>IFERROR(VLOOKUP(AC54,'[4]28-31聚划算透视表'!$A:$D,4,FALSE),0)</f>
        <v>10629</v>
      </c>
      <c r="AJ54">
        <f>IFERROR(VLOOKUP(AC54,'[4]28-31聚划算透视表'!$A:$E,5,FALSE),0)</f>
        <v>814</v>
      </c>
    </row>
    <row r="55" spans="1:36">
      <c r="A55" s="5">
        <v>528047181291</v>
      </c>
      <c r="B55" t="s">
        <v>82</v>
      </c>
      <c r="C55">
        <v>475.78</v>
      </c>
      <c r="D55">
        <v>11</v>
      </c>
      <c r="E55">
        <v>66</v>
      </c>
      <c r="F55" s="11">
        <f t="shared" si="6"/>
        <v>0.136363636363636</v>
      </c>
      <c r="G55" s="12">
        <f t="shared" si="7"/>
        <v>52.8644444444444</v>
      </c>
      <c r="H55">
        <v>9</v>
      </c>
      <c r="K55" s="5">
        <v>574520036128</v>
      </c>
      <c r="L55" t="s">
        <v>91</v>
      </c>
      <c r="M55">
        <v>96020.72</v>
      </c>
      <c r="N55">
        <v>2678</v>
      </c>
      <c r="O55">
        <v>5997</v>
      </c>
      <c r="P55" s="11">
        <f t="shared" si="8"/>
        <v>0.230948807737202</v>
      </c>
      <c r="Q55" s="12">
        <f t="shared" si="9"/>
        <v>69.3290397111913</v>
      </c>
      <c r="R55">
        <v>1385</v>
      </c>
      <c r="S55" s="118"/>
      <c r="T55" s="5">
        <v>528047181291</v>
      </c>
      <c r="U55" t="s">
        <v>82</v>
      </c>
      <c r="V55">
        <f>IFERROR(VLOOKUP(T55,[4]Sheet4!$A:$B,2,FALSE),0)</f>
        <v>2951.26</v>
      </c>
      <c r="W55">
        <f>IFERROR(VLOOKUP(T55,[4]Sheet4!$A:$C,3,FALSE),0)</f>
        <v>63</v>
      </c>
      <c r="X55">
        <f>IFERROR(VLOOKUP(T55,[4]Sheet4!$A:$D,4,FALSE),0)</f>
        <v>74</v>
      </c>
      <c r="Y55" s="11">
        <f t="shared" si="10"/>
        <v>0.121621621621622</v>
      </c>
      <c r="Z55">
        <f t="shared" si="11"/>
        <v>327.917777777778</v>
      </c>
      <c r="AA55">
        <f>IFERROR(VLOOKUP(T55,[4]Sheet4!$A:$E,5,FALSE),0)</f>
        <v>9</v>
      </c>
      <c r="AC55" s="5">
        <v>574520036128</v>
      </c>
      <c r="AD55" t="s">
        <v>91</v>
      </c>
      <c r="AE55">
        <f>IFERROR(VLOOKUP(AC55,'[4]28-31聚划算透视表'!$A:$B,2,FALSE),0)</f>
        <v>33214.86</v>
      </c>
      <c r="AF55">
        <f>IFERROR(VLOOKUP(AC55,'[4]28-31聚划算透视表'!$A:$C,3,FALSE),0)</f>
        <v>853</v>
      </c>
      <c r="AG55">
        <f>IFERROR(VLOOKUP(AC55,'[4]28-31聚划算透视表'!$A:$D,4,FALSE),0)</f>
        <v>4320</v>
      </c>
      <c r="AJ55">
        <f>IFERROR(VLOOKUP(AC55,'[4]28-31聚划算透视表'!$A:$E,5,FALSE),0)</f>
        <v>586</v>
      </c>
    </row>
    <row r="56" spans="1:36">
      <c r="A56" s="5">
        <v>601890751194</v>
      </c>
      <c r="B56" t="s">
        <v>67</v>
      </c>
      <c r="C56">
        <v>428.11</v>
      </c>
      <c r="D56">
        <v>13</v>
      </c>
      <c r="E56">
        <v>100</v>
      </c>
      <c r="F56" s="11">
        <f t="shared" si="6"/>
        <v>0.07</v>
      </c>
      <c r="G56" s="12">
        <f t="shared" si="7"/>
        <v>61.1585714285714</v>
      </c>
      <c r="H56">
        <v>7</v>
      </c>
      <c r="K56" s="5">
        <v>602881179663</v>
      </c>
      <c r="L56" t="s">
        <v>69</v>
      </c>
      <c r="M56">
        <v>366942.21</v>
      </c>
      <c r="N56">
        <v>7297</v>
      </c>
      <c r="O56">
        <v>15510</v>
      </c>
      <c r="P56" s="11">
        <f t="shared" si="8"/>
        <v>0.101096067053514</v>
      </c>
      <c r="Q56" s="12">
        <f t="shared" si="9"/>
        <v>234.019266581633</v>
      </c>
      <c r="R56">
        <v>1568</v>
      </c>
      <c r="S56" s="118"/>
      <c r="T56" s="5">
        <v>601890751194</v>
      </c>
      <c r="U56" t="s">
        <v>67</v>
      </c>
      <c r="V56">
        <f>IFERROR(VLOOKUP(T56,[4]Sheet4!$A:$B,2,FALSE),0)</f>
        <v>0</v>
      </c>
      <c r="W56">
        <f>IFERROR(VLOOKUP(T56,[4]Sheet4!$A:$C,3,FALSE),0)</f>
        <v>0</v>
      </c>
      <c r="X56">
        <f>IFERROR(VLOOKUP(T56,[4]Sheet4!$A:$D,4,FALSE),0)</f>
        <v>0</v>
      </c>
      <c r="Y56" s="11" t="e">
        <f t="shared" si="10"/>
        <v>#DIV/0!</v>
      </c>
      <c r="Z56" t="e">
        <f t="shared" si="11"/>
        <v>#DIV/0!</v>
      </c>
      <c r="AA56">
        <f>IFERROR(VLOOKUP(T56,[4]Sheet4!$A:$E,5,FALSE),0)</f>
        <v>0</v>
      </c>
      <c r="AC56" s="5">
        <v>602881179663</v>
      </c>
      <c r="AD56" t="s">
        <v>69</v>
      </c>
      <c r="AE56">
        <f>IFERROR(VLOOKUP(AC56,'[4]28-31聚划算透视表'!$A:$B,2,FALSE),0)</f>
        <v>0</v>
      </c>
      <c r="AF56">
        <f>IFERROR(VLOOKUP(AC56,'[4]28-31聚划算透视表'!$A:$C,3,FALSE),0)</f>
        <v>0</v>
      </c>
      <c r="AG56">
        <f>IFERROR(VLOOKUP(AC56,'[4]28-31聚划算透视表'!$A:$D,4,FALSE),0)</f>
        <v>0</v>
      </c>
      <c r="AJ56">
        <f>IFERROR(VLOOKUP(AC56,'[4]28-31聚划算透视表'!$A:$E,5,FALSE),0)</f>
        <v>0</v>
      </c>
    </row>
    <row r="57" spans="1:36">
      <c r="A57" s="5">
        <v>604021319220</v>
      </c>
      <c r="B57" t="s">
        <v>13</v>
      </c>
      <c r="C57">
        <v>2427.97</v>
      </c>
      <c r="D57">
        <v>41</v>
      </c>
      <c r="E57">
        <v>191</v>
      </c>
      <c r="F57" s="11">
        <f t="shared" si="6"/>
        <v>0.130890052356021</v>
      </c>
      <c r="G57" s="12">
        <f t="shared" si="7"/>
        <v>97.1188</v>
      </c>
      <c r="H57">
        <v>25</v>
      </c>
      <c r="K57" s="5">
        <v>528047181291</v>
      </c>
      <c r="L57" t="s">
        <v>82</v>
      </c>
      <c r="M57">
        <v>2552.5</v>
      </c>
      <c r="N57">
        <v>62</v>
      </c>
      <c r="O57">
        <v>318</v>
      </c>
      <c r="P57" s="11">
        <f t="shared" si="8"/>
        <v>0.122641509433962</v>
      </c>
      <c r="Q57" s="12">
        <f t="shared" si="9"/>
        <v>65.4487179487179</v>
      </c>
      <c r="R57">
        <v>39</v>
      </c>
      <c r="S57" s="118"/>
      <c r="T57" s="5">
        <v>604021319220</v>
      </c>
      <c r="U57" t="s">
        <v>13</v>
      </c>
      <c r="V57">
        <f>IFERROR(VLOOKUP(T57,[4]Sheet4!$A:$B,2,FALSE),0)</f>
        <v>277.91</v>
      </c>
      <c r="W57">
        <f>IFERROR(VLOOKUP(T57,[4]Sheet4!$A:$C,3,FALSE),0)</f>
        <v>4</v>
      </c>
      <c r="X57">
        <f>IFERROR(VLOOKUP(T57,[4]Sheet4!$A:$D,4,FALSE),0)</f>
        <v>66</v>
      </c>
      <c r="Y57" s="11">
        <f t="shared" si="10"/>
        <v>0.0606060606060606</v>
      </c>
      <c r="Z57">
        <f t="shared" si="11"/>
        <v>69.4775</v>
      </c>
      <c r="AA57">
        <f>IFERROR(VLOOKUP(T57,[4]Sheet4!$A:$E,5,FALSE),0)</f>
        <v>4</v>
      </c>
      <c r="AC57" s="5">
        <v>528047181291</v>
      </c>
      <c r="AD57" t="s">
        <v>82</v>
      </c>
      <c r="AE57">
        <f>IFERROR(VLOOKUP(AC57,'[4]28-31聚划算透视表'!$A:$B,2,FALSE),0)</f>
        <v>2894.08</v>
      </c>
      <c r="AF57">
        <f>IFERROR(VLOOKUP(AC57,'[4]28-31聚划算透视表'!$A:$C,3,FALSE),0)</f>
        <v>65</v>
      </c>
      <c r="AG57">
        <f>IFERROR(VLOOKUP(AC57,'[4]28-31聚划算透视表'!$A:$D,4,FALSE),0)</f>
        <v>248</v>
      </c>
      <c r="AJ57">
        <f>IFERROR(VLOOKUP(AC57,'[4]28-31聚划算透视表'!$A:$E,5,FALSE),0)</f>
        <v>52</v>
      </c>
    </row>
    <row r="58" spans="1:36">
      <c r="A58" s="5">
        <v>539325022308</v>
      </c>
      <c r="B58" t="s">
        <v>46</v>
      </c>
      <c r="C58">
        <v>27647.68</v>
      </c>
      <c r="D58">
        <v>398</v>
      </c>
      <c r="E58">
        <v>2118</v>
      </c>
      <c r="F58" s="11">
        <f t="shared" si="6"/>
        <v>0.125590179414542</v>
      </c>
      <c r="G58" s="12">
        <f t="shared" si="7"/>
        <v>103.938646616541</v>
      </c>
      <c r="H58">
        <v>266</v>
      </c>
      <c r="K58" s="5">
        <v>601890751194</v>
      </c>
      <c r="L58" t="s">
        <v>67</v>
      </c>
      <c r="M58">
        <v>1938.15</v>
      </c>
      <c r="N58">
        <v>59</v>
      </c>
      <c r="O58">
        <v>841</v>
      </c>
      <c r="P58" s="11">
        <f t="shared" si="8"/>
        <v>0.0416171224732461</v>
      </c>
      <c r="Q58" s="12">
        <f t="shared" si="9"/>
        <v>55.3757142857143</v>
      </c>
      <c r="R58">
        <v>35</v>
      </c>
      <c r="S58" s="118"/>
      <c r="T58" s="5">
        <v>539325022308</v>
      </c>
      <c r="U58" t="s">
        <v>46</v>
      </c>
      <c r="V58">
        <f>IFERROR(VLOOKUP(T58,[4]Sheet4!$A:$B,2,FALSE),0)</f>
        <v>14816.93</v>
      </c>
      <c r="W58">
        <f>IFERROR(VLOOKUP(T58,[4]Sheet4!$A:$C,3,FALSE),0)</f>
        <v>204</v>
      </c>
      <c r="X58">
        <f>IFERROR(VLOOKUP(T58,[4]Sheet4!$A:$D,4,FALSE),0)</f>
        <v>1012</v>
      </c>
      <c r="Y58" s="11">
        <f t="shared" si="10"/>
        <v>0.155138339920949</v>
      </c>
      <c r="Z58">
        <f t="shared" si="11"/>
        <v>94.3753503184713</v>
      </c>
      <c r="AA58">
        <f>IFERROR(VLOOKUP(T58,[4]Sheet4!$A:$E,5,FALSE),0)</f>
        <v>157</v>
      </c>
      <c r="AC58" s="5">
        <v>601890751194</v>
      </c>
      <c r="AD58" t="s">
        <v>67</v>
      </c>
      <c r="AE58">
        <f>IFERROR(VLOOKUP(AC58,'[4]28-31聚划算透视表'!$A:$B,2,FALSE),0)</f>
        <v>0</v>
      </c>
      <c r="AF58">
        <f>IFERROR(VLOOKUP(AC58,'[4]28-31聚划算透视表'!$A:$C,3,FALSE),0)</f>
        <v>0</v>
      </c>
      <c r="AG58">
        <f>IFERROR(VLOOKUP(AC58,'[4]28-31聚划算透视表'!$A:$D,4,FALSE),0)</f>
        <v>0</v>
      </c>
      <c r="AJ58">
        <f>IFERROR(VLOOKUP(AC58,'[4]28-31聚划算透视表'!$A:$E,5,FALSE),0)</f>
        <v>0</v>
      </c>
    </row>
    <row r="59" spans="1:36">
      <c r="A59" s="5">
        <v>538263950177</v>
      </c>
      <c r="B59" t="s">
        <v>104</v>
      </c>
      <c r="C59">
        <v>29489.69</v>
      </c>
      <c r="D59">
        <v>209</v>
      </c>
      <c r="E59">
        <v>1345</v>
      </c>
      <c r="F59" s="11">
        <f t="shared" si="6"/>
        <v>0.136059479553903</v>
      </c>
      <c r="G59" s="12">
        <f t="shared" si="7"/>
        <v>161.145846994536</v>
      </c>
      <c r="H59">
        <v>183</v>
      </c>
      <c r="K59" s="5">
        <v>604021319220</v>
      </c>
      <c r="L59" t="s">
        <v>13</v>
      </c>
      <c r="M59">
        <v>8236.62</v>
      </c>
      <c r="N59">
        <v>140</v>
      </c>
      <c r="O59">
        <v>857</v>
      </c>
      <c r="P59" s="11">
        <f t="shared" si="8"/>
        <v>0.110851808634772</v>
      </c>
      <c r="Q59" s="12">
        <f t="shared" si="9"/>
        <v>86.7012631578947</v>
      </c>
      <c r="R59">
        <v>95</v>
      </c>
      <c r="S59" s="118"/>
      <c r="T59" s="5">
        <v>538263950177</v>
      </c>
      <c r="U59" t="s">
        <v>104</v>
      </c>
      <c r="V59">
        <f>IFERROR(VLOOKUP(T59,[4]Sheet4!$A:$B,2,FALSE),0)</f>
        <v>52118.91</v>
      </c>
      <c r="W59">
        <f>IFERROR(VLOOKUP(T59,[4]Sheet4!$A:$C,3,FALSE),0)</f>
        <v>373</v>
      </c>
      <c r="X59">
        <f>IFERROR(VLOOKUP(T59,[4]Sheet4!$A:$D,4,FALSE),0)</f>
        <v>2625</v>
      </c>
      <c r="Y59" s="11">
        <f t="shared" si="10"/>
        <v>0.131047619047619</v>
      </c>
      <c r="Z59">
        <f t="shared" si="11"/>
        <v>151.508459302326</v>
      </c>
      <c r="AA59">
        <f>IFERROR(VLOOKUP(T59,[4]Sheet4!$A:$E,5,FALSE),0)</f>
        <v>344</v>
      </c>
      <c r="AC59" s="5">
        <v>604021319220</v>
      </c>
      <c r="AD59" t="s">
        <v>13</v>
      </c>
      <c r="AE59">
        <f>IFERROR(VLOOKUP(AC59,'[4]28-31聚划算透视表'!$A:$B,2,FALSE),0)</f>
        <v>1228.22</v>
      </c>
      <c r="AF59">
        <f>IFERROR(VLOOKUP(AC59,'[4]28-31聚划算透视表'!$A:$C,3,FALSE),0)</f>
        <v>18</v>
      </c>
      <c r="AG59">
        <f>IFERROR(VLOOKUP(AC59,'[4]28-31聚划算透视表'!$A:$D,4,FALSE),0)</f>
        <v>261</v>
      </c>
      <c r="AJ59">
        <f>IFERROR(VLOOKUP(AC59,'[4]28-31聚划算透视表'!$A:$E,5,FALSE),0)</f>
        <v>17</v>
      </c>
    </row>
    <row r="60" spans="1:36">
      <c r="A60" s="5">
        <v>541918489832</v>
      </c>
      <c r="B60" t="s">
        <v>102</v>
      </c>
      <c r="C60">
        <v>4445.36</v>
      </c>
      <c r="D60">
        <v>113</v>
      </c>
      <c r="E60">
        <v>285</v>
      </c>
      <c r="F60" s="11">
        <f t="shared" si="6"/>
        <v>0.245614035087719</v>
      </c>
      <c r="G60" s="12">
        <f t="shared" si="7"/>
        <v>63.5051428571429</v>
      </c>
      <c r="H60">
        <v>70</v>
      </c>
      <c r="K60" s="5">
        <v>539325022308</v>
      </c>
      <c r="L60" t="s">
        <v>46</v>
      </c>
      <c r="M60">
        <v>106160.09</v>
      </c>
      <c r="N60">
        <v>1492</v>
      </c>
      <c r="O60">
        <v>8758</v>
      </c>
      <c r="P60" s="11">
        <f t="shared" si="8"/>
        <v>0.119433660653117</v>
      </c>
      <c r="Q60" s="12">
        <f t="shared" si="9"/>
        <v>101.491481835564</v>
      </c>
      <c r="R60">
        <v>1046</v>
      </c>
      <c r="S60" s="118"/>
      <c r="T60" s="5">
        <v>541918489832</v>
      </c>
      <c r="U60" t="s">
        <v>102</v>
      </c>
      <c r="V60">
        <f>IFERROR(VLOOKUP(T60,[4]Sheet4!$A:$B,2,FALSE),0)</f>
        <v>1350.29</v>
      </c>
      <c r="W60">
        <f>IFERROR(VLOOKUP(T60,[4]Sheet4!$A:$C,3,FALSE),0)</f>
        <v>36</v>
      </c>
      <c r="X60">
        <f>IFERROR(VLOOKUP(T60,[4]Sheet4!$A:$D,4,FALSE),0)</f>
        <v>213</v>
      </c>
      <c r="Y60" s="11">
        <f t="shared" si="10"/>
        <v>0.140845070422535</v>
      </c>
      <c r="Z60">
        <f t="shared" si="11"/>
        <v>45.0096666666667</v>
      </c>
      <c r="AA60">
        <f>IFERROR(VLOOKUP(T60,[4]Sheet4!$A:$E,5,FALSE),0)</f>
        <v>30</v>
      </c>
      <c r="AC60" s="5">
        <v>539325022308</v>
      </c>
      <c r="AD60" t="s">
        <v>46</v>
      </c>
      <c r="AE60">
        <f>IFERROR(VLOOKUP(AC60,'[4]28-31聚划算透视表'!$A:$B,2,FALSE),0)</f>
        <v>40956.73</v>
      </c>
      <c r="AF60">
        <f>IFERROR(VLOOKUP(AC60,'[4]28-31聚划算透视表'!$A:$C,3,FALSE),0)</f>
        <v>543</v>
      </c>
      <c r="AG60">
        <f>IFERROR(VLOOKUP(AC60,'[4]28-31聚划算透视表'!$A:$D,4,FALSE),0)</f>
        <v>3293</v>
      </c>
      <c r="AJ60">
        <f>IFERROR(VLOOKUP(AC60,'[4]28-31聚划算透视表'!$A:$E,5,FALSE),0)</f>
        <v>468</v>
      </c>
    </row>
    <row r="61" spans="1:36">
      <c r="A61" s="5">
        <v>538349196723</v>
      </c>
      <c r="B61" t="s">
        <v>89</v>
      </c>
      <c r="C61">
        <v>5128.99</v>
      </c>
      <c r="D61">
        <v>36</v>
      </c>
      <c r="E61">
        <v>275</v>
      </c>
      <c r="F61" s="11">
        <f t="shared" si="6"/>
        <v>0.109090909090909</v>
      </c>
      <c r="G61" s="12">
        <f t="shared" si="7"/>
        <v>170.966333333333</v>
      </c>
      <c r="H61">
        <v>30</v>
      </c>
      <c r="K61" s="5">
        <v>538263950177</v>
      </c>
      <c r="L61" t="s">
        <v>104</v>
      </c>
      <c r="M61">
        <v>254576.42</v>
      </c>
      <c r="N61">
        <v>1908</v>
      </c>
      <c r="O61">
        <v>9101</v>
      </c>
      <c r="P61" s="11">
        <f t="shared" si="8"/>
        <v>0.191517415668608</v>
      </c>
      <c r="Q61" s="12">
        <f t="shared" si="9"/>
        <v>146.056465863454</v>
      </c>
      <c r="R61">
        <v>1743</v>
      </c>
      <c r="S61" s="118"/>
      <c r="T61" s="5">
        <v>538349196723</v>
      </c>
      <c r="U61" t="s">
        <v>89</v>
      </c>
      <c r="V61">
        <f>IFERROR(VLOOKUP(T61,[4]Sheet4!$A:$B,2,FALSE),0)</f>
        <v>8936.63</v>
      </c>
      <c r="W61">
        <f>IFERROR(VLOOKUP(T61,[4]Sheet4!$A:$C,3,FALSE),0)</f>
        <v>61</v>
      </c>
      <c r="X61">
        <f>IFERROR(VLOOKUP(T61,[4]Sheet4!$A:$D,4,FALSE),0)</f>
        <v>433</v>
      </c>
      <c r="Y61" s="11">
        <f t="shared" si="10"/>
        <v>0.117782909930716</v>
      </c>
      <c r="Z61">
        <f t="shared" si="11"/>
        <v>175.228039215686</v>
      </c>
      <c r="AA61">
        <f>IFERROR(VLOOKUP(T61,[4]Sheet4!$A:$E,5,FALSE),0)</f>
        <v>51</v>
      </c>
      <c r="AC61" s="5">
        <v>538263950177</v>
      </c>
      <c r="AD61" t="s">
        <v>104</v>
      </c>
      <c r="AE61">
        <f>IFERROR(VLOOKUP(AC61,'[4]28-31聚划算透视表'!$A:$B,2,FALSE),0)</f>
        <v>252604.6</v>
      </c>
      <c r="AF61">
        <f>IFERROR(VLOOKUP(AC61,'[4]28-31聚划算透视表'!$A:$C,3,FALSE),0)</f>
        <v>1806</v>
      </c>
      <c r="AG61">
        <f>IFERROR(VLOOKUP(AC61,'[4]28-31聚划算透视表'!$A:$D,4,FALSE),0)</f>
        <v>12066</v>
      </c>
      <c r="AJ61">
        <f>IFERROR(VLOOKUP(AC61,'[4]28-31聚划算透视表'!$A:$E,5,FALSE),0)</f>
        <v>1696</v>
      </c>
    </row>
    <row r="62" spans="1:36">
      <c r="A62" s="5">
        <v>538305797734</v>
      </c>
      <c r="B62" t="s">
        <v>103</v>
      </c>
      <c r="C62">
        <v>7578.6</v>
      </c>
      <c r="D62">
        <v>57</v>
      </c>
      <c r="E62">
        <v>362</v>
      </c>
      <c r="F62" s="11">
        <f t="shared" si="6"/>
        <v>0.129834254143646</v>
      </c>
      <c r="G62" s="12">
        <f t="shared" si="7"/>
        <v>161.246808510638</v>
      </c>
      <c r="H62">
        <v>47</v>
      </c>
      <c r="K62" s="5">
        <v>541918489832</v>
      </c>
      <c r="L62" t="s">
        <v>102</v>
      </c>
      <c r="M62">
        <v>15485.26</v>
      </c>
      <c r="N62">
        <v>385</v>
      </c>
      <c r="O62">
        <v>1178</v>
      </c>
      <c r="P62" s="11">
        <f t="shared" si="8"/>
        <v>0.210526315789474</v>
      </c>
      <c r="Q62" s="12">
        <f t="shared" si="9"/>
        <v>62.440564516129</v>
      </c>
      <c r="R62">
        <v>248</v>
      </c>
      <c r="S62" s="118"/>
      <c r="T62" s="5">
        <v>538305797734</v>
      </c>
      <c r="U62" t="s">
        <v>103</v>
      </c>
      <c r="V62">
        <f>IFERROR(VLOOKUP(T62,[4]Sheet4!$A:$B,2,FALSE),0)</f>
        <v>26411.52</v>
      </c>
      <c r="W62">
        <f>IFERROR(VLOOKUP(T62,[4]Sheet4!$A:$C,3,FALSE),0)</f>
        <v>202</v>
      </c>
      <c r="X62">
        <f>IFERROR(VLOOKUP(T62,[4]Sheet4!$A:$D,4,FALSE),0)</f>
        <v>1374</v>
      </c>
      <c r="Y62" s="11">
        <f t="shared" si="10"/>
        <v>0.133187772925764</v>
      </c>
      <c r="Z62">
        <f t="shared" si="11"/>
        <v>144.325245901639</v>
      </c>
      <c r="AA62">
        <f>IFERROR(VLOOKUP(T62,[4]Sheet4!$A:$E,5,FALSE),0)</f>
        <v>183</v>
      </c>
      <c r="AC62" s="5">
        <v>541918489832</v>
      </c>
      <c r="AD62" t="s">
        <v>102</v>
      </c>
      <c r="AE62">
        <f>IFERROR(VLOOKUP(AC62,'[4]28-31聚划算透视表'!$A:$B,2,FALSE),0)</f>
        <v>4105.33</v>
      </c>
      <c r="AF62">
        <f>IFERROR(VLOOKUP(AC62,'[4]28-31聚划算透视表'!$A:$C,3,FALSE),0)</f>
        <v>105</v>
      </c>
      <c r="AG62">
        <f>IFERROR(VLOOKUP(AC62,'[4]28-31聚划算透视表'!$A:$D,4,FALSE),0)</f>
        <v>760</v>
      </c>
      <c r="AJ62">
        <f>IFERROR(VLOOKUP(AC62,'[4]28-31聚划算透视表'!$A:$E,5,FALSE),0)</f>
        <v>86</v>
      </c>
    </row>
    <row r="63" spans="1:36">
      <c r="A63" s="5">
        <v>538266122146</v>
      </c>
      <c r="B63" t="s">
        <v>94</v>
      </c>
      <c r="C63">
        <v>776.02</v>
      </c>
      <c r="D63">
        <v>8</v>
      </c>
      <c r="E63">
        <v>34</v>
      </c>
      <c r="F63" s="11">
        <f t="shared" si="6"/>
        <v>0.176470588235294</v>
      </c>
      <c r="G63" s="12">
        <f t="shared" si="7"/>
        <v>129.336666666667</v>
      </c>
      <c r="H63">
        <v>6</v>
      </c>
      <c r="K63" s="5">
        <v>538349196723</v>
      </c>
      <c r="L63" t="s">
        <v>89</v>
      </c>
      <c r="M63">
        <v>63264.7</v>
      </c>
      <c r="N63">
        <v>481</v>
      </c>
      <c r="O63">
        <v>3000</v>
      </c>
      <c r="P63" s="11">
        <f t="shared" si="8"/>
        <v>0.141666666666667</v>
      </c>
      <c r="Q63" s="12">
        <f t="shared" si="9"/>
        <v>148.858117647059</v>
      </c>
      <c r="R63">
        <v>425</v>
      </c>
      <c r="S63" s="118"/>
      <c r="T63" s="5">
        <v>538266122146</v>
      </c>
      <c r="U63" t="s">
        <v>94</v>
      </c>
      <c r="V63">
        <f>IFERROR(VLOOKUP(T63,[4]Sheet4!$A:$B,2,FALSE),0)</f>
        <v>4316.23</v>
      </c>
      <c r="W63">
        <f>IFERROR(VLOOKUP(T63,[4]Sheet4!$A:$C,3,FALSE),0)</f>
        <v>50</v>
      </c>
      <c r="X63">
        <f>IFERROR(VLOOKUP(T63,[4]Sheet4!$A:$D,4,FALSE),0)</f>
        <v>80</v>
      </c>
      <c r="Y63" s="11">
        <f t="shared" si="10"/>
        <v>0.2125</v>
      </c>
      <c r="Z63">
        <f t="shared" si="11"/>
        <v>253.895882352941</v>
      </c>
      <c r="AA63">
        <f>IFERROR(VLOOKUP(T63,[4]Sheet4!$A:$E,5,FALSE),0)</f>
        <v>17</v>
      </c>
      <c r="AC63" s="5">
        <v>538349196723</v>
      </c>
      <c r="AD63" t="s">
        <v>89</v>
      </c>
      <c r="AE63">
        <f>IFERROR(VLOOKUP(AC63,'[4]28-31聚划算透视表'!$A:$B,2,FALSE),0)</f>
        <v>47114.38</v>
      </c>
      <c r="AF63">
        <f>IFERROR(VLOOKUP(AC63,'[4]28-31聚划算透视表'!$A:$C,3,FALSE),0)</f>
        <v>326</v>
      </c>
      <c r="AG63">
        <f>IFERROR(VLOOKUP(AC63,'[4]28-31聚划算透视表'!$A:$D,4,FALSE),0)</f>
        <v>2022</v>
      </c>
      <c r="AJ63">
        <f>IFERROR(VLOOKUP(AC63,'[4]28-31聚划算透视表'!$A:$E,5,FALSE),0)</f>
        <v>279</v>
      </c>
    </row>
    <row r="64" spans="1:36">
      <c r="A64" s="5">
        <v>528033190141</v>
      </c>
      <c r="B64" t="s">
        <v>84</v>
      </c>
      <c r="C64">
        <v>4913.69</v>
      </c>
      <c r="D64">
        <v>108</v>
      </c>
      <c r="E64">
        <v>360</v>
      </c>
      <c r="F64" s="11">
        <f t="shared" si="6"/>
        <v>0.225</v>
      </c>
      <c r="G64" s="12">
        <f t="shared" si="7"/>
        <v>60.6628395061728</v>
      </c>
      <c r="H64">
        <v>81</v>
      </c>
      <c r="K64" s="5">
        <v>528033190141</v>
      </c>
      <c r="L64" t="s">
        <v>84</v>
      </c>
      <c r="M64">
        <v>20831.87</v>
      </c>
      <c r="N64">
        <v>468</v>
      </c>
      <c r="O64">
        <v>1432</v>
      </c>
      <c r="P64" s="11">
        <f t="shared" si="8"/>
        <v>0.231843575418994</v>
      </c>
      <c r="Q64" s="12">
        <f t="shared" si="9"/>
        <v>62.7465963855422</v>
      </c>
      <c r="R64">
        <v>332</v>
      </c>
      <c r="S64" s="118"/>
      <c r="T64" s="5">
        <v>528033190141</v>
      </c>
      <c r="U64" t="s">
        <v>84</v>
      </c>
      <c r="V64">
        <f>IFERROR(VLOOKUP(T64,[4]Sheet4!$A:$B,2,FALSE),0)</f>
        <v>126.12</v>
      </c>
      <c r="W64">
        <f>IFERROR(VLOOKUP(T64,[4]Sheet4!$A:$C,3,FALSE),0)</f>
        <v>3</v>
      </c>
      <c r="X64">
        <f>IFERROR(VLOOKUP(T64,[4]Sheet4!$A:$D,4,FALSE),0)</f>
        <v>35</v>
      </c>
      <c r="Y64" s="11">
        <f t="shared" si="10"/>
        <v>0.0857142857142857</v>
      </c>
      <c r="Z64">
        <f t="shared" si="11"/>
        <v>42.04</v>
      </c>
      <c r="AA64">
        <f>IFERROR(VLOOKUP(T64,[4]Sheet4!$A:$E,5,FALSE),0)</f>
        <v>3</v>
      </c>
      <c r="AC64" s="5">
        <v>528033190141</v>
      </c>
      <c r="AD64" t="s">
        <v>84</v>
      </c>
      <c r="AE64">
        <f>IFERROR(VLOOKUP(AC64,'[4]28-31聚划算透视表'!$A:$B,2,FALSE),0)</f>
        <v>1194.74</v>
      </c>
      <c r="AF64">
        <f>IFERROR(VLOOKUP(AC64,'[4]28-31聚划算透视表'!$A:$C,3,FALSE),0)</f>
        <v>27</v>
      </c>
      <c r="AG64">
        <f>IFERROR(VLOOKUP(AC64,'[4]28-31聚划算透视表'!$A:$D,4,FALSE),0)</f>
        <v>229</v>
      </c>
      <c r="AJ64">
        <f>IFERROR(VLOOKUP(AC64,'[4]28-31聚划算透视表'!$A:$E,5,FALSE),0)</f>
        <v>10</v>
      </c>
    </row>
    <row r="65" spans="1:36">
      <c r="A65" s="5">
        <v>554217085959</v>
      </c>
      <c r="B65" t="s">
        <v>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K65" s="5">
        <v>554217085959</v>
      </c>
      <c r="L65" t="s">
        <v>85</v>
      </c>
      <c r="M65">
        <v>976.49</v>
      </c>
      <c r="N65">
        <v>23</v>
      </c>
      <c r="O65">
        <v>168</v>
      </c>
      <c r="P65" s="11">
        <f t="shared" si="8"/>
        <v>0.0952380952380952</v>
      </c>
      <c r="Q65" s="12">
        <f t="shared" si="9"/>
        <v>61.030625</v>
      </c>
      <c r="R65">
        <v>16</v>
      </c>
      <c r="S65" s="118"/>
      <c r="T65" s="5">
        <v>554217085959</v>
      </c>
      <c r="U65" t="s">
        <v>85</v>
      </c>
      <c r="V65">
        <f>IFERROR(VLOOKUP(T65,[4]Sheet4!$A:$B,2,FALSE),0)</f>
        <v>723.85</v>
      </c>
      <c r="W65">
        <f>IFERROR(VLOOKUP(T65,[4]Sheet4!$A:$C,3,FALSE),0)</f>
        <v>18</v>
      </c>
      <c r="X65">
        <f>IFERROR(VLOOKUP(T65,[4]Sheet4!$A:$D,4,FALSE),0)</f>
        <v>127</v>
      </c>
      <c r="Y65" s="11">
        <f t="shared" si="10"/>
        <v>0.110236220472441</v>
      </c>
      <c r="Z65">
        <f t="shared" si="11"/>
        <v>51.7035714285714</v>
      </c>
      <c r="AA65">
        <f>IFERROR(VLOOKUP(T65,[4]Sheet4!$A:$E,5,FALSE),0)</f>
        <v>14</v>
      </c>
      <c r="AC65" s="5">
        <v>554217085959</v>
      </c>
      <c r="AD65" t="s">
        <v>85</v>
      </c>
      <c r="AE65">
        <f>IFERROR(VLOOKUP(AC65,'[4]28-31聚划算透视表'!$A:$B,2,FALSE),0)</f>
        <v>5835.55</v>
      </c>
      <c r="AF65">
        <f>IFERROR(VLOOKUP(AC65,'[4]28-31聚划算透视表'!$A:$C,3,FALSE),0)</f>
        <v>132</v>
      </c>
      <c r="AG65">
        <f>IFERROR(VLOOKUP(AC65,'[4]28-31聚划算透视表'!$A:$D,4,FALSE),0)</f>
        <v>479</v>
      </c>
      <c r="AJ65">
        <f>IFERROR(VLOOKUP(AC65,'[4]28-31聚划算透视表'!$A:$E,5,FALSE),0)</f>
        <v>58</v>
      </c>
    </row>
    <row r="66" spans="1:36">
      <c r="A66" s="5">
        <v>527719726342</v>
      </c>
      <c r="B66" t="s">
        <v>86</v>
      </c>
      <c r="C66">
        <v>1199.97</v>
      </c>
      <c r="D66">
        <v>21</v>
      </c>
      <c r="E66">
        <v>37</v>
      </c>
      <c r="F66" s="11">
        <f t="shared" si="6"/>
        <v>0.243243243243243</v>
      </c>
      <c r="G66" s="12">
        <f t="shared" si="7"/>
        <v>133.33</v>
      </c>
      <c r="H66">
        <v>9</v>
      </c>
      <c r="K66" s="5">
        <v>527719726342</v>
      </c>
      <c r="L66" t="s">
        <v>86</v>
      </c>
      <c r="M66">
        <v>3262.91</v>
      </c>
      <c r="N66">
        <v>56</v>
      </c>
      <c r="O66">
        <v>147</v>
      </c>
      <c r="P66" s="11">
        <f t="shared" si="8"/>
        <v>0.210884353741497</v>
      </c>
      <c r="Q66" s="12">
        <f t="shared" si="9"/>
        <v>105.255161290323</v>
      </c>
      <c r="R66">
        <v>31</v>
      </c>
      <c r="S66" s="118"/>
      <c r="T66" s="5">
        <v>527719726342</v>
      </c>
      <c r="U66" t="s">
        <v>86</v>
      </c>
      <c r="V66">
        <f>IFERROR(VLOOKUP(T66,[4]Sheet4!$A:$B,2,FALSE),0)</f>
        <v>665.02</v>
      </c>
      <c r="W66">
        <f>IFERROR(VLOOKUP(T66,[4]Sheet4!$A:$C,3,FALSE),0)</f>
        <v>11</v>
      </c>
      <c r="X66">
        <f>IFERROR(VLOOKUP(T66,[4]Sheet4!$A:$D,4,FALSE),0)</f>
        <v>94</v>
      </c>
      <c r="Y66" s="11">
        <f t="shared" si="10"/>
        <v>0.106382978723404</v>
      </c>
      <c r="Z66">
        <f t="shared" si="11"/>
        <v>66.502</v>
      </c>
      <c r="AA66">
        <f>IFERROR(VLOOKUP(T66,[4]Sheet4!$A:$E,5,FALSE),0)</f>
        <v>10</v>
      </c>
      <c r="AC66" s="5">
        <v>527719726342</v>
      </c>
      <c r="AD66" t="s">
        <v>86</v>
      </c>
      <c r="AE66">
        <f>IFERROR(VLOOKUP(AC66,'[4]28-31聚划算透视表'!$A:$B,2,FALSE),0)</f>
        <v>2554.56</v>
      </c>
      <c r="AF66">
        <f>IFERROR(VLOOKUP(AC66,'[4]28-31聚划算透视表'!$A:$C,3,FALSE),0)</f>
        <v>42</v>
      </c>
      <c r="AG66">
        <f>IFERROR(VLOOKUP(AC66,'[4]28-31聚划算透视表'!$A:$D,4,FALSE),0)</f>
        <v>290</v>
      </c>
      <c r="AJ66">
        <f>IFERROR(VLOOKUP(AC66,'[4]28-31聚划算透视表'!$A:$E,5,FALSE),0)</f>
        <v>32</v>
      </c>
    </row>
    <row r="67" spans="1:36">
      <c r="A67" s="5">
        <v>587409020085</v>
      </c>
      <c r="B67" t="s">
        <v>87</v>
      </c>
      <c r="C67">
        <v>5058.12</v>
      </c>
      <c r="D67">
        <v>47</v>
      </c>
      <c r="E67">
        <v>583</v>
      </c>
      <c r="F67" s="11">
        <f t="shared" si="6"/>
        <v>0.0634648370497427</v>
      </c>
      <c r="G67" s="12">
        <f t="shared" si="7"/>
        <v>136.705945945946</v>
      </c>
      <c r="H67">
        <v>37</v>
      </c>
      <c r="K67" s="5">
        <v>587409020085</v>
      </c>
      <c r="L67" t="s">
        <v>87</v>
      </c>
      <c r="M67">
        <v>38993.58</v>
      </c>
      <c r="N67">
        <v>396</v>
      </c>
      <c r="O67">
        <v>4360</v>
      </c>
      <c r="P67" s="11">
        <f t="shared" si="8"/>
        <v>0.0811926605504587</v>
      </c>
      <c r="Q67" s="12">
        <f t="shared" si="9"/>
        <v>110.151355932203</v>
      </c>
      <c r="R67">
        <v>354</v>
      </c>
      <c r="S67" s="118"/>
      <c r="T67" s="5">
        <v>587409020085</v>
      </c>
      <c r="U67" t="s">
        <v>87</v>
      </c>
      <c r="V67">
        <f>IFERROR(VLOOKUP(T67,[4]Sheet4!$A:$B,2,FALSE),0)</f>
        <v>3376.32</v>
      </c>
      <c r="W67">
        <f>IFERROR(VLOOKUP(T67,[4]Sheet4!$A:$C,3,FALSE),0)</f>
        <v>32</v>
      </c>
      <c r="X67">
        <f>IFERROR(VLOOKUP(T67,[4]Sheet4!$A:$D,4,FALSE),0)</f>
        <v>539</v>
      </c>
      <c r="Y67" s="11">
        <f t="shared" si="10"/>
        <v>0.0500927643784787</v>
      </c>
      <c r="Z67">
        <f t="shared" si="11"/>
        <v>125.048888888889</v>
      </c>
      <c r="AA67">
        <f>IFERROR(VLOOKUP(T67,[4]Sheet4!$A:$E,5,FALSE),0)</f>
        <v>27</v>
      </c>
      <c r="AC67" s="5">
        <v>587409020085</v>
      </c>
      <c r="AD67" t="s">
        <v>87</v>
      </c>
      <c r="AE67">
        <f>IFERROR(VLOOKUP(AC67,'[4]28-31聚划算透视表'!$A:$B,2,FALSE),0)</f>
        <v>16949.25</v>
      </c>
      <c r="AF67">
        <f>IFERROR(VLOOKUP(AC67,'[4]28-31聚划算透视表'!$A:$C,3,FALSE),0)</f>
        <v>161</v>
      </c>
      <c r="AG67">
        <f>IFERROR(VLOOKUP(AC67,'[4]28-31聚划算透视表'!$A:$D,4,FALSE),0)</f>
        <v>1907</v>
      </c>
      <c r="AJ67">
        <f>IFERROR(VLOOKUP(AC67,'[4]28-31聚划算透视表'!$A:$E,5,FALSE),0)</f>
        <v>137</v>
      </c>
    </row>
    <row r="68" spans="1:36">
      <c r="A68" s="5">
        <v>538312709167</v>
      </c>
      <c r="B68" t="s">
        <v>88</v>
      </c>
      <c r="C68">
        <v>9260.03</v>
      </c>
      <c r="D68">
        <v>83</v>
      </c>
      <c r="E68">
        <v>539</v>
      </c>
      <c r="F68" s="11">
        <f t="shared" si="6"/>
        <v>0.103896103896104</v>
      </c>
      <c r="G68" s="12">
        <f t="shared" si="7"/>
        <v>165.357678571429</v>
      </c>
      <c r="H68">
        <v>56</v>
      </c>
      <c r="K68" s="5">
        <v>538312709167</v>
      </c>
      <c r="L68" t="s">
        <v>88</v>
      </c>
      <c r="M68">
        <v>34135</v>
      </c>
      <c r="N68">
        <v>297</v>
      </c>
      <c r="O68">
        <v>2473</v>
      </c>
      <c r="P68" s="11">
        <f t="shared" si="8"/>
        <v>0.112414071977355</v>
      </c>
      <c r="Q68" s="12">
        <f t="shared" si="9"/>
        <v>122.787769784173</v>
      </c>
      <c r="R68">
        <v>278</v>
      </c>
      <c r="S68" s="118"/>
      <c r="T68" s="5">
        <v>538312709167</v>
      </c>
      <c r="U68" t="s">
        <v>88</v>
      </c>
      <c r="V68">
        <f>IFERROR(VLOOKUP(T68,[4]Sheet4!$A:$B,2,FALSE),0)</f>
        <v>23415.96</v>
      </c>
      <c r="W68">
        <f>IFERROR(VLOOKUP(T68,[4]Sheet4!$A:$C,3,FALSE),0)</f>
        <v>192</v>
      </c>
      <c r="X68">
        <f>IFERROR(VLOOKUP(T68,[4]Sheet4!$A:$D,4,FALSE),0)</f>
        <v>1622</v>
      </c>
      <c r="Y68" s="11">
        <f t="shared" si="10"/>
        <v>0.114056720098644</v>
      </c>
      <c r="Z68">
        <f t="shared" si="11"/>
        <v>126.572756756757</v>
      </c>
      <c r="AA68">
        <f>IFERROR(VLOOKUP(T68,[4]Sheet4!$A:$E,5,FALSE),0)</f>
        <v>185</v>
      </c>
      <c r="AC68" s="5">
        <v>538312709167</v>
      </c>
      <c r="AD68" t="s">
        <v>88</v>
      </c>
      <c r="AE68">
        <f>IFERROR(VLOOKUP(AC68,'[4]28-31聚划算透视表'!$A:$B,2,FALSE),0)</f>
        <v>105857</v>
      </c>
      <c r="AF68">
        <f>IFERROR(VLOOKUP(AC68,'[4]28-31聚划算透视表'!$A:$C,3,FALSE),0)</f>
        <v>864</v>
      </c>
      <c r="AG68">
        <f>IFERROR(VLOOKUP(AC68,'[4]28-31聚划算透视表'!$A:$D,4,FALSE),0)</f>
        <v>5626</v>
      </c>
      <c r="AJ68">
        <f>IFERROR(VLOOKUP(AC68,'[4]28-31聚划算透视表'!$A:$E,5,FALSE),0)</f>
        <v>814</v>
      </c>
    </row>
    <row r="69" spans="1:36">
      <c r="A69" s="5">
        <v>538354076404</v>
      </c>
      <c r="B69" t="s">
        <v>90</v>
      </c>
      <c r="C69">
        <v>8552.32</v>
      </c>
      <c r="D69">
        <v>99</v>
      </c>
      <c r="E69">
        <v>681</v>
      </c>
      <c r="F69" s="11">
        <f t="shared" si="6"/>
        <v>0.124816446402349</v>
      </c>
      <c r="G69" s="12">
        <f t="shared" si="7"/>
        <v>100.615529411765</v>
      </c>
      <c r="H69">
        <v>85</v>
      </c>
      <c r="K69" s="5">
        <v>538354076404</v>
      </c>
      <c r="L69" t="s">
        <v>90</v>
      </c>
      <c r="M69">
        <v>29615.97</v>
      </c>
      <c r="N69">
        <v>342</v>
      </c>
      <c r="O69">
        <v>3710</v>
      </c>
      <c r="P69" s="11">
        <f t="shared" si="8"/>
        <v>0.08544474393531</v>
      </c>
      <c r="Q69" s="12">
        <f t="shared" si="9"/>
        <v>93.4257728706625</v>
      </c>
      <c r="R69">
        <v>317</v>
      </c>
      <c r="S69" s="118"/>
      <c r="T69" s="5">
        <v>538354076404</v>
      </c>
      <c r="U69" t="s">
        <v>90</v>
      </c>
      <c r="V69">
        <f>IFERROR(VLOOKUP(T69,[4]Sheet4!$A:$B,2,FALSE),0)</f>
        <v>9105.35</v>
      </c>
      <c r="W69">
        <f>IFERROR(VLOOKUP(T69,[4]Sheet4!$A:$C,3,FALSE),0)</f>
        <v>108</v>
      </c>
      <c r="X69">
        <f>IFERROR(VLOOKUP(T69,[4]Sheet4!$A:$D,4,FALSE),0)</f>
        <v>1010</v>
      </c>
      <c r="Y69" s="11">
        <f t="shared" si="10"/>
        <v>0.1</v>
      </c>
      <c r="Z69">
        <f t="shared" si="11"/>
        <v>90.1519801980198</v>
      </c>
      <c r="AA69">
        <f>IFERROR(VLOOKUP(T69,[4]Sheet4!$A:$E,5,FALSE),0)</f>
        <v>101</v>
      </c>
      <c r="AC69" s="5">
        <v>538354076404</v>
      </c>
      <c r="AD69" t="s">
        <v>90</v>
      </c>
      <c r="AE69">
        <f>IFERROR(VLOOKUP(AC69,'[4]28-31聚划算透视表'!$A:$B,2,FALSE),0)</f>
        <v>54834.76</v>
      </c>
      <c r="AF69">
        <f>IFERROR(VLOOKUP(AC69,'[4]28-31聚划算透视表'!$A:$C,3,FALSE),0)</f>
        <v>644</v>
      </c>
      <c r="AG69">
        <f>IFERROR(VLOOKUP(AC69,'[4]28-31聚划算透视表'!$A:$D,4,FALSE),0)</f>
        <v>4104</v>
      </c>
      <c r="AJ69">
        <f>IFERROR(VLOOKUP(AC69,'[4]28-31聚划算透视表'!$A:$E,5,FALSE),0)</f>
        <v>521</v>
      </c>
    </row>
    <row r="70" spans="1:36">
      <c r="A70" s="5">
        <v>583643847514</v>
      </c>
      <c r="B70" t="s">
        <v>92</v>
      </c>
      <c r="C70">
        <v>11625.88</v>
      </c>
      <c r="D70">
        <v>273</v>
      </c>
      <c r="E70">
        <v>508</v>
      </c>
      <c r="F70" s="11">
        <f t="shared" si="6"/>
        <v>0.22244094488189</v>
      </c>
      <c r="G70" s="12">
        <f t="shared" si="7"/>
        <v>102.88389380531</v>
      </c>
      <c r="H70">
        <v>113</v>
      </c>
      <c r="K70" s="5">
        <v>583643847514</v>
      </c>
      <c r="L70" t="s">
        <v>92</v>
      </c>
      <c r="M70">
        <v>30308.54</v>
      </c>
      <c r="N70">
        <v>687</v>
      </c>
      <c r="O70">
        <v>2061</v>
      </c>
      <c r="P70" s="11">
        <f t="shared" si="8"/>
        <v>0.187772925764192</v>
      </c>
      <c r="Q70" s="12">
        <f t="shared" si="9"/>
        <v>78.3166408268734</v>
      </c>
      <c r="R70">
        <v>387</v>
      </c>
      <c r="S70" s="118"/>
      <c r="T70" s="5">
        <v>583643847514</v>
      </c>
      <c r="U70" t="s">
        <v>92</v>
      </c>
      <c r="V70">
        <f>IFERROR(VLOOKUP(T70,[4]Sheet4!$A:$B,2,FALSE),0)</f>
        <v>11985.54</v>
      </c>
      <c r="W70">
        <f>IFERROR(VLOOKUP(T70,[4]Sheet4!$A:$C,3,FALSE),0)</f>
        <v>272</v>
      </c>
      <c r="X70">
        <f>IFERROR(VLOOKUP(T70,[4]Sheet4!$A:$D,4,FALSE),0)</f>
        <v>660</v>
      </c>
      <c r="Y70" s="11">
        <f t="shared" si="10"/>
        <v>0.193939393939394</v>
      </c>
      <c r="Z70">
        <f t="shared" si="11"/>
        <v>93.63703125</v>
      </c>
      <c r="AA70">
        <f>IFERROR(VLOOKUP(T70,[4]Sheet4!$A:$E,5,FALSE),0)</f>
        <v>128</v>
      </c>
      <c r="AC70" s="5">
        <v>583643847514</v>
      </c>
      <c r="AD70" t="s">
        <v>92</v>
      </c>
      <c r="AE70">
        <f>IFERROR(VLOOKUP(AC70,'[4]28-31聚划算透视表'!$A:$B,2,FALSE),0)</f>
        <v>21531.4</v>
      </c>
      <c r="AF70">
        <f>IFERROR(VLOOKUP(AC70,'[4]28-31聚划算透视表'!$A:$C,3,FALSE),0)</f>
        <v>478</v>
      </c>
      <c r="AG70">
        <f>IFERROR(VLOOKUP(AC70,'[4]28-31聚划算透视表'!$A:$D,4,FALSE),0)</f>
        <v>2166</v>
      </c>
      <c r="AJ70">
        <f>IFERROR(VLOOKUP(AC70,'[4]28-31聚划算透视表'!$A:$E,5,FALSE),0)</f>
        <v>336</v>
      </c>
    </row>
    <row r="71" spans="1:36">
      <c r="A71" s="5">
        <v>538307169296</v>
      </c>
      <c r="B71" t="s">
        <v>93</v>
      </c>
      <c r="C71">
        <v>8340.59</v>
      </c>
      <c r="D71">
        <v>98</v>
      </c>
      <c r="E71">
        <v>308</v>
      </c>
      <c r="F71" s="11">
        <f t="shared" si="6"/>
        <v>0.243506493506494</v>
      </c>
      <c r="G71" s="12">
        <f t="shared" si="7"/>
        <v>111.207866666667</v>
      </c>
      <c r="H71">
        <v>75</v>
      </c>
      <c r="K71" s="5">
        <v>538307169296</v>
      </c>
      <c r="L71" t="s">
        <v>93</v>
      </c>
      <c r="M71">
        <v>31969.52</v>
      </c>
      <c r="N71">
        <v>378</v>
      </c>
      <c r="O71">
        <v>1434</v>
      </c>
      <c r="P71" s="11">
        <f t="shared" si="8"/>
        <v>0.230822873082287</v>
      </c>
      <c r="Q71" s="12">
        <f t="shared" si="9"/>
        <v>96.5846525679758</v>
      </c>
      <c r="R71">
        <v>331</v>
      </c>
      <c r="S71" s="118"/>
      <c r="T71" s="5">
        <v>538307169296</v>
      </c>
      <c r="U71" t="s">
        <v>93</v>
      </c>
      <c r="V71">
        <f>IFERROR(VLOOKUP(T71,[4]Sheet4!$A:$B,2,FALSE),0)</f>
        <v>2817.57</v>
      </c>
      <c r="W71">
        <f>IFERROR(VLOOKUP(T71,[4]Sheet4!$A:$C,3,FALSE),0)</f>
        <v>30</v>
      </c>
      <c r="X71">
        <f>IFERROR(VLOOKUP(T71,[4]Sheet4!$A:$D,4,FALSE),0)</f>
        <v>297</v>
      </c>
      <c r="Y71" s="11">
        <f t="shared" si="10"/>
        <v>0.0875420875420875</v>
      </c>
      <c r="Z71">
        <f t="shared" si="11"/>
        <v>108.368076923077</v>
      </c>
      <c r="AA71">
        <f>IFERROR(VLOOKUP(T71,[4]Sheet4!$A:$E,5,FALSE),0)</f>
        <v>26</v>
      </c>
      <c r="AC71" s="5">
        <v>538307169296</v>
      </c>
      <c r="AD71" t="s">
        <v>93</v>
      </c>
      <c r="AE71">
        <f>IFERROR(VLOOKUP(AC71,'[4]28-31聚划算透视表'!$A:$B,2,FALSE),0)</f>
        <v>20159.99</v>
      </c>
      <c r="AF71">
        <f>IFERROR(VLOOKUP(AC71,'[4]28-31聚划算透视表'!$A:$C,3,FALSE),0)</f>
        <v>208</v>
      </c>
      <c r="AG71">
        <f>IFERROR(VLOOKUP(AC71,'[4]28-31聚划算透视表'!$A:$D,4,FALSE),0)</f>
        <v>1106</v>
      </c>
      <c r="AJ71">
        <f>IFERROR(VLOOKUP(AC71,'[4]28-31聚划算透视表'!$A:$E,5,FALSE),0)</f>
        <v>152</v>
      </c>
    </row>
    <row r="72" spans="1:36">
      <c r="A72" s="5">
        <v>527990475963</v>
      </c>
      <c r="B72" t="s">
        <v>95</v>
      </c>
      <c r="C72">
        <v>10676.06</v>
      </c>
      <c r="D72">
        <v>214</v>
      </c>
      <c r="E72">
        <v>451</v>
      </c>
      <c r="F72" s="11">
        <f t="shared" si="6"/>
        <v>0.290465631929047</v>
      </c>
      <c r="G72" s="12">
        <f t="shared" si="7"/>
        <v>81.496641221374</v>
      </c>
      <c r="H72">
        <v>131</v>
      </c>
      <c r="K72" s="5">
        <v>527990475963</v>
      </c>
      <c r="L72" t="s">
        <v>95</v>
      </c>
      <c r="M72">
        <v>54252.04</v>
      </c>
      <c r="N72">
        <v>1088</v>
      </c>
      <c r="O72">
        <v>2291</v>
      </c>
      <c r="P72" s="11">
        <f t="shared" si="8"/>
        <v>0.274989087734614</v>
      </c>
      <c r="Q72" s="12">
        <f t="shared" si="9"/>
        <v>86.1143492063492</v>
      </c>
      <c r="R72">
        <v>630</v>
      </c>
      <c r="S72" s="118"/>
      <c r="T72" s="5">
        <v>527990475963</v>
      </c>
      <c r="U72" t="s">
        <v>95</v>
      </c>
      <c r="V72">
        <f>IFERROR(VLOOKUP(T72,[4]Sheet4!$A:$B,2,FALSE),0)</f>
        <v>9522.95</v>
      </c>
      <c r="W72">
        <f>IFERROR(VLOOKUP(T72,[4]Sheet4!$A:$C,3,FALSE),0)</f>
        <v>174</v>
      </c>
      <c r="X72">
        <f>IFERROR(VLOOKUP(T72,[4]Sheet4!$A:$D,4,FALSE),0)</f>
        <v>929</v>
      </c>
      <c r="Y72" s="11">
        <f t="shared" si="10"/>
        <v>0.133476856835307</v>
      </c>
      <c r="Z72">
        <f t="shared" si="11"/>
        <v>76.7979838709677</v>
      </c>
      <c r="AA72">
        <f>IFERROR(VLOOKUP(T72,[4]Sheet4!$A:$E,5,FALSE),0)</f>
        <v>124</v>
      </c>
      <c r="AC72" s="5">
        <v>527990475963</v>
      </c>
      <c r="AD72" t="s">
        <v>95</v>
      </c>
      <c r="AE72">
        <f>IFERROR(VLOOKUP(AC72,'[4]28-31聚划算透视表'!$A:$B,2,FALSE),0)</f>
        <v>36414.68</v>
      </c>
      <c r="AF72">
        <f>IFERROR(VLOOKUP(AC72,'[4]28-31聚划算透视表'!$A:$C,3,FALSE),0)</f>
        <v>642</v>
      </c>
      <c r="AG72">
        <f>IFERROR(VLOOKUP(AC72,'[4]28-31聚划算透视表'!$A:$D,4,FALSE),0)</f>
        <v>3315</v>
      </c>
      <c r="AJ72">
        <f>IFERROR(VLOOKUP(AC72,'[4]28-31聚划算透视表'!$A:$E,5,FALSE),0)</f>
        <v>521</v>
      </c>
    </row>
    <row r="73" spans="1:36">
      <c r="A73" s="5">
        <v>528064232769</v>
      </c>
      <c r="B73" t="s">
        <v>96</v>
      </c>
      <c r="C73">
        <v>130.08</v>
      </c>
      <c r="D73">
        <v>3</v>
      </c>
      <c r="E73">
        <v>49</v>
      </c>
      <c r="F73" s="11">
        <f t="shared" si="6"/>
        <v>0.0408163265306122</v>
      </c>
      <c r="G73" s="12">
        <f t="shared" si="7"/>
        <v>65.04</v>
      </c>
      <c r="H73">
        <v>2</v>
      </c>
      <c r="K73" s="5">
        <v>528064232769</v>
      </c>
      <c r="L73" t="s">
        <v>96</v>
      </c>
      <c r="M73">
        <v>1067.98</v>
      </c>
      <c r="N73">
        <v>27</v>
      </c>
      <c r="O73">
        <v>164</v>
      </c>
      <c r="P73" s="11">
        <f t="shared" si="8"/>
        <v>0.0731707317073171</v>
      </c>
      <c r="Q73" s="12">
        <f t="shared" si="9"/>
        <v>88.9983333333333</v>
      </c>
      <c r="R73">
        <v>12</v>
      </c>
      <c r="S73" s="118"/>
      <c r="T73" s="5">
        <v>528064232769</v>
      </c>
      <c r="U73" t="s">
        <v>96</v>
      </c>
      <c r="V73">
        <f>IFERROR(VLOOKUP(T73,[4]Sheet4!$A:$B,2,FALSE),0)</f>
        <v>2509.79</v>
      </c>
      <c r="W73">
        <f>IFERROR(VLOOKUP(T73,[4]Sheet4!$A:$C,3,FALSE),0)</f>
        <v>55</v>
      </c>
      <c r="X73">
        <f>IFERROR(VLOOKUP(T73,[4]Sheet4!$A:$D,4,FALSE),0)</f>
        <v>109</v>
      </c>
      <c r="Y73" s="11">
        <f t="shared" si="10"/>
        <v>0.211009174311927</v>
      </c>
      <c r="Z73">
        <f t="shared" si="11"/>
        <v>109.121304347826</v>
      </c>
      <c r="AA73">
        <f>IFERROR(VLOOKUP(T73,[4]Sheet4!$A:$E,5,FALSE),0)</f>
        <v>23</v>
      </c>
      <c r="AC73" s="5">
        <v>528064232769</v>
      </c>
      <c r="AD73" t="s">
        <v>96</v>
      </c>
      <c r="AE73">
        <f>IFERROR(VLOOKUP(AC73,'[4]28-31聚划算透视表'!$A:$B,2,FALSE),0)</f>
        <v>6498.43</v>
      </c>
      <c r="AF73">
        <f>IFERROR(VLOOKUP(AC73,'[4]28-31聚划算透视表'!$A:$C,3,FALSE),0)</f>
        <v>138</v>
      </c>
      <c r="AG73">
        <f>IFERROR(VLOOKUP(AC73,'[4]28-31聚划算透视表'!$A:$D,4,FALSE),0)</f>
        <v>377</v>
      </c>
      <c r="AJ73">
        <f>IFERROR(VLOOKUP(AC73,'[4]28-31聚划算透视表'!$A:$E,5,FALSE),0)</f>
        <v>81</v>
      </c>
    </row>
    <row r="74" spans="1:36">
      <c r="A74" s="5">
        <v>528033010612</v>
      </c>
      <c r="B74" t="s">
        <v>98</v>
      </c>
      <c r="C74">
        <v>19502.51</v>
      </c>
      <c r="D74">
        <v>244</v>
      </c>
      <c r="E74">
        <v>629</v>
      </c>
      <c r="F74" s="11">
        <f t="shared" si="6"/>
        <v>0.259141494435612</v>
      </c>
      <c r="G74" s="12">
        <f t="shared" si="7"/>
        <v>119.647300613497</v>
      </c>
      <c r="H74">
        <v>163</v>
      </c>
      <c r="K74" s="5">
        <v>528033010612</v>
      </c>
      <c r="L74" t="s">
        <v>98</v>
      </c>
      <c r="M74">
        <v>98545.56</v>
      </c>
      <c r="N74">
        <v>1210</v>
      </c>
      <c r="O74">
        <v>3262</v>
      </c>
      <c r="P74" s="11">
        <f t="shared" si="8"/>
        <v>0.255977927651747</v>
      </c>
      <c r="Q74" s="12">
        <f t="shared" si="9"/>
        <v>118.018634730539</v>
      </c>
      <c r="R74">
        <v>835</v>
      </c>
      <c r="S74" s="118"/>
      <c r="T74" s="5">
        <v>528033010612</v>
      </c>
      <c r="U74" t="s">
        <v>98</v>
      </c>
      <c r="V74">
        <f>IFERROR(VLOOKUP(T74,[4]Sheet4!$A:$B,2,FALSE),0)</f>
        <v>6635.26</v>
      </c>
      <c r="W74">
        <f>IFERROR(VLOOKUP(T74,[4]Sheet4!$A:$C,3,FALSE),0)</f>
        <v>79</v>
      </c>
      <c r="X74">
        <f>IFERROR(VLOOKUP(T74,[4]Sheet4!$A:$D,4,FALSE),0)</f>
        <v>720</v>
      </c>
      <c r="Y74" s="11">
        <f t="shared" si="10"/>
        <v>0.0694444444444444</v>
      </c>
      <c r="Z74">
        <f t="shared" si="11"/>
        <v>132.7052</v>
      </c>
      <c r="AA74">
        <f>IFERROR(VLOOKUP(T74,[4]Sheet4!$A:$E,5,FALSE),0)</f>
        <v>50</v>
      </c>
      <c r="AC74" s="5">
        <v>528033010612</v>
      </c>
      <c r="AD74" t="s">
        <v>98</v>
      </c>
      <c r="AE74">
        <f>IFERROR(VLOOKUP(AC74,'[4]28-31聚划算透视表'!$A:$B,2,FALSE),0)</f>
        <v>18554.84</v>
      </c>
      <c r="AF74">
        <f>IFERROR(VLOOKUP(AC74,'[4]28-31聚划算透视表'!$A:$C,3,FALSE),0)</f>
        <v>215</v>
      </c>
      <c r="AG74">
        <f>IFERROR(VLOOKUP(AC74,'[4]28-31聚划算透视表'!$A:$D,4,FALSE),0)</f>
        <v>2711</v>
      </c>
      <c r="AJ74">
        <f>IFERROR(VLOOKUP(AC74,'[4]28-31聚划算透视表'!$A:$E,5,FALSE),0)</f>
        <v>137</v>
      </c>
    </row>
    <row r="75" spans="1:36">
      <c r="A75" s="5">
        <v>527119411115</v>
      </c>
      <c r="B75" t="s">
        <v>99</v>
      </c>
      <c r="C75">
        <v>422.67</v>
      </c>
      <c r="D75">
        <v>10</v>
      </c>
      <c r="E75">
        <v>69</v>
      </c>
      <c r="F75" s="11">
        <f t="shared" si="6"/>
        <v>0.101449275362319</v>
      </c>
      <c r="G75" s="12">
        <f t="shared" si="7"/>
        <v>60.3814285714286</v>
      </c>
      <c r="H75">
        <v>7</v>
      </c>
      <c r="K75" s="5">
        <v>527119411115</v>
      </c>
      <c r="L75" t="s">
        <v>99</v>
      </c>
      <c r="M75">
        <v>2237.06</v>
      </c>
      <c r="N75">
        <v>55</v>
      </c>
      <c r="O75">
        <v>351</v>
      </c>
      <c r="P75" s="11">
        <f t="shared" si="8"/>
        <v>0.102564102564103</v>
      </c>
      <c r="Q75" s="12">
        <f t="shared" si="9"/>
        <v>62.1405555555556</v>
      </c>
      <c r="R75">
        <v>36</v>
      </c>
      <c r="S75" s="118"/>
      <c r="T75" s="5">
        <v>527119411115</v>
      </c>
      <c r="U75" t="s">
        <v>99</v>
      </c>
      <c r="V75">
        <f>IFERROR(VLOOKUP(T75,[4]Sheet4!$A:$B,2,FALSE),0)</f>
        <v>5027.84</v>
      </c>
      <c r="W75">
        <f>IFERROR(VLOOKUP(T75,[4]Sheet4!$A:$C,3,FALSE),0)</f>
        <v>114</v>
      </c>
      <c r="X75">
        <f>IFERROR(VLOOKUP(T75,[4]Sheet4!$A:$D,4,FALSE),0)</f>
        <v>95</v>
      </c>
      <c r="Y75" s="11">
        <f t="shared" si="10"/>
        <v>0.231578947368421</v>
      </c>
      <c r="Z75">
        <f t="shared" si="11"/>
        <v>228.538181818182</v>
      </c>
      <c r="AA75">
        <f>IFERROR(VLOOKUP(T75,[4]Sheet4!$A:$E,5,FALSE),0)</f>
        <v>22</v>
      </c>
      <c r="AC75" s="5">
        <v>527119411115</v>
      </c>
      <c r="AD75" t="s">
        <v>99</v>
      </c>
      <c r="AE75">
        <f>IFERROR(VLOOKUP(AC75,'[4]28-31聚划算透视表'!$A:$B,2,FALSE),0)</f>
        <v>6791.96</v>
      </c>
      <c r="AF75">
        <f>IFERROR(VLOOKUP(AC75,'[4]28-31聚划算透视表'!$A:$C,3,FALSE),0)</f>
        <v>154</v>
      </c>
      <c r="AG75">
        <f>IFERROR(VLOOKUP(AC75,'[4]28-31聚划算透视表'!$A:$D,4,FALSE),0)</f>
        <v>263</v>
      </c>
      <c r="AJ75">
        <f>IFERROR(VLOOKUP(AC75,'[4]28-31聚划算透视表'!$A:$E,5,FALSE),0)</f>
        <v>72</v>
      </c>
    </row>
    <row r="76" spans="1:36">
      <c r="A76" s="5">
        <v>527183564590</v>
      </c>
      <c r="B76" t="s">
        <v>101</v>
      </c>
      <c r="C76">
        <v>999.21</v>
      </c>
      <c r="D76">
        <v>16</v>
      </c>
      <c r="E76">
        <v>115</v>
      </c>
      <c r="F76" s="11">
        <f t="shared" si="6"/>
        <v>0.104347826086957</v>
      </c>
      <c r="G76" s="12">
        <f t="shared" si="7"/>
        <v>83.2675</v>
      </c>
      <c r="H76">
        <v>12</v>
      </c>
      <c r="K76" s="5">
        <v>527183564590</v>
      </c>
      <c r="L76" t="s">
        <v>101</v>
      </c>
      <c r="M76">
        <v>3636.75</v>
      </c>
      <c r="N76">
        <v>61</v>
      </c>
      <c r="O76">
        <v>566</v>
      </c>
      <c r="P76" s="11">
        <f t="shared" si="8"/>
        <v>0.0671378091872792</v>
      </c>
      <c r="Q76" s="12">
        <f t="shared" si="9"/>
        <v>95.7039473684211</v>
      </c>
      <c r="R76">
        <v>38</v>
      </c>
      <c r="S76" s="118"/>
      <c r="T76" s="5">
        <v>527183564590</v>
      </c>
      <c r="U76" t="s">
        <v>101</v>
      </c>
      <c r="V76">
        <f>IFERROR(VLOOKUP(T76,[4]Sheet4!$A:$B,2,FALSE),0)</f>
        <v>893.05</v>
      </c>
      <c r="W76">
        <f>IFERROR(VLOOKUP(T76,[4]Sheet4!$A:$C,3,FALSE),0)</f>
        <v>15</v>
      </c>
      <c r="X76">
        <f>IFERROR(VLOOKUP(T76,[4]Sheet4!$A:$D,4,FALSE),0)</f>
        <v>163</v>
      </c>
      <c r="Y76" s="11">
        <f t="shared" si="10"/>
        <v>0.0429447852760736</v>
      </c>
      <c r="Z76">
        <f t="shared" si="11"/>
        <v>127.578571428571</v>
      </c>
      <c r="AA76">
        <f>IFERROR(VLOOKUP(T76,[4]Sheet4!$A:$E,5,FALSE),0)</f>
        <v>7</v>
      </c>
      <c r="AC76" s="5">
        <v>527183564590</v>
      </c>
      <c r="AD76" t="s">
        <v>101</v>
      </c>
      <c r="AE76">
        <f>IFERROR(VLOOKUP(AC76,'[4]28-31聚划算透视表'!$A:$B,2,FALSE),0)</f>
        <v>7117.94</v>
      </c>
      <c r="AF76">
        <f>IFERROR(VLOOKUP(AC76,'[4]28-31聚划算透视表'!$A:$C,3,FALSE),0)</f>
        <v>109</v>
      </c>
      <c r="AG76">
        <f>IFERROR(VLOOKUP(AC76,'[4]28-31聚划算透视表'!$A:$D,4,FALSE),0)</f>
        <v>514</v>
      </c>
      <c r="AJ76">
        <f>IFERROR(VLOOKUP(AC76,'[4]28-31聚划算透视表'!$A:$E,5,FALSE),0)</f>
        <v>71</v>
      </c>
    </row>
    <row r="77" spans="1:36">
      <c r="A77" s="5">
        <v>527678427514</v>
      </c>
      <c r="B77" t="s">
        <v>81</v>
      </c>
      <c r="C77">
        <v>2522.52</v>
      </c>
      <c r="D77">
        <v>69</v>
      </c>
      <c r="E77">
        <v>185</v>
      </c>
      <c r="F77" s="11">
        <f t="shared" si="6"/>
        <v>0.178378378378378</v>
      </c>
      <c r="G77" s="12">
        <f t="shared" si="7"/>
        <v>76.44</v>
      </c>
      <c r="H77">
        <v>33</v>
      </c>
      <c r="K77" s="5">
        <v>527678427514</v>
      </c>
      <c r="L77" t="s">
        <v>81</v>
      </c>
      <c r="M77">
        <v>12614.31</v>
      </c>
      <c r="N77">
        <v>347</v>
      </c>
      <c r="O77">
        <v>1084</v>
      </c>
      <c r="P77" s="11">
        <f t="shared" si="8"/>
        <v>0.166974169741697</v>
      </c>
      <c r="Q77" s="12">
        <f t="shared" si="9"/>
        <v>69.692320441989</v>
      </c>
      <c r="R77">
        <v>181</v>
      </c>
      <c r="S77" s="118"/>
      <c r="T77" s="5">
        <v>527678427514</v>
      </c>
      <c r="U77" t="s">
        <v>81</v>
      </c>
      <c r="V77">
        <f>IFERROR(VLOOKUP(T77,[4]Sheet4!$A:$B,2,FALSE),0)</f>
        <v>2250.68</v>
      </c>
      <c r="W77">
        <f>IFERROR(VLOOKUP(T77,[4]Sheet4!$A:$C,3,FALSE),0)</f>
        <v>57</v>
      </c>
      <c r="X77">
        <f>IFERROR(VLOOKUP(T77,[4]Sheet4!$A:$D,4,FALSE),0)</f>
        <v>234</v>
      </c>
      <c r="Y77" s="11">
        <f t="shared" si="10"/>
        <v>0.162393162393162</v>
      </c>
      <c r="Z77">
        <f t="shared" si="11"/>
        <v>59.2284210526316</v>
      </c>
      <c r="AA77">
        <f>IFERROR(VLOOKUP(T77,[4]Sheet4!$A:$E,5,FALSE),0)</f>
        <v>38</v>
      </c>
      <c r="AC77" s="5">
        <v>527678427514</v>
      </c>
      <c r="AD77" t="s">
        <v>81</v>
      </c>
      <c r="AE77">
        <f>IFERROR(VLOOKUP(AC77,'[4]28-31聚划算透视表'!$A:$B,2,FALSE),0)</f>
        <v>7498.62</v>
      </c>
      <c r="AF77">
        <f>IFERROR(VLOOKUP(AC77,'[4]28-31聚划算透视表'!$A:$C,3,FALSE),0)</f>
        <v>185</v>
      </c>
      <c r="AG77">
        <f>IFERROR(VLOOKUP(AC77,'[4]28-31聚划算透视表'!$A:$D,4,FALSE),0)</f>
        <v>873</v>
      </c>
      <c r="AJ77">
        <f>IFERROR(VLOOKUP(AC77,'[4]28-31聚划算透视表'!$A:$E,5,FALSE),0)</f>
        <v>150</v>
      </c>
    </row>
    <row r="78" spans="1:36">
      <c r="A78" s="5">
        <v>632083172612</v>
      </c>
      <c r="B78" t="s">
        <v>566</v>
      </c>
      <c r="C78">
        <v>541.19</v>
      </c>
      <c r="D78">
        <v>12</v>
      </c>
      <c r="E78">
        <v>34</v>
      </c>
      <c r="F78" s="11">
        <f t="shared" si="6"/>
        <v>0.235294117647059</v>
      </c>
      <c r="G78" s="12">
        <f t="shared" si="7"/>
        <v>67.64875</v>
      </c>
      <c r="H78">
        <v>8</v>
      </c>
      <c r="K78" s="5">
        <v>632083172612</v>
      </c>
      <c r="L78" t="s">
        <v>566</v>
      </c>
      <c r="M78">
        <v>4020.94</v>
      </c>
      <c r="N78">
        <v>94</v>
      </c>
      <c r="O78">
        <v>127</v>
      </c>
      <c r="P78" s="11">
        <f t="shared" si="8"/>
        <v>0.228346456692913</v>
      </c>
      <c r="Q78" s="12">
        <f t="shared" si="9"/>
        <v>138.653103448276</v>
      </c>
      <c r="R78">
        <v>29</v>
      </c>
      <c r="S78" s="118"/>
      <c r="T78" s="5">
        <v>632083172612</v>
      </c>
      <c r="U78" t="s">
        <v>566</v>
      </c>
      <c r="V78">
        <f>IFERROR(VLOOKUP(T78,[4]Sheet4!$A:$B,2,FALSE),0)</f>
        <v>0</v>
      </c>
      <c r="W78">
        <f>IFERROR(VLOOKUP(T78,[4]Sheet4!$A:$C,3,FALSE),0)</f>
        <v>0</v>
      </c>
      <c r="X78">
        <f>IFERROR(VLOOKUP(T78,[4]Sheet4!$A:$D,4,FALSE),0)</f>
        <v>0</v>
      </c>
      <c r="Y78" s="11" t="e">
        <f t="shared" si="10"/>
        <v>#DIV/0!</v>
      </c>
      <c r="Z78" t="e">
        <f t="shared" si="11"/>
        <v>#DIV/0!</v>
      </c>
      <c r="AA78">
        <f>IFERROR(VLOOKUP(T78,[4]Sheet4!$A:$E,5,FALSE),0)</f>
        <v>0</v>
      </c>
      <c r="AC78" s="5">
        <v>632083172612</v>
      </c>
      <c r="AD78" t="s">
        <v>566</v>
      </c>
      <c r="AE78">
        <f>IFERROR(VLOOKUP(AC78,'[4]28-31聚划算透视表'!$A:$B,2,FALSE),0)</f>
        <v>0</v>
      </c>
      <c r="AF78">
        <f>IFERROR(VLOOKUP(AC78,'[4]28-31聚划算透视表'!$A:$C,3,FALSE),0)</f>
        <v>0</v>
      </c>
      <c r="AG78">
        <f>IFERROR(VLOOKUP(AC78,'[4]28-31聚划算透视表'!$A:$D,4,FALSE),0)</f>
        <v>0</v>
      </c>
      <c r="AJ78">
        <f>IFERROR(VLOOKUP(AC78,'[4]28-31聚划算透视表'!$A:$E,5,FALSE),0)</f>
        <v>0</v>
      </c>
    </row>
    <row r="79" spans="1:36">
      <c r="A79" s="5">
        <v>587405880719</v>
      </c>
      <c r="B79" t="s">
        <v>79</v>
      </c>
      <c r="C79">
        <v>6508.57</v>
      </c>
      <c r="D79">
        <v>57</v>
      </c>
      <c r="E79">
        <v>374</v>
      </c>
      <c r="F79" s="11">
        <f t="shared" si="6"/>
        <v>0.109625668449198</v>
      </c>
      <c r="G79" s="12">
        <f t="shared" si="7"/>
        <v>158.745609756098</v>
      </c>
      <c r="H79">
        <v>41</v>
      </c>
      <c r="K79" s="5">
        <v>587405880719</v>
      </c>
      <c r="L79" t="s">
        <v>79</v>
      </c>
      <c r="M79">
        <v>55414.08</v>
      </c>
      <c r="N79">
        <v>546</v>
      </c>
      <c r="O79">
        <v>4527</v>
      </c>
      <c r="P79" s="11">
        <f t="shared" si="8"/>
        <v>0.107797658493484</v>
      </c>
      <c r="Q79" s="12">
        <f t="shared" si="9"/>
        <v>113.553442622951</v>
      </c>
      <c r="R79">
        <v>488</v>
      </c>
      <c r="S79" s="118"/>
      <c r="T79" s="5">
        <v>587405880719</v>
      </c>
      <c r="U79" t="s">
        <v>79</v>
      </c>
      <c r="V79">
        <f>IFERROR(VLOOKUP(T79,[4]Sheet4!$A:$B,2,FALSE),0)</f>
        <v>5597.12</v>
      </c>
      <c r="W79">
        <f>IFERROR(VLOOKUP(T79,[4]Sheet4!$A:$C,3,FALSE),0)</f>
        <v>49</v>
      </c>
      <c r="X79">
        <f>IFERROR(VLOOKUP(T79,[4]Sheet4!$A:$D,4,FALSE),0)</f>
        <v>962</v>
      </c>
      <c r="Y79" s="11">
        <f t="shared" si="10"/>
        <v>0.0478170478170478</v>
      </c>
      <c r="Z79">
        <f t="shared" si="11"/>
        <v>121.67652173913</v>
      </c>
      <c r="AA79">
        <f>IFERROR(VLOOKUP(T79,[4]Sheet4!$A:$E,5,FALSE),0)</f>
        <v>46</v>
      </c>
      <c r="AC79" s="5">
        <v>587405880719</v>
      </c>
      <c r="AD79" t="s">
        <v>79</v>
      </c>
      <c r="AE79">
        <f>IFERROR(VLOOKUP(AC79,'[4]28-31聚划算透视表'!$A:$B,2,FALSE),0)</f>
        <v>33246.05</v>
      </c>
      <c r="AF79">
        <f>IFERROR(VLOOKUP(AC79,'[4]28-31聚划算透视表'!$A:$C,3,FALSE),0)</f>
        <v>290</v>
      </c>
      <c r="AG79">
        <f>IFERROR(VLOOKUP(AC79,'[4]28-31聚划算透视表'!$A:$D,4,FALSE),0)</f>
        <v>3034</v>
      </c>
      <c r="AJ79">
        <f>IFERROR(VLOOKUP(AC79,'[4]28-31聚划算透视表'!$A:$E,5,FALSE),0)</f>
        <v>239</v>
      </c>
    </row>
    <row r="80" spans="1:36">
      <c r="A80" s="5">
        <v>538314893621</v>
      </c>
      <c r="B80" t="s">
        <v>80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s="5">
        <v>624157848041</v>
      </c>
      <c r="L80" t="s">
        <v>22</v>
      </c>
      <c r="M80">
        <v>3265.71</v>
      </c>
      <c r="N80">
        <v>57</v>
      </c>
      <c r="O80">
        <v>955</v>
      </c>
      <c r="P80" s="11">
        <f t="shared" si="8"/>
        <v>0.0408376963350785</v>
      </c>
      <c r="Q80" s="12">
        <f t="shared" si="9"/>
        <v>83.7361538461538</v>
      </c>
      <c r="R80">
        <v>39</v>
      </c>
      <c r="S80" s="118"/>
      <c r="T80" s="5">
        <v>538314893621</v>
      </c>
      <c r="U80" t="s">
        <v>80</v>
      </c>
      <c r="V80">
        <f>IFERROR(VLOOKUP(T80,[4]Sheet4!$A:$B,2,FALSE),0)</f>
        <v>4586.38</v>
      </c>
      <c r="W80">
        <f>IFERROR(VLOOKUP(T80,[4]Sheet4!$A:$C,3,FALSE),0)</f>
        <v>62</v>
      </c>
      <c r="X80">
        <f>IFERROR(VLOOKUP(T80,[4]Sheet4!$A:$D,4,FALSE),0)</f>
        <v>425</v>
      </c>
      <c r="Y80" s="11">
        <f t="shared" si="10"/>
        <v>0.117647058823529</v>
      </c>
      <c r="Z80">
        <f t="shared" si="11"/>
        <v>91.7276</v>
      </c>
      <c r="AA80">
        <f>IFERROR(VLOOKUP(T80,[4]Sheet4!$A:$E,5,FALSE),0)</f>
        <v>50</v>
      </c>
      <c r="AC80" s="5">
        <v>624157848041</v>
      </c>
      <c r="AD80" t="s">
        <v>22</v>
      </c>
      <c r="AE80">
        <f>IFERROR(VLOOKUP(AC80,'[4]28-31聚划算透视表'!$A:$B,2,FALSE),0)</f>
        <v>0</v>
      </c>
      <c r="AF80">
        <f>IFERROR(VLOOKUP(AC80,'[4]28-31聚划算透视表'!$A:$C,3,FALSE),0)</f>
        <v>0</v>
      </c>
      <c r="AG80">
        <f>IFERROR(VLOOKUP(AC80,'[4]28-31聚划算透视表'!$A:$D,4,FALSE),0)</f>
        <v>0</v>
      </c>
      <c r="AJ80">
        <f>IFERROR(VLOOKUP(AC80,'[4]28-31聚划算透视表'!$A:$E,5,FALSE),0)</f>
        <v>0</v>
      </c>
    </row>
    <row r="81" spans="1:36">
      <c r="A81" s="5">
        <v>538192543595</v>
      </c>
      <c r="B81" t="s">
        <v>97</v>
      </c>
      <c r="C81">
        <v>5237.59</v>
      </c>
      <c r="D81">
        <v>41</v>
      </c>
      <c r="E81">
        <v>328</v>
      </c>
      <c r="F81" s="11">
        <f>H81/E81</f>
        <v>0.0975609756097561</v>
      </c>
      <c r="G81" s="12">
        <f>C81/H81</f>
        <v>163.6746875</v>
      </c>
      <c r="H81">
        <v>32</v>
      </c>
      <c r="K81" s="5">
        <v>525048016525</v>
      </c>
      <c r="L81" t="s">
        <v>340</v>
      </c>
      <c r="M81">
        <v>25007.1</v>
      </c>
      <c r="N81">
        <v>1296</v>
      </c>
      <c r="O81">
        <v>3886</v>
      </c>
      <c r="P81" s="11">
        <f t="shared" si="8"/>
        <v>0.16237776634071</v>
      </c>
      <c r="Q81" s="12">
        <f t="shared" si="9"/>
        <v>39.6309033280507</v>
      </c>
      <c r="R81">
        <v>631</v>
      </c>
      <c r="S81" s="118"/>
      <c r="T81" s="5">
        <v>538192543595</v>
      </c>
      <c r="U81" t="s">
        <v>97</v>
      </c>
      <c r="V81">
        <f>IFERROR(VLOOKUP(T81,[4]Sheet4!$A:$B,2,FALSE),0)</f>
        <v>7679.82</v>
      </c>
      <c r="W81">
        <f>IFERROR(VLOOKUP(T81,[4]Sheet4!$A:$C,3,FALSE),0)</f>
        <v>71</v>
      </c>
      <c r="X81">
        <f>IFERROR(VLOOKUP(T81,[4]Sheet4!$A:$D,4,FALSE),0)</f>
        <v>1028</v>
      </c>
      <c r="Y81" s="11">
        <f t="shared" si="10"/>
        <v>0.0603112840466926</v>
      </c>
      <c r="Z81">
        <f t="shared" si="11"/>
        <v>123.868064516129</v>
      </c>
      <c r="AA81">
        <f>IFERROR(VLOOKUP(T81,[4]Sheet4!$A:$E,5,FALSE),0)</f>
        <v>62</v>
      </c>
      <c r="AC81" s="5">
        <v>525048016525</v>
      </c>
      <c r="AD81" t="s">
        <v>340</v>
      </c>
      <c r="AE81">
        <f>IFERROR(VLOOKUP(AC81,'[4]28-31聚划算透视表'!$A:$B,2,FALSE),0)</f>
        <v>6579.85</v>
      </c>
      <c r="AF81">
        <f>IFERROR(VLOOKUP(AC81,'[4]28-31聚划算透视表'!$A:$C,3,FALSE),0)</f>
        <v>295</v>
      </c>
      <c r="AG81">
        <f>IFERROR(VLOOKUP(AC81,'[4]28-31聚划算透视表'!$A:$D,4,FALSE),0)</f>
        <v>2388</v>
      </c>
      <c r="AJ81">
        <f>IFERROR(VLOOKUP(AC81,'[4]28-31聚划算透视表'!$A:$E,5,FALSE),0)</f>
        <v>213</v>
      </c>
    </row>
    <row r="82" spans="3:36">
      <c r="C82">
        <f t="shared" ref="C82:H82" si="12">SUM(C10:C81)</f>
        <v>1571876.71</v>
      </c>
      <c r="D82">
        <f t="shared" si="12"/>
        <v>32074</v>
      </c>
      <c r="E82">
        <f t="shared" si="12"/>
        <v>114375</v>
      </c>
      <c r="F82" s="11">
        <f>H82/E82</f>
        <v>0.14199781420765</v>
      </c>
      <c r="G82" s="12">
        <f>C82/H82</f>
        <v>96.7844781725263</v>
      </c>
      <c r="H82">
        <f t="shared" si="12"/>
        <v>16241</v>
      </c>
      <c r="K82" s="5">
        <v>611461391391</v>
      </c>
      <c r="L82" t="s">
        <v>545</v>
      </c>
      <c r="M82">
        <v>1756.39</v>
      </c>
      <c r="N82">
        <v>67</v>
      </c>
      <c r="O82">
        <v>403</v>
      </c>
      <c r="P82" s="11">
        <f t="shared" si="8"/>
        <v>0.0669975186104218</v>
      </c>
      <c r="Q82" s="12">
        <f t="shared" si="9"/>
        <v>65.0514814814815</v>
      </c>
      <c r="R82">
        <v>27</v>
      </c>
      <c r="S82" s="118"/>
      <c r="V82">
        <f t="shared" ref="V82:X82" si="13">SUM(V10:V81)</f>
        <v>1224843.99</v>
      </c>
      <c r="W82">
        <f t="shared" si="13"/>
        <v>21061</v>
      </c>
      <c r="X82">
        <f t="shared" si="13"/>
        <v>153239</v>
      </c>
      <c r="Y82" s="11">
        <f t="shared" si="10"/>
        <v>0.0924242523117483</v>
      </c>
      <c r="Z82" s="12">
        <f t="shared" si="11"/>
        <v>86.4819593306503</v>
      </c>
      <c r="AA82">
        <f>SUM(AA10:AA81)</f>
        <v>14163</v>
      </c>
      <c r="AC82" s="5">
        <v>611461391391</v>
      </c>
      <c r="AD82" t="s">
        <v>545</v>
      </c>
      <c r="AE82">
        <f>IFERROR(VLOOKUP(AC82,'[4]28-31聚划算透视表'!$A:$B,2,FALSE),0)</f>
        <v>0</v>
      </c>
      <c r="AF82">
        <f>IFERROR(VLOOKUP(AC82,'[4]28-31聚划算透视表'!$A:$C,3,FALSE),0)</f>
        <v>0</v>
      </c>
      <c r="AG82">
        <f>IFERROR(VLOOKUP(AC82,'[4]28-31聚划算透视表'!$A:$D,4,FALSE),0)</f>
        <v>0</v>
      </c>
      <c r="AJ82">
        <f>IFERROR(VLOOKUP(AC82,'[4]28-31聚划算透视表'!$A:$E,5,FALSE),0)</f>
        <v>0</v>
      </c>
    </row>
    <row r="83" spans="3:36">
      <c r="C83">
        <v>11285525.82</v>
      </c>
      <c r="D83">
        <v>237674</v>
      </c>
      <c r="E83">
        <v>727758</v>
      </c>
      <c r="F83" s="11">
        <v>0.151811453807447</v>
      </c>
      <c r="G83" s="12">
        <v>102.148094893286</v>
      </c>
      <c r="H83">
        <v>110482</v>
      </c>
      <c r="K83" s="5">
        <v>538305797734</v>
      </c>
      <c r="L83" t="s">
        <v>103</v>
      </c>
      <c r="M83">
        <v>46785.36</v>
      </c>
      <c r="N83">
        <v>414</v>
      </c>
      <c r="O83">
        <v>1482</v>
      </c>
      <c r="P83" s="11">
        <f t="shared" si="8"/>
        <v>0.217948717948718</v>
      </c>
      <c r="Q83" s="12">
        <f t="shared" si="9"/>
        <v>144.846315789474</v>
      </c>
      <c r="R83">
        <v>323</v>
      </c>
      <c r="S83" s="118"/>
      <c r="V83">
        <v>5895893.19</v>
      </c>
      <c r="W83">
        <v>99683</v>
      </c>
      <c r="X83">
        <v>609008</v>
      </c>
      <c r="Y83">
        <v>0.117768567900586</v>
      </c>
      <c r="Z83">
        <v>82.2048073115641</v>
      </c>
      <c r="AA83">
        <v>71722</v>
      </c>
      <c r="AC83" s="5">
        <v>538305797734</v>
      </c>
      <c r="AD83" t="s">
        <v>103</v>
      </c>
      <c r="AE83">
        <f>IFERROR(VLOOKUP(AC83,'[4]28-31聚划算透视表'!$A:$B,2,FALSE),0)</f>
        <v>94763.69</v>
      </c>
      <c r="AF83">
        <f>IFERROR(VLOOKUP(AC83,'[4]28-31聚划算透视表'!$A:$C,3,FALSE),0)</f>
        <v>721</v>
      </c>
      <c r="AG83">
        <f>IFERROR(VLOOKUP(AC83,'[4]28-31聚划算透视表'!$A:$D,4,FALSE),0)</f>
        <v>4961</v>
      </c>
      <c r="AJ83">
        <f>IFERROR(VLOOKUP(AC83,'[4]28-31聚划算透视表'!$A:$E,5,FALSE),0)</f>
        <v>627</v>
      </c>
    </row>
    <row r="84" spans="2:36">
      <c r="B84" s="9" t="s">
        <v>536</v>
      </c>
      <c r="C84">
        <f t="shared" ref="C84:H84" si="14">SUM(C82:C83)</f>
        <v>12857402.53</v>
      </c>
      <c r="D84">
        <f t="shared" si="14"/>
        <v>269748</v>
      </c>
      <c r="E84">
        <f t="shared" si="14"/>
        <v>842133</v>
      </c>
      <c r="F84" s="11">
        <f>H84/E84</f>
        <v>0.150478606110911</v>
      </c>
      <c r="G84" s="12">
        <f>C84/H84</f>
        <v>101.460686142216</v>
      </c>
      <c r="H84">
        <f t="shared" si="14"/>
        <v>126723</v>
      </c>
      <c r="K84" s="5">
        <v>538266122146</v>
      </c>
      <c r="L84" t="s">
        <v>94</v>
      </c>
      <c r="M84">
        <v>972.92</v>
      </c>
      <c r="N84">
        <v>10</v>
      </c>
      <c r="O84">
        <v>94</v>
      </c>
      <c r="P84" s="11">
        <f t="shared" si="8"/>
        <v>0.0851063829787234</v>
      </c>
      <c r="Q84" s="12">
        <f t="shared" si="9"/>
        <v>121.615</v>
      </c>
      <c r="R84">
        <v>8</v>
      </c>
      <c r="S84" s="118"/>
      <c r="U84" s="9" t="s">
        <v>536</v>
      </c>
      <c r="V84">
        <f t="shared" ref="V84:X84" si="15">SUM(V82:V83)</f>
        <v>7120737.18</v>
      </c>
      <c r="W84">
        <f t="shared" si="15"/>
        <v>120744</v>
      </c>
      <c r="X84">
        <f t="shared" si="15"/>
        <v>762247</v>
      </c>
      <c r="Y84" s="11">
        <f>AA84/X84</f>
        <v>0.112673450994232</v>
      </c>
      <c r="Z84" s="12">
        <f>V84/AA84</f>
        <v>82.9101377423299</v>
      </c>
      <c r="AA84">
        <f>SUM(AA82:AA83)</f>
        <v>85885</v>
      </c>
      <c r="AC84" s="5">
        <v>538266122146</v>
      </c>
      <c r="AD84" t="s">
        <v>94</v>
      </c>
      <c r="AE84">
        <f>IFERROR(VLOOKUP(AC84,'[4]28-31聚划算透视表'!$A:$B,2,FALSE),0)</f>
        <v>7127.84</v>
      </c>
      <c r="AF84">
        <f>IFERROR(VLOOKUP(AC84,'[4]28-31聚划算透视表'!$A:$C,3,FALSE),0)</f>
        <v>75</v>
      </c>
      <c r="AG84">
        <f>IFERROR(VLOOKUP(AC84,'[4]28-31聚划算透视表'!$A:$D,4,FALSE),0)</f>
        <v>197</v>
      </c>
      <c r="AJ84">
        <f>IFERROR(VLOOKUP(AC84,'[4]28-31聚划算透视表'!$A:$E,5,FALSE),0)</f>
        <v>34</v>
      </c>
    </row>
    <row r="85" spans="11:36">
      <c r="K85" s="5">
        <v>538314893621</v>
      </c>
      <c r="L85" t="s">
        <v>80</v>
      </c>
      <c r="M85">
        <v>1418.11</v>
      </c>
      <c r="N85">
        <v>18</v>
      </c>
      <c r="O85">
        <v>174</v>
      </c>
      <c r="P85" s="11">
        <f t="shared" si="8"/>
        <v>0.0977011494252874</v>
      </c>
      <c r="Q85" s="12">
        <f t="shared" si="9"/>
        <v>83.4182352941176</v>
      </c>
      <c r="R85">
        <v>17</v>
      </c>
      <c r="S85" s="118"/>
      <c r="AC85" s="5">
        <v>538314893621</v>
      </c>
      <c r="AD85" t="s">
        <v>80</v>
      </c>
      <c r="AE85">
        <f>IFERROR(VLOOKUP(AC85,'[4]28-31聚划算透视表'!$A:$B,2,FALSE),0)</f>
        <v>9047.05</v>
      </c>
      <c r="AF85">
        <f>IFERROR(VLOOKUP(AC85,'[4]28-31聚划算透视表'!$A:$C,3,FALSE),0)</f>
        <v>122</v>
      </c>
      <c r="AG85">
        <f>IFERROR(VLOOKUP(AC85,'[4]28-31聚划算透视表'!$A:$D,4,FALSE),0)</f>
        <v>1531</v>
      </c>
      <c r="AJ85">
        <f>IFERROR(VLOOKUP(AC85,'[4]28-31聚划算透视表'!$A:$E,5,FALSE),0)</f>
        <v>114</v>
      </c>
    </row>
    <row r="86" spans="11:36">
      <c r="K86" s="5">
        <v>538192543595</v>
      </c>
      <c r="L86" t="s">
        <v>97</v>
      </c>
      <c r="M86">
        <v>10939.6</v>
      </c>
      <c r="N86">
        <v>85</v>
      </c>
      <c r="O86">
        <v>1203</v>
      </c>
      <c r="P86" s="11">
        <f t="shared" si="8"/>
        <v>0.0631753948462178</v>
      </c>
      <c r="Q86" s="12">
        <f t="shared" si="9"/>
        <v>143.942105263158</v>
      </c>
      <c r="R86">
        <v>76</v>
      </c>
      <c r="S86" s="118"/>
      <c r="AC86" s="5">
        <v>538192543595</v>
      </c>
      <c r="AD86" t="s">
        <v>97</v>
      </c>
      <c r="AE86">
        <f>IFERROR(VLOOKUP(AC86,'[4]28-31聚划算透视表'!$A:$B,2,FALSE),0)</f>
        <v>121130.46</v>
      </c>
      <c r="AF86">
        <f>IFERROR(VLOOKUP(AC86,'[4]28-31聚划算透视表'!$A:$C,3,FALSE),0)</f>
        <v>1094</v>
      </c>
      <c r="AG86">
        <f>IFERROR(VLOOKUP(AC86,'[4]28-31聚划算透视表'!$A:$D,4,FALSE),0)</f>
        <v>5305</v>
      </c>
      <c r="AJ86">
        <f>IFERROR(VLOOKUP(AC86,'[4]28-31聚划算透视表'!$A:$E,5,FALSE),0)</f>
        <v>525</v>
      </c>
    </row>
    <row r="87" spans="11:36">
      <c r="K87" s="5">
        <v>583164476133</v>
      </c>
      <c r="L87" t="s">
        <v>414</v>
      </c>
      <c r="M87">
        <v>3027.46</v>
      </c>
      <c r="N87">
        <v>56</v>
      </c>
      <c r="O87">
        <v>478</v>
      </c>
      <c r="P87" s="11">
        <f t="shared" si="8"/>
        <v>0.0690376569037657</v>
      </c>
      <c r="Q87" s="12">
        <f t="shared" si="9"/>
        <v>91.7412121212121</v>
      </c>
      <c r="R87">
        <v>33</v>
      </c>
      <c r="S87" s="118"/>
      <c r="AC87" s="5">
        <v>583164476133</v>
      </c>
      <c r="AD87" t="s">
        <v>414</v>
      </c>
      <c r="AE87">
        <f>IFERROR(VLOOKUP(AC87,'[4]28-31聚划算透视表'!$A:$B,2,FALSE),0)</f>
        <v>2199.06</v>
      </c>
      <c r="AF87">
        <f>IFERROR(VLOOKUP(AC87,'[4]28-31聚划算透视表'!$A:$C,3,FALSE),0)</f>
        <v>34</v>
      </c>
      <c r="AG87">
        <f>IFERROR(VLOOKUP(AC87,'[4]28-31聚划算透视表'!$A:$D,4,FALSE),0)</f>
        <v>665</v>
      </c>
      <c r="AJ87">
        <f>IFERROR(VLOOKUP(AC87,'[4]28-31聚划算透视表'!$A:$E,5,FALSE),0)</f>
        <v>33</v>
      </c>
    </row>
    <row r="88" spans="11:36">
      <c r="K88" s="5">
        <v>586951697361</v>
      </c>
      <c r="L88" t="s">
        <v>396</v>
      </c>
      <c r="M88">
        <v>4166.02</v>
      </c>
      <c r="N88">
        <v>84</v>
      </c>
      <c r="O88">
        <v>1200</v>
      </c>
      <c r="P88" s="11">
        <f t="shared" si="8"/>
        <v>0.0608333333333333</v>
      </c>
      <c r="Q88" s="12">
        <f t="shared" si="9"/>
        <v>57.0687671232877</v>
      </c>
      <c r="R88">
        <v>73</v>
      </c>
      <c r="S88" s="118"/>
      <c r="AC88" s="5">
        <v>586951697361</v>
      </c>
      <c r="AD88" t="s">
        <v>396</v>
      </c>
      <c r="AE88">
        <f>IFERROR(VLOOKUP(AC88,'[4]28-31聚划算透视表'!$A:$B,2,FALSE),0)</f>
        <v>957.93</v>
      </c>
      <c r="AF88">
        <f>IFERROR(VLOOKUP(AC88,'[4]28-31聚划算透视表'!$A:$C,3,FALSE),0)</f>
        <v>18</v>
      </c>
      <c r="AG88">
        <f>IFERROR(VLOOKUP(AC88,'[4]28-31聚划算透视表'!$A:$D,4,FALSE),0)</f>
        <v>733</v>
      </c>
      <c r="AJ88">
        <f>IFERROR(VLOOKUP(AC88,'[4]28-31聚划算透视表'!$A:$E,5,FALSE),0)</f>
        <v>15</v>
      </c>
    </row>
    <row r="89" spans="11:36">
      <c r="K89" s="5">
        <v>574735494600</v>
      </c>
      <c r="L89" t="s">
        <v>359</v>
      </c>
      <c r="M89">
        <v>742.6</v>
      </c>
      <c r="N89">
        <v>15</v>
      </c>
      <c r="O89">
        <v>130</v>
      </c>
      <c r="P89" s="11">
        <f t="shared" si="8"/>
        <v>0.1</v>
      </c>
      <c r="Q89" s="12">
        <f t="shared" si="9"/>
        <v>57.1230769230769</v>
      </c>
      <c r="R89">
        <v>13</v>
      </c>
      <c r="S89" s="118"/>
      <c r="AC89" s="5">
        <v>574735494600</v>
      </c>
      <c r="AD89" t="s">
        <v>359</v>
      </c>
      <c r="AE89">
        <f>IFERROR(VLOOKUP(AC89,'[4]28-31聚划算透视表'!$A:$B,2,FALSE),0)</f>
        <v>2472.25</v>
      </c>
      <c r="AF89">
        <f>IFERROR(VLOOKUP(AC89,'[4]28-31聚划算透视表'!$A:$C,3,FALSE),0)</f>
        <v>43</v>
      </c>
      <c r="AG89">
        <f>IFERROR(VLOOKUP(AC89,'[4]28-31聚划算透视表'!$A:$D,4,FALSE),0)</f>
        <v>755</v>
      </c>
      <c r="AJ89">
        <f>IFERROR(VLOOKUP(AC89,'[4]28-31聚划算透视表'!$A:$E,5,FALSE),0)</f>
        <v>43</v>
      </c>
    </row>
    <row r="90" spans="13:36">
      <c r="M90">
        <f t="shared" ref="M90:O90" si="16">SUM(M10:M89)</f>
        <v>11285525.82</v>
      </c>
      <c r="N90">
        <f t="shared" si="16"/>
        <v>237674</v>
      </c>
      <c r="O90">
        <f t="shared" si="16"/>
        <v>727758</v>
      </c>
      <c r="P90" s="11">
        <f t="shared" si="8"/>
        <v>0.151811453807447</v>
      </c>
      <c r="Q90" s="12">
        <f t="shared" si="9"/>
        <v>102.148094893286</v>
      </c>
      <c r="R90">
        <f>SUM(R10:R89)</f>
        <v>110482</v>
      </c>
      <c r="S90" s="118"/>
      <c r="AE90">
        <f t="shared" ref="AE90:AG90" si="17">SUM(AE10:AE89)</f>
        <v>5895893.19</v>
      </c>
      <c r="AF90">
        <f t="shared" si="17"/>
        <v>99683</v>
      </c>
      <c r="AG90">
        <f t="shared" si="17"/>
        <v>609008</v>
      </c>
      <c r="AH90" s="11">
        <f>AJ90/AG90</f>
        <v>0.117768567900586</v>
      </c>
      <c r="AI90" s="12">
        <f>AE90/AJ90</f>
        <v>82.2048073115641</v>
      </c>
      <c r="AJ90">
        <f>SUM(AJ10:AJ89)</f>
        <v>71722</v>
      </c>
    </row>
  </sheetData>
  <pageMargins left="0.75" right="0.75" top="1" bottom="1" header="0.5" footer="0.5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V153"/>
  <sheetViews>
    <sheetView topLeftCell="D1" workbookViewId="0">
      <selection activeCell="X2" sqref="X2:Z28"/>
    </sheetView>
  </sheetViews>
  <sheetFormatPr defaultColWidth="8.88888888888889" defaultRowHeight="14.4"/>
  <cols>
    <col min="1" max="1" width="14.1111111111111"/>
    <col min="2" max="4" width="11.7777777777778"/>
    <col min="6" max="7" width="12.8888888888889"/>
    <col min="8" max="8" width="14.1111111111111"/>
    <col min="9" max="9" width="13.3333333333333" customWidth="1"/>
    <col min="10" max="10" width="14.1111111111111"/>
    <col min="11" max="11" width="11.7777777777778"/>
    <col min="12" max="12" width="5.66666666666667" customWidth="1"/>
    <col min="13" max="13" width="11.7777777777778"/>
    <col min="16" max="16" width="12" customWidth="1"/>
    <col min="17" max="17" width="12.8888888888889"/>
  </cols>
  <sheetData>
    <row r="1" spans="1:22">
      <c r="A1" s="16" t="s">
        <v>109</v>
      </c>
      <c r="B1" t="s">
        <v>581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J1" s="16" t="s">
        <v>109</v>
      </c>
      <c r="K1" s="16" t="s">
        <v>109</v>
      </c>
      <c r="L1" t="s">
        <v>581</v>
      </c>
      <c r="M1" s="9" t="s">
        <v>1</v>
      </c>
      <c r="N1" s="9" t="s">
        <v>2</v>
      </c>
      <c r="O1" s="9" t="s">
        <v>3</v>
      </c>
      <c r="P1" s="9" t="s">
        <v>516</v>
      </c>
      <c r="Q1" s="9" t="s">
        <v>517</v>
      </c>
      <c r="R1" s="9" t="s">
        <v>518</v>
      </c>
      <c r="S1" s="9"/>
      <c r="T1" s="9"/>
      <c r="U1" s="9"/>
      <c r="V1" s="9"/>
    </row>
    <row r="2" spans="1:18">
      <c r="A2" s="107">
        <v>537752882633</v>
      </c>
      <c r="B2" s="108" t="s">
        <v>34</v>
      </c>
      <c r="C2" s="108">
        <v>2197759.01</v>
      </c>
      <c r="D2" s="108">
        <v>45023</v>
      </c>
      <c r="E2" s="108">
        <v>165412</v>
      </c>
      <c r="F2" s="11">
        <v>0.143224191715232</v>
      </c>
      <c r="G2" s="12">
        <v>92.7676759106834</v>
      </c>
      <c r="H2" s="108">
        <v>23691</v>
      </c>
      <c r="J2" s="5">
        <v>564587383224</v>
      </c>
      <c r="K2" t="s">
        <v>33</v>
      </c>
      <c r="M2">
        <v>776468.14</v>
      </c>
      <c r="N2">
        <v>14051</v>
      </c>
      <c r="O2">
        <v>62704</v>
      </c>
      <c r="P2" s="109">
        <v>0.15062834906864</v>
      </c>
      <c r="Q2" s="110">
        <v>82.2094377977766</v>
      </c>
      <c r="R2">
        <v>9445</v>
      </c>
    </row>
    <row r="3" hidden="1" spans="1:18">
      <c r="A3" s="107">
        <v>574308070162</v>
      </c>
      <c r="B3" s="108" t="s">
        <v>38</v>
      </c>
      <c r="C3" s="108">
        <v>1120777.72</v>
      </c>
      <c r="D3" s="108">
        <v>31111</v>
      </c>
      <c r="E3" s="108">
        <v>77560</v>
      </c>
      <c r="F3" s="11">
        <v>0.18748066013409</v>
      </c>
      <c r="G3" s="12">
        <v>77.077073103638</v>
      </c>
      <c r="H3" s="108">
        <v>14541</v>
      </c>
      <c r="J3" s="5">
        <v>574308070162</v>
      </c>
      <c r="K3" t="s">
        <v>38</v>
      </c>
      <c r="M3">
        <v>243296.78</v>
      </c>
      <c r="N3">
        <v>5405</v>
      </c>
      <c r="O3">
        <v>37195</v>
      </c>
      <c r="P3" s="109">
        <v>0.0996370479903213</v>
      </c>
      <c r="Q3" s="110">
        <v>65.6494279546681</v>
      </c>
      <c r="R3">
        <v>3706</v>
      </c>
    </row>
    <row r="4" hidden="1" spans="1:18">
      <c r="A4" s="107">
        <v>41141176393</v>
      </c>
      <c r="B4" s="108" t="s">
        <v>35</v>
      </c>
      <c r="C4" s="108">
        <v>1022386.49</v>
      </c>
      <c r="D4" s="108">
        <v>21612</v>
      </c>
      <c r="E4" s="108">
        <v>63210</v>
      </c>
      <c r="F4" s="11">
        <v>0.191931656383484</v>
      </c>
      <c r="G4" s="12">
        <v>84.2718834487306</v>
      </c>
      <c r="H4" s="108">
        <v>12132</v>
      </c>
      <c r="J4" s="5">
        <v>537752882633</v>
      </c>
      <c r="K4" t="s">
        <v>34</v>
      </c>
      <c r="M4">
        <v>1096170.01</v>
      </c>
      <c r="N4">
        <v>19732</v>
      </c>
      <c r="O4">
        <v>132027</v>
      </c>
      <c r="P4" s="109">
        <v>0.103206162375878</v>
      </c>
      <c r="Q4" s="110">
        <v>80.4469404080434</v>
      </c>
      <c r="R4">
        <v>13626</v>
      </c>
    </row>
    <row r="5" hidden="1" spans="1:18">
      <c r="A5" s="107">
        <v>593225443577</v>
      </c>
      <c r="B5" s="108" t="s">
        <v>48</v>
      </c>
      <c r="C5" s="108">
        <v>923494.46</v>
      </c>
      <c r="D5" s="108">
        <v>17543</v>
      </c>
      <c r="E5" s="108">
        <v>34316</v>
      </c>
      <c r="F5" s="11">
        <v>0.116942534094883</v>
      </c>
      <c r="G5" s="12">
        <v>230.125706454024</v>
      </c>
      <c r="H5" s="108">
        <v>4013</v>
      </c>
      <c r="J5" s="5">
        <v>39290708556</v>
      </c>
      <c r="K5" t="s">
        <v>37</v>
      </c>
      <c r="M5">
        <v>517342.95</v>
      </c>
      <c r="N5">
        <v>6908</v>
      </c>
      <c r="O5">
        <v>41426</v>
      </c>
      <c r="P5" s="109">
        <v>0.12714237435427</v>
      </c>
      <c r="Q5" s="110">
        <v>98.2234573761154</v>
      </c>
      <c r="R5">
        <v>5267</v>
      </c>
    </row>
    <row r="6" hidden="1" spans="1:18">
      <c r="A6" s="107">
        <v>564587383224</v>
      </c>
      <c r="B6" s="108" t="s">
        <v>33</v>
      </c>
      <c r="C6" s="108">
        <v>875761.41</v>
      </c>
      <c r="D6" s="108">
        <v>18087</v>
      </c>
      <c r="E6" s="108">
        <v>47154</v>
      </c>
      <c r="F6" s="11">
        <v>0.204182041820418</v>
      </c>
      <c r="G6" s="12">
        <v>90.9598473203157</v>
      </c>
      <c r="H6" s="108">
        <v>9628</v>
      </c>
      <c r="J6" s="5">
        <v>520538406051</v>
      </c>
      <c r="K6" t="s">
        <v>25</v>
      </c>
      <c r="M6">
        <v>153041.38</v>
      </c>
      <c r="N6">
        <v>2384</v>
      </c>
      <c r="O6">
        <v>17950</v>
      </c>
      <c r="P6" s="109">
        <v>0.0902506963788301</v>
      </c>
      <c r="Q6" s="110">
        <v>94.469987654321</v>
      </c>
      <c r="R6">
        <v>1620</v>
      </c>
    </row>
    <row r="7" hidden="1" spans="1:18">
      <c r="A7" s="107">
        <v>587516703876</v>
      </c>
      <c r="B7" s="108" t="s">
        <v>40</v>
      </c>
      <c r="C7" s="108">
        <v>824442.14</v>
      </c>
      <c r="D7" s="108">
        <v>22384</v>
      </c>
      <c r="E7" s="108">
        <v>67564</v>
      </c>
      <c r="F7" s="11">
        <v>0.149384287490379</v>
      </c>
      <c r="G7" s="12">
        <v>81.6845477063311</v>
      </c>
      <c r="H7" s="108">
        <v>10093</v>
      </c>
      <c r="J7" s="5">
        <v>587015100676</v>
      </c>
      <c r="K7" t="s">
        <v>4</v>
      </c>
      <c r="M7">
        <v>117753.89</v>
      </c>
      <c r="N7">
        <v>2590</v>
      </c>
      <c r="O7">
        <v>19697</v>
      </c>
      <c r="P7" s="109">
        <v>0.0900644768238818</v>
      </c>
      <c r="Q7" s="110">
        <v>66.3776155580609</v>
      </c>
      <c r="R7">
        <v>1774</v>
      </c>
    </row>
    <row r="8" hidden="1" spans="1:18">
      <c r="A8" s="107">
        <v>39290708556</v>
      </c>
      <c r="B8" s="108" t="s">
        <v>37</v>
      </c>
      <c r="C8" s="108">
        <v>765956.65</v>
      </c>
      <c r="D8" s="108">
        <v>11712</v>
      </c>
      <c r="E8" s="108">
        <v>44237</v>
      </c>
      <c r="F8" s="11">
        <v>0.150710943327983</v>
      </c>
      <c r="G8" s="12">
        <v>114.887753112344</v>
      </c>
      <c r="H8" s="108">
        <v>6667</v>
      </c>
      <c r="J8" s="5">
        <v>42759737847</v>
      </c>
      <c r="K8" t="s">
        <v>39</v>
      </c>
      <c r="M8">
        <v>94829.89</v>
      </c>
      <c r="N8">
        <v>1435</v>
      </c>
      <c r="O8">
        <v>10295</v>
      </c>
      <c r="P8" s="109">
        <v>0.114910150558524</v>
      </c>
      <c r="Q8" s="110">
        <v>80.1605156382079</v>
      </c>
      <c r="R8">
        <v>1183</v>
      </c>
    </row>
    <row r="9" hidden="1" spans="1:18">
      <c r="A9" s="107">
        <v>613513119392</v>
      </c>
      <c r="B9" s="108" t="s">
        <v>61</v>
      </c>
      <c r="C9" s="108">
        <v>547262.82</v>
      </c>
      <c r="D9" s="108">
        <v>11465</v>
      </c>
      <c r="E9" s="108">
        <v>20556</v>
      </c>
      <c r="F9" s="11">
        <v>0.126726989686709</v>
      </c>
      <c r="G9" s="12">
        <v>210.081696737044</v>
      </c>
      <c r="H9" s="108">
        <v>2605</v>
      </c>
      <c r="J9" s="5">
        <v>587516703876</v>
      </c>
      <c r="K9" t="s">
        <v>40</v>
      </c>
      <c r="M9">
        <v>208468.19</v>
      </c>
      <c r="N9">
        <v>4638</v>
      </c>
      <c r="O9">
        <v>35280</v>
      </c>
      <c r="P9" s="109">
        <v>0.0863662131519274</v>
      </c>
      <c r="Q9" s="110">
        <v>68.4175221529373</v>
      </c>
      <c r="R9">
        <v>3047</v>
      </c>
    </row>
    <row r="10" hidden="1" spans="1:18">
      <c r="A10" s="107">
        <v>602881179663</v>
      </c>
      <c r="B10" s="108" t="s">
        <v>69</v>
      </c>
      <c r="C10" s="108">
        <v>368039.38</v>
      </c>
      <c r="D10" s="108">
        <v>7319</v>
      </c>
      <c r="E10" s="108">
        <v>16586</v>
      </c>
      <c r="F10" s="11">
        <v>0.095381647172314</v>
      </c>
      <c r="G10" s="12">
        <v>232.64183312263</v>
      </c>
      <c r="H10" s="108">
        <v>1582</v>
      </c>
      <c r="J10" s="5">
        <v>40611478319</v>
      </c>
      <c r="K10" t="s">
        <v>45</v>
      </c>
      <c r="M10">
        <v>149540.5</v>
      </c>
      <c r="N10">
        <v>1987</v>
      </c>
      <c r="O10">
        <v>11232</v>
      </c>
      <c r="P10" s="109">
        <v>0.124732905982906</v>
      </c>
      <c r="Q10" s="110">
        <v>106.738401142041</v>
      </c>
      <c r="R10">
        <v>1401</v>
      </c>
    </row>
    <row r="11" hidden="1" spans="1:18">
      <c r="A11" s="107">
        <v>589851591771</v>
      </c>
      <c r="B11" s="108" t="s">
        <v>64</v>
      </c>
      <c r="C11" s="108">
        <v>306260.47</v>
      </c>
      <c r="D11" s="108">
        <v>7126</v>
      </c>
      <c r="E11" s="108">
        <v>12173</v>
      </c>
      <c r="F11" s="11">
        <v>0.172266491415428</v>
      </c>
      <c r="G11" s="12">
        <v>146.046957558417</v>
      </c>
      <c r="H11" s="108">
        <v>2097</v>
      </c>
      <c r="J11" s="5">
        <v>598898432532</v>
      </c>
      <c r="K11" t="s">
        <v>41</v>
      </c>
      <c r="M11">
        <v>179347.73</v>
      </c>
      <c r="N11">
        <v>2736</v>
      </c>
      <c r="O11">
        <v>27152</v>
      </c>
      <c r="P11" s="109">
        <v>0.0764952857984679</v>
      </c>
      <c r="Q11" s="110">
        <v>86.3494126143476</v>
      </c>
      <c r="R11">
        <v>2077</v>
      </c>
    </row>
    <row r="12" hidden="1" spans="1:18">
      <c r="A12" s="107">
        <v>554877274741</v>
      </c>
      <c r="B12" s="108" t="s">
        <v>6</v>
      </c>
      <c r="C12" s="108">
        <v>303446.59</v>
      </c>
      <c r="D12" s="108">
        <v>7458</v>
      </c>
      <c r="E12" s="108">
        <v>18611</v>
      </c>
      <c r="F12" s="11">
        <v>0.153081510934394</v>
      </c>
      <c r="G12" s="12">
        <v>106.50985959986</v>
      </c>
      <c r="H12" s="108">
        <v>2849</v>
      </c>
      <c r="J12" s="5">
        <v>555055329886</v>
      </c>
      <c r="K12" t="s">
        <v>42</v>
      </c>
      <c r="M12">
        <v>150310.84</v>
      </c>
      <c r="N12">
        <v>2925</v>
      </c>
      <c r="O12">
        <v>23493</v>
      </c>
      <c r="P12" s="109">
        <v>0.0900268164985315</v>
      </c>
      <c r="Q12" s="110">
        <v>71.0689550827423</v>
      </c>
      <c r="R12">
        <v>2115</v>
      </c>
    </row>
    <row r="13" hidden="1" spans="1:18">
      <c r="A13" s="107">
        <v>520538406051</v>
      </c>
      <c r="B13" s="108" t="s">
        <v>25</v>
      </c>
      <c r="C13" s="108">
        <v>286083.82</v>
      </c>
      <c r="D13" s="108">
        <v>4951</v>
      </c>
      <c r="E13" s="108">
        <v>18095</v>
      </c>
      <c r="F13" s="11">
        <v>0.148549323017408</v>
      </c>
      <c r="G13" s="12">
        <v>106.429992559524</v>
      </c>
      <c r="H13" s="108">
        <v>2688</v>
      </c>
      <c r="J13" s="5">
        <v>521804256985</v>
      </c>
      <c r="K13" t="s">
        <v>43</v>
      </c>
      <c r="M13">
        <v>113138.22</v>
      </c>
      <c r="N13">
        <v>2100</v>
      </c>
      <c r="O13">
        <v>11664</v>
      </c>
      <c r="P13" s="109">
        <v>0.118655692729767</v>
      </c>
      <c r="Q13" s="110">
        <v>81.7472687861272</v>
      </c>
      <c r="R13">
        <v>1384</v>
      </c>
    </row>
    <row r="14" hidden="1" spans="1:18">
      <c r="A14" s="107">
        <v>538263950177</v>
      </c>
      <c r="B14" s="108" t="s">
        <v>104</v>
      </c>
      <c r="C14" s="108">
        <v>284066.11</v>
      </c>
      <c r="D14" s="108">
        <v>2117</v>
      </c>
      <c r="E14" s="108">
        <v>10446</v>
      </c>
      <c r="F14" s="11">
        <v>0.184376794945434</v>
      </c>
      <c r="G14" s="12">
        <v>147.490192107996</v>
      </c>
      <c r="H14" s="108">
        <v>1926</v>
      </c>
      <c r="J14" s="5">
        <v>539854510916</v>
      </c>
      <c r="K14" t="s">
        <v>44</v>
      </c>
      <c r="M14">
        <v>109903.28</v>
      </c>
      <c r="N14">
        <v>1988</v>
      </c>
      <c r="O14">
        <v>11565</v>
      </c>
      <c r="P14" s="109">
        <v>0.123043666234328</v>
      </c>
      <c r="Q14" s="110">
        <v>77.2335066760365</v>
      </c>
      <c r="R14">
        <v>1423</v>
      </c>
    </row>
    <row r="15" hidden="1" spans="1:18">
      <c r="A15" s="107">
        <v>587015100676</v>
      </c>
      <c r="B15" s="108" t="s">
        <v>4</v>
      </c>
      <c r="C15" s="108">
        <v>264662.47</v>
      </c>
      <c r="D15" s="108">
        <v>7541</v>
      </c>
      <c r="E15" s="108">
        <v>19496</v>
      </c>
      <c r="F15" s="11">
        <v>0.173933114485023</v>
      </c>
      <c r="G15" s="12">
        <v>78.0485019168387</v>
      </c>
      <c r="H15" s="108">
        <v>3391</v>
      </c>
      <c r="J15" s="5">
        <v>559325430280</v>
      </c>
      <c r="K15" t="s">
        <v>243</v>
      </c>
      <c r="M15">
        <v>23608.35</v>
      </c>
      <c r="N15">
        <v>690</v>
      </c>
      <c r="O15">
        <v>2007</v>
      </c>
      <c r="P15" s="109">
        <v>0.246636771300448</v>
      </c>
      <c r="Q15" s="110">
        <v>47.6936363636364</v>
      </c>
      <c r="R15">
        <v>495</v>
      </c>
    </row>
    <row r="16" hidden="1" spans="1:18">
      <c r="A16" s="107">
        <v>555055329886</v>
      </c>
      <c r="B16" s="108" t="s">
        <v>42</v>
      </c>
      <c r="C16" s="108">
        <v>236509.9</v>
      </c>
      <c r="D16" s="108">
        <v>5214</v>
      </c>
      <c r="E16" s="108">
        <v>16860</v>
      </c>
      <c r="F16" s="11">
        <v>0.11423487544484</v>
      </c>
      <c r="G16" s="12">
        <v>122.798494288681</v>
      </c>
      <c r="H16" s="108">
        <v>1926</v>
      </c>
      <c r="J16" s="5">
        <v>569909827792</v>
      </c>
      <c r="K16" t="s">
        <v>62</v>
      </c>
      <c r="M16">
        <v>13643.22</v>
      </c>
      <c r="N16">
        <v>271</v>
      </c>
      <c r="O16">
        <v>6700</v>
      </c>
      <c r="P16" s="109">
        <v>0.0249253731343284</v>
      </c>
      <c r="Q16" s="110">
        <v>81.6959281437126</v>
      </c>
      <c r="R16">
        <v>167</v>
      </c>
    </row>
    <row r="17" hidden="1" spans="1:18">
      <c r="A17" s="107">
        <v>40611478319</v>
      </c>
      <c r="B17" s="108" t="s">
        <v>45</v>
      </c>
      <c r="C17" s="108">
        <v>235731.07</v>
      </c>
      <c r="D17" s="108">
        <v>3716</v>
      </c>
      <c r="E17" s="108">
        <v>13509</v>
      </c>
      <c r="F17" s="11">
        <v>0.137389888222666</v>
      </c>
      <c r="G17" s="12">
        <v>127.010274784483</v>
      </c>
      <c r="H17" s="108">
        <v>1856</v>
      </c>
      <c r="J17" s="5">
        <v>563834177641</v>
      </c>
      <c r="K17" t="s">
        <v>56</v>
      </c>
      <c r="M17">
        <v>64151.83</v>
      </c>
      <c r="N17">
        <v>446</v>
      </c>
      <c r="O17">
        <v>2303</v>
      </c>
      <c r="P17" s="109">
        <v>0.150673035171515</v>
      </c>
      <c r="Q17" s="110">
        <v>184.875590778098</v>
      </c>
      <c r="R17">
        <v>347</v>
      </c>
    </row>
    <row r="18" hidden="1" spans="1:18">
      <c r="A18" s="107">
        <v>539325022308</v>
      </c>
      <c r="B18" s="108" t="s">
        <v>46</v>
      </c>
      <c r="C18" s="108">
        <v>133807.77</v>
      </c>
      <c r="D18" s="108">
        <v>1890</v>
      </c>
      <c r="E18" s="108">
        <v>10876</v>
      </c>
      <c r="F18" s="11">
        <v>0.120632585509378</v>
      </c>
      <c r="G18" s="12">
        <v>101.987629573171</v>
      </c>
      <c r="H18" s="108">
        <v>1312</v>
      </c>
      <c r="J18" s="5">
        <v>564135111481</v>
      </c>
      <c r="K18" t="s">
        <v>58</v>
      </c>
      <c r="M18">
        <v>31012.2</v>
      </c>
      <c r="N18">
        <v>260</v>
      </c>
      <c r="O18">
        <v>1370</v>
      </c>
      <c r="P18" s="109">
        <v>0.118248175182482</v>
      </c>
      <c r="Q18" s="110">
        <v>191.433333333333</v>
      </c>
      <c r="R18">
        <v>162</v>
      </c>
    </row>
    <row r="19" hidden="1" spans="1:18">
      <c r="A19" s="107">
        <v>598898432532</v>
      </c>
      <c r="B19" s="108" t="s">
        <v>41</v>
      </c>
      <c r="C19" s="108">
        <v>130111.26</v>
      </c>
      <c r="D19" s="108">
        <v>2436</v>
      </c>
      <c r="E19" s="108">
        <v>22280</v>
      </c>
      <c r="F19" s="11">
        <v>0.0525583482944345</v>
      </c>
      <c r="G19" s="12">
        <v>111.111238257899</v>
      </c>
      <c r="H19" s="108">
        <v>1171</v>
      </c>
      <c r="J19" s="5">
        <v>559686121121</v>
      </c>
      <c r="K19" t="s">
        <v>76</v>
      </c>
      <c r="M19">
        <v>27410.41</v>
      </c>
      <c r="N19">
        <v>231</v>
      </c>
      <c r="O19">
        <v>1110</v>
      </c>
      <c r="P19" s="109">
        <v>0.136036036036036</v>
      </c>
      <c r="Q19" s="110">
        <v>181.525894039735</v>
      </c>
      <c r="R19">
        <v>151</v>
      </c>
    </row>
    <row r="20" hidden="1" spans="1:18">
      <c r="A20" s="107">
        <v>573035985548</v>
      </c>
      <c r="B20" s="108" t="s">
        <v>77</v>
      </c>
      <c r="C20" s="108">
        <v>123220.67</v>
      </c>
      <c r="D20" s="108">
        <v>3307</v>
      </c>
      <c r="E20" s="108">
        <v>7427</v>
      </c>
      <c r="F20" s="11">
        <v>0.251514743503433</v>
      </c>
      <c r="G20" s="12">
        <v>65.9639561027837</v>
      </c>
      <c r="H20" s="108">
        <v>1868</v>
      </c>
      <c r="J20" s="5">
        <v>555332266949</v>
      </c>
      <c r="K20" t="s">
        <v>47</v>
      </c>
      <c r="M20">
        <v>179644.55</v>
      </c>
      <c r="N20">
        <v>3229</v>
      </c>
      <c r="O20">
        <v>26571</v>
      </c>
      <c r="P20" s="109">
        <v>0.0918670731248353</v>
      </c>
      <c r="Q20" s="110">
        <v>73.5946538303974</v>
      </c>
      <c r="R20">
        <v>2441</v>
      </c>
    </row>
    <row r="21" hidden="1" spans="1:18">
      <c r="A21" s="107">
        <v>528033010612</v>
      </c>
      <c r="B21" s="108" t="s">
        <v>98</v>
      </c>
      <c r="C21" s="108">
        <v>118048.07</v>
      </c>
      <c r="D21" s="108">
        <v>1454</v>
      </c>
      <c r="E21" s="108">
        <v>3891</v>
      </c>
      <c r="F21" s="11">
        <v>0.256489334361347</v>
      </c>
      <c r="G21" s="12">
        <v>118.284639278557</v>
      </c>
      <c r="H21" s="108">
        <v>998</v>
      </c>
      <c r="J21" s="5">
        <v>593225443577</v>
      </c>
      <c r="K21" t="s">
        <v>48</v>
      </c>
      <c r="M21">
        <v>41041.43</v>
      </c>
      <c r="N21">
        <v>681</v>
      </c>
      <c r="O21">
        <v>8654</v>
      </c>
      <c r="P21" s="109">
        <v>0.0555812341113936</v>
      </c>
      <c r="Q21" s="110">
        <v>85.3252182952183</v>
      </c>
      <c r="R21">
        <v>481</v>
      </c>
    </row>
    <row r="22" hidden="1" spans="1:18">
      <c r="A22" s="107">
        <v>574520036128</v>
      </c>
      <c r="B22" s="108" t="s">
        <v>91</v>
      </c>
      <c r="C22" s="108">
        <v>113569.33</v>
      </c>
      <c r="D22" s="108">
        <v>3165</v>
      </c>
      <c r="E22" s="108">
        <v>7071</v>
      </c>
      <c r="F22" s="11">
        <v>0.234196011879508</v>
      </c>
      <c r="G22" s="12">
        <v>68.5805132850242</v>
      </c>
      <c r="H22" s="108">
        <v>1656</v>
      </c>
      <c r="J22" s="5">
        <v>528778018743</v>
      </c>
      <c r="K22" t="s">
        <v>49</v>
      </c>
      <c r="M22">
        <v>162096.6</v>
      </c>
      <c r="N22">
        <v>2940</v>
      </c>
      <c r="O22">
        <v>12996</v>
      </c>
      <c r="P22" s="109">
        <v>0.150584795321637</v>
      </c>
      <c r="Q22" s="110">
        <v>82.8291262135922</v>
      </c>
      <c r="R22">
        <v>1957</v>
      </c>
    </row>
    <row r="23" hidden="1" spans="1:18">
      <c r="A23" s="107">
        <v>555332266949</v>
      </c>
      <c r="B23" s="108" t="s">
        <v>47</v>
      </c>
      <c r="C23" s="108">
        <v>110102.67</v>
      </c>
      <c r="D23" s="108">
        <v>2214</v>
      </c>
      <c r="E23" s="108">
        <v>9628</v>
      </c>
      <c r="F23" s="11">
        <v>0.135853759867054</v>
      </c>
      <c r="G23" s="12">
        <v>84.1763532110092</v>
      </c>
      <c r="H23" s="108">
        <v>1308</v>
      </c>
      <c r="J23" s="5">
        <v>526145930115</v>
      </c>
      <c r="K23" t="s">
        <v>51</v>
      </c>
      <c r="M23">
        <v>23691.27</v>
      </c>
      <c r="N23">
        <v>347</v>
      </c>
      <c r="O23">
        <v>2322</v>
      </c>
      <c r="P23" s="109">
        <v>0.112833763996555</v>
      </c>
      <c r="Q23" s="110">
        <v>90.4246946564886</v>
      </c>
      <c r="R23">
        <v>262</v>
      </c>
    </row>
    <row r="24" hidden="1" spans="1:18">
      <c r="A24" s="107">
        <v>577184412748</v>
      </c>
      <c r="B24" s="108" t="s">
        <v>11</v>
      </c>
      <c r="C24" s="108">
        <v>90078.17</v>
      </c>
      <c r="D24" s="108">
        <v>2980</v>
      </c>
      <c r="E24" s="108">
        <v>10502</v>
      </c>
      <c r="F24" s="11">
        <v>0.12692820415159</v>
      </c>
      <c r="G24" s="12">
        <v>67.5755213803451</v>
      </c>
      <c r="H24" s="108">
        <v>1333</v>
      </c>
      <c r="J24" s="5">
        <v>535688693680</v>
      </c>
      <c r="K24" t="s">
        <v>52</v>
      </c>
      <c r="M24">
        <v>32261.11</v>
      </c>
      <c r="N24">
        <v>447</v>
      </c>
      <c r="O24">
        <v>2958</v>
      </c>
      <c r="P24" s="109">
        <v>0.122718052738337</v>
      </c>
      <c r="Q24" s="110">
        <v>88.8735812672176</v>
      </c>
      <c r="R24">
        <v>363</v>
      </c>
    </row>
    <row r="25" hidden="1" spans="1:18">
      <c r="A25" s="107">
        <v>527990951359</v>
      </c>
      <c r="B25" s="108" t="s">
        <v>55</v>
      </c>
      <c r="C25" s="108">
        <v>81646.95</v>
      </c>
      <c r="D25" s="108">
        <v>1811</v>
      </c>
      <c r="E25" s="108">
        <v>1491</v>
      </c>
      <c r="F25" s="11">
        <v>0.30784708249497</v>
      </c>
      <c r="G25" s="12">
        <v>177.880065359477</v>
      </c>
      <c r="H25" s="108">
        <v>459</v>
      </c>
      <c r="J25" s="5">
        <v>563835009431</v>
      </c>
      <c r="K25" t="s">
        <v>53</v>
      </c>
      <c r="M25">
        <v>27310.33</v>
      </c>
      <c r="N25">
        <v>360</v>
      </c>
      <c r="O25">
        <v>2316</v>
      </c>
      <c r="P25" s="109">
        <v>0.130397236614853</v>
      </c>
      <c r="Q25" s="110">
        <v>90.4315562913907</v>
      </c>
      <c r="R25">
        <v>302</v>
      </c>
    </row>
    <row r="26" hidden="1" spans="1:18">
      <c r="A26" s="107">
        <v>563834177641</v>
      </c>
      <c r="B26" s="108" t="s">
        <v>56</v>
      </c>
      <c r="C26" s="108">
        <v>79652.87</v>
      </c>
      <c r="D26" s="108">
        <v>545</v>
      </c>
      <c r="E26" s="108">
        <v>2437</v>
      </c>
      <c r="F26" s="11">
        <v>0.150184653262208</v>
      </c>
      <c r="G26" s="12">
        <v>217.630792349727</v>
      </c>
      <c r="H26" s="108">
        <v>366</v>
      </c>
      <c r="J26" s="5">
        <v>592049049728</v>
      </c>
      <c r="K26" t="s">
        <v>54</v>
      </c>
      <c r="M26">
        <v>19339.48</v>
      </c>
      <c r="N26">
        <v>398</v>
      </c>
      <c r="O26">
        <v>3002</v>
      </c>
      <c r="P26" s="109">
        <v>0.100266489007328</v>
      </c>
      <c r="Q26" s="110">
        <v>64.2507641196013</v>
      </c>
      <c r="R26">
        <v>301</v>
      </c>
    </row>
    <row r="27" hidden="1" spans="1:18">
      <c r="A27" s="107">
        <v>539854510916</v>
      </c>
      <c r="B27" s="108" t="s">
        <v>44</v>
      </c>
      <c r="C27" s="108">
        <v>77430.75</v>
      </c>
      <c r="D27" s="108">
        <v>1651</v>
      </c>
      <c r="E27" s="108">
        <v>6104</v>
      </c>
      <c r="F27" s="11">
        <v>0.135484927916121</v>
      </c>
      <c r="G27" s="12">
        <v>93.6284764207981</v>
      </c>
      <c r="H27" s="108">
        <v>827</v>
      </c>
      <c r="J27" s="5">
        <v>527990951359</v>
      </c>
      <c r="K27" t="s">
        <v>55</v>
      </c>
      <c r="M27">
        <v>27509.46</v>
      </c>
      <c r="N27">
        <v>470</v>
      </c>
      <c r="O27">
        <v>1183</v>
      </c>
      <c r="P27" s="109">
        <v>0.274725274725275</v>
      </c>
      <c r="Q27" s="110">
        <v>84.6444923076923</v>
      </c>
      <c r="R27">
        <v>325</v>
      </c>
    </row>
    <row r="28" hidden="1" spans="1:18">
      <c r="A28" s="107">
        <v>528778018743</v>
      </c>
      <c r="B28" s="108" t="s">
        <v>49</v>
      </c>
      <c r="C28" s="108">
        <v>75521.37</v>
      </c>
      <c r="D28" s="108">
        <v>1610</v>
      </c>
      <c r="E28" s="108">
        <v>5115</v>
      </c>
      <c r="F28" s="11">
        <v>0.165004887585533</v>
      </c>
      <c r="G28" s="12">
        <v>89.4802962085308</v>
      </c>
      <c r="H28" s="108">
        <v>844</v>
      </c>
      <c r="J28" s="5">
        <v>599279018544</v>
      </c>
      <c r="K28" t="s">
        <v>60</v>
      </c>
      <c r="M28">
        <v>17071.15</v>
      </c>
      <c r="N28">
        <v>310</v>
      </c>
      <c r="O28">
        <v>8680</v>
      </c>
      <c r="P28" s="109">
        <v>0.0277649769585253</v>
      </c>
      <c r="Q28" s="110">
        <v>70.8346473029046</v>
      </c>
      <c r="R28">
        <v>241</v>
      </c>
    </row>
    <row r="29" hidden="1" spans="1:18">
      <c r="A29" s="107">
        <v>538349196723</v>
      </c>
      <c r="B29" s="108" t="s">
        <v>89</v>
      </c>
      <c r="C29" s="108">
        <v>68393.69</v>
      </c>
      <c r="D29" s="108">
        <v>517</v>
      </c>
      <c r="E29" s="108">
        <v>3275</v>
      </c>
      <c r="F29" s="11">
        <v>0.138931297709924</v>
      </c>
      <c r="G29" s="12">
        <v>150.315802197802</v>
      </c>
      <c r="H29" s="108">
        <v>455</v>
      </c>
      <c r="J29" s="5">
        <v>613513119392</v>
      </c>
      <c r="K29" t="s">
        <v>61</v>
      </c>
      <c r="M29">
        <v>0</v>
      </c>
      <c r="N29">
        <v>0</v>
      </c>
      <c r="O29">
        <v>0</v>
      </c>
      <c r="P29">
        <v>0</v>
      </c>
      <c r="Q29" s="110" t="e">
        <v>#DIV/0!</v>
      </c>
      <c r="R29">
        <v>0</v>
      </c>
    </row>
    <row r="30" hidden="1" spans="1:18">
      <c r="A30" s="107">
        <v>589377945837</v>
      </c>
      <c r="B30" s="108" t="s">
        <v>15</v>
      </c>
      <c r="C30" s="108">
        <v>66000.18</v>
      </c>
      <c r="D30" s="108">
        <v>2030</v>
      </c>
      <c r="E30" s="108">
        <v>9885</v>
      </c>
      <c r="F30" s="11">
        <v>0.0955993930197269</v>
      </c>
      <c r="G30" s="12">
        <v>69.8414603174603</v>
      </c>
      <c r="H30" s="108">
        <v>945</v>
      </c>
      <c r="J30" s="5">
        <v>593809413272</v>
      </c>
      <c r="K30" t="s">
        <v>66</v>
      </c>
      <c r="M30">
        <v>4164.76</v>
      </c>
      <c r="N30">
        <v>67</v>
      </c>
      <c r="O30">
        <v>8000</v>
      </c>
      <c r="P30" s="109">
        <v>0.008</v>
      </c>
      <c r="Q30" s="110">
        <v>65.074375</v>
      </c>
      <c r="R30">
        <v>64</v>
      </c>
    </row>
    <row r="31" hidden="1" spans="1:18">
      <c r="A31" s="107">
        <v>527990475963</v>
      </c>
      <c r="B31" s="108" t="s">
        <v>95</v>
      </c>
      <c r="C31" s="108">
        <v>64928.1</v>
      </c>
      <c r="D31" s="108">
        <v>1302</v>
      </c>
      <c r="E31" s="108">
        <v>2742</v>
      </c>
      <c r="F31" s="11">
        <v>0.277534646243618</v>
      </c>
      <c r="G31" s="12">
        <v>85.3194480946124</v>
      </c>
      <c r="H31" s="108">
        <v>761</v>
      </c>
      <c r="J31" s="5">
        <v>538927350752</v>
      </c>
      <c r="K31" t="s">
        <v>72</v>
      </c>
      <c r="M31">
        <v>3951.04</v>
      </c>
      <c r="N31">
        <v>88</v>
      </c>
      <c r="O31">
        <v>993</v>
      </c>
      <c r="P31" s="109">
        <v>0.0745216515609265</v>
      </c>
      <c r="Q31" s="110">
        <v>53.3924324324324</v>
      </c>
      <c r="R31">
        <v>74</v>
      </c>
    </row>
    <row r="32" hidden="1" spans="1:18">
      <c r="A32" s="107">
        <v>587405880719</v>
      </c>
      <c r="B32" s="108" t="s">
        <v>79</v>
      </c>
      <c r="C32" s="108">
        <v>61922.65</v>
      </c>
      <c r="D32" s="108">
        <v>603</v>
      </c>
      <c r="E32" s="108">
        <v>4901</v>
      </c>
      <c r="F32" s="11">
        <v>0.107937155682514</v>
      </c>
      <c r="G32" s="12">
        <v>117.056049149338</v>
      </c>
      <c r="H32" s="108">
        <v>529</v>
      </c>
      <c r="J32" s="5">
        <v>599148365406</v>
      </c>
      <c r="K32" t="s">
        <v>73</v>
      </c>
      <c r="M32">
        <v>40379.66</v>
      </c>
      <c r="N32">
        <v>950</v>
      </c>
      <c r="O32">
        <v>12338</v>
      </c>
      <c r="P32" s="109">
        <v>0.0662992381261144</v>
      </c>
      <c r="Q32" s="110">
        <v>49.3638875305624</v>
      </c>
      <c r="R32">
        <v>818</v>
      </c>
    </row>
    <row r="33" hidden="1" spans="1:18">
      <c r="A33" s="107">
        <v>42759737847</v>
      </c>
      <c r="B33" s="108" t="s">
        <v>39</v>
      </c>
      <c r="C33" s="108">
        <v>60036.21</v>
      </c>
      <c r="D33" s="108">
        <v>1086</v>
      </c>
      <c r="E33" s="108">
        <v>7608</v>
      </c>
      <c r="F33" s="11">
        <v>0.079521556256572</v>
      </c>
      <c r="G33" s="12">
        <v>99.2334049586777</v>
      </c>
      <c r="H33" s="108">
        <v>605</v>
      </c>
      <c r="J33" s="5">
        <v>524754970729</v>
      </c>
      <c r="K33" t="s">
        <v>74</v>
      </c>
      <c r="M33">
        <v>11086.42</v>
      </c>
      <c r="N33">
        <v>302</v>
      </c>
      <c r="O33">
        <v>3154</v>
      </c>
      <c r="P33" s="109">
        <v>0.0605580215599239</v>
      </c>
      <c r="Q33" s="110">
        <v>58.0440837696335</v>
      </c>
      <c r="R33">
        <v>191</v>
      </c>
    </row>
    <row r="34" hidden="1" spans="1:18">
      <c r="A34" s="107">
        <v>538305797734</v>
      </c>
      <c r="B34" s="108" t="s">
        <v>103</v>
      </c>
      <c r="C34" s="108">
        <v>54363.96</v>
      </c>
      <c r="D34" s="108">
        <v>471</v>
      </c>
      <c r="E34" s="108">
        <v>1844</v>
      </c>
      <c r="F34" s="11">
        <v>0.200650759219089</v>
      </c>
      <c r="G34" s="12">
        <v>146.929621621622</v>
      </c>
      <c r="H34" s="108">
        <v>370</v>
      </c>
      <c r="J34" s="5">
        <v>562374577568</v>
      </c>
      <c r="K34" t="s">
        <v>75</v>
      </c>
      <c r="M34">
        <v>17444.66</v>
      </c>
      <c r="N34">
        <v>341</v>
      </c>
      <c r="O34">
        <v>1893</v>
      </c>
      <c r="P34" s="109">
        <v>0.145800316957211</v>
      </c>
      <c r="Q34" s="110">
        <v>63.2052898550725</v>
      </c>
      <c r="R34">
        <v>276</v>
      </c>
    </row>
    <row r="35" hidden="1" spans="1:18">
      <c r="A35" s="107">
        <v>564135111481</v>
      </c>
      <c r="B35" s="108" t="s">
        <v>58</v>
      </c>
      <c r="C35" s="108">
        <v>47700.06</v>
      </c>
      <c r="D35" s="108">
        <v>413</v>
      </c>
      <c r="E35" s="108">
        <v>1194</v>
      </c>
      <c r="F35" s="11">
        <v>0.188442211055276</v>
      </c>
      <c r="G35" s="12">
        <v>212.000266666667</v>
      </c>
      <c r="H35" s="108">
        <v>225</v>
      </c>
      <c r="J35" s="5">
        <v>621584076904</v>
      </c>
      <c r="K35" t="s">
        <v>105</v>
      </c>
      <c r="M35">
        <v>0</v>
      </c>
      <c r="N35">
        <v>0</v>
      </c>
      <c r="O35">
        <v>0</v>
      </c>
      <c r="P35">
        <v>0</v>
      </c>
      <c r="Q35" s="110" t="e">
        <v>#DIV/0!</v>
      </c>
      <c r="R35">
        <v>0</v>
      </c>
    </row>
    <row r="36" hidden="1" spans="1:18">
      <c r="A36" s="107">
        <v>569909827792</v>
      </c>
      <c r="B36" s="108" t="s">
        <v>62</v>
      </c>
      <c r="C36" s="108">
        <v>45259.89</v>
      </c>
      <c r="D36" s="108">
        <v>1929</v>
      </c>
      <c r="E36" s="108">
        <v>4023</v>
      </c>
      <c r="F36" s="11">
        <v>0.151628138205319</v>
      </c>
      <c r="G36" s="12">
        <v>74.1965409836066</v>
      </c>
      <c r="H36" s="108">
        <v>610</v>
      </c>
      <c r="J36" s="5">
        <v>624636128578</v>
      </c>
      <c r="K36" t="s">
        <v>106</v>
      </c>
      <c r="M36">
        <v>0</v>
      </c>
      <c r="N36">
        <v>0</v>
      </c>
      <c r="O36">
        <v>0</v>
      </c>
      <c r="P36">
        <v>0</v>
      </c>
      <c r="Q36" s="110" t="e">
        <v>#DIV/0!</v>
      </c>
      <c r="R36">
        <v>0</v>
      </c>
    </row>
    <row r="37" hidden="1" spans="1:18">
      <c r="A37" s="107">
        <v>559325430280</v>
      </c>
      <c r="B37" s="108" t="s">
        <v>243</v>
      </c>
      <c r="C37" s="108">
        <v>44869.38</v>
      </c>
      <c r="D37" s="108">
        <v>1498</v>
      </c>
      <c r="E37" s="108">
        <v>2421</v>
      </c>
      <c r="F37" s="11">
        <v>0.274679884345312</v>
      </c>
      <c r="G37" s="12">
        <v>67.4727518796992</v>
      </c>
      <c r="H37" s="108">
        <v>665</v>
      </c>
      <c r="J37" s="5">
        <v>589377945837</v>
      </c>
      <c r="K37" t="s">
        <v>15</v>
      </c>
      <c r="M37">
        <v>58340.76</v>
      </c>
      <c r="N37">
        <v>1789</v>
      </c>
      <c r="O37">
        <v>16641</v>
      </c>
      <c r="P37" s="109">
        <v>0.0882759449552311</v>
      </c>
      <c r="Q37" s="110">
        <v>39.7146085772634</v>
      </c>
      <c r="R37">
        <v>1469</v>
      </c>
    </row>
    <row r="38" hidden="1" spans="1:18">
      <c r="A38" s="107">
        <v>587409020085</v>
      </c>
      <c r="B38" s="108" t="s">
        <v>87</v>
      </c>
      <c r="C38" s="108">
        <v>44051.7</v>
      </c>
      <c r="D38" s="108">
        <v>443</v>
      </c>
      <c r="E38" s="108">
        <v>4943</v>
      </c>
      <c r="F38" s="11">
        <v>0.079101760064738</v>
      </c>
      <c r="G38" s="12">
        <v>112.664194373402</v>
      </c>
      <c r="H38" s="108">
        <v>391</v>
      </c>
      <c r="J38" s="5">
        <v>562674596108</v>
      </c>
      <c r="K38" t="s">
        <v>17</v>
      </c>
      <c r="M38">
        <v>27508.87</v>
      </c>
      <c r="N38">
        <v>750</v>
      </c>
      <c r="O38">
        <v>4359</v>
      </c>
      <c r="P38" s="109">
        <v>0.117687543014453</v>
      </c>
      <c r="Q38" s="110">
        <v>53.6235282651072</v>
      </c>
      <c r="R38">
        <v>513</v>
      </c>
    </row>
    <row r="39" hidden="1" spans="1:18">
      <c r="A39" s="107">
        <v>538312709167</v>
      </c>
      <c r="B39" s="108" t="s">
        <v>88</v>
      </c>
      <c r="C39" s="108">
        <v>43395.03</v>
      </c>
      <c r="D39" s="108">
        <v>380</v>
      </c>
      <c r="E39" s="108">
        <v>3012</v>
      </c>
      <c r="F39" s="11">
        <v>0.110889774236388</v>
      </c>
      <c r="G39" s="12">
        <v>129.925239520958</v>
      </c>
      <c r="H39" s="108">
        <v>334</v>
      </c>
      <c r="J39" s="5">
        <v>596986065929</v>
      </c>
      <c r="K39" t="s">
        <v>19</v>
      </c>
      <c r="M39">
        <v>7300.67</v>
      </c>
      <c r="N39">
        <v>210</v>
      </c>
      <c r="O39">
        <v>1906</v>
      </c>
      <c r="P39" s="109">
        <v>0.0918153200419727</v>
      </c>
      <c r="Q39" s="110">
        <v>41.7181142857143</v>
      </c>
      <c r="R39">
        <v>175</v>
      </c>
    </row>
    <row r="40" hidden="1" spans="1:18">
      <c r="A40" s="107">
        <v>583643847514</v>
      </c>
      <c r="B40" s="108" t="s">
        <v>92</v>
      </c>
      <c r="C40" s="108">
        <v>41934.42</v>
      </c>
      <c r="D40" s="108">
        <v>960</v>
      </c>
      <c r="E40" s="108">
        <v>2569</v>
      </c>
      <c r="F40" s="11">
        <v>0.194628260023355</v>
      </c>
      <c r="G40" s="12">
        <v>83.86884</v>
      </c>
      <c r="H40" s="108">
        <v>500</v>
      </c>
      <c r="J40" s="5">
        <v>589851591771</v>
      </c>
      <c r="K40" t="s">
        <v>64</v>
      </c>
      <c r="M40">
        <v>10906.39</v>
      </c>
      <c r="N40">
        <v>261</v>
      </c>
      <c r="O40">
        <v>1747</v>
      </c>
      <c r="P40" s="109">
        <v>0.131654264453349</v>
      </c>
      <c r="Q40" s="110">
        <v>47.4190869565217</v>
      </c>
      <c r="R40">
        <v>230</v>
      </c>
    </row>
    <row r="41" hidden="1" spans="1:18">
      <c r="A41" s="107">
        <v>538307169296</v>
      </c>
      <c r="B41" s="108" t="s">
        <v>93</v>
      </c>
      <c r="C41" s="108">
        <v>40310.11</v>
      </c>
      <c r="D41" s="108">
        <v>476</v>
      </c>
      <c r="E41" s="108">
        <v>1742</v>
      </c>
      <c r="F41" s="11">
        <v>0.233065442020666</v>
      </c>
      <c r="G41" s="12">
        <v>99.2859852216749</v>
      </c>
      <c r="H41" s="108">
        <v>406</v>
      </c>
      <c r="J41" s="5">
        <v>592889713507</v>
      </c>
      <c r="K41" t="s">
        <v>70</v>
      </c>
      <c r="M41">
        <v>6452.86</v>
      </c>
      <c r="N41">
        <v>167</v>
      </c>
      <c r="O41">
        <v>2762</v>
      </c>
      <c r="P41" s="109">
        <v>0.054308472121651</v>
      </c>
      <c r="Q41" s="110">
        <v>43.0190666666667</v>
      </c>
      <c r="R41">
        <v>150</v>
      </c>
    </row>
    <row r="42" hidden="1" spans="1:18">
      <c r="A42" s="107">
        <v>538354076404</v>
      </c>
      <c r="B42" s="108" t="s">
        <v>90</v>
      </c>
      <c r="C42" s="108">
        <v>38168.29</v>
      </c>
      <c r="D42" s="108">
        <v>441</v>
      </c>
      <c r="E42" s="108">
        <v>4391</v>
      </c>
      <c r="F42" s="11">
        <v>0.0915508995672967</v>
      </c>
      <c r="G42" s="12">
        <v>94.9459950248756</v>
      </c>
      <c r="H42" s="108">
        <v>402</v>
      </c>
      <c r="J42" s="5">
        <v>573035985548</v>
      </c>
      <c r="K42" t="s">
        <v>77</v>
      </c>
      <c r="M42">
        <v>97832.01</v>
      </c>
      <c r="N42">
        <v>2710</v>
      </c>
      <c r="O42">
        <v>7541</v>
      </c>
      <c r="P42" s="109">
        <v>0.270786367855722</v>
      </c>
      <c r="Q42" s="110">
        <v>47.9098971596474</v>
      </c>
      <c r="R42">
        <v>2042</v>
      </c>
    </row>
    <row r="43" hidden="1" spans="1:18">
      <c r="A43" s="107">
        <v>621584076904</v>
      </c>
      <c r="B43" s="108" t="s">
        <v>105</v>
      </c>
      <c r="C43" s="108">
        <v>34135.75</v>
      </c>
      <c r="D43" s="108">
        <v>616</v>
      </c>
      <c r="E43" s="108">
        <v>10808</v>
      </c>
      <c r="F43" s="11">
        <v>0.0310880829015544</v>
      </c>
      <c r="G43" s="12">
        <v>101.594494047619</v>
      </c>
      <c r="H43" s="108">
        <v>336</v>
      </c>
      <c r="J43" s="5">
        <v>628767299363</v>
      </c>
      <c r="K43" t="s">
        <v>523</v>
      </c>
      <c r="M43">
        <v>0</v>
      </c>
      <c r="N43">
        <v>0</v>
      </c>
      <c r="O43">
        <v>0</v>
      </c>
      <c r="P43" s="109" t="e">
        <v>#DIV/0!</v>
      </c>
      <c r="Q43" s="110" t="e">
        <v>#DIV/0!</v>
      </c>
      <c r="R43">
        <v>0</v>
      </c>
    </row>
    <row r="44" hidden="1" spans="1:18">
      <c r="A44" s="107">
        <v>563835009431</v>
      </c>
      <c r="B44" s="108" t="s">
        <v>53</v>
      </c>
      <c r="C44" s="108">
        <v>29430.43</v>
      </c>
      <c r="D44" s="108">
        <v>407</v>
      </c>
      <c r="E44" s="108">
        <v>1736</v>
      </c>
      <c r="F44" s="11">
        <v>0.181451612903226</v>
      </c>
      <c r="G44" s="12">
        <v>93.4299365079365</v>
      </c>
      <c r="H44" s="108">
        <v>315</v>
      </c>
      <c r="J44" s="5">
        <v>577184412748</v>
      </c>
      <c r="K44" t="s">
        <v>11</v>
      </c>
      <c r="M44">
        <v>60966.59</v>
      </c>
      <c r="N44">
        <v>1593</v>
      </c>
      <c r="O44">
        <v>13990</v>
      </c>
      <c r="P44" s="109">
        <v>0.0789135096497498</v>
      </c>
      <c r="Q44" s="110">
        <v>55.2233605072464</v>
      </c>
      <c r="R44">
        <v>1104</v>
      </c>
    </row>
    <row r="45" hidden="1" spans="1:18">
      <c r="A45" s="107">
        <v>535688693680</v>
      </c>
      <c r="B45" s="108" t="s">
        <v>52</v>
      </c>
      <c r="C45" s="108">
        <v>28863.23</v>
      </c>
      <c r="D45" s="108">
        <v>410</v>
      </c>
      <c r="E45" s="108">
        <v>3506</v>
      </c>
      <c r="F45" s="11">
        <v>0.076155162578437</v>
      </c>
      <c r="G45" s="12">
        <v>108.101985018727</v>
      </c>
      <c r="H45" s="108">
        <v>267</v>
      </c>
      <c r="J45" s="5">
        <v>574520036128</v>
      </c>
      <c r="K45" t="s">
        <v>91</v>
      </c>
      <c r="M45">
        <v>43794.34</v>
      </c>
      <c r="N45">
        <v>1137</v>
      </c>
      <c r="O45">
        <v>5705</v>
      </c>
      <c r="P45" s="109">
        <v>0.127081507449606</v>
      </c>
      <c r="Q45" s="110">
        <v>60.4059862068966</v>
      </c>
      <c r="R45">
        <v>725</v>
      </c>
    </row>
    <row r="46" hidden="1" spans="1:18">
      <c r="A46" s="107">
        <v>562674596108</v>
      </c>
      <c r="B46" s="108" t="s">
        <v>17</v>
      </c>
      <c r="C46" s="108">
        <v>26754.82</v>
      </c>
      <c r="D46" s="108">
        <v>828</v>
      </c>
      <c r="E46" s="108">
        <v>1404</v>
      </c>
      <c r="F46" s="11">
        <v>0.264245014245014</v>
      </c>
      <c r="G46" s="12">
        <v>72.1154177897574</v>
      </c>
      <c r="H46" s="108">
        <v>371</v>
      </c>
      <c r="J46" s="5">
        <v>602881179663</v>
      </c>
      <c r="K46" t="s">
        <v>69</v>
      </c>
      <c r="M46">
        <v>0</v>
      </c>
      <c r="N46">
        <v>0</v>
      </c>
      <c r="O46">
        <v>0</v>
      </c>
      <c r="P46" s="109" t="e">
        <v>#DIV/0!</v>
      </c>
      <c r="Q46" s="110" t="e">
        <v>#DIV/0!</v>
      </c>
      <c r="R46">
        <v>0</v>
      </c>
    </row>
    <row r="47" hidden="1" spans="1:18">
      <c r="A47" s="107">
        <v>559686121121</v>
      </c>
      <c r="B47" s="108" t="s">
        <v>76</v>
      </c>
      <c r="C47" s="108">
        <v>26610.09</v>
      </c>
      <c r="D47" s="108">
        <v>232</v>
      </c>
      <c r="E47" s="108">
        <v>1044</v>
      </c>
      <c r="F47" s="11">
        <v>0.14463601532567</v>
      </c>
      <c r="G47" s="12">
        <v>176.225761589404</v>
      </c>
      <c r="H47" s="108">
        <v>151</v>
      </c>
      <c r="J47" s="5">
        <v>528047181291</v>
      </c>
      <c r="K47" t="s">
        <v>82</v>
      </c>
      <c r="M47">
        <v>5845.34</v>
      </c>
      <c r="N47">
        <v>128</v>
      </c>
      <c r="O47">
        <v>322</v>
      </c>
      <c r="P47" s="109">
        <v>0.18944099378882</v>
      </c>
      <c r="Q47" s="110">
        <v>95.8252459016393</v>
      </c>
      <c r="R47">
        <v>61</v>
      </c>
    </row>
    <row r="48" hidden="1" spans="1:18">
      <c r="A48" s="107">
        <v>528033190141</v>
      </c>
      <c r="B48" s="108" t="s">
        <v>84</v>
      </c>
      <c r="C48" s="108">
        <v>25745.56</v>
      </c>
      <c r="D48" s="108">
        <v>576</v>
      </c>
      <c r="E48" s="108">
        <v>1792</v>
      </c>
      <c r="F48" s="11">
        <v>0.23046875</v>
      </c>
      <c r="G48" s="12">
        <v>62.3379176755448</v>
      </c>
      <c r="H48" s="108">
        <v>413</v>
      </c>
      <c r="J48" s="5">
        <v>601890751194</v>
      </c>
      <c r="K48" t="s">
        <v>67</v>
      </c>
      <c r="M48">
        <v>0</v>
      </c>
      <c r="N48">
        <v>0</v>
      </c>
      <c r="O48">
        <v>0</v>
      </c>
      <c r="P48" s="109" t="e">
        <v>#DIV/0!</v>
      </c>
      <c r="Q48" s="110" t="e">
        <v>#DIV/0!</v>
      </c>
      <c r="R48">
        <v>0</v>
      </c>
    </row>
    <row r="49" hidden="1" spans="1:18">
      <c r="A49" s="107">
        <v>599148365406</v>
      </c>
      <c r="B49" s="108" t="s">
        <v>73</v>
      </c>
      <c r="C49" s="108">
        <v>25580.36</v>
      </c>
      <c r="D49" s="108">
        <v>593</v>
      </c>
      <c r="E49" s="108">
        <v>1689</v>
      </c>
      <c r="F49" s="11">
        <v>0.237418590882179</v>
      </c>
      <c r="G49" s="12">
        <v>63.791421446384</v>
      </c>
      <c r="H49" s="108">
        <v>401</v>
      </c>
      <c r="J49" s="5">
        <v>604021319220</v>
      </c>
      <c r="K49" t="s">
        <v>13</v>
      </c>
      <c r="M49">
        <v>1506.13</v>
      </c>
      <c r="N49">
        <v>22</v>
      </c>
      <c r="O49">
        <v>327</v>
      </c>
      <c r="P49" s="109">
        <v>0.0642201834862385</v>
      </c>
      <c r="Q49" s="110">
        <v>71.7204761904762</v>
      </c>
      <c r="R49">
        <v>21</v>
      </c>
    </row>
    <row r="50" hidden="1" spans="1:18">
      <c r="A50" s="107">
        <v>525048016525</v>
      </c>
      <c r="B50" s="108" t="s">
        <v>340</v>
      </c>
      <c r="C50" s="108">
        <v>25007.1</v>
      </c>
      <c r="D50" s="108">
        <v>1296</v>
      </c>
      <c r="E50" s="108">
        <v>3886</v>
      </c>
      <c r="F50" s="11">
        <v>0.16237776634071</v>
      </c>
      <c r="G50" s="12">
        <v>39.6309033280507</v>
      </c>
      <c r="H50" s="108">
        <v>631</v>
      </c>
      <c r="J50" s="5">
        <v>539325022308</v>
      </c>
      <c r="K50" t="s">
        <v>46</v>
      </c>
      <c r="M50">
        <v>55773.66</v>
      </c>
      <c r="N50">
        <v>747</v>
      </c>
      <c r="O50">
        <v>4305</v>
      </c>
      <c r="P50" s="109">
        <v>0.145180023228804</v>
      </c>
      <c r="Q50" s="110">
        <v>89.237856</v>
      </c>
      <c r="R50">
        <v>625</v>
      </c>
    </row>
    <row r="51" hidden="1" spans="1:18">
      <c r="A51" s="107">
        <v>592049049728</v>
      </c>
      <c r="B51" s="108" t="s">
        <v>54</v>
      </c>
      <c r="C51" s="108">
        <v>22934.05</v>
      </c>
      <c r="D51" s="108">
        <v>518</v>
      </c>
      <c r="E51" s="108">
        <v>2342</v>
      </c>
      <c r="F51" s="11">
        <v>0.133646456020495</v>
      </c>
      <c r="G51" s="12">
        <v>73.2717252396166</v>
      </c>
      <c r="H51" s="108">
        <v>313</v>
      </c>
      <c r="J51" s="5">
        <v>538263950177</v>
      </c>
      <c r="K51" t="s">
        <v>104</v>
      </c>
      <c r="M51">
        <v>304723.51</v>
      </c>
      <c r="N51">
        <v>2179</v>
      </c>
      <c r="O51">
        <v>14691</v>
      </c>
      <c r="P51" s="109">
        <v>0.138860526853175</v>
      </c>
      <c r="Q51" s="110">
        <v>149.374269607843</v>
      </c>
      <c r="R51">
        <v>2040</v>
      </c>
    </row>
    <row r="52" hidden="1" spans="1:18">
      <c r="A52" s="107">
        <v>599279018544</v>
      </c>
      <c r="B52" s="108" t="s">
        <v>60</v>
      </c>
      <c r="C52" s="108">
        <v>20421.5</v>
      </c>
      <c r="D52" s="108">
        <v>524</v>
      </c>
      <c r="E52" s="108">
        <v>2358</v>
      </c>
      <c r="F52" s="11">
        <v>0.0932994062765055</v>
      </c>
      <c r="G52" s="12">
        <v>92.825</v>
      </c>
      <c r="H52" s="108">
        <v>220</v>
      </c>
      <c r="J52" s="5">
        <v>541918489832</v>
      </c>
      <c r="K52" t="s">
        <v>102</v>
      </c>
      <c r="M52">
        <v>5455.62</v>
      </c>
      <c r="N52">
        <v>141</v>
      </c>
      <c r="O52">
        <v>973</v>
      </c>
      <c r="P52" s="109">
        <v>0.119218910585817</v>
      </c>
      <c r="Q52" s="110">
        <v>47.0312068965517</v>
      </c>
      <c r="R52">
        <v>116</v>
      </c>
    </row>
    <row r="53" hidden="1" spans="1:18">
      <c r="A53" s="107">
        <v>541918489832</v>
      </c>
      <c r="B53" s="108" t="s">
        <v>102</v>
      </c>
      <c r="C53" s="108">
        <v>19930.62</v>
      </c>
      <c r="D53" s="108">
        <v>498</v>
      </c>
      <c r="E53" s="108">
        <v>1463</v>
      </c>
      <c r="F53" s="11">
        <v>0.217361585782638</v>
      </c>
      <c r="G53" s="12">
        <v>62.6749056603774</v>
      </c>
      <c r="H53" s="108">
        <v>318</v>
      </c>
      <c r="J53" s="5">
        <v>538349196723</v>
      </c>
      <c r="K53" t="s">
        <v>89</v>
      </c>
      <c r="M53">
        <v>56051.01</v>
      </c>
      <c r="N53">
        <v>387</v>
      </c>
      <c r="O53">
        <v>2455</v>
      </c>
      <c r="P53" s="109">
        <v>0.134419551934827</v>
      </c>
      <c r="Q53" s="110">
        <v>169.851545454545</v>
      </c>
      <c r="R53">
        <v>330</v>
      </c>
    </row>
    <row r="54" hidden="1" spans="1:18">
      <c r="A54" s="107">
        <v>526145930115</v>
      </c>
      <c r="B54" s="108" t="s">
        <v>51</v>
      </c>
      <c r="C54" s="108">
        <v>19371.12</v>
      </c>
      <c r="D54" s="108">
        <v>304</v>
      </c>
      <c r="E54" s="108">
        <v>1676</v>
      </c>
      <c r="F54" s="11">
        <v>0.103221957040573</v>
      </c>
      <c r="G54" s="12">
        <v>111.971791907514</v>
      </c>
      <c r="H54" s="108">
        <v>173</v>
      </c>
      <c r="J54" s="5">
        <v>538305797734</v>
      </c>
      <c r="K54" t="s">
        <v>103</v>
      </c>
      <c r="M54">
        <v>121175.21</v>
      </c>
      <c r="N54">
        <v>923</v>
      </c>
      <c r="O54">
        <v>6335</v>
      </c>
      <c r="P54" s="109">
        <v>0.127861089187056</v>
      </c>
      <c r="Q54" s="110">
        <v>149.599024691358</v>
      </c>
      <c r="R54">
        <v>810</v>
      </c>
    </row>
    <row r="55" hidden="1" spans="1:18">
      <c r="A55" s="107">
        <v>538192543595</v>
      </c>
      <c r="B55" s="108" t="s">
        <v>97</v>
      </c>
      <c r="C55" s="108">
        <v>16177.19</v>
      </c>
      <c r="D55" s="108">
        <v>126</v>
      </c>
      <c r="E55" s="108">
        <v>1531</v>
      </c>
      <c r="F55" s="11">
        <v>0.0705421293272371</v>
      </c>
      <c r="G55" s="12">
        <v>149.788796296296</v>
      </c>
      <c r="H55" s="108">
        <v>108</v>
      </c>
      <c r="J55" s="5">
        <v>538266122146</v>
      </c>
      <c r="K55" t="s">
        <v>94</v>
      </c>
      <c r="M55">
        <v>11444.07</v>
      </c>
      <c r="N55">
        <v>125</v>
      </c>
      <c r="O55">
        <v>277</v>
      </c>
      <c r="P55" s="109">
        <v>0.184115523465704</v>
      </c>
      <c r="Q55" s="110">
        <v>224.393529411765</v>
      </c>
      <c r="R55">
        <v>51</v>
      </c>
    </row>
    <row r="56" hidden="1" spans="1:18">
      <c r="A56" s="107">
        <v>527678427514</v>
      </c>
      <c r="B56" s="108" t="s">
        <v>81</v>
      </c>
      <c r="C56" s="108">
        <v>15136.83</v>
      </c>
      <c r="D56" s="108">
        <v>416</v>
      </c>
      <c r="E56" s="108">
        <v>1269</v>
      </c>
      <c r="F56" s="11">
        <v>0.168636721828211</v>
      </c>
      <c r="G56" s="12">
        <v>70.7328504672897</v>
      </c>
      <c r="H56" s="108">
        <v>214</v>
      </c>
      <c r="J56" s="5">
        <v>528033190141</v>
      </c>
      <c r="K56" t="s">
        <v>84</v>
      </c>
      <c r="M56">
        <v>1320.86</v>
      </c>
      <c r="N56">
        <v>30</v>
      </c>
      <c r="O56">
        <v>264</v>
      </c>
      <c r="P56" s="109">
        <v>0.0492424242424242</v>
      </c>
      <c r="Q56" s="110">
        <v>101.604615384615</v>
      </c>
      <c r="R56">
        <v>13</v>
      </c>
    </row>
    <row r="57" hidden="1" spans="1:18">
      <c r="A57" s="107">
        <v>596986065929</v>
      </c>
      <c r="B57" s="108" t="s">
        <v>19</v>
      </c>
      <c r="C57" s="108">
        <v>12523.24</v>
      </c>
      <c r="D57" s="108">
        <v>414</v>
      </c>
      <c r="E57" s="108">
        <v>1725</v>
      </c>
      <c r="F57" s="11">
        <v>0.129275362318841</v>
      </c>
      <c r="G57" s="12">
        <v>56.1580269058296</v>
      </c>
      <c r="H57" s="108">
        <v>223</v>
      </c>
      <c r="J57" s="5">
        <v>554217085959</v>
      </c>
      <c r="K57" t="s">
        <v>85</v>
      </c>
      <c r="M57">
        <v>6559.4</v>
      </c>
      <c r="N57">
        <v>150</v>
      </c>
      <c r="O57">
        <v>606</v>
      </c>
      <c r="P57" s="109">
        <v>0.118811881188119</v>
      </c>
      <c r="Q57" s="110">
        <v>91.1027777777778</v>
      </c>
      <c r="R57">
        <v>72</v>
      </c>
    </row>
    <row r="58" hidden="1" spans="1:18">
      <c r="A58" s="107">
        <v>521804256985</v>
      </c>
      <c r="B58" s="108" t="s">
        <v>43</v>
      </c>
      <c r="C58" s="108">
        <v>12442.19</v>
      </c>
      <c r="D58" s="108">
        <v>236</v>
      </c>
      <c r="E58" s="108">
        <v>3769</v>
      </c>
      <c r="F58" s="11">
        <v>0.0395330326346511</v>
      </c>
      <c r="G58" s="12">
        <v>83.5046308724832</v>
      </c>
      <c r="H58" s="108">
        <v>149</v>
      </c>
      <c r="J58" s="5">
        <v>527719726342</v>
      </c>
      <c r="K58" t="s">
        <v>86</v>
      </c>
      <c r="M58">
        <v>3219.58</v>
      </c>
      <c r="N58">
        <v>53</v>
      </c>
      <c r="O58">
        <v>384</v>
      </c>
      <c r="P58" s="109">
        <v>0.109375</v>
      </c>
      <c r="Q58" s="110">
        <v>76.6566666666667</v>
      </c>
      <c r="R58">
        <v>42</v>
      </c>
    </row>
    <row r="59" hidden="1" spans="1:18">
      <c r="A59" s="107">
        <v>538927350752</v>
      </c>
      <c r="B59" s="108" t="s">
        <v>72</v>
      </c>
      <c r="C59" s="108">
        <v>10959.59</v>
      </c>
      <c r="D59" s="108">
        <v>269</v>
      </c>
      <c r="E59" s="108">
        <v>1452</v>
      </c>
      <c r="F59" s="11">
        <v>0.128099173553719</v>
      </c>
      <c r="G59" s="12">
        <v>58.9225268817204</v>
      </c>
      <c r="H59" s="108">
        <v>186</v>
      </c>
      <c r="J59" s="5">
        <v>587409020085</v>
      </c>
      <c r="K59" t="s">
        <v>87</v>
      </c>
      <c r="M59">
        <v>20325.57</v>
      </c>
      <c r="N59">
        <v>193</v>
      </c>
      <c r="O59">
        <v>2446</v>
      </c>
      <c r="P59" s="109">
        <v>0.0670482420278005</v>
      </c>
      <c r="Q59" s="110">
        <v>123.936402439024</v>
      </c>
      <c r="R59">
        <v>164</v>
      </c>
    </row>
    <row r="60" hidden="1" spans="1:18">
      <c r="A60" s="107">
        <v>604021319220</v>
      </c>
      <c r="B60" s="108" t="s">
        <v>13</v>
      </c>
      <c r="C60" s="108">
        <v>10664.59</v>
      </c>
      <c r="D60" s="108">
        <v>181</v>
      </c>
      <c r="E60" s="108">
        <v>1048</v>
      </c>
      <c r="F60" s="11">
        <v>0.114503816793893</v>
      </c>
      <c r="G60" s="12">
        <v>88.8715833333333</v>
      </c>
      <c r="H60" s="108">
        <v>120</v>
      </c>
      <c r="J60" s="5">
        <v>538312709167</v>
      </c>
      <c r="K60" t="s">
        <v>88</v>
      </c>
      <c r="M60">
        <v>129272.96</v>
      </c>
      <c r="N60">
        <v>1056</v>
      </c>
      <c r="O60">
        <v>7248</v>
      </c>
      <c r="P60" s="109">
        <v>0.137831125827815</v>
      </c>
      <c r="Q60" s="110">
        <v>129.402362362362</v>
      </c>
      <c r="R60">
        <v>999</v>
      </c>
    </row>
    <row r="61" hidden="1" spans="1:18">
      <c r="A61" s="107">
        <v>524754970729</v>
      </c>
      <c r="B61" s="108" t="s">
        <v>74</v>
      </c>
      <c r="C61" s="108">
        <v>9114.65</v>
      </c>
      <c r="D61" s="108">
        <v>270</v>
      </c>
      <c r="E61" s="108">
        <v>2412</v>
      </c>
      <c r="F61" s="11">
        <v>0.0630182421227197</v>
      </c>
      <c r="G61" s="12">
        <v>59.9648026315789</v>
      </c>
      <c r="H61" s="108">
        <v>152</v>
      </c>
      <c r="J61" s="5">
        <v>538354076404</v>
      </c>
      <c r="K61" t="s">
        <v>90</v>
      </c>
      <c r="M61">
        <v>63940.11</v>
      </c>
      <c r="N61">
        <v>752</v>
      </c>
      <c r="O61">
        <v>5114</v>
      </c>
      <c r="P61" s="109">
        <v>0.121626906531091</v>
      </c>
      <c r="Q61" s="110">
        <v>102.797604501608</v>
      </c>
      <c r="R61">
        <v>622</v>
      </c>
    </row>
    <row r="62" hidden="1" spans="1:18">
      <c r="A62" s="107">
        <v>592889713507</v>
      </c>
      <c r="B62" s="108" t="s">
        <v>70</v>
      </c>
      <c r="C62" s="108">
        <v>4946.55</v>
      </c>
      <c r="D62" s="108">
        <v>135</v>
      </c>
      <c r="E62" s="108">
        <v>579</v>
      </c>
      <c r="F62" s="11">
        <v>0.143350604490501</v>
      </c>
      <c r="G62" s="12">
        <v>59.5969879518072</v>
      </c>
      <c r="H62" s="108">
        <v>83</v>
      </c>
      <c r="J62" s="5">
        <v>583643847514</v>
      </c>
      <c r="K62" t="s">
        <v>92</v>
      </c>
      <c r="M62">
        <v>33516.94</v>
      </c>
      <c r="N62">
        <v>750</v>
      </c>
      <c r="O62">
        <v>2826</v>
      </c>
      <c r="P62" s="109">
        <v>0.164189667374381</v>
      </c>
      <c r="Q62" s="110">
        <v>72.2347844827586</v>
      </c>
      <c r="R62">
        <v>464</v>
      </c>
    </row>
    <row r="63" hidden="1" spans="1:18">
      <c r="A63" s="107">
        <v>527183564590</v>
      </c>
      <c r="B63" s="108" t="s">
        <v>101</v>
      </c>
      <c r="C63" s="108">
        <v>4635.96</v>
      </c>
      <c r="D63" s="108">
        <v>77</v>
      </c>
      <c r="E63" s="108">
        <v>681</v>
      </c>
      <c r="F63" s="11">
        <v>0.0734214390602056</v>
      </c>
      <c r="G63" s="12">
        <v>92.7192</v>
      </c>
      <c r="H63" s="108">
        <v>50</v>
      </c>
      <c r="J63" s="5">
        <v>538307169296</v>
      </c>
      <c r="K63" t="s">
        <v>93</v>
      </c>
      <c r="M63">
        <v>22977.56</v>
      </c>
      <c r="N63">
        <v>238</v>
      </c>
      <c r="O63">
        <v>1403</v>
      </c>
      <c r="P63" s="109">
        <v>0.126870990734141</v>
      </c>
      <c r="Q63" s="110">
        <v>129.087415730337</v>
      </c>
      <c r="R63">
        <v>178</v>
      </c>
    </row>
    <row r="64" hidden="1" spans="1:18">
      <c r="A64" s="107">
        <v>632083172612</v>
      </c>
      <c r="B64" s="108" t="s">
        <v>566</v>
      </c>
      <c r="C64" s="108">
        <v>4562.13</v>
      </c>
      <c r="D64" s="108">
        <v>106</v>
      </c>
      <c r="E64" s="108">
        <v>161</v>
      </c>
      <c r="F64" s="11">
        <v>0.229813664596273</v>
      </c>
      <c r="G64" s="12">
        <v>123.300810810811</v>
      </c>
      <c r="H64" s="108">
        <v>37</v>
      </c>
      <c r="J64" s="5">
        <v>527990475963</v>
      </c>
      <c r="K64" t="s">
        <v>95</v>
      </c>
      <c r="M64">
        <v>45937.63</v>
      </c>
      <c r="N64">
        <v>816</v>
      </c>
      <c r="O64">
        <v>4244</v>
      </c>
      <c r="P64" s="109">
        <v>0.151979264844486</v>
      </c>
      <c r="Q64" s="110">
        <v>71.2211317829457</v>
      </c>
      <c r="R64">
        <v>645</v>
      </c>
    </row>
    <row r="65" hidden="1" spans="1:18">
      <c r="A65" s="107">
        <v>527719726342</v>
      </c>
      <c r="B65" s="108" t="s">
        <v>86</v>
      </c>
      <c r="C65" s="108">
        <v>4462.88</v>
      </c>
      <c r="D65" s="108">
        <v>77</v>
      </c>
      <c r="E65" s="108">
        <v>184</v>
      </c>
      <c r="F65" s="11">
        <v>0.217391304347826</v>
      </c>
      <c r="G65" s="12">
        <v>111.572</v>
      </c>
      <c r="H65" s="108">
        <v>40</v>
      </c>
      <c r="J65" s="5">
        <v>528064232769</v>
      </c>
      <c r="K65" t="s">
        <v>96</v>
      </c>
      <c r="M65">
        <v>9008.22</v>
      </c>
      <c r="N65">
        <v>193</v>
      </c>
      <c r="O65">
        <v>486</v>
      </c>
      <c r="P65" s="109">
        <v>0.213991769547325</v>
      </c>
      <c r="Q65" s="110">
        <v>86.6175</v>
      </c>
      <c r="R65">
        <v>104</v>
      </c>
    </row>
    <row r="66" hidden="1" spans="1:18">
      <c r="A66" s="107">
        <v>586951697361</v>
      </c>
      <c r="B66" s="108" t="s">
        <v>396</v>
      </c>
      <c r="C66" s="108">
        <v>4166.02</v>
      </c>
      <c r="D66" s="108">
        <v>84</v>
      </c>
      <c r="E66" s="108">
        <v>1200</v>
      </c>
      <c r="F66" s="11">
        <v>0.0608333333333333</v>
      </c>
      <c r="G66" s="12">
        <v>57.0687671232877</v>
      </c>
      <c r="H66" s="108">
        <v>73</v>
      </c>
      <c r="J66" s="5">
        <v>528033010612</v>
      </c>
      <c r="K66" t="s">
        <v>98</v>
      </c>
      <c r="M66">
        <v>25190.1</v>
      </c>
      <c r="N66">
        <v>294</v>
      </c>
      <c r="O66">
        <v>3431</v>
      </c>
      <c r="P66" s="109">
        <v>0.0545030603322646</v>
      </c>
      <c r="Q66" s="110">
        <v>134.706417112299</v>
      </c>
      <c r="R66">
        <v>187</v>
      </c>
    </row>
    <row r="67" hidden="1" spans="1:18">
      <c r="A67" s="107">
        <v>624157848041</v>
      </c>
      <c r="B67" s="108" t="s">
        <v>22</v>
      </c>
      <c r="C67" s="108">
        <v>3265.71</v>
      </c>
      <c r="D67" s="108">
        <v>57</v>
      </c>
      <c r="E67" s="108">
        <v>955</v>
      </c>
      <c r="F67" s="11">
        <v>0.0408376963350785</v>
      </c>
      <c r="G67" s="12">
        <v>83.7361538461538</v>
      </c>
      <c r="H67" s="108">
        <v>39</v>
      </c>
      <c r="J67" s="5">
        <v>527119411115</v>
      </c>
      <c r="K67" t="s">
        <v>99</v>
      </c>
      <c r="M67">
        <v>11819.8</v>
      </c>
      <c r="N67">
        <v>268</v>
      </c>
      <c r="O67">
        <v>358</v>
      </c>
      <c r="P67" s="109">
        <v>0.262569832402235</v>
      </c>
      <c r="Q67" s="110">
        <v>125.742553191489</v>
      </c>
      <c r="R67">
        <v>94</v>
      </c>
    </row>
    <row r="68" hidden="1" spans="1:18">
      <c r="A68" s="107">
        <v>528047181291</v>
      </c>
      <c r="B68" s="108" t="s">
        <v>82</v>
      </c>
      <c r="C68" s="108">
        <v>3028.28</v>
      </c>
      <c r="D68" s="108">
        <v>73</v>
      </c>
      <c r="E68" s="108">
        <v>384</v>
      </c>
      <c r="F68" s="11">
        <v>0.125</v>
      </c>
      <c r="G68" s="12">
        <v>63.0891666666667</v>
      </c>
      <c r="H68" s="108">
        <v>48</v>
      </c>
      <c r="J68" s="5">
        <v>527183564590</v>
      </c>
      <c r="K68" t="s">
        <v>101</v>
      </c>
      <c r="M68">
        <v>8010.99</v>
      </c>
      <c r="N68">
        <v>124</v>
      </c>
      <c r="O68">
        <v>677</v>
      </c>
      <c r="P68" s="109">
        <v>0.115214180206795</v>
      </c>
      <c r="Q68" s="110">
        <v>102.705</v>
      </c>
      <c r="R68">
        <v>78</v>
      </c>
    </row>
    <row r="69" hidden="1" spans="1:18">
      <c r="A69" s="107">
        <v>583164476133</v>
      </c>
      <c r="B69" s="108" t="s">
        <v>414</v>
      </c>
      <c r="C69" s="108">
        <v>3027.46</v>
      </c>
      <c r="D69" s="108">
        <v>56</v>
      </c>
      <c r="E69" s="108">
        <v>478</v>
      </c>
      <c r="F69" s="11">
        <v>0.0690376569037657</v>
      </c>
      <c r="G69" s="12">
        <v>91.7412121212121</v>
      </c>
      <c r="H69" s="108">
        <v>33</v>
      </c>
      <c r="J69" s="5">
        <v>527678427514</v>
      </c>
      <c r="K69" t="s">
        <v>81</v>
      </c>
      <c r="M69">
        <v>9749.3</v>
      </c>
      <c r="N69">
        <v>242</v>
      </c>
      <c r="O69">
        <v>1107</v>
      </c>
      <c r="P69" s="109">
        <v>0.169828364950316</v>
      </c>
      <c r="Q69" s="110">
        <v>51.8579787234043</v>
      </c>
      <c r="R69">
        <v>188</v>
      </c>
    </row>
    <row r="70" hidden="1" spans="1:18">
      <c r="A70" s="107">
        <v>527119411115</v>
      </c>
      <c r="B70" s="108" t="s">
        <v>99</v>
      </c>
      <c r="C70" s="108">
        <v>2659.73</v>
      </c>
      <c r="D70" s="108">
        <v>65</v>
      </c>
      <c r="E70" s="108">
        <v>420</v>
      </c>
      <c r="F70" s="11">
        <v>0.102380952380952</v>
      </c>
      <c r="G70" s="12">
        <v>61.8541860465116</v>
      </c>
      <c r="H70" s="108">
        <v>43</v>
      </c>
      <c r="J70" s="5">
        <v>632083172612</v>
      </c>
      <c r="K70" t="s">
        <v>566</v>
      </c>
      <c r="M70">
        <v>0</v>
      </c>
      <c r="N70">
        <v>0</v>
      </c>
      <c r="O70">
        <v>0</v>
      </c>
      <c r="P70" s="109" t="e">
        <v>#DIV/0!</v>
      </c>
      <c r="Q70" s="110" t="e">
        <v>#DIV/0!</v>
      </c>
      <c r="R70">
        <v>0</v>
      </c>
    </row>
    <row r="71" hidden="1" spans="1:18">
      <c r="A71" s="107">
        <v>601890751194</v>
      </c>
      <c r="B71" s="108" t="s">
        <v>67</v>
      </c>
      <c r="C71" s="108">
        <v>2366.26</v>
      </c>
      <c r="D71" s="108">
        <v>72</v>
      </c>
      <c r="E71" s="108">
        <v>941</v>
      </c>
      <c r="F71" s="11">
        <v>0.0446333687566419</v>
      </c>
      <c r="G71" s="12">
        <v>56.3395238095238</v>
      </c>
      <c r="H71" s="108">
        <v>42</v>
      </c>
      <c r="J71" s="5">
        <v>587405880719</v>
      </c>
      <c r="K71" t="s">
        <v>79</v>
      </c>
      <c r="M71">
        <v>38843.17</v>
      </c>
      <c r="N71">
        <v>339</v>
      </c>
      <c r="O71">
        <v>3996</v>
      </c>
      <c r="P71" s="109">
        <v>0.0713213213213213</v>
      </c>
      <c r="Q71" s="110">
        <v>136.291824561404</v>
      </c>
      <c r="R71">
        <v>285</v>
      </c>
    </row>
    <row r="72" hidden="1" spans="1:18">
      <c r="A72" s="107">
        <v>628767299363</v>
      </c>
      <c r="B72" s="108" t="s">
        <v>523</v>
      </c>
      <c r="C72" s="108">
        <v>1761.11</v>
      </c>
      <c r="D72" s="108">
        <v>36</v>
      </c>
      <c r="E72" s="108">
        <v>568</v>
      </c>
      <c r="F72" s="11">
        <v>0.0457746478873239</v>
      </c>
      <c r="G72" s="12">
        <v>67.735</v>
      </c>
      <c r="H72" s="108">
        <v>26</v>
      </c>
      <c r="J72" s="5">
        <v>538314893621</v>
      </c>
      <c r="K72" t="s">
        <v>80</v>
      </c>
      <c r="M72">
        <v>13633.43</v>
      </c>
      <c r="N72">
        <v>184</v>
      </c>
      <c r="O72">
        <v>1956</v>
      </c>
      <c r="P72" s="109">
        <v>0.0838445807770961</v>
      </c>
      <c r="Q72" s="110">
        <v>83.1306707317073</v>
      </c>
      <c r="R72">
        <v>164</v>
      </c>
    </row>
    <row r="73" hidden="1" spans="1:18">
      <c r="A73" s="107">
        <v>611461391391</v>
      </c>
      <c r="B73" s="108" t="s">
        <v>545</v>
      </c>
      <c r="C73" s="108">
        <v>1756.39</v>
      </c>
      <c r="D73" s="108">
        <v>67</v>
      </c>
      <c r="E73" s="108">
        <v>403</v>
      </c>
      <c r="F73" s="11">
        <v>0.0669975186104218</v>
      </c>
      <c r="G73" s="12">
        <v>65.0514814814815</v>
      </c>
      <c r="H73" s="108">
        <v>27</v>
      </c>
      <c r="J73" s="5">
        <v>538192543595</v>
      </c>
      <c r="K73" t="s">
        <v>97</v>
      </c>
      <c r="M73">
        <v>128810.28</v>
      </c>
      <c r="N73">
        <v>1165</v>
      </c>
      <c r="O73">
        <v>6333</v>
      </c>
      <c r="P73" s="109">
        <v>0.0926890888994158</v>
      </c>
      <c r="Q73" s="110">
        <v>219.438296422487</v>
      </c>
      <c r="R73">
        <v>587</v>
      </c>
    </row>
    <row r="74" hidden="1" spans="1:18">
      <c r="A74" s="107">
        <v>538266122146</v>
      </c>
      <c r="B74" s="108" t="s">
        <v>94</v>
      </c>
      <c r="C74" s="108">
        <v>1748.94</v>
      </c>
      <c r="D74" s="108">
        <v>18</v>
      </c>
      <c r="E74" s="108">
        <v>128</v>
      </c>
      <c r="F74" s="11">
        <v>0.109375</v>
      </c>
      <c r="G74" s="12">
        <v>124.924285714286</v>
      </c>
      <c r="H74" s="108">
        <v>14</v>
      </c>
      <c r="J74" s="5">
        <v>41141176393</v>
      </c>
      <c r="K74" t="s">
        <v>35</v>
      </c>
      <c r="M74">
        <v>862499.38</v>
      </c>
      <c r="N74">
        <v>16337</v>
      </c>
      <c r="O74">
        <v>65896</v>
      </c>
      <c r="P74" s="109">
        <v>0.171330581522399</v>
      </c>
      <c r="Q74" s="110">
        <v>76.3949849424269</v>
      </c>
      <c r="R74">
        <v>11290</v>
      </c>
    </row>
    <row r="75" hidden="1" spans="1:18">
      <c r="A75" s="107">
        <v>538314893621</v>
      </c>
      <c r="B75" s="108" t="s">
        <v>80</v>
      </c>
      <c r="C75" s="108">
        <v>1418.11</v>
      </c>
      <c r="D75" s="108">
        <v>18</v>
      </c>
      <c r="E75" s="108">
        <v>174</v>
      </c>
      <c r="F75" s="11">
        <v>0.0977011494252874</v>
      </c>
      <c r="G75" s="12">
        <v>83.4182352941176</v>
      </c>
      <c r="H75" s="108">
        <v>17</v>
      </c>
      <c r="J75" s="5">
        <v>554877274741</v>
      </c>
      <c r="K75" t="s">
        <v>6</v>
      </c>
      <c r="M75">
        <v>122386.04</v>
      </c>
      <c r="N75">
        <v>2194</v>
      </c>
      <c r="O75">
        <v>14365</v>
      </c>
      <c r="P75" s="109">
        <v>0.101427079707623</v>
      </c>
      <c r="Q75" s="110">
        <v>83.9986547700755</v>
      </c>
      <c r="R75">
        <v>1457</v>
      </c>
    </row>
    <row r="76" hidden="1" spans="1:18">
      <c r="A76" s="107">
        <v>624636128578</v>
      </c>
      <c r="B76" s="108" t="s">
        <v>106</v>
      </c>
      <c r="C76" s="108">
        <v>1345.54</v>
      </c>
      <c r="D76" s="108">
        <v>26</v>
      </c>
      <c r="E76" s="108">
        <v>224</v>
      </c>
      <c r="F76" s="11">
        <v>0.0803571428571429</v>
      </c>
      <c r="G76" s="12">
        <v>74.7522222222222</v>
      </c>
      <c r="H76" s="108">
        <v>18</v>
      </c>
      <c r="J76" s="5">
        <v>624157848041</v>
      </c>
      <c r="K76" t="s">
        <v>22</v>
      </c>
      <c r="M76">
        <v>0</v>
      </c>
      <c r="N76">
        <v>0</v>
      </c>
      <c r="O76">
        <v>0</v>
      </c>
      <c r="P76" s="109" t="e">
        <v>#DIV/0!</v>
      </c>
      <c r="Q76" s="110" t="e">
        <v>#DIV/0!</v>
      </c>
      <c r="R76">
        <v>0</v>
      </c>
    </row>
    <row r="77" hidden="1" spans="1:18">
      <c r="A77" s="107">
        <v>528064232769</v>
      </c>
      <c r="B77" s="108" t="s">
        <v>96</v>
      </c>
      <c r="C77" s="108">
        <v>1198.06</v>
      </c>
      <c r="D77" s="108">
        <v>30</v>
      </c>
      <c r="E77" s="108">
        <v>213</v>
      </c>
      <c r="F77" s="11">
        <v>0.0657276995305164</v>
      </c>
      <c r="G77" s="12">
        <v>85.5757142857143</v>
      </c>
      <c r="H77" s="108">
        <v>14</v>
      </c>
      <c r="J77" s="5">
        <v>525048016525</v>
      </c>
      <c r="K77" t="s">
        <v>340</v>
      </c>
      <c r="M77">
        <v>6579.85</v>
      </c>
      <c r="N77">
        <v>295</v>
      </c>
      <c r="O77">
        <v>2388</v>
      </c>
      <c r="P77" s="109">
        <v>0.0891959798994975</v>
      </c>
      <c r="Q77" s="110">
        <v>30.8913145539906</v>
      </c>
      <c r="R77">
        <v>213</v>
      </c>
    </row>
    <row r="78" hidden="1" spans="1:18">
      <c r="A78" s="107">
        <v>554217085959</v>
      </c>
      <c r="B78" s="108" t="s">
        <v>85</v>
      </c>
      <c r="C78" s="108">
        <v>976.49</v>
      </c>
      <c r="D78" s="108">
        <v>23</v>
      </c>
      <c r="E78" s="108">
        <v>168</v>
      </c>
      <c r="F78" s="11">
        <v>0.0952380952380952</v>
      </c>
      <c r="G78" s="12">
        <v>61.030625</v>
      </c>
      <c r="H78" s="108">
        <v>16</v>
      </c>
      <c r="J78" s="5">
        <v>611461391391</v>
      </c>
      <c r="K78" t="s">
        <v>545</v>
      </c>
      <c r="M78">
        <v>0</v>
      </c>
      <c r="N78">
        <v>0</v>
      </c>
      <c r="O78">
        <v>0</v>
      </c>
      <c r="P78" s="109" t="e">
        <v>#DIV/0!</v>
      </c>
      <c r="Q78" s="110" t="e">
        <v>#DIV/0!</v>
      </c>
      <c r="R78">
        <v>0</v>
      </c>
    </row>
    <row r="79" hidden="1" spans="1:18">
      <c r="A79" s="107">
        <v>574735494600</v>
      </c>
      <c r="B79" s="108" t="s">
        <v>359</v>
      </c>
      <c r="C79" s="108">
        <v>742.6</v>
      </c>
      <c r="D79" s="108">
        <v>15</v>
      </c>
      <c r="E79" s="108">
        <v>130</v>
      </c>
      <c r="F79" s="11">
        <v>0.1</v>
      </c>
      <c r="G79" s="12">
        <v>57.1230769230769</v>
      </c>
      <c r="H79" s="108">
        <v>13</v>
      </c>
      <c r="J79" s="5">
        <v>583164476133</v>
      </c>
      <c r="K79" t="s">
        <v>414</v>
      </c>
      <c r="M79">
        <v>2199.06</v>
      </c>
      <c r="N79">
        <v>34</v>
      </c>
      <c r="O79">
        <v>665</v>
      </c>
      <c r="P79" s="109">
        <v>0.0496240601503759</v>
      </c>
      <c r="Q79" s="110">
        <v>66.6381818181818</v>
      </c>
      <c r="R79">
        <v>33</v>
      </c>
    </row>
    <row r="80" hidden="1" spans="1:18">
      <c r="A80" s="107">
        <v>562374577568</v>
      </c>
      <c r="B80" s="108" t="s">
        <v>75</v>
      </c>
      <c r="C80" s="108">
        <v>367.34</v>
      </c>
      <c r="D80" s="108">
        <v>8</v>
      </c>
      <c r="E80" s="108">
        <v>75</v>
      </c>
      <c r="F80" s="11">
        <v>0.0533333333333333</v>
      </c>
      <c r="G80" s="12">
        <v>91.835</v>
      </c>
      <c r="H80" s="108">
        <v>4</v>
      </c>
      <c r="J80" s="5">
        <v>586951697361</v>
      </c>
      <c r="K80" t="s">
        <v>396</v>
      </c>
      <c r="M80">
        <v>957.93</v>
      </c>
      <c r="N80">
        <v>18</v>
      </c>
      <c r="O80">
        <v>733</v>
      </c>
      <c r="P80" s="109">
        <v>0.0204638472032742</v>
      </c>
      <c r="Q80" s="110">
        <v>63.862</v>
      </c>
      <c r="R80">
        <v>15</v>
      </c>
    </row>
    <row r="81" hidden="1" spans="1:18">
      <c r="A81" s="107">
        <v>593809413272</v>
      </c>
      <c r="B81" s="108" t="s">
        <v>66</v>
      </c>
      <c r="C81" s="108">
        <v>0</v>
      </c>
      <c r="D81" s="108">
        <v>0</v>
      </c>
      <c r="E81" s="108">
        <v>0</v>
      </c>
      <c r="H81" s="108">
        <v>0</v>
      </c>
      <c r="J81" s="5">
        <v>574735494600</v>
      </c>
      <c r="K81" t="s">
        <v>359</v>
      </c>
      <c r="M81">
        <v>2472.25</v>
      </c>
      <c r="N81">
        <v>43</v>
      </c>
      <c r="O81">
        <v>755</v>
      </c>
      <c r="P81" s="109">
        <v>0.056953642384106</v>
      </c>
      <c r="Q81" s="110">
        <v>57.4941860465116</v>
      </c>
      <c r="R81">
        <v>43</v>
      </c>
    </row>
    <row r="82" hidden="1" spans="5:5">
      <c r="E82" s="11"/>
    </row>
    <row r="83" hidden="1" spans="5:5">
      <c r="E83" s="11"/>
    </row>
    <row r="84" hidden="1" spans="5:5">
      <c r="E84" s="11"/>
    </row>
    <row r="85" hidden="1" spans="5:5">
      <c r="E85" s="11"/>
    </row>
    <row r="86" hidden="1" spans="5:5">
      <c r="E86" s="11"/>
    </row>
    <row r="87" hidden="1" spans="5:5">
      <c r="E87" s="11"/>
    </row>
    <row r="88" hidden="1" spans="5:5">
      <c r="E88" s="11"/>
    </row>
    <row r="89" hidden="1" spans="5:5">
      <c r="E89" s="11"/>
    </row>
    <row r="90" hidden="1" spans="5:5">
      <c r="E90" s="11"/>
    </row>
    <row r="91" hidden="1" spans="5:5">
      <c r="E91" s="11"/>
    </row>
    <row r="92" hidden="1" spans="5:5">
      <c r="E92" s="11"/>
    </row>
    <row r="93" hidden="1" spans="5:5">
      <c r="E93" s="11"/>
    </row>
    <row r="94" hidden="1" spans="5:5">
      <c r="E94" s="11"/>
    </row>
    <row r="95" hidden="1" spans="5:5">
      <c r="E95" s="11"/>
    </row>
    <row r="96" hidden="1" spans="5:5">
      <c r="E96" s="11"/>
    </row>
    <row r="97" hidden="1" spans="5:5">
      <c r="E97" s="11"/>
    </row>
    <row r="98" hidden="1" spans="5:5">
      <c r="E98" s="11"/>
    </row>
    <row r="99" hidden="1" spans="5:5">
      <c r="E99" s="11"/>
    </row>
    <row r="100" hidden="1" spans="5:5">
      <c r="E100" s="11"/>
    </row>
    <row r="101" hidden="1" spans="5:5">
      <c r="E101" s="11"/>
    </row>
    <row r="102" hidden="1" spans="5:5">
      <c r="E102" s="11"/>
    </row>
    <row r="103" hidden="1" spans="5:5">
      <c r="E103" s="11"/>
    </row>
    <row r="104" hidden="1" spans="5:5">
      <c r="E104" s="11"/>
    </row>
    <row r="105" hidden="1" spans="5:5">
      <c r="E105" s="11"/>
    </row>
    <row r="106" hidden="1" spans="5:5">
      <c r="E106" s="11"/>
    </row>
    <row r="107" hidden="1" spans="5:5">
      <c r="E107" s="11"/>
    </row>
    <row r="108" hidden="1" spans="5:5">
      <c r="E108" s="11"/>
    </row>
    <row r="109" hidden="1" spans="5:5">
      <c r="E109" s="11"/>
    </row>
    <row r="110" hidden="1" spans="5:5">
      <c r="E110" s="11"/>
    </row>
    <row r="111" hidden="1" spans="5:5">
      <c r="E111" s="11"/>
    </row>
    <row r="112" hidden="1" spans="5:5">
      <c r="E112" s="11"/>
    </row>
    <row r="113" hidden="1" spans="5:5">
      <c r="E113" s="11"/>
    </row>
    <row r="114" hidden="1" spans="5:5">
      <c r="E114" s="11"/>
    </row>
    <row r="115" hidden="1" spans="5:5">
      <c r="E115" s="11"/>
    </row>
    <row r="116" hidden="1" spans="5:5">
      <c r="E116" s="11"/>
    </row>
    <row r="117" hidden="1" spans="5:5">
      <c r="E117" s="11"/>
    </row>
    <row r="118" hidden="1" spans="5:5">
      <c r="E118" s="11"/>
    </row>
    <row r="119" hidden="1" spans="5:5">
      <c r="E119" s="11"/>
    </row>
    <row r="120" hidden="1" spans="5:5">
      <c r="E120" s="11"/>
    </row>
    <row r="121" hidden="1" spans="5:5">
      <c r="E121" s="11"/>
    </row>
    <row r="122" hidden="1" spans="5:5">
      <c r="E122" s="11"/>
    </row>
    <row r="123" hidden="1" spans="5:5">
      <c r="E123" s="11"/>
    </row>
    <row r="124" hidden="1" spans="5:5">
      <c r="E124" s="11"/>
    </row>
    <row r="125" hidden="1" spans="5:5">
      <c r="E125" s="11"/>
    </row>
    <row r="126" hidden="1" spans="5:5">
      <c r="E126" s="11"/>
    </row>
    <row r="127" hidden="1" spans="5:5">
      <c r="E127" s="11"/>
    </row>
    <row r="128" hidden="1" spans="5:5">
      <c r="E128" s="11"/>
    </row>
    <row r="129" hidden="1" spans="5:5">
      <c r="E129" s="11"/>
    </row>
    <row r="130" hidden="1" spans="5:5">
      <c r="E130" s="11"/>
    </row>
    <row r="131" hidden="1" spans="5:5">
      <c r="E131" s="11"/>
    </row>
    <row r="132" hidden="1" spans="5:5">
      <c r="E132" s="11"/>
    </row>
    <row r="133" hidden="1" spans="5:5">
      <c r="E133" s="11"/>
    </row>
    <row r="134" hidden="1" spans="5:5">
      <c r="E134" s="11"/>
    </row>
    <row r="135" hidden="1" spans="5:5">
      <c r="E135" s="11"/>
    </row>
    <row r="136" hidden="1" spans="5:5">
      <c r="E136" s="11"/>
    </row>
    <row r="137" hidden="1" spans="5:5">
      <c r="E137" s="11"/>
    </row>
    <row r="138" hidden="1" spans="5:5">
      <c r="E138" s="11"/>
    </row>
    <row r="139" hidden="1" spans="5:5">
      <c r="E139" s="11"/>
    </row>
    <row r="140" hidden="1" spans="5:5">
      <c r="E140" s="11"/>
    </row>
    <row r="141" hidden="1" spans="5:5">
      <c r="E141" s="11"/>
    </row>
    <row r="142" hidden="1" spans="5:5">
      <c r="E142" s="11"/>
    </row>
    <row r="143" hidden="1" spans="5:5">
      <c r="E143" s="11"/>
    </row>
    <row r="144" hidden="1" spans="5:5">
      <c r="E144" s="11"/>
    </row>
    <row r="145" hidden="1" spans="5:5">
      <c r="E145" s="11"/>
    </row>
    <row r="146" hidden="1" spans="5:5">
      <c r="E146" s="11"/>
    </row>
    <row r="147" hidden="1" spans="5:5">
      <c r="E147" s="11"/>
    </row>
    <row r="148" hidden="1" spans="5:5">
      <c r="E148" s="11"/>
    </row>
    <row r="149" hidden="1" spans="5:5">
      <c r="E149" s="11"/>
    </row>
    <row r="150" hidden="1" spans="5:5">
      <c r="E150" s="11"/>
    </row>
    <row r="151" hidden="1" spans="5:5">
      <c r="E151" s="11"/>
    </row>
    <row r="152" hidden="1" spans="5:5">
      <c r="E152" s="11"/>
    </row>
    <row r="153" hidden="1" spans="5:5">
      <c r="E153" s="11"/>
    </row>
  </sheetData>
  <autoFilter ref="A1:V153">
    <filterColumn colId="10">
      <customFilters>
        <customFilter operator="equal" val="V2239整箱"/>
      </customFilters>
    </filterColumn>
    <sortState ref="A1:V153">
      <sortCondition ref="C1" descending="1"/>
    </sortState>
    <extLst/>
  </autoFilter>
  <pageMargins left="0.75" right="0.75" top="1" bottom="1" header="0.5" footer="0.5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84"/>
  <sheetViews>
    <sheetView workbookViewId="0">
      <selection activeCell="X2" sqref="X2:Z28"/>
    </sheetView>
  </sheetViews>
  <sheetFormatPr defaultColWidth="8.88888888888889" defaultRowHeight="14.4" outlineLevelCol="4"/>
  <cols>
    <col min="1" max="1" width="14.1111111111111"/>
    <col min="2" max="5" width="17.5555555555556"/>
  </cols>
  <sheetData>
    <row r="3" spans="1:5">
      <c r="A3" t="s">
        <v>109</v>
      </c>
      <c r="B3" t="s">
        <v>526</v>
      </c>
      <c r="C3" t="s">
        <v>527</v>
      </c>
      <c r="D3" t="s">
        <v>528</v>
      </c>
      <c r="E3" t="s">
        <v>582</v>
      </c>
    </row>
    <row r="4" spans="1:5">
      <c r="A4" s="5">
        <v>39290708556</v>
      </c>
      <c r="B4">
        <v>517342.95</v>
      </c>
      <c r="C4">
        <v>6908</v>
      </c>
      <c r="D4">
        <v>41426</v>
      </c>
      <c r="E4">
        <v>5267</v>
      </c>
    </row>
    <row r="5" spans="1:5">
      <c r="A5" s="5">
        <v>40611478319</v>
      </c>
      <c r="B5">
        <v>149540.5</v>
      </c>
      <c r="C5">
        <v>1987</v>
      </c>
      <c r="D5">
        <v>11232</v>
      </c>
      <c r="E5">
        <v>1401</v>
      </c>
    </row>
    <row r="6" spans="1:5">
      <c r="A6" s="5">
        <v>41141176393</v>
      </c>
      <c r="B6">
        <v>862499.38</v>
      </c>
      <c r="C6">
        <v>16337</v>
      </c>
      <c r="D6">
        <v>65896</v>
      </c>
      <c r="E6">
        <v>11290</v>
      </c>
    </row>
    <row r="7" spans="1:5">
      <c r="A7" s="5">
        <v>42759737847</v>
      </c>
      <c r="B7">
        <v>94829.89</v>
      </c>
      <c r="C7">
        <v>1435</v>
      </c>
      <c r="D7">
        <v>10295</v>
      </c>
      <c r="E7">
        <v>1183</v>
      </c>
    </row>
    <row r="8" spans="1:5">
      <c r="A8" s="5">
        <v>520538406051</v>
      </c>
      <c r="B8">
        <v>153041.38</v>
      </c>
      <c r="C8">
        <v>2384</v>
      </c>
      <c r="D8">
        <v>17950</v>
      </c>
      <c r="E8">
        <v>1620</v>
      </c>
    </row>
    <row r="9" spans="1:5">
      <c r="A9" s="5">
        <v>521804256985</v>
      </c>
      <c r="B9">
        <v>113138.22</v>
      </c>
      <c r="C9">
        <v>2100</v>
      </c>
      <c r="D9">
        <v>11664</v>
      </c>
      <c r="E9">
        <v>1384</v>
      </c>
    </row>
    <row r="10" spans="1:5">
      <c r="A10" s="5">
        <v>524754970729</v>
      </c>
      <c r="B10">
        <v>11086.42</v>
      </c>
      <c r="C10">
        <v>302</v>
      </c>
      <c r="D10">
        <v>3154</v>
      </c>
      <c r="E10">
        <v>191</v>
      </c>
    </row>
    <row r="11" spans="1:5">
      <c r="A11" s="5">
        <v>525048016525</v>
      </c>
      <c r="B11">
        <v>6579.85</v>
      </c>
      <c r="C11">
        <v>295</v>
      </c>
      <c r="D11">
        <v>2388</v>
      </c>
      <c r="E11">
        <v>213</v>
      </c>
    </row>
    <row r="12" spans="1:5">
      <c r="A12" s="5">
        <v>526145930115</v>
      </c>
      <c r="B12">
        <v>23691.27</v>
      </c>
      <c r="C12">
        <v>347</v>
      </c>
      <c r="D12">
        <v>2322</v>
      </c>
      <c r="E12">
        <v>262</v>
      </c>
    </row>
    <row r="13" spans="1:5">
      <c r="A13" s="5">
        <v>527119411115</v>
      </c>
      <c r="B13">
        <v>11819.8</v>
      </c>
      <c r="C13">
        <v>268</v>
      </c>
      <c r="D13">
        <v>358</v>
      </c>
      <c r="E13">
        <v>94</v>
      </c>
    </row>
    <row r="14" spans="1:5">
      <c r="A14" s="5">
        <v>527183564590</v>
      </c>
      <c r="B14">
        <v>8010.99</v>
      </c>
      <c r="C14">
        <v>124</v>
      </c>
      <c r="D14">
        <v>677</v>
      </c>
      <c r="E14">
        <v>78</v>
      </c>
    </row>
    <row r="15" spans="1:5">
      <c r="A15" s="5">
        <v>527678427514</v>
      </c>
      <c r="B15">
        <v>9749.3</v>
      </c>
      <c r="C15">
        <v>242</v>
      </c>
      <c r="D15">
        <v>1107</v>
      </c>
      <c r="E15">
        <v>188</v>
      </c>
    </row>
    <row r="16" spans="1:5">
      <c r="A16" s="5">
        <v>527719726342</v>
      </c>
      <c r="B16">
        <v>3219.58</v>
      </c>
      <c r="C16">
        <v>53</v>
      </c>
      <c r="D16">
        <v>384</v>
      </c>
      <c r="E16">
        <v>42</v>
      </c>
    </row>
    <row r="17" spans="1:5">
      <c r="A17" s="5">
        <v>527990475963</v>
      </c>
      <c r="B17">
        <v>45937.63</v>
      </c>
      <c r="C17">
        <v>816</v>
      </c>
      <c r="D17">
        <v>4244</v>
      </c>
      <c r="E17">
        <v>645</v>
      </c>
    </row>
    <row r="18" spans="1:5">
      <c r="A18" s="5">
        <v>527990951359</v>
      </c>
      <c r="B18">
        <v>27509.46</v>
      </c>
      <c r="C18">
        <v>470</v>
      </c>
      <c r="D18">
        <v>1183</v>
      </c>
      <c r="E18">
        <v>325</v>
      </c>
    </row>
    <row r="19" spans="1:5">
      <c r="A19" s="5">
        <v>528033010612</v>
      </c>
      <c r="B19">
        <v>25190.1</v>
      </c>
      <c r="C19">
        <v>294</v>
      </c>
      <c r="D19">
        <v>3431</v>
      </c>
      <c r="E19">
        <v>187</v>
      </c>
    </row>
    <row r="20" spans="1:5">
      <c r="A20" s="5">
        <v>528033190141</v>
      </c>
      <c r="B20">
        <v>1320.86</v>
      </c>
      <c r="C20">
        <v>30</v>
      </c>
      <c r="D20">
        <v>264</v>
      </c>
      <c r="E20">
        <v>13</v>
      </c>
    </row>
    <row r="21" spans="1:5">
      <c r="A21" s="5">
        <v>528047181291</v>
      </c>
      <c r="B21">
        <v>5845.34</v>
      </c>
      <c r="C21">
        <v>128</v>
      </c>
      <c r="D21">
        <v>322</v>
      </c>
      <c r="E21">
        <v>61</v>
      </c>
    </row>
    <row r="22" spans="1:5">
      <c r="A22" s="5">
        <v>528064232769</v>
      </c>
      <c r="B22">
        <v>9008.22</v>
      </c>
      <c r="C22">
        <v>193</v>
      </c>
      <c r="D22">
        <v>486</v>
      </c>
      <c r="E22">
        <v>104</v>
      </c>
    </row>
    <row r="23" spans="1:5">
      <c r="A23" s="5">
        <v>528778018743</v>
      </c>
      <c r="B23">
        <v>162096.6</v>
      </c>
      <c r="C23">
        <v>2940</v>
      </c>
      <c r="D23">
        <v>12996</v>
      </c>
      <c r="E23">
        <v>1957</v>
      </c>
    </row>
    <row r="24" spans="1:5">
      <c r="A24" s="5">
        <v>535688693680</v>
      </c>
      <c r="B24">
        <v>32261.11</v>
      </c>
      <c r="C24">
        <v>447</v>
      </c>
      <c r="D24">
        <v>2958</v>
      </c>
      <c r="E24">
        <v>363</v>
      </c>
    </row>
    <row r="25" spans="1:5">
      <c r="A25" s="5">
        <v>537752882633</v>
      </c>
      <c r="B25">
        <v>1096170.01</v>
      </c>
      <c r="C25">
        <v>19732</v>
      </c>
      <c r="D25">
        <v>132027</v>
      </c>
      <c r="E25">
        <v>13626</v>
      </c>
    </row>
    <row r="26" spans="1:5">
      <c r="A26" s="5">
        <v>538192543595</v>
      </c>
      <c r="B26">
        <v>128810.28</v>
      </c>
      <c r="C26">
        <v>1165</v>
      </c>
      <c r="D26">
        <v>6333</v>
      </c>
      <c r="E26">
        <v>587</v>
      </c>
    </row>
    <row r="27" spans="1:5">
      <c r="A27" s="5">
        <v>538263950177</v>
      </c>
      <c r="B27">
        <v>304723.51</v>
      </c>
      <c r="C27">
        <v>2179</v>
      </c>
      <c r="D27">
        <v>14691</v>
      </c>
      <c r="E27">
        <v>2040</v>
      </c>
    </row>
    <row r="28" spans="1:5">
      <c r="A28" s="5">
        <v>538266122146</v>
      </c>
      <c r="B28">
        <v>11444.07</v>
      </c>
      <c r="C28">
        <v>125</v>
      </c>
      <c r="D28">
        <v>277</v>
      </c>
      <c r="E28">
        <v>51</v>
      </c>
    </row>
    <row r="29" spans="1:5">
      <c r="A29" s="5">
        <v>538305797734</v>
      </c>
      <c r="B29">
        <v>121175.21</v>
      </c>
      <c r="C29">
        <v>923</v>
      </c>
      <c r="D29">
        <v>6335</v>
      </c>
      <c r="E29">
        <v>810</v>
      </c>
    </row>
    <row r="30" spans="1:5">
      <c r="A30" s="5">
        <v>538307169296</v>
      </c>
      <c r="B30">
        <v>22977.56</v>
      </c>
      <c r="C30">
        <v>238</v>
      </c>
      <c r="D30">
        <v>1403</v>
      </c>
      <c r="E30">
        <v>178</v>
      </c>
    </row>
    <row r="31" spans="1:5">
      <c r="A31" s="5">
        <v>538312709167</v>
      </c>
      <c r="B31">
        <v>129272.96</v>
      </c>
      <c r="C31">
        <v>1056</v>
      </c>
      <c r="D31">
        <v>7248</v>
      </c>
      <c r="E31">
        <v>999</v>
      </c>
    </row>
    <row r="32" spans="1:5">
      <c r="A32" s="5">
        <v>538314893621</v>
      </c>
      <c r="B32">
        <v>13633.43</v>
      </c>
      <c r="C32">
        <v>184</v>
      </c>
      <c r="D32">
        <v>1956</v>
      </c>
      <c r="E32">
        <v>164</v>
      </c>
    </row>
    <row r="33" spans="1:5">
      <c r="A33" s="5">
        <v>538349196723</v>
      </c>
      <c r="B33">
        <v>56051.01</v>
      </c>
      <c r="C33">
        <v>387</v>
      </c>
      <c r="D33">
        <v>2455</v>
      </c>
      <c r="E33">
        <v>330</v>
      </c>
    </row>
    <row r="34" spans="1:5">
      <c r="A34" s="5">
        <v>538354076404</v>
      </c>
      <c r="B34">
        <v>63940.11</v>
      </c>
      <c r="C34">
        <v>752</v>
      </c>
      <c r="D34">
        <v>5114</v>
      </c>
      <c r="E34">
        <v>622</v>
      </c>
    </row>
    <row r="35" spans="1:5">
      <c r="A35" s="5">
        <v>538927350752</v>
      </c>
      <c r="B35">
        <v>3951.04</v>
      </c>
      <c r="C35">
        <v>88</v>
      </c>
      <c r="D35">
        <v>993</v>
      </c>
      <c r="E35">
        <v>74</v>
      </c>
    </row>
    <row r="36" spans="1:5">
      <c r="A36" s="5">
        <v>539325022308</v>
      </c>
      <c r="B36">
        <v>55773.66</v>
      </c>
      <c r="C36">
        <v>747</v>
      </c>
      <c r="D36">
        <v>4305</v>
      </c>
      <c r="E36">
        <v>625</v>
      </c>
    </row>
    <row r="37" spans="1:5">
      <c r="A37" s="5">
        <v>539854510916</v>
      </c>
      <c r="B37">
        <v>109903.28</v>
      </c>
      <c r="C37">
        <v>1988</v>
      </c>
      <c r="D37">
        <v>11565</v>
      </c>
      <c r="E37">
        <v>1423</v>
      </c>
    </row>
    <row r="38" spans="1:5">
      <c r="A38" s="5">
        <v>541918489832</v>
      </c>
      <c r="B38">
        <v>5455.62</v>
      </c>
      <c r="C38">
        <v>141</v>
      </c>
      <c r="D38">
        <v>973</v>
      </c>
      <c r="E38">
        <v>116</v>
      </c>
    </row>
    <row r="39" spans="1:5">
      <c r="A39" s="5">
        <v>554217085959</v>
      </c>
      <c r="B39">
        <v>6559.4</v>
      </c>
      <c r="C39">
        <v>150</v>
      </c>
      <c r="D39">
        <v>606</v>
      </c>
      <c r="E39">
        <v>72</v>
      </c>
    </row>
    <row r="40" spans="1:5">
      <c r="A40" s="5">
        <v>554877274741</v>
      </c>
      <c r="B40">
        <v>122386.04</v>
      </c>
      <c r="C40">
        <v>2194</v>
      </c>
      <c r="D40">
        <v>14365</v>
      </c>
      <c r="E40">
        <v>1457</v>
      </c>
    </row>
    <row r="41" spans="1:5">
      <c r="A41" s="5">
        <v>555055329886</v>
      </c>
      <c r="B41">
        <v>150310.84</v>
      </c>
      <c r="C41">
        <v>2925</v>
      </c>
      <c r="D41">
        <v>23493</v>
      </c>
      <c r="E41">
        <v>2115</v>
      </c>
    </row>
    <row r="42" spans="1:5">
      <c r="A42" s="5">
        <v>555332266949</v>
      </c>
      <c r="B42">
        <v>179644.55</v>
      </c>
      <c r="C42">
        <v>3229</v>
      </c>
      <c r="D42">
        <v>26571</v>
      </c>
      <c r="E42">
        <v>2441</v>
      </c>
    </row>
    <row r="43" spans="1:5">
      <c r="A43" s="5">
        <v>559325430280</v>
      </c>
      <c r="B43">
        <v>23608.35</v>
      </c>
      <c r="C43">
        <v>690</v>
      </c>
      <c r="D43">
        <v>2007</v>
      </c>
      <c r="E43">
        <v>495</v>
      </c>
    </row>
    <row r="44" spans="1:5">
      <c r="A44" s="5">
        <v>559686121121</v>
      </c>
      <c r="B44">
        <v>27410.41</v>
      </c>
      <c r="C44">
        <v>231</v>
      </c>
      <c r="D44">
        <v>1110</v>
      </c>
      <c r="E44">
        <v>151</v>
      </c>
    </row>
    <row r="45" spans="1:5">
      <c r="A45" s="5">
        <v>562374577568</v>
      </c>
      <c r="B45">
        <v>17444.66</v>
      </c>
      <c r="C45">
        <v>341</v>
      </c>
      <c r="D45">
        <v>1893</v>
      </c>
      <c r="E45">
        <v>276</v>
      </c>
    </row>
    <row r="46" spans="1:5">
      <c r="A46" s="5">
        <v>562674596108</v>
      </c>
      <c r="B46">
        <v>27508.87</v>
      </c>
      <c r="C46">
        <v>750</v>
      </c>
      <c r="D46">
        <v>4359</v>
      </c>
      <c r="E46">
        <v>513</v>
      </c>
    </row>
    <row r="47" spans="1:5">
      <c r="A47" s="5">
        <v>563834177641</v>
      </c>
      <c r="B47">
        <v>64151.83</v>
      </c>
      <c r="C47">
        <v>446</v>
      </c>
      <c r="D47">
        <v>2303</v>
      </c>
      <c r="E47">
        <v>347</v>
      </c>
    </row>
    <row r="48" spans="1:5">
      <c r="A48" s="5">
        <v>563835009431</v>
      </c>
      <c r="B48">
        <v>27310.33</v>
      </c>
      <c r="C48">
        <v>360</v>
      </c>
      <c r="D48">
        <v>2316</v>
      </c>
      <c r="E48">
        <v>302</v>
      </c>
    </row>
    <row r="49" spans="1:5">
      <c r="A49" s="5">
        <v>564135111481</v>
      </c>
      <c r="B49">
        <v>31012.2</v>
      </c>
      <c r="C49">
        <v>260</v>
      </c>
      <c r="D49">
        <v>1370</v>
      </c>
      <c r="E49">
        <v>162</v>
      </c>
    </row>
    <row r="50" spans="1:5">
      <c r="A50" s="5">
        <v>564587383224</v>
      </c>
      <c r="B50">
        <v>776468.14</v>
      </c>
      <c r="C50">
        <v>14051</v>
      </c>
      <c r="D50">
        <v>62704</v>
      </c>
      <c r="E50">
        <v>9445</v>
      </c>
    </row>
    <row r="51" spans="1:5">
      <c r="A51" s="5">
        <v>569909827792</v>
      </c>
      <c r="B51">
        <v>13643.22</v>
      </c>
      <c r="C51">
        <v>271</v>
      </c>
      <c r="D51">
        <v>6700</v>
      </c>
      <c r="E51">
        <v>167</v>
      </c>
    </row>
    <row r="52" spans="1:5">
      <c r="A52" s="5">
        <v>573035985548</v>
      </c>
      <c r="B52">
        <v>97832.01</v>
      </c>
      <c r="C52">
        <v>2710</v>
      </c>
      <c r="D52">
        <v>7541</v>
      </c>
      <c r="E52">
        <v>2042</v>
      </c>
    </row>
    <row r="53" spans="1:5">
      <c r="A53" s="5">
        <v>574308070162</v>
      </c>
      <c r="B53">
        <v>243296.78</v>
      </c>
      <c r="C53">
        <v>5405</v>
      </c>
      <c r="D53">
        <v>37195</v>
      </c>
      <c r="E53">
        <v>3706</v>
      </c>
    </row>
    <row r="54" spans="1:5">
      <c r="A54" s="5">
        <v>574520036128</v>
      </c>
      <c r="B54">
        <v>43794.34</v>
      </c>
      <c r="C54">
        <v>1137</v>
      </c>
      <c r="D54">
        <v>5705</v>
      </c>
      <c r="E54">
        <v>725</v>
      </c>
    </row>
    <row r="55" spans="1:5">
      <c r="A55" s="5">
        <v>574735494600</v>
      </c>
      <c r="B55">
        <v>2472.25</v>
      </c>
      <c r="C55">
        <v>43</v>
      </c>
      <c r="D55">
        <v>755</v>
      </c>
      <c r="E55">
        <v>43</v>
      </c>
    </row>
    <row r="56" spans="1:5">
      <c r="A56" s="5">
        <v>577184412748</v>
      </c>
      <c r="B56">
        <v>60966.59</v>
      </c>
      <c r="C56">
        <v>1593</v>
      </c>
      <c r="D56">
        <v>13990</v>
      </c>
      <c r="E56">
        <v>1104</v>
      </c>
    </row>
    <row r="57" spans="1:5">
      <c r="A57" s="5">
        <v>583164476133</v>
      </c>
      <c r="B57">
        <v>2199.06</v>
      </c>
      <c r="C57">
        <v>34</v>
      </c>
      <c r="D57">
        <v>665</v>
      </c>
      <c r="E57">
        <v>33</v>
      </c>
    </row>
    <row r="58" spans="1:5">
      <c r="A58" s="5">
        <v>583643847514</v>
      </c>
      <c r="B58">
        <v>33516.94</v>
      </c>
      <c r="C58">
        <v>750</v>
      </c>
      <c r="D58">
        <v>2826</v>
      </c>
      <c r="E58">
        <v>464</v>
      </c>
    </row>
    <row r="59" spans="1:5">
      <c r="A59" s="5">
        <v>586951697361</v>
      </c>
      <c r="B59">
        <v>957.93</v>
      </c>
      <c r="C59">
        <v>18</v>
      </c>
      <c r="D59">
        <v>733</v>
      </c>
      <c r="E59">
        <v>15</v>
      </c>
    </row>
    <row r="60" spans="1:5">
      <c r="A60" s="5">
        <v>587015100676</v>
      </c>
      <c r="B60">
        <v>117753.89</v>
      </c>
      <c r="C60">
        <v>2590</v>
      </c>
      <c r="D60">
        <v>19697</v>
      </c>
      <c r="E60">
        <v>1774</v>
      </c>
    </row>
    <row r="61" spans="1:5">
      <c r="A61" s="5">
        <v>587405880719</v>
      </c>
      <c r="B61">
        <v>38843.17</v>
      </c>
      <c r="C61">
        <v>339</v>
      </c>
      <c r="D61">
        <v>3996</v>
      </c>
      <c r="E61">
        <v>285</v>
      </c>
    </row>
    <row r="62" spans="1:5">
      <c r="A62" s="5">
        <v>587409020085</v>
      </c>
      <c r="B62">
        <v>20325.57</v>
      </c>
      <c r="C62">
        <v>193</v>
      </c>
      <c r="D62">
        <v>2446</v>
      </c>
      <c r="E62">
        <v>164</v>
      </c>
    </row>
    <row r="63" spans="1:5">
      <c r="A63" s="5">
        <v>587516703876</v>
      </c>
      <c r="B63">
        <v>208468.19</v>
      </c>
      <c r="C63">
        <v>4638</v>
      </c>
      <c r="D63">
        <v>35280</v>
      </c>
      <c r="E63">
        <v>3047</v>
      </c>
    </row>
    <row r="64" spans="1:5">
      <c r="A64" s="5">
        <v>589377945837</v>
      </c>
      <c r="B64">
        <v>58340.76</v>
      </c>
      <c r="C64">
        <v>1789</v>
      </c>
      <c r="D64">
        <v>16641</v>
      </c>
      <c r="E64">
        <v>1469</v>
      </c>
    </row>
    <row r="65" spans="1:5">
      <c r="A65" s="5">
        <v>589851591771</v>
      </c>
      <c r="B65">
        <v>10906.39</v>
      </c>
      <c r="C65">
        <v>261</v>
      </c>
      <c r="D65">
        <v>1747</v>
      </c>
      <c r="E65">
        <v>230</v>
      </c>
    </row>
    <row r="66" spans="1:5">
      <c r="A66" s="5">
        <v>592049049728</v>
      </c>
      <c r="B66">
        <v>19339.48</v>
      </c>
      <c r="C66">
        <v>398</v>
      </c>
      <c r="D66">
        <v>3002</v>
      </c>
      <c r="E66">
        <v>301</v>
      </c>
    </row>
    <row r="67" spans="1:5">
      <c r="A67" s="5">
        <v>592889713507</v>
      </c>
      <c r="B67">
        <v>6452.86</v>
      </c>
      <c r="C67">
        <v>167</v>
      </c>
      <c r="D67">
        <v>2762</v>
      </c>
      <c r="E67">
        <v>150</v>
      </c>
    </row>
    <row r="68" spans="1:5">
      <c r="A68" s="5">
        <v>593225443577</v>
      </c>
      <c r="B68">
        <v>41041.43</v>
      </c>
      <c r="C68">
        <v>681</v>
      </c>
      <c r="D68">
        <v>8654</v>
      </c>
      <c r="E68">
        <v>481</v>
      </c>
    </row>
    <row r="69" spans="1:5">
      <c r="A69" s="5">
        <v>593809413272</v>
      </c>
      <c r="B69">
        <v>4164.76</v>
      </c>
      <c r="C69">
        <v>67</v>
      </c>
      <c r="D69">
        <v>8000</v>
      </c>
      <c r="E69">
        <v>64</v>
      </c>
    </row>
    <row r="70" spans="1:5">
      <c r="A70" s="5">
        <v>596986065929</v>
      </c>
      <c r="B70">
        <v>7300.67</v>
      </c>
      <c r="C70">
        <v>210</v>
      </c>
      <c r="D70">
        <v>1906</v>
      </c>
      <c r="E70">
        <v>175</v>
      </c>
    </row>
    <row r="71" spans="1:5">
      <c r="A71" s="5">
        <v>598898432532</v>
      </c>
      <c r="B71">
        <v>179347.73</v>
      </c>
      <c r="C71">
        <v>2736</v>
      </c>
      <c r="D71">
        <v>27152</v>
      </c>
      <c r="E71">
        <v>2077</v>
      </c>
    </row>
    <row r="72" spans="1:5">
      <c r="A72" s="5">
        <v>599148365406</v>
      </c>
      <c r="B72">
        <v>40379.66</v>
      </c>
      <c r="C72">
        <v>950</v>
      </c>
      <c r="D72">
        <v>12338</v>
      </c>
      <c r="E72">
        <v>818</v>
      </c>
    </row>
    <row r="73" spans="1:5">
      <c r="A73" s="5">
        <v>599279018544</v>
      </c>
      <c r="B73">
        <v>17071.15</v>
      </c>
      <c r="C73">
        <v>310</v>
      </c>
      <c r="D73">
        <v>8680</v>
      </c>
      <c r="E73">
        <v>241</v>
      </c>
    </row>
    <row r="74" spans="1:5">
      <c r="A74" s="5">
        <v>601890751194</v>
      </c>
      <c r="B74">
        <v>0</v>
      </c>
      <c r="C74">
        <v>0</v>
      </c>
      <c r="D74">
        <v>0</v>
      </c>
      <c r="E74">
        <v>0</v>
      </c>
    </row>
    <row r="75" spans="1:5">
      <c r="A75" s="5">
        <v>602881179663</v>
      </c>
      <c r="B75">
        <v>0</v>
      </c>
      <c r="C75">
        <v>0</v>
      </c>
      <c r="D75">
        <v>0</v>
      </c>
      <c r="E75">
        <v>0</v>
      </c>
    </row>
    <row r="76" spans="1:5">
      <c r="A76" s="5">
        <v>604021319220</v>
      </c>
      <c r="B76">
        <v>1506.13</v>
      </c>
      <c r="C76">
        <v>22</v>
      </c>
      <c r="D76">
        <v>327</v>
      </c>
      <c r="E76">
        <v>21</v>
      </c>
    </row>
    <row r="77" spans="1:5">
      <c r="A77" s="5">
        <v>611461391391</v>
      </c>
      <c r="B77">
        <v>0</v>
      </c>
      <c r="C77">
        <v>0</v>
      </c>
      <c r="D77">
        <v>0</v>
      </c>
      <c r="E77">
        <v>0</v>
      </c>
    </row>
    <row r="78" spans="1:5">
      <c r="A78" s="5">
        <v>613513119392</v>
      </c>
      <c r="B78">
        <v>0</v>
      </c>
      <c r="C78">
        <v>0</v>
      </c>
      <c r="D78">
        <v>0</v>
      </c>
      <c r="E78">
        <v>0</v>
      </c>
    </row>
    <row r="79" spans="1:5">
      <c r="A79" s="5">
        <v>621584076904</v>
      </c>
      <c r="B79">
        <v>0</v>
      </c>
      <c r="C79">
        <v>0</v>
      </c>
      <c r="D79">
        <v>0</v>
      </c>
      <c r="E79">
        <v>0</v>
      </c>
    </row>
    <row r="80" spans="1:5">
      <c r="A80" s="5">
        <v>624157848041</v>
      </c>
      <c r="B80">
        <v>0</v>
      </c>
      <c r="C80">
        <v>0</v>
      </c>
      <c r="D80">
        <v>0</v>
      </c>
      <c r="E80">
        <v>0</v>
      </c>
    </row>
    <row r="81" spans="1:5">
      <c r="A81" s="5">
        <v>624636128578</v>
      </c>
      <c r="B81">
        <v>0</v>
      </c>
      <c r="C81">
        <v>0</v>
      </c>
      <c r="D81">
        <v>0</v>
      </c>
      <c r="E81">
        <v>0</v>
      </c>
    </row>
    <row r="82" spans="1:5">
      <c r="A82" s="5">
        <v>628767299363</v>
      </c>
      <c r="B82">
        <v>0</v>
      </c>
      <c r="C82">
        <v>0</v>
      </c>
      <c r="D82">
        <v>0</v>
      </c>
      <c r="E82">
        <v>0</v>
      </c>
    </row>
    <row r="83" spans="1:5">
      <c r="A83" s="5">
        <v>632083172612</v>
      </c>
      <c r="B83">
        <v>0</v>
      </c>
      <c r="C83">
        <v>0</v>
      </c>
      <c r="D83">
        <v>0</v>
      </c>
      <c r="E83">
        <v>0</v>
      </c>
    </row>
    <row r="84" spans="1:5">
      <c r="A84" t="s">
        <v>472</v>
      </c>
      <c r="B84">
        <v>7120737.18</v>
      </c>
      <c r="C84">
        <v>120744</v>
      </c>
      <c r="D84">
        <v>762247</v>
      </c>
      <c r="E84">
        <v>85885</v>
      </c>
    </row>
  </sheetData>
  <pageMargins left="0.75" right="0.75" top="1" bottom="1" header="0.5" footer="0.5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3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 customWidth="1"/>
  </cols>
  <sheetData>
    <row r="1" spans="1:8">
      <c r="A1" s="16" t="s">
        <v>109</v>
      </c>
      <c r="B1" t="s">
        <v>583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5">
        <v>564587383224</v>
      </c>
      <c r="B2" t="s">
        <v>33</v>
      </c>
      <c r="C2">
        <v>155041.56</v>
      </c>
      <c r="D2">
        <v>2864</v>
      </c>
      <c r="E2">
        <v>13423</v>
      </c>
      <c r="F2" s="11">
        <v>0.139387618267153</v>
      </c>
      <c r="G2">
        <v>82.8656119722074</v>
      </c>
      <c r="H2">
        <v>1871</v>
      </c>
    </row>
    <row r="3" spans="1:8">
      <c r="A3" s="5">
        <v>574308070162</v>
      </c>
      <c r="B3" t="s">
        <v>38</v>
      </c>
      <c r="C3">
        <v>43324.38</v>
      </c>
      <c r="D3">
        <v>980</v>
      </c>
      <c r="E3">
        <v>10679</v>
      </c>
      <c r="F3" s="11">
        <v>0.0624590317445454</v>
      </c>
      <c r="G3">
        <v>64.9540929535232</v>
      </c>
      <c r="H3">
        <v>667</v>
      </c>
    </row>
    <row r="4" spans="1:8">
      <c r="A4" s="5">
        <v>537752882633</v>
      </c>
      <c r="B4" t="s">
        <v>34</v>
      </c>
      <c r="C4">
        <v>183910.52</v>
      </c>
      <c r="D4">
        <v>3371</v>
      </c>
      <c r="E4">
        <v>32311</v>
      </c>
      <c r="F4" s="11">
        <v>0.0705332549286621</v>
      </c>
      <c r="G4">
        <v>80.6979025888548</v>
      </c>
      <c r="H4">
        <v>2279</v>
      </c>
    </row>
    <row r="5" spans="1:8">
      <c r="A5" s="5">
        <v>39290708556</v>
      </c>
      <c r="B5" t="s">
        <v>37</v>
      </c>
      <c r="C5">
        <v>113762.39</v>
      </c>
      <c r="D5">
        <v>1546</v>
      </c>
      <c r="E5">
        <v>9649</v>
      </c>
      <c r="F5" s="11">
        <v>0.116074204580786</v>
      </c>
      <c r="G5">
        <v>101.5735625</v>
      </c>
      <c r="H5">
        <v>1120</v>
      </c>
    </row>
    <row r="6" spans="1:8">
      <c r="A6" s="5">
        <v>520538406051</v>
      </c>
      <c r="B6" t="s">
        <v>25</v>
      </c>
      <c r="C6">
        <v>32132.33</v>
      </c>
      <c r="D6">
        <v>510</v>
      </c>
      <c r="E6">
        <v>4417</v>
      </c>
      <c r="F6" s="11">
        <v>0.0749377405478832</v>
      </c>
      <c r="G6">
        <v>97.0765256797583</v>
      </c>
      <c r="H6">
        <v>331</v>
      </c>
    </row>
    <row r="7" spans="1:8">
      <c r="A7" s="5">
        <v>587015100676</v>
      </c>
      <c r="B7" t="s">
        <v>4</v>
      </c>
      <c r="C7">
        <v>18029.73</v>
      </c>
      <c r="D7">
        <v>404</v>
      </c>
      <c r="E7">
        <v>3655</v>
      </c>
      <c r="F7" s="11">
        <v>0.0735978112175103</v>
      </c>
      <c r="G7">
        <v>67.0250185873606</v>
      </c>
      <c r="H7">
        <v>269</v>
      </c>
    </row>
    <row r="8" spans="1:8">
      <c r="A8" s="5">
        <v>42759737847</v>
      </c>
      <c r="B8" t="s">
        <v>39</v>
      </c>
      <c r="C8">
        <v>22194.24</v>
      </c>
      <c r="D8">
        <v>352</v>
      </c>
      <c r="E8">
        <v>2307</v>
      </c>
      <c r="F8" s="11">
        <v>0.111400086692674</v>
      </c>
      <c r="G8">
        <v>86.3589105058366</v>
      </c>
      <c r="H8">
        <v>257</v>
      </c>
    </row>
    <row r="9" spans="1:8">
      <c r="A9" s="5">
        <v>587516703876</v>
      </c>
      <c r="B9" t="s">
        <v>40</v>
      </c>
      <c r="C9">
        <v>52926.7</v>
      </c>
      <c r="D9">
        <v>1211</v>
      </c>
      <c r="E9">
        <v>7924</v>
      </c>
      <c r="F9" s="11">
        <v>0.0923775870772337</v>
      </c>
      <c r="G9">
        <v>72.3042349726776</v>
      </c>
      <c r="H9">
        <v>732</v>
      </c>
    </row>
    <row r="10" spans="1:8">
      <c r="A10" s="5">
        <v>40611478319</v>
      </c>
      <c r="B10" t="s">
        <v>45</v>
      </c>
      <c r="C10">
        <v>32993.36</v>
      </c>
      <c r="D10">
        <v>450</v>
      </c>
      <c r="E10">
        <v>2431</v>
      </c>
      <c r="F10" s="11">
        <v>0.125462772521596</v>
      </c>
      <c r="G10">
        <v>108.174950819672</v>
      </c>
      <c r="H10">
        <v>305</v>
      </c>
    </row>
    <row r="11" spans="1:8">
      <c r="A11" s="5">
        <v>598898432532</v>
      </c>
      <c r="B11" t="s">
        <v>41</v>
      </c>
      <c r="C11">
        <v>40146.28</v>
      </c>
      <c r="D11">
        <v>638</v>
      </c>
      <c r="E11">
        <v>6834</v>
      </c>
      <c r="F11" s="11">
        <v>0.0633596722270998</v>
      </c>
      <c r="G11">
        <v>92.7165819861432</v>
      </c>
      <c r="H11">
        <v>433</v>
      </c>
    </row>
    <row r="12" spans="1:8">
      <c r="A12" s="5">
        <v>555055329886</v>
      </c>
      <c r="B12" t="s">
        <v>42</v>
      </c>
      <c r="C12">
        <v>26859</v>
      </c>
      <c r="D12">
        <v>530</v>
      </c>
      <c r="E12">
        <v>4557</v>
      </c>
      <c r="F12" s="11">
        <v>0.0781215712091288</v>
      </c>
      <c r="G12">
        <v>75.4466292134831</v>
      </c>
      <c r="H12">
        <v>356</v>
      </c>
    </row>
    <row r="13" spans="1:8">
      <c r="A13" s="5">
        <v>521804256985</v>
      </c>
      <c r="B13" t="s">
        <v>43</v>
      </c>
      <c r="C13">
        <v>29768.34</v>
      </c>
      <c r="D13">
        <v>574</v>
      </c>
      <c r="E13">
        <v>2822</v>
      </c>
      <c r="F13" s="11">
        <v>0.110914245216159</v>
      </c>
      <c r="G13">
        <v>95.106517571885</v>
      </c>
      <c r="H13">
        <v>313</v>
      </c>
    </row>
    <row r="14" spans="1:8">
      <c r="A14" s="5">
        <v>539854510916</v>
      </c>
      <c r="B14" t="s">
        <v>44</v>
      </c>
      <c r="C14">
        <v>24465.42</v>
      </c>
      <c r="D14">
        <v>460</v>
      </c>
      <c r="E14">
        <v>2124</v>
      </c>
      <c r="F14" s="11">
        <v>0.139830508474576</v>
      </c>
      <c r="G14">
        <v>82.3751515151515</v>
      </c>
      <c r="H14">
        <v>297</v>
      </c>
    </row>
    <row r="15" spans="1:8">
      <c r="A15" s="5">
        <v>559325430280</v>
      </c>
      <c r="B15" t="s">
        <v>243</v>
      </c>
      <c r="C15">
        <v>6844.55</v>
      </c>
      <c r="D15">
        <v>200</v>
      </c>
      <c r="E15">
        <v>434</v>
      </c>
      <c r="F15" s="11">
        <v>0.19815668202765</v>
      </c>
      <c r="G15">
        <v>79.5877906976744</v>
      </c>
      <c r="H15">
        <v>86</v>
      </c>
    </row>
    <row r="16" spans="1:8">
      <c r="A16" s="5">
        <v>569909827792</v>
      </c>
      <c r="B16" t="s">
        <v>62</v>
      </c>
      <c r="C16">
        <v>3249.52</v>
      </c>
      <c r="D16">
        <v>65</v>
      </c>
      <c r="E16">
        <v>472</v>
      </c>
      <c r="F16" s="11">
        <v>0.0783898305084746</v>
      </c>
      <c r="G16">
        <v>87.8248648648649</v>
      </c>
      <c r="H16">
        <v>37</v>
      </c>
    </row>
    <row r="17" spans="1:8">
      <c r="A17" s="5">
        <v>563834177641</v>
      </c>
      <c r="B17" t="s">
        <v>56</v>
      </c>
      <c r="C17">
        <v>15296.68</v>
      </c>
      <c r="D17">
        <v>109</v>
      </c>
      <c r="E17">
        <v>482</v>
      </c>
      <c r="F17" s="11">
        <v>0.147302904564315</v>
      </c>
      <c r="G17">
        <v>215.446197183099</v>
      </c>
      <c r="H17">
        <v>71</v>
      </c>
    </row>
    <row r="18" spans="1:8">
      <c r="A18" s="5">
        <v>564135111481</v>
      </c>
      <c r="B18" t="s">
        <v>58</v>
      </c>
      <c r="C18">
        <v>9346.76</v>
      </c>
      <c r="D18">
        <v>81</v>
      </c>
      <c r="E18">
        <v>341</v>
      </c>
      <c r="F18" s="11">
        <v>0.146627565982405</v>
      </c>
      <c r="G18">
        <v>186.9352</v>
      </c>
      <c r="H18">
        <v>50</v>
      </c>
    </row>
    <row r="19" spans="1:8">
      <c r="A19" s="5">
        <v>559686121121</v>
      </c>
      <c r="B19" t="s">
        <v>76</v>
      </c>
      <c r="C19">
        <v>9116.48</v>
      </c>
      <c r="D19">
        <v>78</v>
      </c>
      <c r="E19">
        <v>290</v>
      </c>
      <c r="F19" s="11">
        <v>0.162068965517241</v>
      </c>
      <c r="G19">
        <v>193.967659574468</v>
      </c>
      <c r="H19">
        <v>47</v>
      </c>
    </row>
    <row r="20" spans="1:8">
      <c r="A20" s="5">
        <v>555332266949</v>
      </c>
      <c r="B20" t="s">
        <v>47</v>
      </c>
      <c r="C20">
        <v>33270.97</v>
      </c>
      <c r="D20">
        <v>615</v>
      </c>
      <c r="E20">
        <v>5506</v>
      </c>
      <c r="F20" s="11">
        <v>0.0780966218670541</v>
      </c>
      <c r="G20">
        <v>77.3743488372093</v>
      </c>
      <c r="H20">
        <v>430</v>
      </c>
    </row>
    <row r="21" spans="1:8">
      <c r="A21" s="5">
        <v>593225443577</v>
      </c>
      <c r="B21" t="s">
        <v>48</v>
      </c>
      <c r="C21">
        <v>8208.57</v>
      </c>
      <c r="D21">
        <v>141</v>
      </c>
      <c r="E21">
        <v>2323</v>
      </c>
      <c r="F21" s="11">
        <v>0.0387430047352561</v>
      </c>
      <c r="G21">
        <v>91.2063333333333</v>
      </c>
      <c r="H21">
        <v>90</v>
      </c>
    </row>
    <row r="22" spans="1:8">
      <c r="A22" s="5">
        <v>528778018743</v>
      </c>
      <c r="B22" t="s">
        <v>49</v>
      </c>
      <c r="C22">
        <v>32614.17</v>
      </c>
      <c r="D22">
        <v>603</v>
      </c>
      <c r="E22">
        <v>2412</v>
      </c>
      <c r="F22" s="11">
        <v>0.148009950248756</v>
      </c>
      <c r="G22">
        <v>91.356218487395</v>
      </c>
      <c r="H22">
        <v>357</v>
      </c>
    </row>
    <row r="23" spans="1:8">
      <c r="A23" s="5">
        <v>526145930115</v>
      </c>
      <c r="B23" t="s">
        <v>51</v>
      </c>
      <c r="C23">
        <v>4700.7</v>
      </c>
      <c r="D23">
        <v>72</v>
      </c>
      <c r="E23">
        <v>474</v>
      </c>
      <c r="F23" s="11">
        <v>0.10337552742616</v>
      </c>
      <c r="G23">
        <v>95.9326530612245</v>
      </c>
      <c r="H23">
        <v>49</v>
      </c>
    </row>
    <row r="24" spans="1:8">
      <c r="A24" s="5">
        <v>535688693680</v>
      </c>
      <c r="B24" t="s">
        <v>52</v>
      </c>
      <c r="C24">
        <v>8670.2</v>
      </c>
      <c r="D24">
        <v>125</v>
      </c>
      <c r="E24">
        <v>672</v>
      </c>
      <c r="F24" s="11">
        <v>0.135416666666667</v>
      </c>
      <c r="G24">
        <v>95.2769230769231</v>
      </c>
      <c r="H24">
        <v>91</v>
      </c>
    </row>
    <row r="25" spans="1:8">
      <c r="A25" s="5">
        <v>563835009431</v>
      </c>
      <c r="B25" t="s">
        <v>53</v>
      </c>
      <c r="C25">
        <v>7801.88</v>
      </c>
      <c r="D25">
        <v>104</v>
      </c>
      <c r="E25">
        <v>586</v>
      </c>
      <c r="F25" s="11">
        <v>0.119453924914676</v>
      </c>
      <c r="G25">
        <v>111.455428571429</v>
      </c>
      <c r="H25">
        <v>70</v>
      </c>
    </row>
    <row r="26" spans="1:8">
      <c r="A26" s="5">
        <v>592049049728</v>
      </c>
      <c r="B26" t="s">
        <v>54</v>
      </c>
      <c r="C26">
        <v>3345.74</v>
      </c>
      <c r="D26">
        <v>70</v>
      </c>
      <c r="E26">
        <v>648</v>
      </c>
      <c r="F26" s="11">
        <v>0.0771604938271605</v>
      </c>
      <c r="G26">
        <v>66.9148</v>
      </c>
      <c r="H26">
        <v>50</v>
      </c>
    </row>
    <row r="27" spans="1:8">
      <c r="A27" s="5">
        <v>527990951359</v>
      </c>
      <c r="B27" t="s">
        <v>55</v>
      </c>
      <c r="C27">
        <v>5712.52</v>
      </c>
      <c r="D27">
        <v>99</v>
      </c>
      <c r="E27">
        <v>315</v>
      </c>
      <c r="F27" s="11">
        <v>0.215873015873016</v>
      </c>
      <c r="G27">
        <v>84.0076470588235</v>
      </c>
      <c r="H27">
        <v>68</v>
      </c>
    </row>
    <row r="28" spans="1:8">
      <c r="A28" s="5">
        <v>599279018544</v>
      </c>
      <c r="B28" t="s">
        <v>60</v>
      </c>
      <c r="C28">
        <v>4301.5</v>
      </c>
      <c r="D28">
        <v>81</v>
      </c>
      <c r="E28">
        <v>2153</v>
      </c>
      <c r="F28" s="11">
        <v>0.0264746864839758</v>
      </c>
      <c r="G28">
        <v>75.4649122807018</v>
      </c>
      <c r="H28">
        <v>57</v>
      </c>
    </row>
    <row r="29" spans="1:8">
      <c r="A29" s="5">
        <v>613513119392</v>
      </c>
      <c r="B29" t="s">
        <v>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5">
        <v>593809413272</v>
      </c>
      <c r="B30" t="s">
        <v>66</v>
      </c>
      <c r="C30">
        <v>1346.28</v>
      </c>
      <c r="D30">
        <v>22</v>
      </c>
      <c r="E30">
        <v>1642</v>
      </c>
      <c r="F30" s="11">
        <v>0.01278928136419</v>
      </c>
      <c r="G30">
        <v>64.1085714285714</v>
      </c>
      <c r="H30">
        <v>21</v>
      </c>
    </row>
    <row r="31" spans="1:8">
      <c r="A31" s="5">
        <v>538927350752</v>
      </c>
      <c r="B31" t="s">
        <v>72</v>
      </c>
      <c r="C31">
        <v>1314.21</v>
      </c>
      <c r="D31">
        <v>30</v>
      </c>
      <c r="E31">
        <v>213</v>
      </c>
      <c r="F31" s="11">
        <v>0.112676056338028</v>
      </c>
      <c r="G31">
        <v>54.75875</v>
      </c>
      <c r="H31">
        <v>24</v>
      </c>
    </row>
    <row r="32" spans="1:8">
      <c r="A32" s="5">
        <v>599148365406</v>
      </c>
      <c r="B32" t="s">
        <v>73</v>
      </c>
      <c r="C32">
        <v>8047.06</v>
      </c>
      <c r="D32">
        <v>193</v>
      </c>
      <c r="E32">
        <v>2754</v>
      </c>
      <c r="F32" s="11">
        <v>0.0591866376180102</v>
      </c>
      <c r="G32">
        <v>49.3684662576687</v>
      </c>
      <c r="H32">
        <v>163</v>
      </c>
    </row>
    <row r="33" spans="1:8">
      <c r="A33" s="5">
        <v>524754970729</v>
      </c>
      <c r="B33" t="s">
        <v>74</v>
      </c>
      <c r="C33">
        <v>3639.63</v>
      </c>
      <c r="D33">
        <v>106</v>
      </c>
      <c r="E33">
        <v>647</v>
      </c>
      <c r="F33" s="11">
        <v>0.0942812982998454</v>
      </c>
      <c r="G33">
        <v>59.6660655737705</v>
      </c>
      <c r="H33">
        <v>61</v>
      </c>
    </row>
    <row r="34" spans="1:8">
      <c r="A34" s="5">
        <v>562374577568</v>
      </c>
      <c r="B34" t="s">
        <v>75</v>
      </c>
      <c r="C34">
        <v>5434.66</v>
      </c>
      <c r="D34">
        <v>109</v>
      </c>
      <c r="E34">
        <v>625</v>
      </c>
      <c r="F34" s="11">
        <v>0.1312</v>
      </c>
      <c r="G34">
        <v>66.2763414634146</v>
      </c>
      <c r="H34">
        <v>82</v>
      </c>
    </row>
    <row r="35" spans="1:8">
      <c r="A35" s="5">
        <v>621584076904</v>
      </c>
      <c r="B35" t="s">
        <v>105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5">
        <v>624636128578</v>
      </c>
      <c r="B36" t="s">
        <v>106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5">
        <v>589377945837</v>
      </c>
      <c r="B37" t="s">
        <v>15</v>
      </c>
      <c r="C37">
        <v>11846.22</v>
      </c>
      <c r="D37">
        <v>368</v>
      </c>
      <c r="E37">
        <v>3594</v>
      </c>
      <c r="F37" s="11">
        <v>0.0854201446855871</v>
      </c>
      <c r="G37">
        <v>38.5870358306189</v>
      </c>
      <c r="H37">
        <v>307</v>
      </c>
    </row>
    <row r="38" spans="1:8">
      <c r="A38" s="5">
        <v>562674596108</v>
      </c>
      <c r="B38" t="s">
        <v>17</v>
      </c>
      <c r="C38">
        <v>5784.96</v>
      </c>
      <c r="D38">
        <v>166</v>
      </c>
      <c r="E38">
        <v>988</v>
      </c>
      <c r="F38" s="11">
        <v>0.115384615384615</v>
      </c>
      <c r="G38">
        <v>50.7452631578947</v>
      </c>
      <c r="H38">
        <v>114</v>
      </c>
    </row>
    <row r="39" spans="1:8">
      <c r="A39" s="5">
        <v>596986065929</v>
      </c>
      <c r="B39" t="s">
        <v>19</v>
      </c>
      <c r="C39">
        <v>1265.13</v>
      </c>
      <c r="D39">
        <v>37</v>
      </c>
      <c r="E39">
        <v>458</v>
      </c>
      <c r="F39" s="11">
        <v>0.0676855895196507</v>
      </c>
      <c r="G39">
        <v>40.8106451612903</v>
      </c>
      <c r="H39">
        <v>31</v>
      </c>
    </row>
    <row r="40" spans="1:8">
      <c r="A40" s="5">
        <v>589851591771</v>
      </c>
      <c r="B40" t="s">
        <v>64</v>
      </c>
      <c r="C40">
        <v>2246.68</v>
      </c>
      <c r="D40">
        <v>55</v>
      </c>
      <c r="E40">
        <v>394</v>
      </c>
      <c r="F40" s="11">
        <v>0.121827411167513</v>
      </c>
      <c r="G40">
        <v>46.8058333333333</v>
      </c>
      <c r="H40">
        <v>48</v>
      </c>
    </row>
    <row r="41" spans="1:8">
      <c r="A41" s="5">
        <v>592889713507</v>
      </c>
      <c r="B41" t="s">
        <v>70</v>
      </c>
      <c r="C41">
        <v>1029.2</v>
      </c>
      <c r="D41">
        <v>27</v>
      </c>
      <c r="E41">
        <v>483</v>
      </c>
      <c r="F41" s="11">
        <v>0.05175983436853</v>
      </c>
      <c r="G41">
        <v>41.168</v>
      </c>
      <c r="H41">
        <v>25</v>
      </c>
    </row>
    <row r="42" spans="1:8">
      <c r="A42" s="5">
        <v>573035985548</v>
      </c>
      <c r="B42" t="s">
        <v>77</v>
      </c>
      <c r="C42">
        <v>17156.67</v>
      </c>
      <c r="D42">
        <v>485</v>
      </c>
      <c r="E42">
        <v>1528</v>
      </c>
      <c r="F42" s="11">
        <v>0.238219895287958</v>
      </c>
      <c r="G42">
        <v>47.1337087912088</v>
      </c>
      <c r="H42">
        <v>364</v>
      </c>
    </row>
    <row r="43" spans="1:8">
      <c r="A43" s="5">
        <v>628767299363</v>
      </c>
      <c r="B43" t="s">
        <v>523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5">
        <v>577184412748</v>
      </c>
      <c r="B44" t="s">
        <v>11</v>
      </c>
      <c r="C44">
        <v>19021.02</v>
      </c>
      <c r="D44">
        <v>511</v>
      </c>
      <c r="E44">
        <v>3361</v>
      </c>
      <c r="F44" s="11">
        <v>0.0862838440940196</v>
      </c>
      <c r="G44">
        <v>65.589724137931</v>
      </c>
      <c r="H44">
        <v>290</v>
      </c>
    </row>
    <row r="45" spans="1:8">
      <c r="A45" s="5">
        <v>574520036128</v>
      </c>
      <c r="B45" t="s">
        <v>91</v>
      </c>
      <c r="C45">
        <v>10579.48</v>
      </c>
      <c r="D45">
        <v>284</v>
      </c>
      <c r="E45">
        <v>1385</v>
      </c>
      <c r="F45" s="11">
        <v>0.100361010830325</v>
      </c>
      <c r="G45">
        <v>76.1113669064748</v>
      </c>
      <c r="H45">
        <v>139</v>
      </c>
    </row>
    <row r="46" spans="1:8">
      <c r="A46" s="5">
        <v>602881179663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5">
        <v>528047181291</v>
      </c>
      <c r="B47" t="s">
        <v>82</v>
      </c>
      <c r="C47">
        <v>2951.26</v>
      </c>
      <c r="D47">
        <v>63</v>
      </c>
      <c r="E47">
        <v>74</v>
      </c>
      <c r="F47" s="11">
        <v>0.121621621621622</v>
      </c>
      <c r="G47">
        <v>327.917777777778</v>
      </c>
      <c r="H47">
        <v>9</v>
      </c>
    </row>
    <row r="48" spans="1:8">
      <c r="A48" s="5">
        <v>601890751194</v>
      </c>
      <c r="B48" t="s">
        <v>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5">
        <v>604021319220</v>
      </c>
      <c r="B49" t="s">
        <v>13</v>
      </c>
      <c r="C49">
        <v>277.91</v>
      </c>
      <c r="D49">
        <v>4</v>
      </c>
      <c r="E49">
        <v>66</v>
      </c>
      <c r="F49" s="11">
        <v>0.0606060606060606</v>
      </c>
      <c r="G49">
        <v>69.4775</v>
      </c>
      <c r="H49">
        <v>4</v>
      </c>
    </row>
    <row r="50" spans="1:8">
      <c r="A50" s="5">
        <v>539325022308</v>
      </c>
      <c r="B50" t="s">
        <v>46</v>
      </c>
      <c r="C50">
        <v>14816.93</v>
      </c>
      <c r="D50">
        <v>204</v>
      </c>
      <c r="E50">
        <v>1012</v>
      </c>
      <c r="F50" s="11">
        <v>0.155138339920949</v>
      </c>
      <c r="G50">
        <v>94.3753503184713</v>
      </c>
      <c r="H50">
        <v>157</v>
      </c>
    </row>
    <row r="51" spans="1:8">
      <c r="A51" s="5">
        <v>538263950177</v>
      </c>
      <c r="B51" t="s">
        <v>104</v>
      </c>
      <c r="C51">
        <v>52118.91</v>
      </c>
      <c r="D51">
        <v>373</v>
      </c>
      <c r="E51">
        <v>2625</v>
      </c>
      <c r="F51" s="11">
        <v>0.131047619047619</v>
      </c>
      <c r="G51">
        <v>151.508459302326</v>
      </c>
      <c r="H51">
        <v>344</v>
      </c>
    </row>
    <row r="52" spans="1:8">
      <c r="A52" s="5">
        <v>541918489832</v>
      </c>
      <c r="B52" t="s">
        <v>102</v>
      </c>
      <c r="C52">
        <v>1350.29</v>
      </c>
      <c r="D52">
        <v>36</v>
      </c>
      <c r="E52">
        <v>213</v>
      </c>
      <c r="F52" s="11">
        <v>0.140845070422535</v>
      </c>
      <c r="G52">
        <v>45.0096666666667</v>
      </c>
      <c r="H52">
        <v>30</v>
      </c>
    </row>
    <row r="53" spans="1:8">
      <c r="A53" s="5">
        <v>538349196723</v>
      </c>
      <c r="B53" t="s">
        <v>89</v>
      </c>
      <c r="C53">
        <v>8936.63</v>
      </c>
      <c r="D53">
        <v>61</v>
      </c>
      <c r="E53">
        <v>433</v>
      </c>
      <c r="F53" s="11">
        <v>0.117782909930716</v>
      </c>
      <c r="G53">
        <v>175.228039215686</v>
      </c>
      <c r="H53">
        <v>51</v>
      </c>
    </row>
    <row r="54" spans="1:8">
      <c r="A54" s="5">
        <v>538305797734</v>
      </c>
      <c r="B54" t="s">
        <v>103</v>
      </c>
      <c r="C54">
        <v>26411.52</v>
      </c>
      <c r="D54">
        <v>202</v>
      </c>
      <c r="E54">
        <v>1374</v>
      </c>
      <c r="F54" s="11">
        <v>0.133187772925764</v>
      </c>
      <c r="G54">
        <v>144.325245901639</v>
      </c>
      <c r="H54">
        <v>183</v>
      </c>
    </row>
    <row r="55" spans="1:8">
      <c r="A55" s="5">
        <v>538266122146</v>
      </c>
      <c r="B55" t="s">
        <v>94</v>
      </c>
      <c r="C55">
        <v>4316.23</v>
      </c>
      <c r="D55">
        <v>50</v>
      </c>
      <c r="E55">
        <v>80</v>
      </c>
      <c r="F55" s="11">
        <v>0.2125</v>
      </c>
      <c r="G55">
        <v>253.895882352941</v>
      </c>
      <c r="H55">
        <v>17</v>
      </c>
    </row>
    <row r="56" spans="1:8">
      <c r="A56" s="5">
        <v>528033190141</v>
      </c>
      <c r="B56" t="s">
        <v>84</v>
      </c>
      <c r="C56">
        <v>126.12</v>
      </c>
      <c r="D56">
        <v>3</v>
      </c>
      <c r="E56">
        <v>35</v>
      </c>
      <c r="F56" s="11">
        <v>0.0857142857142857</v>
      </c>
      <c r="G56">
        <v>42.04</v>
      </c>
      <c r="H56">
        <v>3</v>
      </c>
    </row>
    <row r="57" spans="1:8">
      <c r="A57" s="5">
        <v>554217085959</v>
      </c>
      <c r="B57" t="s">
        <v>85</v>
      </c>
      <c r="C57">
        <v>723.85</v>
      </c>
      <c r="D57">
        <v>18</v>
      </c>
      <c r="E57">
        <v>127</v>
      </c>
      <c r="F57" s="11">
        <v>0.110236220472441</v>
      </c>
      <c r="G57">
        <v>51.7035714285714</v>
      </c>
      <c r="H57">
        <v>14</v>
      </c>
    </row>
    <row r="58" spans="1:8">
      <c r="A58" s="5">
        <v>527719726342</v>
      </c>
      <c r="B58" t="s">
        <v>86</v>
      </c>
      <c r="C58">
        <v>665.02</v>
      </c>
      <c r="D58">
        <v>11</v>
      </c>
      <c r="E58">
        <v>94</v>
      </c>
      <c r="F58" s="11">
        <v>0.106382978723404</v>
      </c>
      <c r="G58">
        <v>66.502</v>
      </c>
      <c r="H58">
        <v>10</v>
      </c>
    </row>
    <row r="59" spans="1:8">
      <c r="A59" s="5">
        <v>587409020085</v>
      </c>
      <c r="B59" t="s">
        <v>87</v>
      </c>
      <c r="C59">
        <v>3376.32</v>
      </c>
      <c r="D59">
        <v>32</v>
      </c>
      <c r="E59">
        <v>539</v>
      </c>
      <c r="F59" s="11">
        <v>0.0500927643784787</v>
      </c>
      <c r="G59">
        <v>125.048888888889</v>
      </c>
      <c r="H59">
        <v>27</v>
      </c>
    </row>
    <row r="60" spans="1:8">
      <c r="A60" s="5">
        <v>538312709167</v>
      </c>
      <c r="B60" t="s">
        <v>88</v>
      </c>
      <c r="C60">
        <v>23415.96</v>
      </c>
      <c r="D60">
        <v>192</v>
      </c>
      <c r="E60">
        <v>1622</v>
      </c>
      <c r="F60" s="11">
        <v>0.114056720098644</v>
      </c>
      <c r="G60">
        <v>126.572756756757</v>
      </c>
      <c r="H60">
        <v>185</v>
      </c>
    </row>
    <row r="61" spans="1:8">
      <c r="A61" s="5">
        <v>538354076404</v>
      </c>
      <c r="B61" t="s">
        <v>90</v>
      </c>
      <c r="C61">
        <v>9105.35</v>
      </c>
      <c r="D61">
        <v>108</v>
      </c>
      <c r="E61">
        <v>1010</v>
      </c>
      <c r="F61" s="11">
        <v>0.1</v>
      </c>
      <c r="G61">
        <v>90.1519801980198</v>
      </c>
      <c r="H61">
        <v>101</v>
      </c>
    </row>
    <row r="62" spans="1:8">
      <c r="A62" s="5">
        <v>583643847514</v>
      </c>
      <c r="B62" t="s">
        <v>92</v>
      </c>
      <c r="C62">
        <v>11985.54</v>
      </c>
      <c r="D62">
        <v>272</v>
      </c>
      <c r="E62">
        <v>660</v>
      </c>
      <c r="F62" s="11">
        <v>0.193939393939394</v>
      </c>
      <c r="G62">
        <v>93.63703125</v>
      </c>
      <c r="H62">
        <v>128</v>
      </c>
    </row>
    <row r="63" spans="1:8">
      <c r="A63" s="5">
        <v>538307169296</v>
      </c>
      <c r="B63" t="s">
        <v>93</v>
      </c>
      <c r="C63">
        <v>2817.57</v>
      </c>
      <c r="D63">
        <v>30</v>
      </c>
      <c r="E63">
        <v>297</v>
      </c>
      <c r="F63" s="11">
        <v>0.0875420875420875</v>
      </c>
      <c r="G63">
        <v>108.368076923077</v>
      </c>
      <c r="H63">
        <v>26</v>
      </c>
    </row>
    <row r="64" spans="1:8">
      <c r="A64" s="5">
        <v>527990475963</v>
      </c>
      <c r="B64" t="s">
        <v>95</v>
      </c>
      <c r="C64">
        <v>9522.95</v>
      </c>
      <c r="D64">
        <v>174</v>
      </c>
      <c r="E64">
        <v>929</v>
      </c>
      <c r="F64" s="11">
        <v>0.133476856835307</v>
      </c>
      <c r="G64">
        <v>76.7979838709677</v>
      </c>
      <c r="H64">
        <v>124</v>
      </c>
    </row>
    <row r="65" spans="1:8">
      <c r="A65" s="5">
        <v>528064232769</v>
      </c>
      <c r="B65" t="s">
        <v>96</v>
      </c>
      <c r="C65">
        <v>2509.79</v>
      </c>
      <c r="D65">
        <v>55</v>
      </c>
      <c r="E65">
        <v>109</v>
      </c>
      <c r="F65" s="11">
        <v>0.211009174311927</v>
      </c>
      <c r="G65">
        <v>109.121304347826</v>
      </c>
      <c r="H65">
        <v>23</v>
      </c>
    </row>
    <row r="66" spans="1:8">
      <c r="A66" s="5">
        <v>528033010612</v>
      </c>
      <c r="B66" t="s">
        <v>98</v>
      </c>
      <c r="C66">
        <v>6635.26</v>
      </c>
      <c r="D66">
        <v>79</v>
      </c>
      <c r="E66">
        <v>720</v>
      </c>
      <c r="F66" s="11">
        <v>0.0694444444444444</v>
      </c>
      <c r="G66">
        <v>132.7052</v>
      </c>
      <c r="H66">
        <v>50</v>
      </c>
    </row>
    <row r="67" spans="1:8">
      <c r="A67" s="5">
        <v>527119411115</v>
      </c>
      <c r="B67" t="s">
        <v>99</v>
      </c>
      <c r="C67">
        <v>5027.84</v>
      </c>
      <c r="D67">
        <v>114</v>
      </c>
      <c r="E67">
        <v>95</v>
      </c>
      <c r="F67" s="11">
        <v>0.231578947368421</v>
      </c>
      <c r="G67">
        <v>228.538181818182</v>
      </c>
      <c r="H67">
        <v>22</v>
      </c>
    </row>
    <row r="68" spans="1:8">
      <c r="A68" s="5">
        <v>527183564590</v>
      </c>
      <c r="B68" t="s">
        <v>101</v>
      </c>
      <c r="C68">
        <v>893.05</v>
      </c>
      <c r="D68">
        <v>15</v>
      </c>
      <c r="E68">
        <v>163</v>
      </c>
      <c r="F68" s="11">
        <v>0.0429447852760736</v>
      </c>
      <c r="G68">
        <v>127.578571428571</v>
      </c>
      <c r="H68">
        <v>7</v>
      </c>
    </row>
    <row r="69" spans="1:8">
      <c r="A69" s="5">
        <v>527678427514</v>
      </c>
      <c r="B69" t="s">
        <v>81</v>
      </c>
      <c r="C69">
        <v>2250.68</v>
      </c>
      <c r="D69">
        <v>57</v>
      </c>
      <c r="E69">
        <v>234</v>
      </c>
      <c r="F69" s="11">
        <v>0.162393162393162</v>
      </c>
      <c r="G69">
        <v>59.2284210526316</v>
      </c>
      <c r="H69">
        <v>38</v>
      </c>
    </row>
    <row r="70" spans="1:8">
      <c r="A70" s="5">
        <v>632083172612</v>
      </c>
      <c r="B70" t="s">
        <v>566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5">
        <v>587405880719</v>
      </c>
      <c r="B71" t="s">
        <v>79</v>
      </c>
      <c r="C71">
        <v>5597.12</v>
      </c>
      <c r="D71">
        <v>49</v>
      </c>
      <c r="E71">
        <v>962</v>
      </c>
      <c r="F71" s="11">
        <v>0.0478170478170478</v>
      </c>
      <c r="G71">
        <v>121.67652173913</v>
      </c>
      <c r="H71">
        <v>46</v>
      </c>
    </row>
    <row r="72" spans="1:8">
      <c r="A72" s="5">
        <v>538314893621</v>
      </c>
      <c r="B72" t="s">
        <v>80</v>
      </c>
      <c r="C72">
        <v>4586.38</v>
      </c>
      <c r="D72">
        <v>62</v>
      </c>
      <c r="E72">
        <v>425</v>
      </c>
      <c r="F72" s="11">
        <v>0.117647058823529</v>
      </c>
      <c r="G72">
        <v>91.7276</v>
      </c>
      <c r="H72">
        <v>50</v>
      </c>
    </row>
    <row r="73" spans="1:8">
      <c r="A73" s="5">
        <v>538192543595</v>
      </c>
      <c r="B73" t="s">
        <v>97</v>
      </c>
      <c r="C73">
        <v>7679.82</v>
      </c>
      <c r="D73">
        <v>71</v>
      </c>
      <c r="E73">
        <v>1028</v>
      </c>
      <c r="F73" s="11">
        <v>0.0603112840466926</v>
      </c>
      <c r="G73">
        <v>123.868064516129</v>
      </c>
      <c r="H73">
        <v>62</v>
      </c>
    </row>
    <row r="74" spans="1:8">
      <c r="A74" s="5">
        <v>564587383224</v>
      </c>
      <c r="B74" t="s">
        <v>33</v>
      </c>
      <c r="C74">
        <v>621426.58</v>
      </c>
      <c r="D74">
        <v>11187</v>
      </c>
      <c r="E74">
        <v>49281</v>
      </c>
      <c r="H74">
        <v>7574</v>
      </c>
    </row>
    <row r="75" spans="1:8">
      <c r="A75" s="5">
        <v>574308070162</v>
      </c>
      <c r="B75" t="s">
        <v>38</v>
      </c>
      <c r="C75">
        <v>199972.4</v>
      </c>
      <c r="D75">
        <v>4425</v>
      </c>
      <c r="E75">
        <v>26516</v>
      </c>
      <c r="H75">
        <v>3039</v>
      </c>
    </row>
    <row r="76" spans="1:8">
      <c r="A76" s="5">
        <v>537752882633</v>
      </c>
      <c r="B76" t="s">
        <v>34</v>
      </c>
      <c r="C76">
        <v>912259.49</v>
      </c>
      <c r="D76">
        <v>16361</v>
      </c>
      <c r="E76">
        <v>99716</v>
      </c>
      <c r="H76">
        <v>11347</v>
      </c>
    </row>
    <row r="77" spans="1:8">
      <c r="A77" s="5">
        <v>41141176393</v>
      </c>
      <c r="B77" t="s">
        <v>35</v>
      </c>
      <c r="C77">
        <v>862499.38</v>
      </c>
      <c r="D77">
        <v>16337</v>
      </c>
      <c r="E77">
        <v>65896</v>
      </c>
      <c r="H77">
        <v>11290</v>
      </c>
    </row>
    <row r="78" spans="1:8">
      <c r="A78" s="5">
        <v>39290708556</v>
      </c>
      <c r="B78" t="s">
        <v>37</v>
      </c>
      <c r="C78">
        <v>403580.56</v>
      </c>
      <c r="D78">
        <v>5362</v>
      </c>
      <c r="E78">
        <v>31777</v>
      </c>
      <c r="H78">
        <v>4147</v>
      </c>
    </row>
    <row r="79" spans="1:8">
      <c r="A79" s="5">
        <v>554877274741</v>
      </c>
      <c r="B79" t="s">
        <v>6</v>
      </c>
      <c r="C79">
        <v>122386.04</v>
      </c>
      <c r="D79">
        <v>2194</v>
      </c>
      <c r="E79">
        <v>14365</v>
      </c>
      <c r="H79">
        <v>1457</v>
      </c>
    </row>
    <row r="80" spans="1:8">
      <c r="A80" s="5">
        <v>520538406051</v>
      </c>
      <c r="B80" t="s">
        <v>25</v>
      </c>
      <c r="C80">
        <v>120909.05</v>
      </c>
      <c r="D80">
        <v>1874</v>
      </c>
      <c r="E80">
        <v>13533</v>
      </c>
      <c r="H80">
        <v>1289</v>
      </c>
    </row>
    <row r="81" spans="1:8">
      <c r="A81" s="5">
        <v>587015100676</v>
      </c>
      <c r="B81" t="s">
        <v>4</v>
      </c>
      <c r="C81">
        <v>99724.16</v>
      </c>
      <c r="D81">
        <v>2186</v>
      </c>
      <c r="E81">
        <v>16042</v>
      </c>
      <c r="H81">
        <v>1505</v>
      </c>
    </row>
    <row r="82" spans="1:8">
      <c r="A82" s="5">
        <v>42759737847</v>
      </c>
      <c r="B82" t="s">
        <v>39</v>
      </c>
      <c r="C82">
        <v>72635.65</v>
      </c>
      <c r="D82">
        <v>1083</v>
      </c>
      <c r="E82">
        <v>7988</v>
      </c>
      <c r="H82">
        <v>926</v>
      </c>
    </row>
    <row r="83" spans="1:8">
      <c r="A83" s="5">
        <v>587516703876</v>
      </c>
      <c r="B83" t="s">
        <v>40</v>
      </c>
      <c r="C83">
        <v>155541.49</v>
      </c>
      <c r="D83">
        <v>3427</v>
      </c>
      <c r="E83">
        <v>27356</v>
      </c>
      <c r="H83">
        <v>2315</v>
      </c>
    </row>
    <row r="84" spans="1:8">
      <c r="A84" s="5">
        <v>40611478319</v>
      </c>
      <c r="B84" t="s">
        <v>45</v>
      </c>
      <c r="C84">
        <v>116547.14</v>
      </c>
      <c r="D84">
        <v>1537</v>
      </c>
      <c r="E84">
        <v>8801</v>
      </c>
      <c r="H84">
        <v>1096</v>
      </c>
    </row>
    <row r="85" spans="1:8">
      <c r="A85" s="5">
        <v>598898432532</v>
      </c>
      <c r="B85" t="s">
        <v>41</v>
      </c>
      <c r="C85">
        <v>139201.45</v>
      </c>
      <c r="D85">
        <v>2098</v>
      </c>
      <c r="E85">
        <v>20318</v>
      </c>
      <c r="H85">
        <v>1644</v>
      </c>
    </row>
    <row r="86" spans="1:8">
      <c r="A86" s="5">
        <v>555055329886</v>
      </c>
      <c r="B86" t="s">
        <v>42</v>
      </c>
      <c r="C86">
        <v>123451.84</v>
      </c>
      <c r="D86">
        <v>2395</v>
      </c>
      <c r="E86">
        <v>18936</v>
      </c>
      <c r="H86">
        <v>1759</v>
      </c>
    </row>
    <row r="87" spans="1:8">
      <c r="A87" s="5">
        <v>521804256985</v>
      </c>
      <c r="B87" t="s">
        <v>43</v>
      </c>
      <c r="C87">
        <v>83369.88</v>
      </c>
      <c r="D87">
        <v>1526</v>
      </c>
      <c r="E87">
        <v>8842</v>
      </c>
      <c r="H87">
        <v>1071</v>
      </c>
    </row>
    <row r="88" spans="1:8">
      <c r="A88" s="5">
        <v>539854510916</v>
      </c>
      <c r="B88" t="s">
        <v>44</v>
      </c>
      <c r="C88">
        <v>85437.86</v>
      </c>
      <c r="D88">
        <v>1528</v>
      </c>
      <c r="E88">
        <v>9441</v>
      </c>
      <c r="H88">
        <v>1126</v>
      </c>
    </row>
    <row r="89" spans="1:8">
      <c r="A89" s="5">
        <v>559325430280</v>
      </c>
      <c r="B89" t="s">
        <v>243</v>
      </c>
      <c r="C89">
        <v>16763.8</v>
      </c>
      <c r="D89">
        <v>490</v>
      </c>
      <c r="E89">
        <v>1573</v>
      </c>
      <c r="H89">
        <v>409</v>
      </c>
    </row>
    <row r="90" spans="1:8">
      <c r="A90" s="5">
        <v>569909827792</v>
      </c>
      <c r="B90" t="s">
        <v>62</v>
      </c>
      <c r="C90">
        <v>10393.7</v>
      </c>
      <c r="D90">
        <v>206</v>
      </c>
      <c r="E90">
        <v>6228</v>
      </c>
      <c r="H90">
        <v>130</v>
      </c>
    </row>
    <row r="91" spans="1:8">
      <c r="A91" s="5">
        <v>563834177641</v>
      </c>
      <c r="B91" t="s">
        <v>56</v>
      </c>
      <c r="C91">
        <v>48855.15</v>
      </c>
      <c r="D91">
        <v>337</v>
      </c>
      <c r="E91">
        <v>1821</v>
      </c>
      <c r="H91">
        <v>276</v>
      </c>
    </row>
    <row r="92" spans="1:8">
      <c r="A92" s="5">
        <v>564135111481</v>
      </c>
      <c r="B92" t="s">
        <v>58</v>
      </c>
      <c r="C92">
        <v>21665.44</v>
      </c>
      <c r="D92">
        <v>179</v>
      </c>
      <c r="E92">
        <v>1029</v>
      </c>
      <c r="H92">
        <v>112</v>
      </c>
    </row>
    <row r="93" spans="1:8">
      <c r="A93" s="5">
        <v>559686121121</v>
      </c>
      <c r="B93" t="s">
        <v>76</v>
      </c>
      <c r="C93">
        <v>18293.93</v>
      </c>
      <c r="D93">
        <v>153</v>
      </c>
      <c r="E93">
        <v>820</v>
      </c>
      <c r="H93">
        <v>104</v>
      </c>
    </row>
    <row r="94" spans="1:8">
      <c r="A94" s="5">
        <v>555332266949</v>
      </c>
      <c r="B94" t="s">
        <v>47</v>
      </c>
      <c r="C94">
        <v>146373.58</v>
      </c>
      <c r="D94">
        <v>2614</v>
      </c>
      <c r="E94">
        <v>21065</v>
      </c>
      <c r="H94">
        <v>2011</v>
      </c>
    </row>
    <row r="95" spans="1:8">
      <c r="A95" s="5">
        <v>593225443577</v>
      </c>
      <c r="B95" t="s">
        <v>48</v>
      </c>
      <c r="C95">
        <v>32832.86</v>
      </c>
      <c r="D95">
        <v>540</v>
      </c>
      <c r="E95">
        <v>6331</v>
      </c>
      <c r="H95">
        <v>391</v>
      </c>
    </row>
    <row r="96" spans="1:8">
      <c r="A96" s="5">
        <v>528778018743</v>
      </c>
      <c r="B96" t="s">
        <v>49</v>
      </c>
      <c r="C96">
        <v>129482.43</v>
      </c>
      <c r="D96">
        <v>2337</v>
      </c>
      <c r="E96">
        <v>10584</v>
      </c>
      <c r="H96">
        <v>1600</v>
      </c>
    </row>
    <row r="97" spans="1:8">
      <c r="A97" s="5">
        <v>526145930115</v>
      </c>
      <c r="B97" t="s">
        <v>51</v>
      </c>
      <c r="C97">
        <v>18990.57</v>
      </c>
      <c r="D97">
        <v>275</v>
      </c>
      <c r="E97">
        <v>1848</v>
      </c>
      <c r="H97">
        <v>213</v>
      </c>
    </row>
    <row r="98" spans="1:8">
      <c r="A98" s="5">
        <v>535688693680</v>
      </c>
      <c r="B98" t="s">
        <v>52</v>
      </c>
      <c r="C98">
        <v>23590.91</v>
      </c>
      <c r="D98">
        <v>322</v>
      </c>
      <c r="E98">
        <v>2286</v>
      </c>
      <c r="H98">
        <v>272</v>
      </c>
    </row>
    <row r="99" spans="1:8">
      <c r="A99" s="5">
        <v>563835009431</v>
      </c>
      <c r="B99" t="s">
        <v>53</v>
      </c>
      <c r="C99">
        <v>19508.45</v>
      </c>
      <c r="D99">
        <v>256</v>
      </c>
      <c r="E99">
        <v>1730</v>
      </c>
      <c r="H99">
        <v>232</v>
      </c>
    </row>
    <row r="100" spans="1:8">
      <c r="A100" s="5">
        <v>592049049728</v>
      </c>
      <c r="B100" t="s">
        <v>54</v>
      </c>
      <c r="C100">
        <v>15993.74</v>
      </c>
      <c r="D100">
        <v>328</v>
      </c>
      <c r="E100">
        <v>2354</v>
      </c>
      <c r="H100">
        <v>251</v>
      </c>
    </row>
    <row r="101" spans="1:8">
      <c r="A101" s="5">
        <v>527990951359</v>
      </c>
      <c r="B101" t="s">
        <v>55</v>
      </c>
      <c r="C101">
        <v>21796.94</v>
      </c>
      <c r="D101">
        <v>371</v>
      </c>
      <c r="E101">
        <v>868</v>
      </c>
      <c r="H101">
        <v>257</v>
      </c>
    </row>
    <row r="102" spans="1:8">
      <c r="A102" s="5">
        <v>599279018544</v>
      </c>
      <c r="B102" t="s">
        <v>60</v>
      </c>
      <c r="C102">
        <v>12769.65</v>
      </c>
      <c r="D102">
        <v>229</v>
      </c>
      <c r="E102">
        <v>6527</v>
      </c>
      <c r="H102">
        <v>184</v>
      </c>
    </row>
    <row r="103" spans="1:8">
      <c r="A103" s="5">
        <v>613513119392</v>
      </c>
      <c r="B103" t="s">
        <v>61</v>
      </c>
      <c r="C103">
        <v>0</v>
      </c>
      <c r="D103">
        <v>0</v>
      </c>
      <c r="E103">
        <v>0</v>
      </c>
      <c r="H103">
        <v>0</v>
      </c>
    </row>
    <row r="104" spans="1:8">
      <c r="A104" s="5">
        <v>593809413272</v>
      </c>
      <c r="B104" t="s">
        <v>66</v>
      </c>
      <c r="C104">
        <v>2818.48</v>
      </c>
      <c r="D104">
        <v>45</v>
      </c>
      <c r="E104">
        <v>6358</v>
      </c>
      <c r="H104">
        <v>43</v>
      </c>
    </row>
    <row r="105" spans="1:8">
      <c r="A105" s="5">
        <v>538927350752</v>
      </c>
      <c r="B105" t="s">
        <v>72</v>
      </c>
      <c r="C105">
        <v>2636.83</v>
      </c>
      <c r="D105">
        <v>58</v>
      </c>
      <c r="E105">
        <v>780</v>
      </c>
      <c r="H105">
        <v>50</v>
      </c>
    </row>
    <row r="106" spans="1:8">
      <c r="A106" s="5">
        <v>599148365406</v>
      </c>
      <c r="B106" t="s">
        <v>73</v>
      </c>
      <c r="C106">
        <v>32332.6</v>
      </c>
      <c r="D106">
        <v>757</v>
      </c>
      <c r="E106">
        <v>9584</v>
      </c>
      <c r="H106">
        <v>655</v>
      </c>
    </row>
    <row r="107" spans="1:8">
      <c r="A107" s="5">
        <v>524754970729</v>
      </c>
      <c r="B107" t="s">
        <v>74</v>
      </c>
      <c r="C107">
        <v>7446.79</v>
      </c>
      <c r="D107">
        <v>196</v>
      </c>
      <c r="E107">
        <v>2507</v>
      </c>
      <c r="H107">
        <v>130</v>
      </c>
    </row>
    <row r="108" spans="1:8">
      <c r="A108" s="5">
        <v>562374577568</v>
      </c>
      <c r="B108" t="s">
        <v>75</v>
      </c>
      <c r="C108">
        <v>12010</v>
      </c>
      <c r="D108">
        <v>232</v>
      </c>
      <c r="E108">
        <v>1268</v>
      </c>
      <c r="H108">
        <v>194</v>
      </c>
    </row>
    <row r="109" spans="1:8">
      <c r="A109" s="5">
        <v>621584076904</v>
      </c>
      <c r="B109" t="s">
        <v>105</v>
      </c>
      <c r="C109">
        <v>0</v>
      </c>
      <c r="D109">
        <v>0</v>
      </c>
      <c r="E109">
        <v>0</v>
      </c>
      <c r="H109">
        <v>0</v>
      </c>
    </row>
    <row r="110" spans="1:8">
      <c r="A110" s="5">
        <v>624636128578</v>
      </c>
      <c r="B110" t="s">
        <v>106</v>
      </c>
      <c r="C110">
        <v>0</v>
      </c>
      <c r="D110">
        <v>0</v>
      </c>
      <c r="E110">
        <v>0</v>
      </c>
      <c r="H110">
        <v>0</v>
      </c>
    </row>
    <row r="111" spans="1:8">
      <c r="A111" s="5">
        <v>589377945837</v>
      </c>
      <c r="B111" t="s">
        <v>15</v>
      </c>
      <c r="C111">
        <v>46494.54</v>
      </c>
      <c r="D111">
        <v>1421</v>
      </c>
      <c r="E111">
        <v>13047</v>
      </c>
      <c r="H111">
        <v>1162</v>
      </c>
    </row>
    <row r="112" spans="1:8">
      <c r="A112" s="5">
        <v>562674596108</v>
      </c>
      <c r="B112" t="s">
        <v>17</v>
      </c>
      <c r="C112">
        <v>21723.91</v>
      </c>
      <c r="D112">
        <v>584</v>
      </c>
      <c r="E112">
        <v>3371</v>
      </c>
      <c r="H112">
        <v>399</v>
      </c>
    </row>
    <row r="113" spans="1:8">
      <c r="A113" s="5">
        <v>596986065929</v>
      </c>
      <c r="B113" t="s">
        <v>19</v>
      </c>
      <c r="C113">
        <v>6035.54</v>
      </c>
      <c r="D113">
        <v>173</v>
      </c>
      <c r="E113">
        <v>1448</v>
      </c>
      <c r="H113">
        <v>144</v>
      </c>
    </row>
    <row r="114" spans="1:8">
      <c r="A114" s="5">
        <v>589851591771</v>
      </c>
      <c r="B114" t="s">
        <v>64</v>
      </c>
      <c r="C114">
        <v>8659.71</v>
      </c>
      <c r="D114">
        <v>206</v>
      </c>
      <c r="E114">
        <v>1353</v>
      </c>
      <c r="H114">
        <v>182</v>
      </c>
    </row>
    <row r="115" spans="1:8">
      <c r="A115" s="5">
        <v>592889713507</v>
      </c>
      <c r="B115" t="s">
        <v>70</v>
      </c>
      <c r="C115">
        <v>5423.66</v>
      </c>
      <c r="D115">
        <v>140</v>
      </c>
      <c r="E115">
        <v>2279</v>
      </c>
      <c r="H115">
        <v>125</v>
      </c>
    </row>
    <row r="116" spans="1:8">
      <c r="A116" s="5">
        <v>573035985548</v>
      </c>
      <c r="B116" t="s">
        <v>77</v>
      </c>
      <c r="C116">
        <v>80675.34</v>
      </c>
      <c r="D116">
        <v>2225</v>
      </c>
      <c r="E116">
        <v>6013</v>
      </c>
      <c r="H116">
        <v>1678</v>
      </c>
    </row>
    <row r="117" spans="1:8">
      <c r="A117" s="5">
        <v>628767299363</v>
      </c>
      <c r="B117" t="s">
        <v>523</v>
      </c>
      <c r="C117">
        <v>0</v>
      </c>
      <c r="D117">
        <v>0</v>
      </c>
      <c r="E117">
        <v>0</v>
      </c>
      <c r="H117">
        <v>0</v>
      </c>
    </row>
    <row r="118" spans="1:8">
      <c r="A118" s="5">
        <v>577184412748</v>
      </c>
      <c r="B118" t="s">
        <v>11</v>
      </c>
      <c r="C118">
        <v>41945.57</v>
      </c>
      <c r="D118">
        <v>1082</v>
      </c>
      <c r="E118">
        <v>10629</v>
      </c>
      <c r="H118">
        <v>814</v>
      </c>
    </row>
    <row r="119" spans="1:8">
      <c r="A119" s="5">
        <v>574520036128</v>
      </c>
      <c r="B119" t="s">
        <v>91</v>
      </c>
      <c r="C119">
        <v>33214.86</v>
      </c>
      <c r="D119">
        <v>853</v>
      </c>
      <c r="E119">
        <v>4320</v>
      </c>
      <c r="H119">
        <v>586</v>
      </c>
    </row>
    <row r="120" spans="1:8">
      <c r="A120" s="5">
        <v>602881179663</v>
      </c>
      <c r="B120" t="s">
        <v>69</v>
      </c>
      <c r="C120">
        <v>0</v>
      </c>
      <c r="D120">
        <v>0</v>
      </c>
      <c r="E120">
        <v>0</v>
      </c>
      <c r="H120">
        <v>0</v>
      </c>
    </row>
    <row r="121" spans="1:8">
      <c r="A121" s="5">
        <v>528047181291</v>
      </c>
      <c r="B121" t="s">
        <v>82</v>
      </c>
      <c r="C121">
        <v>2894.08</v>
      </c>
      <c r="D121">
        <v>65</v>
      </c>
      <c r="E121">
        <v>248</v>
      </c>
      <c r="H121">
        <v>52</v>
      </c>
    </row>
    <row r="122" spans="1:8">
      <c r="A122" s="5">
        <v>601890751194</v>
      </c>
      <c r="B122" t="s">
        <v>67</v>
      </c>
      <c r="C122">
        <v>0</v>
      </c>
      <c r="D122">
        <v>0</v>
      </c>
      <c r="E122">
        <v>0</v>
      </c>
      <c r="H122">
        <v>0</v>
      </c>
    </row>
    <row r="123" spans="1:8">
      <c r="A123" s="5">
        <v>604021319220</v>
      </c>
      <c r="B123" t="s">
        <v>13</v>
      </c>
      <c r="C123">
        <v>1228.22</v>
      </c>
      <c r="D123">
        <v>18</v>
      </c>
      <c r="E123">
        <v>261</v>
      </c>
      <c r="H123">
        <v>17</v>
      </c>
    </row>
    <row r="124" spans="1:8">
      <c r="A124" s="5">
        <v>539325022308</v>
      </c>
      <c r="B124" t="s">
        <v>46</v>
      </c>
      <c r="C124">
        <v>40956.73</v>
      </c>
      <c r="D124">
        <v>543</v>
      </c>
      <c r="E124">
        <v>3293</v>
      </c>
      <c r="H124">
        <v>468</v>
      </c>
    </row>
    <row r="125" spans="1:8">
      <c r="A125" s="5">
        <v>538263950177</v>
      </c>
      <c r="B125" t="s">
        <v>104</v>
      </c>
      <c r="C125">
        <v>252604.6</v>
      </c>
      <c r="D125">
        <v>1806</v>
      </c>
      <c r="E125">
        <v>12066</v>
      </c>
      <c r="H125">
        <v>1696</v>
      </c>
    </row>
    <row r="126" spans="1:8">
      <c r="A126" s="5">
        <v>541918489832</v>
      </c>
      <c r="B126" t="s">
        <v>102</v>
      </c>
      <c r="C126">
        <v>4105.33</v>
      </c>
      <c r="D126">
        <v>105</v>
      </c>
      <c r="E126">
        <v>760</v>
      </c>
      <c r="H126">
        <v>86</v>
      </c>
    </row>
    <row r="127" spans="1:8">
      <c r="A127" s="5">
        <v>538349196723</v>
      </c>
      <c r="B127" t="s">
        <v>89</v>
      </c>
      <c r="C127">
        <v>47114.38</v>
      </c>
      <c r="D127">
        <v>326</v>
      </c>
      <c r="E127">
        <v>2022</v>
      </c>
      <c r="H127">
        <v>279</v>
      </c>
    </row>
    <row r="128" spans="1:8">
      <c r="A128" s="5">
        <v>528033190141</v>
      </c>
      <c r="B128" t="s">
        <v>84</v>
      </c>
      <c r="C128">
        <v>1194.74</v>
      </c>
      <c r="D128">
        <v>27</v>
      </c>
      <c r="E128">
        <v>229</v>
      </c>
      <c r="H128">
        <v>10</v>
      </c>
    </row>
    <row r="129" spans="1:8">
      <c r="A129" s="5">
        <v>554217085959</v>
      </c>
      <c r="B129" t="s">
        <v>85</v>
      </c>
      <c r="C129">
        <v>5835.55</v>
      </c>
      <c r="D129">
        <v>132</v>
      </c>
      <c r="E129">
        <v>479</v>
      </c>
      <c r="H129">
        <v>58</v>
      </c>
    </row>
    <row r="130" spans="1:8">
      <c r="A130" s="5">
        <v>527719726342</v>
      </c>
      <c r="B130" t="s">
        <v>86</v>
      </c>
      <c r="C130">
        <v>2554.56</v>
      </c>
      <c r="D130">
        <v>42</v>
      </c>
      <c r="E130">
        <v>290</v>
      </c>
      <c r="H130">
        <v>32</v>
      </c>
    </row>
    <row r="131" spans="1:8">
      <c r="A131" s="5">
        <v>587409020085</v>
      </c>
      <c r="B131" t="s">
        <v>87</v>
      </c>
      <c r="C131">
        <v>16949.25</v>
      </c>
      <c r="D131">
        <v>161</v>
      </c>
      <c r="E131">
        <v>1907</v>
      </c>
      <c r="H131">
        <v>137</v>
      </c>
    </row>
    <row r="132" spans="1:8">
      <c r="A132" s="5">
        <v>538312709167</v>
      </c>
      <c r="B132" t="s">
        <v>88</v>
      </c>
      <c r="C132">
        <v>105857</v>
      </c>
      <c r="D132">
        <v>864</v>
      </c>
      <c r="E132">
        <v>5626</v>
      </c>
      <c r="H132">
        <v>814</v>
      </c>
    </row>
    <row r="133" spans="1:8">
      <c r="A133" s="5">
        <v>538354076404</v>
      </c>
      <c r="B133" t="s">
        <v>90</v>
      </c>
      <c r="C133">
        <v>54834.76</v>
      </c>
      <c r="D133">
        <v>644</v>
      </c>
      <c r="E133">
        <v>4104</v>
      </c>
      <c r="H133">
        <v>521</v>
      </c>
    </row>
    <row r="134" spans="1:8">
      <c r="A134" s="5">
        <v>583643847514</v>
      </c>
      <c r="B134" t="s">
        <v>92</v>
      </c>
      <c r="C134">
        <v>21531.4</v>
      </c>
      <c r="D134">
        <v>478</v>
      </c>
      <c r="E134">
        <v>2166</v>
      </c>
      <c r="H134">
        <v>336</v>
      </c>
    </row>
    <row r="135" spans="1:8">
      <c r="A135" s="5">
        <v>538307169296</v>
      </c>
      <c r="B135" t="s">
        <v>93</v>
      </c>
      <c r="C135">
        <v>20159.99</v>
      </c>
      <c r="D135">
        <v>208</v>
      </c>
      <c r="E135">
        <v>1106</v>
      </c>
      <c r="H135">
        <v>152</v>
      </c>
    </row>
    <row r="136" spans="1:8">
      <c r="A136" s="5">
        <v>527990475963</v>
      </c>
      <c r="B136" t="s">
        <v>95</v>
      </c>
      <c r="C136">
        <v>36414.68</v>
      </c>
      <c r="D136">
        <v>642</v>
      </c>
      <c r="E136">
        <v>3315</v>
      </c>
      <c r="H136">
        <v>521</v>
      </c>
    </row>
    <row r="137" spans="1:8">
      <c r="A137" s="5">
        <v>528064232769</v>
      </c>
      <c r="B137" t="s">
        <v>96</v>
      </c>
      <c r="C137">
        <v>6498.43</v>
      </c>
      <c r="D137">
        <v>138</v>
      </c>
      <c r="E137">
        <v>377</v>
      </c>
      <c r="H137">
        <v>81</v>
      </c>
    </row>
    <row r="138" spans="1:8">
      <c r="A138" s="5">
        <v>528033010612</v>
      </c>
      <c r="B138" t="s">
        <v>98</v>
      </c>
      <c r="C138">
        <v>18554.84</v>
      </c>
      <c r="D138">
        <v>215</v>
      </c>
      <c r="E138">
        <v>2711</v>
      </c>
      <c r="H138">
        <v>137</v>
      </c>
    </row>
    <row r="139" spans="1:8">
      <c r="A139" s="5">
        <v>527119411115</v>
      </c>
      <c r="B139" t="s">
        <v>99</v>
      </c>
      <c r="C139">
        <v>6791.96</v>
      </c>
      <c r="D139">
        <v>154</v>
      </c>
      <c r="E139">
        <v>263</v>
      </c>
      <c r="H139">
        <v>72</v>
      </c>
    </row>
    <row r="140" spans="1:8">
      <c r="A140" s="5">
        <v>527183564590</v>
      </c>
      <c r="B140" t="s">
        <v>101</v>
      </c>
      <c r="C140">
        <v>7117.94</v>
      </c>
      <c r="D140">
        <v>109</v>
      </c>
      <c r="E140">
        <v>514</v>
      </c>
      <c r="H140">
        <v>71</v>
      </c>
    </row>
    <row r="141" spans="1:8">
      <c r="A141" s="5">
        <v>527678427514</v>
      </c>
      <c r="B141" t="s">
        <v>81</v>
      </c>
      <c r="C141">
        <v>7498.62</v>
      </c>
      <c r="D141">
        <v>185</v>
      </c>
      <c r="E141">
        <v>873</v>
      </c>
      <c r="H141">
        <v>150</v>
      </c>
    </row>
    <row r="142" spans="1:8">
      <c r="A142" s="5">
        <v>632083172612</v>
      </c>
      <c r="B142" t="s">
        <v>566</v>
      </c>
      <c r="C142">
        <v>0</v>
      </c>
      <c r="D142">
        <v>0</v>
      </c>
      <c r="E142">
        <v>0</v>
      </c>
      <c r="H142">
        <v>0</v>
      </c>
    </row>
    <row r="143" spans="1:8">
      <c r="A143" s="5">
        <v>587405880719</v>
      </c>
      <c r="B143" t="s">
        <v>79</v>
      </c>
      <c r="C143">
        <v>33246.05</v>
      </c>
      <c r="D143">
        <v>290</v>
      </c>
      <c r="E143">
        <v>3034</v>
      </c>
      <c r="H143">
        <v>239</v>
      </c>
    </row>
    <row r="144" spans="1:8">
      <c r="A144" s="5">
        <v>624157848041</v>
      </c>
      <c r="B144" t="s">
        <v>22</v>
      </c>
      <c r="C144">
        <v>0</v>
      </c>
      <c r="D144">
        <v>0</v>
      </c>
      <c r="E144">
        <v>0</v>
      </c>
      <c r="H144">
        <v>0</v>
      </c>
    </row>
    <row r="145" spans="1:8">
      <c r="A145" s="5">
        <v>525048016525</v>
      </c>
      <c r="B145" t="s">
        <v>340</v>
      </c>
      <c r="C145">
        <v>6579.85</v>
      </c>
      <c r="D145">
        <v>295</v>
      </c>
      <c r="E145">
        <v>2388</v>
      </c>
      <c r="H145">
        <v>213</v>
      </c>
    </row>
    <row r="146" spans="1:8">
      <c r="A146" s="5">
        <v>611461391391</v>
      </c>
      <c r="B146" t="s">
        <v>545</v>
      </c>
      <c r="C146">
        <v>0</v>
      </c>
      <c r="D146">
        <v>0</v>
      </c>
      <c r="E146">
        <v>0</v>
      </c>
      <c r="H146">
        <v>0</v>
      </c>
    </row>
    <row r="147" spans="1:8">
      <c r="A147" s="5">
        <v>538305797734</v>
      </c>
      <c r="B147" t="s">
        <v>103</v>
      </c>
      <c r="C147">
        <v>94763.69</v>
      </c>
      <c r="D147">
        <v>721</v>
      </c>
      <c r="E147">
        <v>4961</v>
      </c>
      <c r="H147">
        <v>627</v>
      </c>
    </row>
    <row r="148" spans="1:8">
      <c r="A148" s="5">
        <v>538266122146</v>
      </c>
      <c r="B148" t="s">
        <v>94</v>
      </c>
      <c r="C148">
        <v>7127.84</v>
      </c>
      <c r="D148">
        <v>75</v>
      </c>
      <c r="E148">
        <v>197</v>
      </c>
      <c r="H148">
        <v>34</v>
      </c>
    </row>
    <row r="149" spans="1:8">
      <c r="A149" s="5">
        <v>538314893621</v>
      </c>
      <c r="B149" t="s">
        <v>80</v>
      </c>
      <c r="C149">
        <v>9047.05</v>
      </c>
      <c r="D149">
        <v>122</v>
      </c>
      <c r="E149">
        <v>1531</v>
      </c>
      <c r="H149">
        <v>114</v>
      </c>
    </row>
    <row r="150" spans="1:8">
      <c r="A150" s="5">
        <v>538192543595</v>
      </c>
      <c r="B150" t="s">
        <v>97</v>
      </c>
      <c r="C150">
        <v>121130.46</v>
      </c>
      <c r="D150">
        <v>1094</v>
      </c>
      <c r="E150">
        <v>5305</v>
      </c>
      <c r="H150">
        <v>525</v>
      </c>
    </row>
    <row r="151" spans="1:8">
      <c r="A151" s="5">
        <v>583164476133</v>
      </c>
      <c r="B151" t="s">
        <v>414</v>
      </c>
      <c r="C151">
        <v>2199.06</v>
      </c>
      <c r="D151">
        <v>34</v>
      </c>
      <c r="E151">
        <v>665</v>
      </c>
      <c r="H151">
        <v>33</v>
      </c>
    </row>
    <row r="152" spans="1:8">
      <c r="A152" s="5">
        <v>586951697361</v>
      </c>
      <c r="B152" t="s">
        <v>396</v>
      </c>
      <c r="C152">
        <v>957.93</v>
      </c>
      <c r="D152">
        <v>18</v>
      </c>
      <c r="E152">
        <v>733</v>
      </c>
      <c r="H152">
        <v>15</v>
      </c>
    </row>
    <row r="153" spans="1:8">
      <c r="A153" s="5">
        <v>574735494600</v>
      </c>
      <c r="B153" t="s">
        <v>359</v>
      </c>
      <c r="C153">
        <v>2472.25</v>
      </c>
      <c r="D153">
        <v>43</v>
      </c>
      <c r="E153">
        <v>755</v>
      </c>
      <c r="H153">
        <v>43</v>
      </c>
    </row>
  </sheetData>
  <autoFilter ref="A1:H153">
    <extLst/>
  </autoFilter>
  <pageMargins left="0.75" right="0.75" top="1" bottom="1" header="0.5" footer="0.5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84"/>
  <sheetViews>
    <sheetView workbookViewId="0">
      <selection activeCell="X2" sqref="X2:Z28"/>
    </sheetView>
  </sheetViews>
  <sheetFormatPr defaultColWidth="8.88888888888889" defaultRowHeight="14.4" outlineLevelCol="4"/>
  <cols>
    <col min="1" max="1" width="14.1111111111111"/>
    <col min="2" max="5" width="17.5555555555556"/>
  </cols>
  <sheetData>
    <row r="3" spans="1:5">
      <c r="A3" t="s">
        <v>109</v>
      </c>
      <c r="B3" t="s">
        <v>526</v>
      </c>
      <c r="C3" t="s">
        <v>527</v>
      </c>
      <c r="D3" t="s">
        <v>528</v>
      </c>
      <c r="E3" t="s">
        <v>582</v>
      </c>
    </row>
    <row r="4" spans="1:5">
      <c r="A4" s="5">
        <v>39290708556</v>
      </c>
      <c r="B4">
        <v>517342.95</v>
      </c>
      <c r="C4">
        <v>6908</v>
      </c>
      <c r="D4">
        <v>41426</v>
      </c>
      <c r="E4">
        <v>5267</v>
      </c>
    </row>
    <row r="5" spans="1:5">
      <c r="A5" s="5">
        <v>40611478319</v>
      </c>
      <c r="B5">
        <v>149540.5</v>
      </c>
      <c r="C5">
        <v>1987</v>
      </c>
      <c r="D5">
        <v>11232</v>
      </c>
      <c r="E5">
        <v>1401</v>
      </c>
    </row>
    <row r="6" spans="1:5">
      <c r="A6" s="5">
        <v>41141176393</v>
      </c>
      <c r="B6">
        <v>862499.38</v>
      </c>
      <c r="C6">
        <v>16337</v>
      </c>
      <c r="D6">
        <v>65896</v>
      </c>
      <c r="E6">
        <v>11290</v>
      </c>
    </row>
    <row r="7" spans="1:5">
      <c r="A7" s="5">
        <v>42759737847</v>
      </c>
      <c r="B7">
        <v>94829.89</v>
      </c>
      <c r="C7">
        <v>1435</v>
      </c>
      <c r="D7">
        <v>10295</v>
      </c>
      <c r="E7">
        <v>1183</v>
      </c>
    </row>
    <row r="8" spans="1:5">
      <c r="A8" s="5">
        <v>520538406051</v>
      </c>
      <c r="B8">
        <v>153041.38</v>
      </c>
      <c r="C8">
        <v>2384</v>
      </c>
      <c r="D8">
        <v>17950</v>
      </c>
      <c r="E8">
        <v>1620</v>
      </c>
    </row>
    <row r="9" spans="1:5">
      <c r="A9" s="5">
        <v>521804256985</v>
      </c>
      <c r="B9">
        <v>113138.22</v>
      </c>
      <c r="C9">
        <v>2100</v>
      </c>
      <c r="D9">
        <v>11664</v>
      </c>
      <c r="E9">
        <v>1384</v>
      </c>
    </row>
    <row r="10" spans="1:5">
      <c r="A10" s="5">
        <v>524754970729</v>
      </c>
      <c r="B10">
        <v>11086.42</v>
      </c>
      <c r="C10">
        <v>302</v>
      </c>
      <c r="D10">
        <v>3154</v>
      </c>
      <c r="E10">
        <v>191</v>
      </c>
    </row>
    <row r="11" spans="1:5">
      <c r="A11" s="5">
        <v>525048016525</v>
      </c>
      <c r="B11">
        <v>6579.85</v>
      </c>
      <c r="C11">
        <v>295</v>
      </c>
      <c r="D11">
        <v>2388</v>
      </c>
      <c r="E11">
        <v>213</v>
      </c>
    </row>
    <row r="12" spans="1:5">
      <c r="A12" s="5">
        <v>526145930115</v>
      </c>
      <c r="B12">
        <v>23691.27</v>
      </c>
      <c r="C12">
        <v>347</v>
      </c>
      <c r="D12">
        <v>2322</v>
      </c>
      <c r="E12">
        <v>262</v>
      </c>
    </row>
    <row r="13" spans="1:5">
      <c r="A13" s="5">
        <v>527119411115</v>
      </c>
      <c r="B13">
        <v>11819.8</v>
      </c>
      <c r="C13">
        <v>268</v>
      </c>
      <c r="D13">
        <v>358</v>
      </c>
      <c r="E13">
        <v>94</v>
      </c>
    </row>
    <row r="14" spans="1:5">
      <c r="A14" s="5">
        <v>527183564590</v>
      </c>
      <c r="B14">
        <v>8010.99</v>
      </c>
      <c r="C14">
        <v>124</v>
      </c>
      <c r="D14">
        <v>677</v>
      </c>
      <c r="E14">
        <v>78</v>
      </c>
    </row>
    <row r="15" spans="1:5">
      <c r="A15" s="5">
        <v>527678427514</v>
      </c>
      <c r="B15">
        <v>9749.3</v>
      </c>
      <c r="C15">
        <v>242</v>
      </c>
      <c r="D15">
        <v>1107</v>
      </c>
      <c r="E15">
        <v>188</v>
      </c>
    </row>
    <row r="16" spans="1:5">
      <c r="A16" s="5">
        <v>527719726342</v>
      </c>
      <c r="B16">
        <v>3219.58</v>
      </c>
      <c r="C16">
        <v>53</v>
      </c>
      <c r="D16">
        <v>384</v>
      </c>
      <c r="E16">
        <v>42</v>
      </c>
    </row>
    <row r="17" spans="1:5">
      <c r="A17" s="5">
        <v>527990475963</v>
      </c>
      <c r="B17">
        <v>45937.63</v>
      </c>
      <c r="C17">
        <v>816</v>
      </c>
      <c r="D17">
        <v>4244</v>
      </c>
      <c r="E17">
        <v>645</v>
      </c>
    </row>
    <row r="18" spans="1:5">
      <c r="A18" s="5">
        <v>527990951359</v>
      </c>
      <c r="B18">
        <v>27509.46</v>
      </c>
      <c r="C18">
        <v>470</v>
      </c>
      <c r="D18">
        <v>1183</v>
      </c>
      <c r="E18">
        <v>325</v>
      </c>
    </row>
    <row r="19" spans="1:5">
      <c r="A19" s="5">
        <v>528033010612</v>
      </c>
      <c r="B19">
        <v>25190.1</v>
      </c>
      <c r="C19">
        <v>294</v>
      </c>
      <c r="D19">
        <v>3431</v>
      </c>
      <c r="E19">
        <v>187</v>
      </c>
    </row>
    <row r="20" spans="1:5">
      <c r="A20" s="5">
        <v>528033190141</v>
      </c>
      <c r="B20">
        <v>1320.86</v>
      </c>
      <c r="C20">
        <v>30</v>
      </c>
      <c r="D20">
        <v>264</v>
      </c>
      <c r="E20">
        <v>13</v>
      </c>
    </row>
    <row r="21" spans="1:5">
      <c r="A21" s="5">
        <v>528047181291</v>
      </c>
      <c r="B21">
        <v>5845.34</v>
      </c>
      <c r="C21">
        <v>128</v>
      </c>
      <c r="D21">
        <v>322</v>
      </c>
      <c r="E21">
        <v>61</v>
      </c>
    </row>
    <row r="22" spans="1:5">
      <c r="A22" s="5">
        <v>528064232769</v>
      </c>
      <c r="B22">
        <v>9008.22</v>
      </c>
      <c r="C22">
        <v>193</v>
      </c>
      <c r="D22">
        <v>486</v>
      </c>
      <c r="E22">
        <v>104</v>
      </c>
    </row>
    <row r="23" spans="1:5">
      <c r="A23" s="5">
        <v>528778018743</v>
      </c>
      <c r="B23">
        <v>162096.6</v>
      </c>
      <c r="C23">
        <v>2940</v>
      </c>
      <c r="D23">
        <v>12996</v>
      </c>
      <c r="E23">
        <v>1957</v>
      </c>
    </row>
    <row r="24" spans="1:5">
      <c r="A24" s="5">
        <v>535688693680</v>
      </c>
      <c r="B24">
        <v>32261.11</v>
      </c>
      <c r="C24">
        <v>447</v>
      </c>
      <c r="D24">
        <v>2958</v>
      </c>
      <c r="E24">
        <v>363</v>
      </c>
    </row>
    <row r="25" spans="1:5">
      <c r="A25" s="5">
        <v>537752882633</v>
      </c>
      <c r="B25">
        <v>1096170.01</v>
      </c>
      <c r="C25">
        <v>19732</v>
      </c>
      <c r="D25">
        <v>132027</v>
      </c>
      <c r="E25">
        <v>13626</v>
      </c>
    </row>
    <row r="26" spans="1:5">
      <c r="A26" s="5">
        <v>538192543595</v>
      </c>
      <c r="B26">
        <v>128810.28</v>
      </c>
      <c r="C26">
        <v>1165</v>
      </c>
      <c r="D26">
        <v>6333</v>
      </c>
      <c r="E26">
        <v>587</v>
      </c>
    </row>
    <row r="27" spans="1:5">
      <c r="A27" s="5">
        <v>538263950177</v>
      </c>
      <c r="B27">
        <v>304723.51</v>
      </c>
      <c r="C27">
        <v>2179</v>
      </c>
      <c r="D27">
        <v>14691</v>
      </c>
      <c r="E27">
        <v>2040</v>
      </c>
    </row>
    <row r="28" spans="1:5">
      <c r="A28" s="5">
        <v>538266122146</v>
      </c>
      <c r="B28">
        <v>11444.07</v>
      </c>
      <c r="C28">
        <v>125</v>
      </c>
      <c r="D28">
        <v>277</v>
      </c>
      <c r="E28">
        <v>51</v>
      </c>
    </row>
    <row r="29" spans="1:5">
      <c r="A29" s="5">
        <v>538305797734</v>
      </c>
      <c r="B29">
        <v>121175.21</v>
      </c>
      <c r="C29">
        <v>923</v>
      </c>
      <c r="D29">
        <v>6335</v>
      </c>
      <c r="E29">
        <v>810</v>
      </c>
    </row>
    <row r="30" spans="1:5">
      <c r="A30" s="5">
        <v>538307169296</v>
      </c>
      <c r="B30">
        <v>22977.56</v>
      </c>
      <c r="C30">
        <v>238</v>
      </c>
      <c r="D30">
        <v>1403</v>
      </c>
      <c r="E30">
        <v>178</v>
      </c>
    </row>
    <row r="31" spans="1:5">
      <c r="A31" s="5">
        <v>538312709167</v>
      </c>
      <c r="B31">
        <v>129272.96</v>
      </c>
      <c r="C31">
        <v>1056</v>
      </c>
      <c r="D31">
        <v>7248</v>
      </c>
      <c r="E31">
        <v>999</v>
      </c>
    </row>
    <row r="32" spans="1:5">
      <c r="A32" s="5">
        <v>538314893621</v>
      </c>
      <c r="B32">
        <v>13633.43</v>
      </c>
      <c r="C32">
        <v>184</v>
      </c>
      <c r="D32">
        <v>1956</v>
      </c>
      <c r="E32">
        <v>164</v>
      </c>
    </row>
    <row r="33" spans="1:5">
      <c r="A33" s="5">
        <v>538349196723</v>
      </c>
      <c r="B33">
        <v>56051.01</v>
      </c>
      <c r="C33">
        <v>387</v>
      </c>
      <c r="D33">
        <v>2455</v>
      </c>
      <c r="E33">
        <v>330</v>
      </c>
    </row>
    <row r="34" spans="1:5">
      <c r="A34" s="5">
        <v>538354076404</v>
      </c>
      <c r="B34">
        <v>63940.11</v>
      </c>
      <c r="C34">
        <v>752</v>
      </c>
      <c r="D34">
        <v>5114</v>
      </c>
      <c r="E34">
        <v>622</v>
      </c>
    </row>
    <row r="35" spans="1:5">
      <c r="A35" s="5">
        <v>538927350752</v>
      </c>
      <c r="B35">
        <v>3951.04</v>
      </c>
      <c r="C35">
        <v>88</v>
      </c>
      <c r="D35">
        <v>993</v>
      </c>
      <c r="E35">
        <v>74</v>
      </c>
    </row>
    <row r="36" spans="1:5">
      <c r="A36" s="5">
        <v>539325022308</v>
      </c>
      <c r="B36">
        <v>55773.66</v>
      </c>
      <c r="C36">
        <v>747</v>
      </c>
      <c r="D36">
        <v>4305</v>
      </c>
      <c r="E36">
        <v>625</v>
      </c>
    </row>
    <row r="37" spans="1:5">
      <c r="A37" s="5">
        <v>539854510916</v>
      </c>
      <c r="B37">
        <v>109903.28</v>
      </c>
      <c r="C37">
        <v>1988</v>
      </c>
      <c r="D37">
        <v>11565</v>
      </c>
      <c r="E37">
        <v>1423</v>
      </c>
    </row>
    <row r="38" spans="1:5">
      <c r="A38" s="5">
        <v>541918489832</v>
      </c>
      <c r="B38">
        <v>5455.62</v>
      </c>
      <c r="C38">
        <v>141</v>
      </c>
      <c r="D38">
        <v>973</v>
      </c>
      <c r="E38">
        <v>116</v>
      </c>
    </row>
    <row r="39" spans="1:5">
      <c r="A39" s="5">
        <v>554217085959</v>
      </c>
      <c r="B39">
        <v>6559.4</v>
      </c>
      <c r="C39">
        <v>150</v>
      </c>
      <c r="D39">
        <v>606</v>
      </c>
      <c r="E39">
        <v>72</v>
      </c>
    </row>
    <row r="40" spans="1:5">
      <c r="A40" s="5">
        <v>554877274741</v>
      </c>
      <c r="B40">
        <v>122386.04</v>
      </c>
      <c r="C40">
        <v>2194</v>
      </c>
      <c r="D40">
        <v>14365</v>
      </c>
      <c r="E40">
        <v>1457</v>
      </c>
    </row>
    <row r="41" spans="1:5">
      <c r="A41" s="5">
        <v>555055329886</v>
      </c>
      <c r="B41">
        <v>150310.84</v>
      </c>
      <c r="C41">
        <v>2925</v>
      </c>
      <c r="D41">
        <v>23493</v>
      </c>
      <c r="E41">
        <v>2115</v>
      </c>
    </row>
    <row r="42" spans="1:5">
      <c r="A42" s="5">
        <v>555332266949</v>
      </c>
      <c r="B42">
        <v>179644.55</v>
      </c>
      <c r="C42">
        <v>3229</v>
      </c>
      <c r="D42">
        <v>26571</v>
      </c>
      <c r="E42">
        <v>2441</v>
      </c>
    </row>
    <row r="43" spans="1:5">
      <c r="A43" s="5">
        <v>559325430280</v>
      </c>
      <c r="B43">
        <v>23608.35</v>
      </c>
      <c r="C43">
        <v>690</v>
      </c>
      <c r="D43">
        <v>2007</v>
      </c>
      <c r="E43">
        <v>495</v>
      </c>
    </row>
    <row r="44" spans="1:5">
      <c r="A44" s="5">
        <v>559686121121</v>
      </c>
      <c r="B44">
        <v>27410.41</v>
      </c>
      <c r="C44">
        <v>231</v>
      </c>
      <c r="D44">
        <v>1110</v>
      </c>
      <c r="E44">
        <v>151</v>
      </c>
    </row>
    <row r="45" spans="1:5">
      <c r="A45" s="5">
        <v>562374577568</v>
      </c>
      <c r="B45">
        <v>17444.66</v>
      </c>
      <c r="C45">
        <v>341</v>
      </c>
      <c r="D45">
        <v>1893</v>
      </c>
      <c r="E45">
        <v>276</v>
      </c>
    </row>
    <row r="46" spans="1:5">
      <c r="A46" s="5">
        <v>562674596108</v>
      </c>
      <c r="B46">
        <v>27508.87</v>
      </c>
      <c r="C46">
        <v>750</v>
      </c>
      <c r="D46">
        <v>4359</v>
      </c>
      <c r="E46">
        <v>513</v>
      </c>
    </row>
    <row r="47" spans="1:5">
      <c r="A47" s="5">
        <v>563834177641</v>
      </c>
      <c r="B47">
        <v>64151.83</v>
      </c>
      <c r="C47">
        <v>446</v>
      </c>
      <c r="D47">
        <v>2303</v>
      </c>
      <c r="E47">
        <v>347</v>
      </c>
    </row>
    <row r="48" spans="1:5">
      <c r="A48" s="5">
        <v>563835009431</v>
      </c>
      <c r="B48">
        <v>27310.33</v>
      </c>
      <c r="C48">
        <v>360</v>
      </c>
      <c r="D48">
        <v>2316</v>
      </c>
      <c r="E48">
        <v>302</v>
      </c>
    </row>
    <row r="49" spans="1:5">
      <c r="A49" s="5">
        <v>564135111481</v>
      </c>
      <c r="B49">
        <v>31012.2</v>
      </c>
      <c r="C49">
        <v>260</v>
      </c>
      <c r="D49">
        <v>1370</v>
      </c>
      <c r="E49">
        <v>162</v>
      </c>
    </row>
    <row r="50" spans="1:5">
      <c r="A50" s="5">
        <v>564587383224</v>
      </c>
      <c r="B50">
        <v>776468.14</v>
      </c>
      <c r="C50">
        <v>14051</v>
      </c>
      <c r="D50">
        <v>62704</v>
      </c>
      <c r="E50">
        <v>9445</v>
      </c>
    </row>
    <row r="51" spans="1:5">
      <c r="A51" s="5">
        <v>569909827792</v>
      </c>
      <c r="B51">
        <v>13643.22</v>
      </c>
      <c r="C51">
        <v>271</v>
      </c>
      <c r="D51">
        <v>6700</v>
      </c>
      <c r="E51">
        <v>167</v>
      </c>
    </row>
    <row r="52" spans="1:5">
      <c r="A52" s="5">
        <v>573035985548</v>
      </c>
      <c r="B52">
        <v>97832.01</v>
      </c>
      <c r="C52">
        <v>2710</v>
      </c>
      <c r="D52">
        <v>7541</v>
      </c>
      <c r="E52">
        <v>2042</v>
      </c>
    </row>
    <row r="53" spans="1:5">
      <c r="A53" s="5">
        <v>574308070162</v>
      </c>
      <c r="B53">
        <v>243296.78</v>
      </c>
      <c r="C53">
        <v>5405</v>
      </c>
      <c r="D53">
        <v>37195</v>
      </c>
      <c r="E53">
        <v>3706</v>
      </c>
    </row>
    <row r="54" spans="1:5">
      <c r="A54" s="5">
        <v>574520036128</v>
      </c>
      <c r="B54">
        <v>43794.34</v>
      </c>
      <c r="C54">
        <v>1137</v>
      </c>
      <c r="D54">
        <v>5705</v>
      </c>
      <c r="E54">
        <v>725</v>
      </c>
    </row>
    <row r="55" spans="1:5">
      <c r="A55" s="5">
        <v>574735494600</v>
      </c>
      <c r="B55">
        <v>2472.25</v>
      </c>
      <c r="C55">
        <v>43</v>
      </c>
      <c r="D55">
        <v>755</v>
      </c>
      <c r="E55">
        <v>43</v>
      </c>
    </row>
    <row r="56" spans="1:5">
      <c r="A56" s="5">
        <v>577184412748</v>
      </c>
      <c r="B56">
        <v>60966.59</v>
      </c>
      <c r="C56">
        <v>1593</v>
      </c>
      <c r="D56">
        <v>13990</v>
      </c>
      <c r="E56">
        <v>1104</v>
      </c>
    </row>
    <row r="57" spans="1:5">
      <c r="A57" s="5">
        <v>583164476133</v>
      </c>
      <c r="B57">
        <v>2199.06</v>
      </c>
      <c r="C57">
        <v>34</v>
      </c>
      <c r="D57">
        <v>665</v>
      </c>
      <c r="E57">
        <v>33</v>
      </c>
    </row>
    <row r="58" spans="1:5">
      <c r="A58" s="5">
        <v>583643847514</v>
      </c>
      <c r="B58">
        <v>33516.94</v>
      </c>
      <c r="C58">
        <v>750</v>
      </c>
      <c r="D58">
        <v>2826</v>
      </c>
      <c r="E58">
        <v>464</v>
      </c>
    </row>
    <row r="59" spans="1:5">
      <c r="A59" s="5">
        <v>586951697361</v>
      </c>
      <c r="B59">
        <v>957.93</v>
      </c>
      <c r="C59">
        <v>18</v>
      </c>
      <c r="D59">
        <v>733</v>
      </c>
      <c r="E59">
        <v>15</v>
      </c>
    </row>
    <row r="60" spans="1:5">
      <c r="A60" s="5">
        <v>587015100676</v>
      </c>
      <c r="B60">
        <v>117753.89</v>
      </c>
      <c r="C60">
        <v>2590</v>
      </c>
      <c r="D60">
        <v>19697</v>
      </c>
      <c r="E60">
        <v>1774</v>
      </c>
    </row>
    <row r="61" spans="1:5">
      <c r="A61" s="5">
        <v>587405880719</v>
      </c>
      <c r="B61">
        <v>38843.17</v>
      </c>
      <c r="C61">
        <v>339</v>
      </c>
      <c r="D61">
        <v>3996</v>
      </c>
      <c r="E61">
        <v>285</v>
      </c>
    </row>
    <row r="62" spans="1:5">
      <c r="A62" s="5">
        <v>587409020085</v>
      </c>
      <c r="B62">
        <v>20325.57</v>
      </c>
      <c r="C62">
        <v>193</v>
      </c>
      <c r="D62">
        <v>2446</v>
      </c>
      <c r="E62">
        <v>164</v>
      </c>
    </row>
    <row r="63" spans="1:5">
      <c r="A63" s="5">
        <v>587516703876</v>
      </c>
      <c r="B63">
        <v>208468.19</v>
      </c>
      <c r="C63">
        <v>4638</v>
      </c>
      <c r="D63">
        <v>35280</v>
      </c>
      <c r="E63">
        <v>3047</v>
      </c>
    </row>
    <row r="64" spans="1:5">
      <c r="A64" s="5">
        <v>589377945837</v>
      </c>
      <c r="B64">
        <v>58340.76</v>
      </c>
      <c r="C64">
        <v>1789</v>
      </c>
      <c r="D64">
        <v>16641</v>
      </c>
      <c r="E64">
        <v>1469</v>
      </c>
    </row>
    <row r="65" spans="1:5">
      <c r="A65" s="5">
        <v>589851591771</v>
      </c>
      <c r="B65">
        <v>10906.39</v>
      </c>
      <c r="C65">
        <v>261</v>
      </c>
      <c r="D65">
        <v>1747</v>
      </c>
      <c r="E65">
        <v>230</v>
      </c>
    </row>
    <row r="66" spans="1:5">
      <c r="A66" s="5">
        <v>592049049728</v>
      </c>
      <c r="B66">
        <v>19339.48</v>
      </c>
      <c r="C66">
        <v>398</v>
      </c>
      <c r="D66">
        <v>3002</v>
      </c>
      <c r="E66">
        <v>301</v>
      </c>
    </row>
    <row r="67" spans="1:5">
      <c r="A67" s="5">
        <v>592889713507</v>
      </c>
      <c r="B67">
        <v>6452.86</v>
      </c>
      <c r="C67">
        <v>167</v>
      </c>
      <c r="D67">
        <v>2762</v>
      </c>
      <c r="E67">
        <v>150</v>
      </c>
    </row>
    <row r="68" spans="1:5">
      <c r="A68" s="5">
        <v>593225443577</v>
      </c>
      <c r="B68">
        <v>41041.43</v>
      </c>
      <c r="C68">
        <v>681</v>
      </c>
      <c r="D68">
        <v>8654</v>
      </c>
      <c r="E68">
        <v>481</v>
      </c>
    </row>
    <row r="69" spans="1:5">
      <c r="A69" s="5">
        <v>593809413272</v>
      </c>
      <c r="B69">
        <v>4164.76</v>
      </c>
      <c r="C69">
        <v>67</v>
      </c>
      <c r="D69">
        <v>8000</v>
      </c>
      <c r="E69">
        <v>64</v>
      </c>
    </row>
    <row r="70" spans="1:5">
      <c r="A70" s="5">
        <v>596986065929</v>
      </c>
      <c r="B70">
        <v>7300.67</v>
      </c>
      <c r="C70">
        <v>210</v>
      </c>
      <c r="D70">
        <v>1906</v>
      </c>
      <c r="E70">
        <v>175</v>
      </c>
    </row>
    <row r="71" spans="1:5">
      <c r="A71" s="5">
        <v>598898432532</v>
      </c>
      <c r="B71">
        <v>179347.73</v>
      </c>
      <c r="C71">
        <v>2736</v>
      </c>
      <c r="D71">
        <v>27152</v>
      </c>
      <c r="E71">
        <v>2077</v>
      </c>
    </row>
    <row r="72" spans="1:5">
      <c r="A72" s="5">
        <v>599148365406</v>
      </c>
      <c r="B72">
        <v>40379.66</v>
      </c>
      <c r="C72">
        <v>950</v>
      </c>
      <c r="D72">
        <v>12338</v>
      </c>
      <c r="E72">
        <v>818</v>
      </c>
    </row>
    <row r="73" spans="1:5">
      <c r="A73" s="5">
        <v>599279018544</v>
      </c>
      <c r="B73">
        <v>17071.15</v>
      </c>
      <c r="C73">
        <v>310</v>
      </c>
      <c r="D73">
        <v>8680</v>
      </c>
      <c r="E73">
        <v>241</v>
      </c>
    </row>
    <row r="74" spans="1:5">
      <c r="A74" s="5">
        <v>601890751194</v>
      </c>
      <c r="B74">
        <v>0</v>
      </c>
      <c r="C74">
        <v>0</v>
      </c>
      <c r="D74">
        <v>0</v>
      </c>
      <c r="E74">
        <v>0</v>
      </c>
    </row>
    <row r="75" spans="1:5">
      <c r="A75" s="5">
        <v>602881179663</v>
      </c>
      <c r="B75">
        <v>0</v>
      </c>
      <c r="C75">
        <v>0</v>
      </c>
      <c r="D75">
        <v>0</v>
      </c>
      <c r="E75">
        <v>0</v>
      </c>
    </row>
    <row r="76" spans="1:5">
      <c r="A76" s="5">
        <v>604021319220</v>
      </c>
      <c r="B76">
        <v>1506.13</v>
      </c>
      <c r="C76">
        <v>22</v>
      </c>
      <c r="D76">
        <v>327</v>
      </c>
      <c r="E76">
        <v>21</v>
      </c>
    </row>
    <row r="77" spans="1:5">
      <c r="A77" s="5">
        <v>611461391391</v>
      </c>
      <c r="B77">
        <v>0</v>
      </c>
      <c r="C77">
        <v>0</v>
      </c>
      <c r="D77">
        <v>0</v>
      </c>
      <c r="E77">
        <v>0</v>
      </c>
    </row>
    <row r="78" spans="1:5">
      <c r="A78" s="5">
        <v>613513119392</v>
      </c>
      <c r="B78">
        <v>0</v>
      </c>
      <c r="C78">
        <v>0</v>
      </c>
      <c r="D78">
        <v>0</v>
      </c>
      <c r="E78">
        <v>0</v>
      </c>
    </row>
    <row r="79" spans="1:5">
      <c r="A79" s="5">
        <v>621584076904</v>
      </c>
      <c r="B79">
        <v>0</v>
      </c>
      <c r="C79">
        <v>0</v>
      </c>
      <c r="D79">
        <v>0</v>
      </c>
      <c r="E79">
        <v>0</v>
      </c>
    </row>
    <row r="80" spans="1:5">
      <c r="A80" s="5">
        <v>624157848041</v>
      </c>
      <c r="B80">
        <v>0</v>
      </c>
      <c r="C80">
        <v>0</v>
      </c>
      <c r="D80">
        <v>0</v>
      </c>
      <c r="E80">
        <v>0</v>
      </c>
    </row>
    <row r="81" spans="1:5">
      <c r="A81" s="5">
        <v>624636128578</v>
      </c>
      <c r="B81">
        <v>0</v>
      </c>
      <c r="C81">
        <v>0</v>
      </c>
      <c r="D81">
        <v>0</v>
      </c>
      <c r="E81">
        <v>0</v>
      </c>
    </row>
    <row r="82" spans="1:5">
      <c r="A82" s="5">
        <v>628767299363</v>
      </c>
      <c r="B82">
        <v>0</v>
      </c>
      <c r="C82">
        <v>0</v>
      </c>
      <c r="D82">
        <v>0</v>
      </c>
      <c r="E82">
        <v>0</v>
      </c>
    </row>
    <row r="83" spans="1:5">
      <c r="A83" s="5">
        <v>632083172612</v>
      </c>
      <c r="B83">
        <v>0</v>
      </c>
      <c r="C83">
        <v>0</v>
      </c>
      <c r="D83">
        <v>0</v>
      </c>
      <c r="E83">
        <v>0</v>
      </c>
    </row>
    <row r="84" spans="1:5">
      <c r="A84" t="s">
        <v>472</v>
      </c>
      <c r="B84">
        <v>7120737.18</v>
      </c>
      <c r="C84">
        <v>120744</v>
      </c>
      <c r="D84">
        <v>762247</v>
      </c>
      <c r="E84">
        <v>85885</v>
      </c>
    </row>
  </sheetData>
  <pageMargins left="0.75" right="0.75" top="1" bottom="1" header="0.5" footer="0.5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3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/>
    <col min="2" max="2" width="15.6666666666667" customWidth="1"/>
    <col min="3" max="3" width="10.6666666666667"/>
    <col min="7" max="7" width="12.8888888888889"/>
  </cols>
  <sheetData>
    <row r="1" spans="1:8">
      <c r="A1" s="16" t="s">
        <v>109</v>
      </c>
      <c r="B1" t="s">
        <v>583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5">
        <v>564587383224</v>
      </c>
      <c r="B2" t="s">
        <v>33</v>
      </c>
      <c r="C2">
        <v>155041.56</v>
      </c>
      <c r="D2">
        <v>2864</v>
      </c>
      <c r="E2">
        <v>13423</v>
      </c>
      <c r="F2" s="11">
        <v>0.139387618267153</v>
      </c>
      <c r="G2">
        <v>82.8656119722074</v>
      </c>
      <c r="H2">
        <v>1871</v>
      </c>
    </row>
    <row r="3" spans="1:8">
      <c r="A3" s="5">
        <v>574308070162</v>
      </c>
      <c r="B3" t="s">
        <v>38</v>
      </c>
      <c r="C3">
        <v>43324.38</v>
      </c>
      <c r="D3">
        <v>980</v>
      </c>
      <c r="E3">
        <v>10679</v>
      </c>
      <c r="F3" s="11">
        <v>0.0624590317445454</v>
      </c>
      <c r="G3">
        <v>64.9540929535232</v>
      </c>
      <c r="H3">
        <v>667</v>
      </c>
    </row>
    <row r="4" spans="1:8">
      <c r="A4" s="5">
        <v>537752882633</v>
      </c>
      <c r="B4" t="s">
        <v>34</v>
      </c>
      <c r="C4">
        <v>183910.52</v>
      </c>
      <c r="D4">
        <v>3371</v>
      </c>
      <c r="E4">
        <v>32311</v>
      </c>
      <c r="F4" s="11">
        <v>0.0705332549286621</v>
      </c>
      <c r="G4">
        <v>80.6979025888548</v>
      </c>
      <c r="H4">
        <v>2279</v>
      </c>
    </row>
    <row r="5" spans="1:8">
      <c r="A5" s="5">
        <v>39290708556</v>
      </c>
      <c r="B5" t="s">
        <v>37</v>
      </c>
      <c r="C5">
        <v>113762.39</v>
      </c>
      <c r="D5">
        <v>1546</v>
      </c>
      <c r="E5">
        <v>9649</v>
      </c>
      <c r="F5" s="11">
        <v>0.116074204580786</v>
      </c>
      <c r="G5">
        <v>101.5735625</v>
      </c>
      <c r="H5">
        <v>1120</v>
      </c>
    </row>
    <row r="6" spans="1:8">
      <c r="A6" s="5">
        <v>520538406051</v>
      </c>
      <c r="B6" t="s">
        <v>25</v>
      </c>
      <c r="C6">
        <v>32132.33</v>
      </c>
      <c r="D6">
        <v>510</v>
      </c>
      <c r="E6">
        <v>4417</v>
      </c>
      <c r="F6" s="11">
        <v>0.0749377405478832</v>
      </c>
      <c r="G6">
        <v>97.0765256797583</v>
      </c>
      <c r="H6">
        <v>331</v>
      </c>
    </row>
    <row r="7" spans="1:8">
      <c r="A7" s="5">
        <v>587015100676</v>
      </c>
      <c r="B7" t="s">
        <v>4</v>
      </c>
      <c r="C7">
        <v>18029.73</v>
      </c>
      <c r="D7">
        <v>404</v>
      </c>
      <c r="E7">
        <v>3655</v>
      </c>
      <c r="F7" s="11">
        <v>0.0735978112175103</v>
      </c>
      <c r="G7">
        <v>67.0250185873606</v>
      </c>
      <c r="H7">
        <v>269</v>
      </c>
    </row>
    <row r="8" spans="1:8">
      <c r="A8" s="5">
        <v>42759737847</v>
      </c>
      <c r="B8" t="s">
        <v>39</v>
      </c>
      <c r="C8">
        <v>22194.24</v>
      </c>
      <c r="D8">
        <v>352</v>
      </c>
      <c r="E8">
        <v>2307</v>
      </c>
      <c r="F8" s="11">
        <v>0.111400086692674</v>
      </c>
      <c r="G8">
        <v>86.3589105058366</v>
      </c>
      <c r="H8">
        <v>257</v>
      </c>
    </row>
    <row r="9" spans="1:8">
      <c r="A9" s="5">
        <v>587516703876</v>
      </c>
      <c r="B9" t="s">
        <v>40</v>
      </c>
      <c r="C9">
        <v>52926.7</v>
      </c>
      <c r="D9">
        <v>1211</v>
      </c>
      <c r="E9">
        <v>7924</v>
      </c>
      <c r="F9" s="11">
        <v>0.0923775870772337</v>
      </c>
      <c r="G9">
        <v>72.3042349726776</v>
      </c>
      <c r="H9">
        <v>732</v>
      </c>
    </row>
    <row r="10" spans="1:8">
      <c r="A10" s="5">
        <v>40611478319</v>
      </c>
      <c r="B10" t="s">
        <v>45</v>
      </c>
      <c r="C10">
        <v>32993.36</v>
      </c>
      <c r="D10">
        <v>450</v>
      </c>
      <c r="E10">
        <v>2431</v>
      </c>
      <c r="F10" s="11">
        <v>0.125462772521596</v>
      </c>
      <c r="G10">
        <v>108.174950819672</v>
      </c>
      <c r="H10">
        <v>305</v>
      </c>
    </row>
    <row r="11" spans="1:8">
      <c r="A11" s="5">
        <v>598898432532</v>
      </c>
      <c r="B11" t="s">
        <v>41</v>
      </c>
      <c r="C11">
        <v>40146.28</v>
      </c>
      <c r="D11">
        <v>638</v>
      </c>
      <c r="E11">
        <v>6834</v>
      </c>
      <c r="F11" s="11">
        <v>0.0633596722270998</v>
      </c>
      <c r="G11">
        <v>92.7165819861432</v>
      </c>
      <c r="H11">
        <v>433</v>
      </c>
    </row>
    <row r="12" spans="1:8">
      <c r="A12" s="5">
        <v>555055329886</v>
      </c>
      <c r="B12" t="s">
        <v>42</v>
      </c>
      <c r="C12">
        <v>26859</v>
      </c>
      <c r="D12">
        <v>530</v>
      </c>
      <c r="E12">
        <v>4557</v>
      </c>
      <c r="F12" s="11">
        <v>0.0781215712091288</v>
      </c>
      <c r="G12">
        <v>75.4466292134831</v>
      </c>
      <c r="H12">
        <v>356</v>
      </c>
    </row>
    <row r="13" spans="1:8">
      <c r="A13" s="5">
        <v>521804256985</v>
      </c>
      <c r="B13" t="s">
        <v>43</v>
      </c>
      <c r="C13">
        <v>29768.34</v>
      </c>
      <c r="D13">
        <v>574</v>
      </c>
      <c r="E13">
        <v>2822</v>
      </c>
      <c r="F13" s="11">
        <v>0.110914245216159</v>
      </c>
      <c r="G13">
        <v>95.106517571885</v>
      </c>
      <c r="H13">
        <v>313</v>
      </c>
    </row>
    <row r="14" spans="1:8">
      <c r="A14" s="5">
        <v>539854510916</v>
      </c>
      <c r="B14" t="s">
        <v>44</v>
      </c>
      <c r="C14">
        <v>24465.42</v>
      </c>
      <c r="D14">
        <v>460</v>
      </c>
      <c r="E14">
        <v>2124</v>
      </c>
      <c r="F14" s="11">
        <v>0.139830508474576</v>
      </c>
      <c r="G14">
        <v>82.3751515151515</v>
      </c>
      <c r="H14">
        <v>297</v>
      </c>
    </row>
    <row r="15" spans="1:8">
      <c r="A15" s="5">
        <v>559325430280</v>
      </c>
      <c r="B15" t="s">
        <v>243</v>
      </c>
      <c r="C15">
        <v>6844.55</v>
      </c>
      <c r="D15">
        <v>200</v>
      </c>
      <c r="E15">
        <v>434</v>
      </c>
      <c r="F15" s="11">
        <v>0.19815668202765</v>
      </c>
      <c r="G15">
        <v>79.5877906976744</v>
      </c>
      <c r="H15">
        <v>86</v>
      </c>
    </row>
    <row r="16" spans="1:8">
      <c r="A16" s="5">
        <v>569909827792</v>
      </c>
      <c r="B16" t="s">
        <v>62</v>
      </c>
      <c r="C16">
        <v>3249.52</v>
      </c>
      <c r="D16">
        <v>65</v>
      </c>
      <c r="E16">
        <v>472</v>
      </c>
      <c r="F16" s="11">
        <v>0.0783898305084746</v>
      </c>
      <c r="G16">
        <v>87.8248648648649</v>
      </c>
      <c r="H16">
        <v>37</v>
      </c>
    </row>
    <row r="17" spans="1:8">
      <c r="A17" s="5">
        <v>563834177641</v>
      </c>
      <c r="B17" t="s">
        <v>56</v>
      </c>
      <c r="C17">
        <v>15296.68</v>
      </c>
      <c r="D17">
        <v>109</v>
      </c>
      <c r="E17">
        <v>482</v>
      </c>
      <c r="F17" s="11">
        <v>0.147302904564315</v>
      </c>
      <c r="G17">
        <v>215.446197183099</v>
      </c>
      <c r="H17">
        <v>71</v>
      </c>
    </row>
    <row r="18" spans="1:8">
      <c r="A18" s="5">
        <v>564135111481</v>
      </c>
      <c r="B18" t="s">
        <v>58</v>
      </c>
      <c r="C18">
        <v>9346.76</v>
      </c>
      <c r="D18">
        <v>81</v>
      </c>
      <c r="E18">
        <v>341</v>
      </c>
      <c r="F18" s="11">
        <v>0.146627565982405</v>
      </c>
      <c r="G18">
        <v>186.9352</v>
      </c>
      <c r="H18">
        <v>50</v>
      </c>
    </row>
    <row r="19" spans="1:8">
      <c r="A19" s="5">
        <v>559686121121</v>
      </c>
      <c r="B19" t="s">
        <v>76</v>
      </c>
      <c r="C19">
        <v>9116.48</v>
      </c>
      <c r="D19">
        <v>78</v>
      </c>
      <c r="E19">
        <v>290</v>
      </c>
      <c r="F19" s="11">
        <v>0.162068965517241</v>
      </c>
      <c r="G19">
        <v>193.967659574468</v>
      </c>
      <c r="H19">
        <v>47</v>
      </c>
    </row>
    <row r="20" spans="1:8">
      <c r="A20" s="5">
        <v>555332266949</v>
      </c>
      <c r="B20" t="s">
        <v>47</v>
      </c>
      <c r="C20">
        <v>33270.97</v>
      </c>
      <c r="D20">
        <v>615</v>
      </c>
      <c r="E20">
        <v>5506</v>
      </c>
      <c r="F20" s="11">
        <v>0.0780966218670541</v>
      </c>
      <c r="G20">
        <v>77.3743488372093</v>
      </c>
      <c r="H20">
        <v>430</v>
      </c>
    </row>
    <row r="21" spans="1:8">
      <c r="A21" s="5">
        <v>593225443577</v>
      </c>
      <c r="B21" t="s">
        <v>48</v>
      </c>
      <c r="C21">
        <v>8208.57</v>
      </c>
      <c r="D21">
        <v>141</v>
      </c>
      <c r="E21">
        <v>2323</v>
      </c>
      <c r="F21" s="11">
        <v>0.0387430047352561</v>
      </c>
      <c r="G21">
        <v>91.2063333333333</v>
      </c>
      <c r="H21">
        <v>90</v>
      </c>
    </row>
    <row r="22" spans="1:8">
      <c r="A22" s="5">
        <v>528778018743</v>
      </c>
      <c r="B22" t="s">
        <v>49</v>
      </c>
      <c r="C22">
        <v>32614.17</v>
      </c>
      <c r="D22">
        <v>603</v>
      </c>
      <c r="E22">
        <v>2412</v>
      </c>
      <c r="F22" s="11">
        <v>0.148009950248756</v>
      </c>
      <c r="G22">
        <v>91.356218487395</v>
      </c>
      <c r="H22">
        <v>357</v>
      </c>
    </row>
    <row r="23" spans="1:8">
      <c r="A23" s="5">
        <v>526145930115</v>
      </c>
      <c r="B23" t="s">
        <v>51</v>
      </c>
      <c r="C23">
        <v>4700.7</v>
      </c>
      <c r="D23">
        <v>72</v>
      </c>
      <c r="E23">
        <v>474</v>
      </c>
      <c r="F23" s="11">
        <v>0.10337552742616</v>
      </c>
      <c r="G23">
        <v>95.9326530612245</v>
      </c>
      <c r="H23">
        <v>49</v>
      </c>
    </row>
    <row r="24" spans="1:8">
      <c r="A24" s="5">
        <v>535688693680</v>
      </c>
      <c r="B24" t="s">
        <v>52</v>
      </c>
      <c r="C24">
        <v>8670.2</v>
      </c>
      <c r="D24">
        <v>125</v>
      </c>
      <c r="E24">
        <v>672</v>
      </c>
      <c r="F24" s="11">
        <v>0.135416666666667</v>
      </c>
      <c r="G24">
        <v>95.2769230769231</v>
      </c>
      <c r="H24">
        <v>91</v>
      </c>
    </row>
    <row r="25" spans="1:8">
      <c r="A25" s="5">
        <v>563835009431</v>
      </c>
      <c r="B25" t="s">
        <v>53</v>
      </c>
      <c r="C25">
        <v>7801.88</v>
      </c>
      <c r="D25">
        <v>104</v>
      </c>
      <c r="E25">
        <v>586</v>
      </c>
      <c r="F25" s="11">
        <v>0.119453924914676</v>
      </c>
      <c r="G25">
        <v>111.455428571429</v>
      </c>
      <c r="H25">
        <v>70</v>
      </c>
    </row>
    <row r="26" spans="1:8">
      <c r="A26" s="5">
        <v>592049049728</v>
      </c>
      <c r="B26" t="s">
        <v>54</v>
      </c>
      <c r="C26">
        <v>3345.74</v>
      </c>
      <c r="D26">
        <v>70</v>
      </c>
      <c r="E26">
        <v>648</v>
      </c>
      <c r="F26" s="11">
        <v>0.0771604938271605</v>
      </c>
      <c r="G26">
        <v>66.9148</v>
      </c>
      <c r="H26">
        <v>50</v>
      </c>
    </row>
    <row r="27" spans="1:8">
      <c r="A27" s="5">
        <v>527990951359</v>
      </c>
      <c r="B27" t="s">
        <v>55</v>
      </c>
      <c r="C27">
        <v>5712.52</v>
      </c>
      <c r="D27">
        <v>99</v>
      </c>
      <c r="E27">
        <v>315</v>
      </c>
      <c r="F27" s="11">
        <v>0.215873015873016</v>
      </c>
      <c r="G27">
        <v>84.0076470588235</v>
      </c>
      <c r="H27">
        <v>68</v>
      </c>
    </row>
    <row r="28" spans="1:8">
      <c r="A28" s="5">
        <v>599279018544</v>
      </c>
      <c r="B28" t="s">
        <v>60</v>
      </c>
      <c r="C28">
        <v>4301.5</v>
      </c>
      <c r="D28">
        <v>81</v>
      </c>
      <c r="E28">
        <v>2153</v>
      </c>
      <c r="F28" s="11">
        <v>0.0264746864839758</v>
      </c>
      <c r="G28">
        <v>75.4649122807018</v>
      </c>
      <c r="H28">
        <v>57</v>
      </c>
    </row>
    <row r="29" spans="1:8">
      <c r="A29" s="5">
        <v>613513119392</v>
      </c>
      <c r="B29" t="s">
        <v>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5">
        <v>593809413272</v>
      </c>
      <c r="B30" t="s">
        <v>66</v>
      </c>
      <c r="C30">
        <v>1346.28</v>
      </c>
      <c r="D30">
        <v>22</v>
      </c>
      <c r="E30">
        <v>1642</v>
      </c>
      <c r="F30" s="11">
        <v>0.01278928136419</v>
      </c>
      <c r="G30">
        <v>64.1085714285714</v>
      </c>
      <c r="H30">
        <v>21</v>
      </c>
    </row>
    <row r="31" spans="1:8">
      <c r="A31" s="5">
        <v>538927350752</v>
      </c>
      <c r="B31" t="s">
        <v>72</v>
      </c>
      <c r="C31">
        <v>1314.21</v>
      </c>
      <c r="D31">
        <v>30</v>
      </c>
      <c r="E31">
        <v>213</v>
      </c>
      <c r="F31" s="11">
        <v>0.112676056338028</v>
      </c>
      <c r="G31">
        <v>54.75875</v>
      </c>
      <c r="H31">
        <v>24</v>
      </c>
    </row>
    <row r="32" spans="1:8">
      <c r="A32" s="5">
        <v>599148365406</v>
      </c>
      <c r="B32" t="s">
        <v>73</v>
      </c>
      <c r="C32">
        <v>8047.06</v>
      </c>
      <c r="D32">
        <v>193</v>
      </c>
      <c r="E32">
        <v>2754</v>
      </c>
      <c r="F32" s="11">
        <v>0.0591866376180102</v>
      </c>
      <c r="G32">
        <v>49.3684662576687</v>
      </c>
      <c r="H32">
        <v>163</v>
      </c>
    </row>
    <row r="33" spans="1:8">
      <c r="A33" s="5">
        <v>524754970729</v>
      </c>
      <c r="B33" t="s">
        <v>74</v>
      </c>
      <c r="C33">
        <v>3639.63</v>
      </c>
      <c r="D33">
        <v>106</v>
      </c>
      <c r="E33">
        <v>647</v>
      </c>
      <c r="F33" s="11">
        <v>0.0942812982998454</v>
      </c>
      <c r="G33">
        <v>59.6660655737705</v>
      </c>
      <c r="H33">
        <v>61</v>
      </c>
    </row>
    <row r="34" spans="1:8">
      <c r="A34" s="5">
        <v>562374577568</v>
      </c>
      <c r="B34" t="s">
        <v>75</v>
      </c>
      <c r="C34">
        <v>5434.66</v>
      </c>
      <c r="D34">
        <v>109</v>
      </c>
      <c r="E34">
        <v>625</v>
      </c>
      <c r="F34" s="11">
        <v>0.1312</v>
      </c>
      <c r="G34">
        <v>66.2763414634146</v>
      </c>
      <c r="H34">
        <v>82</v>
      </c>
    </row>
    <row r="35" spans="1:8">
      <c r="A35" s="5">
        <v>621584076904</v>
      </c>
      <c r="B35" t="s">
        <v>105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5">
        <v>624636128578</v>
      </c>
      <c r="B36" t="s">
        <v>106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5">
        <v>589377945837</v>
      </c>
      <c r="B37" t="s">
        <v>15</v>
      </c>
      <c r="C37">
        <v>11846.22</v>
      </c>
      <c r="D37">
        <v>368</v>
      </c>
      <c r="E37">
        <v>3594</v>
      </c>
      <c r="F37" s="11">
        <v>0.0854201446855871</v>
      </c>
      <c r="G37">
        <v>38.5870358306189</v>
      </c>
      <c r="H37">
        <v>307</v>
      </c>
    </row>
    <row r="38" spans="1:8">
      <c r="A38" s="5">
        <v>562674596108</v>
      </c>
      <c r="B38" t="s">
        <v>17</v>
      </c>
      <c r="C38">
        <v>5784.96</v>
      </c>
      <c r="D38">
        <v>166</v>
      </c>
      <c r="E38">
        <v>988</v>
      </c>
      <c r="F38" s="11">
        <v>0.115384615384615</v>
      </c>
      <c r="G38">
        <v>50.7452631578947</v>
      </c>
      <c r="H38">
        <v>114</v>
      </c>
    </row>
    <row r="39" spans="1:8">
      <c r="A39" s="5">
        <v>596986065929</v>
      </c>
      <c r="B39" t="s">
        <v>19</v>
      </c>
      <c r="C39">
        <v>1265.13</v>
      </c>
      <c r="D39">
        <v>37</v>
      </c>
      <c r="E39">
        <v>458</v>
      </c>
      <c r="F39" s="11">
        <v>0.0676855895196507</v>
      </c>
      <c r="G39">
        <v>40.8106451612903</v>
      </c>
      <c r="H39">
        <v>31</v>
      </c>
    </row>
    <row r="40" spans="1:8">
      <c r="A40" s="5">
        <v>589851591771</v>
      </c>
      <c r="B40" t="s">
        <v>64</v>
      </c>
      <c r="C40">
        <v>2246.68</v>
      </c>
      <c r="D40">
        <v>55</v>
      </c>
      <c r="E40">
        <v>394</v>
      </c>
      <c r="F40" s="11">
        <v>0.121827411167513</v>
      </c>
      <c r="G40">
        <v>46.8058333333333</v>
      </c>
      <c r="H40">
        <v>48</v>
      </c>
    </row>
    <row r="41" spans="1:8">
      <c r="A41" s="5">
        <v>592889713507</v>
      </c>
      <c r="B41" t="s">
        <v>70</v>
      </c>
      <c r="C41">
        <v>1029.2</v>
      </c>
      <c r="D41">
        <v>27</v>
      </c>
      <c r="E41">
        <v>483</v>
      </c>
      <c r="F41" s="11">
        <v>0.05175983436853</v>
      </c>
      <c r="G41">
        <v>41.168</v>
      </c>
      <c r="H41">
        <v>25</v>
      </c>
    </row>
    <row r="42" spans="1:8">
      <c r="A42" s="5">
        <v>573035985548</v>
      </c>
      <c r="B42" t="s">
        <v>77</v>
      </c>
      <c r="C42">
        <v>17156.67</v>
      </c>
      <c r="D42">
        <v>485</v>
      </c>
      <c r="E42">
        <v>1528</v>
      </c>
      <c r="F42" s="11">
        <v>0.238219895287958</v>
      </c>
      <c r="G42">
        <v>47.1337087912088</v>
      </c>
      <c r="H42">
        <v>364</v>
      </c>
    </row>
    <row r="43" spans="1:8">
      <c r="A43" s="5">
        <v>628767299363</v>
      </c>
      <c r="B43" t="s">
        <v>523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5">
        <v>577184412748</v>
      </c>
      <c r="B44" t="s">
        <v>11</v>
      </c>
      <c r="C44">
        <v>19021.02</v>
      </c>
      <c r="D44">
        <v>511</v>
      </c>
      <c r="E44">
        <v>3361</v>
      </c>
      <c r="F44" s="11">
        <v>0.0862838440940196</v>
      </c>
      <c r="G44">
        <v>65.589724137931</v>
      </c>
      <c r="H44">
        <v>290</v>
      </c>
    </row>
    <row r="45" spans="1:8">
      <c r="A45" s="5">
        <v>574520036128</v>
      </c>
      <c r="B45" t="s">
        <v>91</v>
      </c>
      <c r="C45">
        <v>10579.48</v>
      </c>
      <c r="D45">
        <v>284</v>
      </c>
      <c r="E45">
        <v>1385</v>
      </c>
      <c r="F45" s="11">
        <v>0.100361010830325</v>
      </c>
      <c r="G45">
        <v>76.1113669064748</v>
      </c>
      <c r="H45">
        <v>139</v>
      </c>
    </row>
    <row r="46" spans="1:8">
      <c r="A46" s="5">
        <v>602881179663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5">
        <v>528047181291</v>
      </c>
      <c r="B47" t="s">
        <v>82</v>
      </c>
      <c r="C47">
        <v>2951.26</v>
      </c>
      <c r="D47">
        <v>63</v>
      </c>
      <c r="E47">
        <v>74</v>
      </c>
      <c r="F47" s="11">
        <v>0.121621621621622</v>
      </c>
      <c r="G47">
        <v>327.917777777778</v>
      </c>
      <c r="H47">
        <v>9</v>
      </c>
    </row>
    <row r="48" spans="1:8">
      <c r="A48" s="5">
        <v>601890751194</v>
      </c>
      <c r="B48" t="s">
        <v>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5">
        <v>604021319220</v>
      </c>
      <c r="B49" t="s">
        <v>13</v>
      </c>
      <c r="C49">
        <v>277.91</v>
      </c>
      <c r="D49">
        <v>4</v>
      </c>
      <c r="E49">
        <v>66</v>
      </c>
      <c r="F49" s="11">
        <v>0.0606060606060606</v>
      </c>
      <c r="G49">
        <v>69.4775</v>
      </c>
      <c r="H49">
        <v>4</v>
      </c>
    </row>
    <row r="50" spans="1:8">
      <c r="A50" s="5">
        <v>539325022308</v>
      </c>
      <c r="B50" t="s">
        <v>46</v>
      </c>
      <c r="C50">
        <v>14816.93</v>
      </c>
      <c r="D50">
        <v>204</v>
      </c>
      <c r="E50">
        <v>1012</v>
      </c>
      <c r="F50" s="11">
        <v>0.155138339920949</v>
      </c>
      <c r="G50">
        <v>94.3753503184713</v>
      </c>
      <c r="H50">
        <v>157</v>
      </c>
    </row>
    <row r="51" spans="1:8">
      <c r="A51" s="5">
        <v>538263950177</v>
      </c>
      <c r="B51" t="s">
        <v>104</v>
      </c>
      <c r="C51">
        <v>52118.91</v>
      </c>
      <c r="D51">
        <v>373</v>
      </c>
      <c r="E51">
        <v>2625</v>
      </c>
      <c r="F51" s="11">
        <v>0.131047619047619</v>
      </c>
      <c r="G51">
        <v>151.508459302326</v>
      </c>
      <c r="H51">
        <v>344</v>
      </c>
    </row>
    <row r="52" spans="1:8">
      <c r="A52" s="5">
        <v>541918489832</v>
      </c>
      <c r="B52" t="s">
        <v>102</v>
      </c>
      <c r="C52">
        <v>1350.29</v>
      </c>
      <c r="D52">
        <v>36</v>
      </c>
      <c r="E52">
        <v>213</v>
      </c>
      <c r="F52" s="11">
        <v>0.140845070422535</v>
      </c>
      <c r="G52">
        <v>45.0096666666667</v>
      </c>
      <c r="H52">
        <v>30</v>
      </c>
    </row>
    <row r="53" spans="1:8">
      <c r="A53" s="5">
        <v>538349196723</v>
      </c>
      <c r="B53" t="s">
        <v>89</v>
      </c>
      <c r="C53">
        <v>8936.63</v>
      </c>
      <c r="D53">
        <v>61</v>
      </c>
      <c r="E53">
        <v>433</v>
      </c>
      <c r="F53" s="11">
        <v>0.117782909930716</v>
      </c>
      <c r="G53">
        <v>175.228039215686</v>
      </c>
      <c r="H53">
        <v>51</v>
      </c>
    </row>
    <row r="54" spans="1:8">
      <c r="A54" s="5">
        <v>538305797734</v>
      </c>
      <c r="B54" t="s">
        <v>103</v>
      </c>
      <c r="C54">
        <v>26411.52</v>
      </c>
      <c r="D54">
        <v>202</v>
      </c>
      <c r="E54">
        <v>1374</v>
      </c>
      <c r="F54" s="11">
        <v>0.133187772925764</v>
      </c>
      <c r="G54">
        <v>144.325245901639</v>
      </c>
      <c r="H54">
        <v>183</v>
      </c>
    </row>
    <row r="55" spans="1:8">
      <c r="A55" s="5">
        <v>538266122146</v>
      </c>
      <c r="B55" t="s">
        <v>94</v>
      </c>
      <c r="C55">
        <v>4316.23</v>
      </c>
      <c r="D55">
        <v>50</v>
      </c>
      <c r="E55">
        <v>80</v>
      </c>
      <c r="F55" s="11">
        <v>0.2125</v>
      </c>
      <c r="G55">
        <v>253.895882352941</v>
      </c>
      <c r="H55">
        <v>17</v>
      </c>
    </row>
    <row r="56" spans="1:8">
      <c r="A56" s="5">
        <v>528033190141</v>
      </c>
      <c r="B56" t="s">
        <v>84</v>
      </c>
      <c r="C56">
        <v>126.12</v>
      </c>
      <c r="D56">
        <v>3</v>
      </c>
      <c r="E56">
        <v>35</v>
      </c>
      <c r="F56" s="11">
        <v>0.0857142857142857</v>
      </c>
      <c r="G56">
        <v>42.04</v>
      </c>
      <c r="H56">
        <v>3</v>
      </c>
    </row>
    <row r="57" spans="1:8">
      <c r="A57" s="5">
        <v>554217085959</v>
      </c>
      <c r="B57" t="s">
        <v>85</v>
      </c>
      <c r="C57">
        <v>723.85</v>
      </c>
      <c r="D57">
        <v>18</v>
      </c>
      <c r="E57">
        <v>127</v>
      </c>
      <c r="F57" s="11">
        <v>0.110236220472441</v>
      </c>
      <c r="G57">
        <v>51.7035714285714</v>
      </c>
      <c r="H57">
        <v>14</v>
      </c>
    </row>
    <row r="58" spans="1:8">
      <c r="A58" s="5">
        <v>527719726342</v>
      </c>
      <c r="B58" t="s">
        <v>86</v>
      </c>
      <c r="C58">
        <v>665.02</v>
      </c>
      <c r="D58">
        <v>11</v>
      </c>
      <c r="E58">
        <v>94</v>
      </c>
      <c r="F58" s="11">
        <v>0.106382978723404</v>
      </c>
      <c r="G58">
        <v>66.502</v>
      </c>
      <c r="H58">
        <v>10</v>
      </c>
    </row>
    <row r="59" spans="1:8">
      <c r="A59" s="5">
        <v>587409020085</v>
      </c>
      <c r="B59" t="s">
        <v>87</v>
      </c>
      <c r="C59">
        <v>3376.32</v>
      </c>
      <c r="D59">
        <v>32</v>
      </c>
      <c r="E59">
        <v>539</v>
      </c>
      <c r="F59" s="11">
        <v>0.0500927643784787</v>
      </c>
      <c r="G59">
        <v>125.048888888889</v>
      </c>
      <c r="H59">
        <v>27</v>
      </c>
    </row>
    <row r="60" spans="1:8">
      <c r="A60" s="5">
        <v>538312709167</v>
      </c>
      <c r="B60" t="s">
        <v>88</v>
      </c>
      <c r="C60">
        <v>23415.96</v>
      </c>
      <c r="D60">
        <v>192</v>
      </c>
      <c r="E60">
        <v>1622</v>
      </c>
      <c r="F60" s="11">
        <v>0.114056720098644</v>
      </c>
      <c r="G60">
        <v>126.572756756757</v>
      </c>
      <c r="H60">
        <v>185</v>
      </c>
    </row>
    <row r="61" spans="1:8">
      <c r="A61" s="5">
        <v>538354076404</v>
      </c>
      <c r="B61" t="s">
        <v>90</v>
      </c>
      <c r="C61">
        <v>9105.35</v>
      </c>
      <c r="D61">
        <v>108</v>
      </c>
      <c r="E61">
        <v>1010</v>
      </c>
      <c r="F61" s="11">
        <v>0.1</v>
      </c>
      <c r="G61">
        <v>90.1519801980198</v>
      </c>
      <c r="H61">
        <v>101</v>
      </c>
    </row>
    <row r="62" spans="1:8">
      <c r="A62" s="5">
        <v>583643847514</v>
      </c>
      <c r="B62" t="s">
        <v>92</v>
      </c>
      <c r="C62">
        <v>11985.54</v>
      </c>
      <c r="D62">
        <v>272</v>
      </c>
      <c r="E62">
        <v>660</v>
      </c>
      <c r="F62" s="11">
        <v>0.193939393939394</v>
      </c>
      <c r="G62">
        <v>93.63703125</v>
      </c>
      <c r="H62">
        <v>128</v>
      </c>
    </row>
    <row r="63" spans="1:8">
      <c r="A63" s="5">
        <v>538307169296</v>
      </c>
      <c r="B63" t="s">
        <v>93</v>
      </c>
      <c r="C63">
        <v>2817.57</v>
      </c>
      <c r="D63">
        <v>30</v>
      </c>
      <c r="E63">
        <v>297</v>
      </c>
      <c r="F63" s="11">
        <v>0.0875420875420875</v>
      </c>
      <c r="G63">
        <v>108.368076923077</v>
      </c>
      <c r="H63">
        <v>26</v>
      </c>
    </row>
    <row r="64" spans="1:8">
      <c r="A64" s="5">
        <v>527990475963</v>
      </c>
      <c r="B64" t="s">
        <v>95</v>
      </c>
      <c r="C64">
        <v>9522.95</v>
      </c>
      <c r="D64">
        <v>174</v>
      </c>
      <c r="E64">
        <v>929</v>
      </c>
      <c r="F64" s="11">
        <v>0.133476856835307</v>
      </c>
      <c r="G64">
        <v>76.7979838709677</v>
      </c>
      <c r="H64">
        <v>124</v>
      </c>
    </row>
    <row r="65" spans="1:8">
      <c r="A65" s="5">
        <v>528064232769</v>
      </c>
      <c r="B65" t="s">
        <v>96</v>
      </c>
      <c r="C65">
        <v>2509.79</v>
      </c>
      <c r="D65">
        <v>55</v>
      </c>
      <c r="E65">
        <v>109</v>
      </c>
      <c r="F65" s="11">
        <v>0.211009174311927</v>
      </c>
      <c r="G65">
        <v>109.121304347826</v>
      </c>
      <c r="H65">
        <v>23</v>
      </c>
    </row>
    <row r="66" spans="1:8">
      <c r="A66" s="5">
        <v>528033010612</v>
      </c>
      <c r="B66" t="s">
        <v>98</v>
      </c>
      <c r="C66">
        <v>6635.26</v>
      </c>
      <c r="D66">
        <v>79</v>
      </c>
      <c r="E66">
        <v>720</v>
      </c>
      <c r="F66" s="11">
        <v>0.0694444444444444</v>
      </c>
      <c r="G66">
        <v>132.7052</v>
      </c>
      <c r="H66">
        <v>50</v>
      </c>
    </row>
    <row r="67" spans="1:8">
      <c r="A67" s="5">
        <v>527119411115</v>
      </c>
      <c r="B67" t="s">
        <v>99</v>
      </c>
      <c r="C67">
        <v>5027.84</v>
      </c>
      <c r="D67">
        <v>114</v>
      </c>
      <c r="E67">
        <v>95</v>
      </c>
      <c r="F67" s="11">
        <v>0.231578947368421</v>
      </c>
      <c r="G67">
        <v>228.538181818182</v>
      </c>
      <c r="H67">
        <v>22</v>
      </c>
    </row>
    <row r="68" spans="1:8">
      <c r="A68" s="5">
        <v>527183564590</v>
      </c>
      <c r="B68" t="s">
        <v>101</v>
      </c>
      <c r="C68">
        <v>893.05</v>
      </c>
      <c r="D68">
        <v>15</v>
      </c>
      <c r="E68">
        <v>163</v>
      </c>
      <c r="F68" s="11">
        <v>0.0429447852760736</v>
      </c>
      <c r="G68">
        <v>127.578571428571</v>
      </c>
      <c r="H68">
        <v>7</v>
      </c>
    </row>
    <row r="69" spans="1:8">
      <c r="A69" s="5">
        <v>527678427514</v>
      </c>
      <c r="B69" t="s">
        <v>81</v>
      </c>
      <c r="C69">
        <v>2250.68</v>
      </c>
      <c r="D69">
        <v>57</v>
      </c>
      <c r="E69">
        <v>234</v>
      </c>
      <c r="F69" s="11">
        <v>0.162393162393162</v>
      </c>
      <c r="G69">
        <v>59.2284210526316</v>
      </c>
      <c r="H69">
        <v>38</v>
      </c>
    </row>
    <row r="70" spans="1:8">
      <c r="A70" s="5">
        <v>632083172612</v>
      </c>
      <c r="B70" t="s">
        <v>566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5">
        <v>587405880719</v>
      </c>
      <c r="B71" t="s">
        <v>79</v>
      </c>
      <c r="C71">
        <v>5597.12</v>
      </c>
      <c r="D71">
        <v>49</v>
      </c>
      <c r="E71">
        <v>962</v>
      </c>
      <c r="F71" s="11">
        <v>0.0478170478170478</v>
      </c>
      <c r="G71">
        <v>121.67652173913</v>
      </c>
      <c r="H71">
        <v>46</v>
      </c>
    </row>
    <row r="72" spans="1:8">
      <c r="A72" s="5">
        <v>538314893621</v>
      </c>
      <c r="B72" t="s">
        <v>80</v>
      </c>
      <c r="C72">
        <v>4586.38</v>
      </c>
      <c r="D72">
        <v>62</v>
      </c>
      <c r="E72">
        <v>425</v>
      </c>
      <c r="F72" s="11">
        <v>0.117647058823529</v>
      </c>
      <c r="G72">
        <v>91.7276</v>
      </c>
      <c r="H72">
        <v>50</v>
      </c>
    </row>
    <row r="73" spans="1:8">
      <c r="A73" s="5">
        <v>538192543595</v>
      </c>
      <c r="B73" t="s">
        <v>97</v>
      </c>
      <c r="C73">
        <v>7679.82</v>
      </c>
      <c r="D73">
        <v>71</v>
      </c>
      <c r="E73">
        <v>1028</v>
      </c>
      <c r="F73" s="11">
        <v>0.0603112840466926</v>
      </c>
      <c r="G73">
        <v>123.868064516129</v>
      </c>
      <c r="H73">
        <v>62</v>
      </c>
    </row>
    <row r="74" spans="1:8">
      <c r="A74" s="5">
        <v>564587383224</v>
      </c>
      <c r="B74" t="s">
        <v>33</v>
      </c>
      <c r="C74">
        <v>621426.58</v>
      </c>
      <c r="D74">
        <v>11187</v>
      </c>
      <c r="E74">
        <v>49281</v>
      </c>
      <c r="H74">
        <v>7574</v>
      </c>
    </row>
    <row r="75" spans="1:8">
      <c r="A75" s="5">
        <v>574308070162</v>
      </c>
      <c r="B75" t="s">
        <v>38</v>
      </c>
      <c r="C75">
        <v>199972.4</v>
      </c>
      <c r="D75">
        <v>4425</v>
      </c>
      <c r="E75">
        <v>26516</v>
      </c>
      <c r="H75">
        <v>3039</v>
      </c>
    </row>
    <row r="76" spans="1:8">
      <c r="A76" s="5">
        <v>537752882633</v>
      </c>
      <c r="B76" t="s">
        <v>34</v>
      </c>
      <c r="C76">
        <v>912259.49</v>
      </c>
      <c r="D76">
        <v>16361</v>
      </c>
      <c r="E76">
        <v>99716</v>
      </c>
      <c r="H76">
        <v>11347</v>
      </c>
    </row>
    <row r="77" spans="1:8">
      <c r="A77" s="5">
        <v>41141176393</v>
      </c>
      <c r="B77" t="s">
        <v>35</v>
      </c>
      <c r="C77">
        <v>862499.38</v>
      </c>
      <c r="D77">
        <v>16337</v>
      </c>
      <c r="E77">
        <v>65896</v>
      </c>
      <c r="H77">
        <v>11290</v>
      </c>
    </row>
    <row r="78" spans="1:8">
      <c r="A78" s="5">
        <v>39290708556</v>
      </c>
      <c r="B78" t="s">
        <v>37</v>
      </c>
      <c r="C78">
        <v>403580.56</v>
      </c>
      <c r="D78">
        <v>5362</v>
      </c>
      <c r="E78">
        <v>31777</v>
      </c>
      <c r="H78">
        <v>4147</v>
      </c>
    </row>
    <row r="79" spans="1:8">
      <c r="A79" s="5">
        <v>554877274741</v>
      </c>
      <c r="B79" t="s">
        <v>6</v>
      </c>
      <c r="C79">
        <v>122386.04</v>
      </c>
      <c r="D79">
        <v>2194</v>
      </c>
      <c r="E79">
        <v>14365</v>
      </c>
      <c r="H79">
        <v>1457</v>
      </c>
    </row>
    <row r="80" spans="1:8">
      <c r="A80" s="5">
        <v>520538406051</v>
      </c>
      <c r="B80" t="s">
        <v>25</v>
      </c>
      <c r="C80">
        <v>120909.05</v>
      </c>
      <c r="D80">
        <v>1874</v>
      </c>
      <c r="E80">
        <v>13533</v>
      </c>
      <c r="H80">
        <v>1289</v>
      </c>
    </row>
    <row r="81" spans="1:8">
      <c r="A81" s="5">
        <v>587015100676</v>
      </c>
      <c r="B81" t="s">
        <v>4</v>
      </c>
      <c r="C81">
        <v>99724.16</v>
      </c>
      <c r="D81">
        <v>2186</v>
      </c>
      <c r="E81">
        <v>16042</v>
      </c>
      <c r="H81">
        <v>1505</v>
      </c>
    </row>
    <row r="82" spans="1:8">
      <c r="A82" s="5">
        <v>42759737847</v>
      </c>
      <c r="B82" t="s">
        <v>39</v>
      </c>
      <c r="C82">
        <v>72635.65</v>
      </c>
      <c r="D82">
        <v>1083</v>
      </c>
      <c r="E82">
        <v>7988</v>
      </c>
      <c r="H82">
        <v>926</v>
      </c>
    </row>
    <row r="83" spans="1:8">
      <c r="A83" s="5">
        <v>587516703876</v>
      </c>
      <c r="B83" t="s">
        <v>40</v>
      </c>
      <c r="C83">
        <v>155541.49</v>
      </c>
      <c r="D83">
        <v>3427</v>
      </c>
      <c r="E83">
        <v>27356</v>
      </c>
      <c r="H83">
        <v>2315</v>
      </c>
    </row>
    <row r="84" spans="1:8">
      <c r="A84" s="5">
        <v>40611478319</v>
      </c>
      <c r="B84" t="s">
        <v>45</v>
      </c>
      <c r="C84">
        <v>116547.14</v>
      </c>
      <c r="D84">
        <v>1537</v>
      </c>
      <c r="E84">
        <v>8801</v>
      </c>
      <c r="H84">
        <v>1096</v>
      </c>
    </row>
    <row r="85" spans="1:8">
      <c r="A85" s="5">
        <v>598898432532</v>
      </c>
      <c r="B85" t="s">
        <v>41</v>
      </c>
      <c r="C85">
        <v>139201.45</v>
      </c>
      <c r="D85">
        <v>2098</v>
      </c>
      <c r="E85">
        <v>20318</v>
      </c>
      <c r="H85">
        <v>1644</v>
      </c>
    </row>
    <row r="86" spans="1:8">
      <c r="A86" s="5">
        <v>555055329886</v>
      </c>
      <c r="B86" t="s">
        <v>42</v>
      </c>
      <c r="C86">
        <v>123451.84</v>
      </c>
      <c r="D86">
        <v>2395</v>
      </c>
      <c r="E86">
        <v>18936</v>
      </c>
      <c r="H86">
        <v>1759</v>
      </c>
    </row>
    <row r="87" spans="1:8">
      <c r="A87" s="5">
        <v>521804256985</v>
      </c>
      <c r="B87" t="s">
        <v>43</v>
      </c>
      <c r="C87">
        <v>83369.88</v>
      </c>
      <c r="D87">
        <v>1526</v>
      </c>
      <c r="E87">
        <v>8842</v>
      </c>
      <c r="H87">
        <v>1071</v>
      </c>
    </row>
    <row r="88" spans="1:8">
      <c r="A88" s="5">
        <v>539854510916</v>
      </c>
      <c r="B88" t="s">
        <v>44</v>
      </c>
      <c r="C88">
        <v>85437.86</v>
      </c>
      <c r="D88">
        <v>1528</v>
      </c>
      <c r="E88">
        <v>9441</v>
      </c>
      <c r="H88">
        <v>1126</v>
      </c>
    </row>
    <row r="89" spans="1:8">
      <c r="A89" s="5">
        <v>559325430280</v>
      </c>
      <c r="B89" t="s">
        <v>243</v>
      </c>
      <c r="C89">
        <v>16763.8</v>
      </c>
      <c r="D89">
        <v>490</v>
      </c>
      <c r="E89">
        <v>1573</v>
      </c>
      <c r="H89">
        <v>409</v>
      </c>
    </row>
    <row r="90" spans="1:8">
      <c r="A90" s="5">
        <v>569909827792</v>
      </c>
      <c r="B90" t="s">
        <v>62</v>
      </c>
      <c r="C90">
        <v>10393.7</v>
      </c>
      <c r="D90">
        <v>206</v>
      </c>
      <c r="E90">
        <v>6228</v>
      </c>
      <c r="H90">
        <v>130</v>
      </c>
    </row>
    <row r="91" spans="1:8">
      <c r="A91" s="5">
        <v>563834177641</v>
      </c>
      <c r="B91" t="s">
        <v>56</v>
      </c>
      <c r="C91">
        <v>48855.15</v>
      </c>
      <c r="D91">
        <v>337</v>
      </c>
      <c r="E91">
        <v>1821</v>
      </c>
      <c r="H91">
        <v>276</v>
      </c>
    </row>
    <row r="92" spans="1:8">
      <c r="A92" s="5">
        <v>564135111481</v>
      </c>
      <c r="B92" t="s">
        <v>58</v>
      </c>
      <c r="C92">
        <v>21665.44</v>
      </c>
      <c r="D92">
        <v>179</v>
      </c>
      <c r="E92">
        <v>1029</v>
      </c>
      <c r="H92">
        <v>112</v>
      </c>
    </row>
    <row r="93" spans="1:8">
      <c r="A93" s="5">
        <v>559686121121</v>
      </c>
      <c r="B93" t="s">
        <v>76</v>
      </c>
      <c r="C93">
        <v>18293.93</v>
      </c>
      <c r="D93">
        <v>153</v>
      </c>
      <c r="E93">
        <v>820</v>
      </c>
      <c r="H93">
        <v>104</v>
      </c>
    </row>
    <row r="94" spans="1:8">
      <c r="A94" s="5">
        <v>555332266949</v>
      </c>
      <c r="B94" t="s">
        <v>47</v>
      </c>
      <c r="C94">
        <v>146373.58</v>
      </c>
      <c r="D94">
        <v>2614</v>
      </c>
      <c r="E94">
        <v>21065</v>
      </c>
      <c r="H94">
        <v>2011</v>
      </c>
    </row>
    <row r="95" spans="1:8">
      <c r="A95" s="5">
        <v>593225443577</v>
      </c>
      <c r="B95" t="s">
        <v>48</v>
      </c>
      <c r="C95">
        <v>32832.86</v>
      </c>
      <c r="D95">
        <v>540</v>
      </c>
      <c r="E95">
        <v>6331</v>
      </c>
      <c r="H95">
        <v>391</v>
      </c>
    </row>
    <row r="96" spans="1:8">
      <c r="A96" s="5">
        <v>528778018743</v>
      </c>
      <c r="B96" t="s">
        <v>49</v>
      </c>
      <c r="C96">
        <v>129482.43</v>
      </c>
      <c r="D96">
        <v>2337</v>
      </c>
      <c r="E96">
        <v>10584</v>
      </c>
      <c r="H96">
        <v>1600</v>
      </c>
    </row>
    <row r="97" spans="1:8">
      <c r="A97" s="5">
        <v>526145930115</v>
      </c>
      <c r="B97" t="s">
        <v>51</v>
      </c>
      <c r="C97">
        <v>18990.57</v>
      </c>
      <c r="D97">
        <v>275</v>
      </c>
      <c r="E97">
        <v>1848</v>
      </c>
      <c r="H97">
        <v>213</v>
      </c>
    </row>
    <row r="98" spans="1:8">
      <c r="A98" s="5">
        <v>535688693680</v>
      </c>
      <c r="B98" t="s">
        <v>52</v>
      </c>
      <c r="C98">
        <v>23590.91</v>
      </c>
      <c r="D98">
        <v>322</v>
      </c>
      <c r="E98">
        <v>2286</v>
      </c>
      <c r="H98">
        <v>272</v>
      </c>
    </row>
    <row r="99" spans="1:8">
      <c r="A99" s="5">
        <v>563835009431</v>
      </c>
      <c r="B99" t="s">
        <v>53</v>
      </c>
      <c r="C99">
        <v>19508.45</v>
      </c>
      <c r="D99">
        <v>256</v>
      </c>
      <c r="E99">
        <v>1730</v>
      </c>
      <c r="H99">
        <v>232</v>
      </c>
    </row>
    <row r="100" spans="1:8">
      <c r="A100" s="5">
        <v>592049049728</v>
      </c>
      <c r="B100" t="s">
        <v>54</v>
      </c>
      <c r="C100">
        <v>15993.74</v>
      </c>
      <c r="D100">
        <v>328</v>
      </c>
      <c r="E100">
        <v>2354</v>
      </c>
      <c r="H100">
        <v>251</v>
      </c>
    </row>
    <row r="101" spans="1:8">
      <c r="A101" s="5">
        <v>527990951359</v>
      </c>
      <c r="B101" t="s">
        <v>55</v>
      </c>
      <c r="C101">
        <v>21796.94</v>
      </c>
      <c r="D101">
        <v>371</v>
      </c>
      <c r="E101">
        <v>868</v>
      </c>
      <c r="H101">
        <v>257</v>
      </c>
    </row>
    <row r="102" spans="1:8">
      <c r="A102" s="5">
        <v>599279018544</v>
      </c>
      <c r="B102" t="s">
        <v>60</v>
      </c>
      <c r="C102">
        <v>12769.65</v>
      </c>
      <c r="D102">
        <v>229</v>
      </c>
      <c r="E102">
        <v>6527</v>
      </c>
      <c r="H102">
        <v>184</v>
      </c>
    </row>
    <row r="103" spans="1:8">
      <c r="A103" s="5">
        <v>613513119392</v>
      </c>
      <c r="B103" t="s">
        <v>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s="5">
        <v>593809413272</v>
      </c>
      <c r="B104" t="s">
        <v>66</v>
      </c>
      <c r="C104">
        <v>2818.48</v>
      </c>
      <c r="D104">
        <v>45</v>
      </c>
      <c r="E104">
        <v>6358</v>
      </c>
      <c r="H104">
        <v>43</v>
      </c>
    </row>
    <row r="105" spans="1:8">
      <c r="A105" s="5">
        <v>538927350752</v>
      </c>
      <c r="B105" t="s">
        <v>72</v>
      </c>
      <c r="C105">
        <v>2636.83</v>
      </c>
      <c r="D105">
        <v>58</v>
      </c>
      <c r="E105">
        <v>780</v>
      </c>
      <c r="H105">
        <v>50</v>
      </c>
    </row>
    <row r="106" spans="1:8">
      <c r="A106" s="5">
        <v>599148365406</v>
      </c>
      <c r="B106" t="s">
        <v>73</v>
      </c>
      <c r="C106">
        <v>32332.6</v>
      </c>
      <c r="D106">
        <v>757</v>
      </c>
      <c r="E106">
        <v>9584</v>
      </c>
      <c r="H106">
        <v>655</v>
      </c>
    </row>
    <row r="107" spans="1:8">
      <c r="A107" s="5">
        <v>524754970729</v>
      </c>
      <c r="B107" t="s">
        <v>74</v>
      </c>
      <c r="C107">
        <v>7446.79</v>
      </c>
      <c r="D107">
        <v>196</v>
      </c>
      <c r="E107">
        <v>2507</v>
      </c>
      <c r="H107">
        <v>130</v>
      </c>
    </row>
    <row r="108" spans="1:8">
      <c r="A108" s="5">
        <v>562374577568</v>
      </c>
      <c r="B108" t="s">
        <v>75</v>
      </c>
      <c r="C108">
        <v>12010</v>
      </c>
      <c r="D108">
        <v>232</v>
      </c>
      <c r="E108">
        <v>1268</v>
      </c>
      <c r="H108">
        <v>194</v>
      </c>
    </row>
    <row r="109" spans="1:8">
      <c r="A109" s="5">
        <v>621584076904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s="5">
        <v>624636128578</v>
      </c>
      <c r="B110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5">
        <v>589377945837</v>
      </c>
      <c r="B111" t="s">
        <v>15</v>
      </c>
      <c r="C111">
        <v>46494.54</v>
      </c>
      <c r="D111">
        <v>1421</v>
      </c>
      <c r="E111">
        <v>13047</v>
      </c>
      <c r="H111">
        <v>1162</v>
      </c>
    </row>
    <row r="112" spans="1:8">
      <c r="A112" s="5">
        <v>562674596108</v>
      </c>
      <c r="B112" t="s">
        <v>17</v>
      </c>
      <c r="C112">
        <v>21723.91</v>
      </c>
      <c r="D112">
        <v>584</v>
      </c>
      <c r="E112">
        <v>3371</v>
      </c>
      <c r="H112">
        <v>399</v>
      </c>
    </row>
    <row r="113" spans="1:8">
      <c r="A113" s="5">
        <v>596986065929</v>
      </c>
      <c r="B113" t="s">
        <v>19</v>
      </c>
      <c r="C113">
        <v>6035.54</v>
      </c>
      <c r="D113">
        <v>173</v>
      </c>
      <c r="E113">
        <v>1448</v>
      </c>
      <c r="H113">
        <v>144</v>
      </c>
    </row>
    <row r="114" spans="1:8">
      <c r="A114" s="5">
        <v>589851591771</v>
      </c>
      <c r="B114" t="s">
        <v>64</v>
      </c>
      <c r="C114">
        <v>8659.71</v>
      </c>
      <c r="D114">
        <v>206</v>
      </c>
      <c r="E114">
        <v>1353</v>
      </c>
      <c r="H114">
        <v>182</v>
      </c>
    </row>
    <row r="115" spans="1:8">
      <c r="A115" s="5">
        <v>592889713507</v>
      </c>
      <c r="B115" t="s">
        <v>70</v>
      </c>
      <c r="C115">
        <v>5423.66</v>
      </c>
      <c r="D115">
        <v>140</v>
      </c>
      <c r="E115">
        <v>2279</v>
      </c>
      <c r="H115">
        <v>125</v>
      </c>
    </row>
    <row r="116" spans="1:8">
      <c r="A116" s="5">
        <v>573035985548</v>
      </c>
      <c r="B116" t="s">
        <v>77</v>
      </c>
      <c r="C116">
        <v>80675.34</v>
      </c>
      <c r="D116">
        <v>2225</v>
      </c>
      <c r="E116">
        <v>6013</v>
      </c>
      <c r="H116">
        <v>1678</v>
      </c>
    </row>
    <row r="117" spans="1:8">
      <c r="A117" s="5">
        <v>628767299363</v>
      </c>
      <c r="B117" t="s">
        <v>523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s="5">
        <v>577184412748</v>
      </c>
      <c r="B118" t="s">
        <v>11</v>
      </c>
      <c r="C118">
        <v>41945.57</v>
      </c>
      <c r="D118">
        <v>1082</v>
      </c>
      <c r="E118">
        <v>10629</v>
      </c>
      <c r="H118">
        <v>814</v>
      </c>
    </row>
    <row r="119" spans="1:8">
      <c r="A119" s="5">
        <v>574520036128</v>
      </c>
      <c r="B119" t="s">
        <v>91</v>
      </c>
      <c r="C119">
        <v>33214.86</v>
      </c>
      <c r="D119">
        <v>853</v>
      </c>
      <c r="E119">
        <v>4320</v>
      </c>
      <c r="H119">
        <v>586</v>
      </c>
    </row>
    <row r="120" spans="1:8">
      <c r="A120" s="5">
        <v>602881179663</v>
      </c>
      <c r="B120" t="s">
        <v>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s="5">
        <v>528047181291</v>
      </c>
      <c r="B121" t="s">
        <v>82</v>
      </c>
      <c r="C121">
        <v>2894.08</v>
      </c>
      <c r="D121">
        <v>65</v>
      </c>
      <c r="E121">
        <v>248</v>
      </c>
      <c r="H121">
        <v>52</v>
      </c>
    </row>
    <row r="122" spans="1:8">
      <c r="A122" s="5">
        <v>601890751194</v>
      </c>
      <c r="B122" t="s">
        <v>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s="5">
        <v>604021319220</v>
      </c>
      <c r="B123" t="s">
        <v>13</v>
      </c>
      <c r="C123">
        <v>1228.22</v>
      </c>
      <c r="D123">
        <v>18</v>
      </c>
      <c r="E123">
        <v>261</v>
      </c>
      <c r="H123">
        <v>17</v>
      </c>
    </row>
    <row r="124" spans="1:8">
      <c r="A124" s="5">
        <v>539325022308</v>
      </c>
      <c r="B124" t="s">
        <v>46</v>
      </c>
      <c r="C124">
        <v>40956.73</v>
      </c>
      <c r="D124">
        <v>543</v>
      </c>
      <c r="E124">
        <v>3293</v>
      </c>
      <c r="H124">
        <v>468</v>
      </c>
    </row>
    <row r="125" spans="1:8">
      <c r="A125" s="5">
        <v>538263950177</v>
      </c>
      <c r="B125" t="s">
        <v>104</v>
      </c>
      <c r="C125">
        <v>252604.6</v>
      </c>
      <c r="D125">
        <v>1806</v>
      </c>
      <c r="E125">
        <v>12066</v>
      </c>
      <c r="H125">
        <v>1696</v>
      </c>
    </row>
    <row r="126" spans="1:8">
      <c r="A126" s="5">
        <v>541918489832</v>
      </c>
      <c r="B126" t="s">
        <v>102</v>
      </c>
      <c r="C126">
        <v>4105.33</v>
      </c>
      <c r="D126">
        <v>105</v>
      </c>
      <c r="E126">
        <v>760</v>
      </c>
      <c r="H126">
        <v>86</v>
      </c>
    </row>
    <row r="127" spans="1:8">
      <c r="A127" s="5">
        <v>538349196723</v>
      </c>
      <c r="B127" t="s">
        <v>89</v>
      </c>
      <c r="C127">
        <v>47114.38</v>
      </c>
      <c r="D127">
        <v>326</v>
      </c>
      <c r="E127">
        <v>2022</v>
      </c>
      <c r="H127">
        <v>279</v>
      </c>
    </row>
    <row r="128" spans="1:8">
      <c r="A128" s="5">
        <v>528033190141</v>
      </c>
      <c r="B128" t="s">
        <v>84</v>
      </c>
      <c r="C128">
        <v>1194.74</v>
      </c>
      <c r="D128">
        <v>27</v>
      </c>
      <c r="E128">
        <v>229</v>
      </c>
      <c r="H128">
        <v>10</v>
      </c>
    </row>
    <row r="129" spans="1:8">
      <c r="A129" s="5">
        <v>554217085959</v>
      </c>
      <c r="B129" t="s">
        <v>85</v>
      </c>
      <c r="C129">
        <v>5835.55</v>
      </c>
      <c r="D129">
        <v>132</v>
      </c>
      <c r="E129">
        <v>479</v>
      </c>
      <c r="H129">
        <v>58</v>
      </c>
    </row>
    <row r="130" spans="1:8">
      <c r="A130" s="5">
        <v>527719726342</v>
      </c>
      <c r="B130" t="s">
        <v>86</v>
      </c>
      <c r="C130">
        <v>2554.56</v>
      </c>
      <c r="D130">
        <v>42</v>
      </c>
      <c r="E130">
        <v>290</v>
      </c>
      <c r="H130">
        <v>32</v>
      </c>
    </row>
    <row r="131" spans="1:8">
      <c r="A131" s="5">
        <v>587409020085</v>
      </c>
      <c r="B131" t="s">
        <v>87</v>
      </c>
      <c r="C131">
        <v>16949.25</v>
      </c>
      <c r="D131">
        <v>161</v>
      </c>
      <c r="E131">
        <v>1907</v>
      </c>
      <c r="H131">
        <v>137</v>
      </c>
    </row>
    <row r="132" spans="1:8">
      <c r="A132" s="5">
        <v>538312709167</v>
      </c>
      <c r="B132" t="s">
        <v>88</v>
      </c>
      <c r="C132">
        <v>105857</v>
      </c>
      <c r="D132">
        <v>864</v>
      </c>
      <c r="E132">
        <v>5626</v>
      </c>
      <c r="H132">
        <v>814</v>
      </c>
    </row>
    <row r="133" spans="1:8">
      <c r="A133" s="5">
        <v>538354076404</v>
      </c>
      <c r="B133" t="s">
        <v>90</v>
      </c>
      <c r="C133">
        <v>54834.76</v>
      </c>
      <c r="D133">
        <v>644</v>
      </c>
      <c r="E133">
        <v>4104</v>
      </c>
      <c r="H133">
        <v>521</v>
      </c>
    </row>
    <row r="134" spans="1:8">
      <c r="A134" s="5">
        <v>583643847514</v>
      </c>
      <c r="B134" t="s">
        <v>92</v>
      </c>
      <c r="C134">
        <v>21531.4</v>
      </c>
      <c r="D134">
        <v>478</v>
      </c>
      <c r="E134">
        <v>2166</v>
      </c>
      <c r="H134">
        <v>336</v>
      </c>
    </row>
    <row r="135" spans="1:8">
      <c r="A135" s="5">
        <v>538307169296</v>
      </c>
      <c r="B135" t="s">
        <v>93</v>
      </c>
      <c r="C135">
        <v>20159.99</v>
      </c>
      <c r="D135">
        <v>208</v>
      </c>
      <c r="E135">
        <v>1106</v>
      </c>
      <c r="H135">
        <v>152</v>
      </c>
    </row>
    <row r="136" spans="1:8">
      <c r="A136" s="5">
        <v>527990475963</v>
      </c>
      <c r="B136" t="s">
        <v>95</v>
      </c>
      <c r="C136">
        <v>36414.68</v>
      </c>
      <c r="D136">
        <v>642</v>
      </c>
      <c r="E136">
        <v>3315</v>
      </c>
      <c r="H136">
        <v>521</v>
      </c>
    </row>
    <row r="137" spans="1:8">
      <c r="A137" s="5">
        <v>528064232769</v>
      </c>
      <c r="B137" t="s">
        <v>96</v>
      </c>
      <c r="C137">
        <v>6498.43</v>
      </c>
      <c r="D137">
        <v>138</v>
      </c>
      <c r="E137">
        <v>377</v>
      </c>
      <c r="H137">
        <v>81</v>
      </c>
    </row>
    <row r="138" spans="1:8">
      <c r="A138" s="5">
        <v>528033010612</v>
      </c>
      <c r="B138" t="s">
        <v>98</v>
      </c>
      <c r="C138">
        <v>18554.84</v>
      </c>
      <c r="D138">
        <v>215</v>
      </c>
      <c r="E138">
        <v>2711</v>
      </c>
      <c r="H138">
        <v>137</v>
      </c>
    </row>
    <row r="139" spans="1:8">
      <c r="A139" s="5">
        <v>527119411115</v>
      </c>
      <c r="B139" t="s">
        <v>99</v>
      </c>
      <c r="C139">
        <v>6791.96</v>
      </c>
      <c r="D139">
        <v>154</v>
      </c>
      <c r="E139">
        <v>263</v>
      </c>
      <c r="H139">
        <v>72</v>
      </c>
    </row>
    <row r="140" spans="1:8">
      <c r="A140" s="5">
        <v>527183564590</v>
      </c>
      <c r="B140" t="s">
        <v>101</v>
      </c>
      <c r="C140">
        <v>7117.94</v>
      </c>
      <c r="D140">
        <v>109</v>
      </c>
      <c r="E140">
        <v>514</v>
      </c>
      <c r="H140">
        <v>71</v>
      </c>
    </row>
    <row r="141" spans="1:8">
      <c r="A141" s="5">
        <v>527678427514</v>
      </c>
      <c r="B141" t="s">
        <v>81</v>
      </c>
      <c r="C141">
        <v>7498.62</v>
      </c>
      <c r="D141">
        <v>185</v>
      </c>
      <c r="E141">
        <v>873</v>
      </c>
      <c r="H141">
        <v>150</v>
      </c>
    </row>
    <row r="142" spans="1:8">
      <c r="A142" s="5">
        <v>632083172612</v>
      </c>
      <c r="B142" t="s">
        <v>566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5">
        <v>587405880719</v>
      </c>
      <c r="B143" t="s">
        <v>79</v>
      </c>
      <c r="C143">
        <v>33246.05</v>
      </c>
      <c r="D143">
        <v>290</v>
      </c>
      <c r="E143">
        <v>3034</v>
      </c>
      <c r="H143">
        <v>239</v>
      </c>
    </row>
    <row r="144" spans="1:8">
      <c r="A144" s="5">
        <v>624157848041</v>
      </c>
      <c r="B144" t="s">
        <v>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s="5">
        <v>525048016525</v>
      </c>
      <c r="B145" t="s">
        <v>340</v>
      </c>
      <c r="C145">
        <v>6579.85</v>
      </c>
      <c r="D145">
        <v>295</v>
      </c>
      <c r="E145">
        <v>2388</v>
      </c>
      <c r="H145">
        <v>213</v>
      </c>
    </row>
    <row r="146" spans="1:8">
      <c r="A146" s="5">
        <v>611461391391</v>
      </c>
      <c r="B146" t="s">
        <v>545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5">
        <v>538305797734</v>
      </c>
      <c r="B147" t="s">
        <v>103</v>
      </c>
      <c r="C147">
        <v>94763.69</v>
      </c>
      <c r="D147">
        <v>721</v>
      </c>
      <c r="E147">
        <v>4961</v>
      </c>
      <c r="H147">
        <v>627</v>
      </c>
    </row>
    <row r="148" spans="1:8">
      <c r="A148" s="5">
        <v>538266122146</v>
      </c>
      <c r="B148" t="s">
        <v>94</v>
      </c>
      <c r="C148">
        <v>7127.84</v>
      </c>
      <c r="D148">
        <v>75</v>
      </c>
      <c r="E148">
        <v>197</v>
      </c>
      <c r="H148">
        <v>34</v>
      </c>
    </row>
    <row r="149" spans="1:8">
      <c r="A149" s="5">
        <v>538314893621</v>
      </c>
      <c r="B149" t="s">
        <v>80</v>
      </c>
      <c r="C149">
        <v>9047.05</v>
      </c>
      <c r="D149">
        <v>122</v>
      </c>
      <c r="E149">
        <v>1531</v>
      </c>
      <c r="H149">
        <v>114</v>
      </c>
    </row>
    <row r="150" spans="1:8">
      <c r="A150" s="5">
        <v>538192543595</v>
      </c>
      <c r="B150" t="s">
        <v>97</v>
      </c>
      <c r="C150">
        <v>121130.46</v>
      </c>
      <c r="D150">
        <v>1094</v>
      </c>
      <c r="E150">
        <v>5305</v>
      </c>
      <c r="H150">
        <v>525</v>
      </c>
    </row>
    <row r="151" spans="1:8">
      <c r="A151" s="5">
        <v>583164476133</v>
      </c>
      <c r="B151" t="s">
        <v>414</v>
      </c>
      <c r="C151">
        <v>2199.06</v>
      </c>
      <c r="D151">
        <v>34</v>
      </c>
      <c r="E151">
        <v>665</v>
      </c>
      <c r="H151">
        <v>33</v>
      </c>
    </row>
    <row r="152" spans="1:8">
      <c r="A152" s="5">
        <v>586951697361</v>
      </c>
      <c r="B152" t="s">
        <v>396</v>
      </c>
      <c r="C152">
        <v>957.93</v>
      </c>
      <c r="D152">
        <v>18</v>
      </c>
      <c r="E152">
        <v>733</v>
      </c>
      <c r="H152">
        <v>15</v>
      </c>
    </row>
    <row r="153" spans="1:8">
      <c r="A153" s="5">
        <v>574735494600</v>
      </c>
      <c r="B153" t="s">
        <v>359</v>
      </c>
      <c r="C153">
        <v>2472.25</v>
      </c>
      <c r="D153">
        <v>43</v>
      </c>
      <c r="E153">
        <v>755</v>
      </c>
      <c r="H153">
        <v>43</v>
      </c>
    </row>
  </sheetData>
  <autoFilter ref="A1:H153">
    <extLst/>
  </autoFilter>
  <pageMargins left="0.75" right="0.75" top="1" bottom="1" header="0.5" footer="0.5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84"/>
  <sheetViews>
    <sheetView workbookViewId="0">
      <selection activeCell="X2" sqref="X2:Z28"/>
    </sheetView>
  </sheetViews>
  <sheetFormatPr defaultColWidth="8.88888888888889" defaultRowHeight="14.4" outlineLevelCol="4"/>
  <cols>
    <col min="1" max="1" width="14.1111111111111"/>
    <col min="2" max="5" width="17.5555555555556"/>
  </cols>
  <sheetData>
    <row r="3" spans="1:5">
      <c r="A3" t="s">
        <v>109</v>
      </c>
      <c r="B3" t="s">
        <v>526</v>
      </c>
      <c r="C3" t="s">
        <v>527</v>
      </c>
      <c r="D3" t="s">
        <v>528</v>
      </c>
      <c r="E3" t="s">
        <v>582</v>
      </c>
    </row>
    <row r="4" spans="1:5">
      <c r="A4" s="5">
        <v>39290708556</v>
      </c>
      <c r="B4">
        <v>765956.65</v>
      </c>
      <c r="C4">
        <v>11712</v>
      </c>
      <c r="D4">
        <v>44237</v>
      </c>
      <c r="E4">
        <v>6667</v>
      </c>
    </row>
    <row r="5" spans="1:5">
      <c r="A5" s="5">
        <v>40611478319</v>
      </c>
      <c r="B5">
        <v>235731.07</v>
      </c>
      <c r="C5">
        <v>3716</v>
      </c>
      <c r="D5">
        <v>13509</v>
      </c>
      <c r="E5">
        <v>1856</v>
      </c>
    </row>
    <row r="6" spans="1:5">
      <c r="A6" s="5">
        <v>41141176393</v>
      </c>
      <c r="B6">
        <v>1022386.49</v>
      </c>
      <c r="C6">
        <v>21612</v>
      </c>
      <c r="D6">
        <v>63210</v>
      </c>
      <c r="E6">
        <v>12132</v>
      </c>
    </row>
    <row r="7" spans="1:5">
      <c r="A7" s="5">
        <v>42759737847</v>
      </c>
      <c r="B7">
        <v>60036.21</v>
      </c>
      <c r="C7">
        <v>1086</v>
      </c>
      <c r="D7">
        <v>7608</v>
      </c>
      <c r="E7">
        <v>605</v>
      </c>
    </row>
    <row r="8" spans="1:5">
      <c r="A8" s="5">
        <v>520538406051</v>
      </c>
      <c r="B8">
        <v>286083.82</v>
      </c>
      <c r="C8">
        <v>4951</v>
      </c>
      <c r="D8">
        <v>18095</v>
      </c>
      <c r="E8">
        <v>2688</v>
      </c>
    </row>
    <row r="9" spans="1:5">
      <c r="A9" s="5">
        <v>521804256985</v>
      </c>
      <c r="B9">
        <v>12442.19</v>
      </c>
      <c r="C9">
        <v>236</v>
      </c>
      <c r="D9">
        <v>3769</v>
      </c>
      <c r="E9">
        <v>149</v>
      </c>
    </row>
    <row r="10" spans="1:5">
      <c r="A10" s="5">
        <v>524754970729</v>
      </c>
      <c r="B10">
        <v>9114.65</v>
      </c>
      <c r="C10">
        <v>270</v>
      </c>
      <c r="D10">
        <v>2412</v>
      </c>
      <c r="E10">
        <v>152</v>
      </c>
    </row>
    <row r="11" spans="1:5">
      <c r="A11" s="5">
        <v>525048016525</v>
      </c>
      <c r="B11">
        <v>25007.1</v>
      </c>
      <c r="C11">
        <v>1296</v>
      </c>
      <c r="D11">
        <v>3886</v>
      </c>
      <c r="E11">
        <v>631</v>
      </c>
    </row>
    <row r="12" spans="1:5">
      <c r="A12" s="5">
        <v>526145930115</v>
      </c>
      <c r="B12">
        <v>19371.12</v>
      </c>
      <c r="C12">
        <v>304</v>
      </c>
      <c r="D12">
        <v>1676</v>
      </c>
      <c r="E12">
        <v>173</v>
      </c>
    </row>
    <row r="13" spans="1:5">
      <c r="A13" s="5">
        <v>527119411115</v>
      </c>
      <c r="B13">
        <v>2659.73</v>
      </c>
      <c r="C13">
        <v>65</v>
      </c>
      <c r="D13">
        <v>420</v>
      </c>
      <c r="E13">
        <v>43</v>
      </c>
    </row>
    <row r="14" spans="1:5">
      <c r="A14" s="5">
        <v>527183564590</v>
      </c>
      <c r="B14">
        <v>4635.96</v>
      </c>
      <c r="C14">
        <v>77</v>
      </c>
      <c r="D14">
        <v>681</v>
      </c>
      <c r="E14">
        <v>50</v>
      </c>
    </row>
    <row r="15" spans="1:5">
      <c r="A15" s="5">
        <v>527678427514</v>
      </c>
      <c r="B15">
        <v>15136.83</v>
      </c>
      <c r="C15">
        <v>416</v>
      </c>
      <c r="D15">
        <v>1269</v>
      </c>
      <c r="E15">
        <v>214</v>
      </c>
    </row>
    <row r="16" spans="1:5">
      <c r="A16" s="5">
        <v>527719726342</v>
      </c>
      <c r="B16">
        <v>4462.88</v>
      </c>
      <c r="C16">
        <v>77</v>
      </c>
      <c r="D16">
        <v>184</v>
      </c>
      <c r="E16">
        <v>40</v>
      </c>
    </row>
    <row r="17" spans="1:5">
      <c r="A17" s="5">
        <v>527990475963</v>
      </c>
      <c r="B17">
        <v>64928.1</v>
      </c>
      <c r="C17">
        <v>1302</v>
      </c>
      <c r="D17">
        <v>2742</v>
      </c>
      <c r="E17">
        <v>761</v>
      </c>
    </row>
    <row r="18" spans="1:5">
      <c r="A18" s="5">
        <v>527990951359</v>
      </c>
      <c r="B18">
        <v>81646.95</v>
      </c>
      <c r="C18">
        <v>1811</v>
      </c>
      <c r="D18">
        <v>1491</v>
      </c>
      <c r="E18">
        <v>459</v>
      </c>
    </row>
    <row r="19" spans="1:5">
      <c r="A19" s="5">
        <v>528033010612</v>
      </c>
      <c r="B19">
        <v>118048.07</v>
      </c>
      <c r="C19">
        <v>1454</v>
      </c>
      <c r="D19">
        <v>3891</v>
      </c>
      <c r="E19">
        <v>998</v>
      </c>
    </row>
    <row r="20" spans="1:5">
      <c r="A20" s="5">
        <v>528033190141</v>
      </c>
      <c r="B20">
        <v>25745.56</v>
      </c>
      <c r="C20">
        <v>576</v>
      </c>
      <c r="D20">
        <v>1792</v>
      </c>
      <c r="E20">
        <v>413</v>
      </c>
    </row>
    <row r="21" spans="1:5">
      <c r="A21" s="5">
        <v>528047181291</v>
      </c>
      <c r="B21">
        <v>3028.28</v>
      </c>
      <c r="C21">
        <v>73</v>
      </c>
      <c r="D21">
        <v>384</v>
      </c>
      <c r="E21">
        <v>48</v>
      </c>
    </row>
    <row r="22" spans="1:5">
      <c r="A22" s="5">
        <v>528064232769</v>
      </c>
      <c r="B22">
        <v>1198.06</v>
      </c>
      <c r="C22">
        <v>30</v>
      </c>
      <c r="D22">
        <v>213</v>
      </c>
      <c r="E22">
        <v>14</v>
      </c>
    </row>
    <row r="23" spans="1:5">
      <c r="A23" s="5">
        <v>528778018743</v>
      </c>
      <c r="B23">
        <v>75521.37</v>
      </c>
      <c r="C23">
        <v>1610</v>
      </c>
      <c r="D23">
        <v>5115</v>
      </c>
      <c r="E23">
        <v>844</v>
      </c>
    </row>
    <row r="24" spans="1:5">
      <c r="A24" s="5">
        <v>535688693680</v>
      </c>
      <c r="B24">
        <v>28863.23</v>
      </c>
      <c r="C24">
        <v>410</v>
      </c>
      <c r="D24">
        <v>3506</v>
      </c>
      <c r="E24">
        <v>267</v>
      </c>
    </row>
    <row r="25" spans="1:5">
      <c r="A25" s="5">
        <v>537752882633</v>
      </c>
      <c r="B25">
        <v>2197759.01</v>
      </c>
      <c r="C25">
        <v>45023</v>
      </c>
      <c r="D25">
        <v>165412</v>
      </c>
      <c r="E25">
        <v>23691</v>
      </c>
    </row>
    <row r="26" spans="1:5">
      <c r="A26" s="5">
        <v>538192543595</v>
      </c>
      <c r="B26">
        <v>16177.19</v>
      </c>
      <c r="C26">
        <v>126</v>
      </c>
      <c r="D26">
        <v>1531</v>
      </c>
      <c r="E26">
        <v>108</v>
      </c>
    </row>
    <row r="27" spans="1:5">
      <c r="A27" s="5">
        <v>538263950177</v>
      </c>
      <c r="B27">
        <v>284066.11</v>
      </c>
      <c r="C27">
        <v>2117</v>
      </c>
      <c r="D27">
        <v>10446</v>
      </c>
      <c r="E27">
        <v>1926</v>
      </c>
    </row>
    <row r="28" spans="1:5">
      <c r="A28" s="5">
        <v>538266122146</v>
      </c>
      <c r="B28">
        <v>1748.94</v>
      </c>
      <c r="C28">
        <v>18</v>
      </c>
      <c r="D28">
        <v>128</v>
      </c>
      <c r="E28">
        <v>14</v>
      </c>
    </row>
    <row r="29" spans="1:5">
      <c r="A29" s="5">
        <v>538305797734</v>
      </c>
      <c r="B29">
        <v>54363.96</v>
      </c>
      <c r="C29">
        <v>471</v>
      </c>
      <c r="D29">
        <v>1844</v>
      </c>
      <c r="E29">
        <v>370</v>
      </c>
    </row>
    <row r="30" spans="1:5">
      <c r="A30" s="5">
        <v>538307169296</v>
      </c>
      <c r="B30">
        <v>40310.11</v>
      </c>
      <c r="C30">
        <v>476</v>
      </c>
      <c r="D30">
        <v>1742</v>
      </c>
      <c r="E30">
        <v>406</v>
      </c>
    </row>
    <row r="31" spans="1:5">
      <c r="A31" s="5">
        <v>538312709167</v>
      </c>
      <c r="B31">
        <v>43395.03</v>
      </c>
      <c r="C31">
        <v>380</v>
      </c>
      <c r="D31">
        <v>3012</v>
      </c>
      <c r="E31">
        <v>334</v>
      </c>
    </row>
    <row r="32" spans="1:5">
      <c r="A32" s="5">
        <v>538314893621</v>
      </c>
      <c r="B32">
        <v>1418.11</v>
      </c>
      <c r="C32">
        <v>18</v>
      </c>
      <c r="D32">
        <v>174</v>
      </c>
      <c r="E32">
        <v>17</v>
      </c>
    </row>
    <row r="33" spans="1:5">
      <c r="A33" s="5">
        <v>538349196723</v>
      </c>
      <c r="B33">
        <v>68393.69</v>
      </c>
      <c r="C33">
        <v>517</v>
      </c>
      <c r="D33">
        <v>3275</v>
      </c>
      <c r="E33">
        <v>455</v>
      </c>
    </row>
    <row r="34" spans="1:5">
      <c r="A34" s="5">
        <v>538354076404</v>
      </c>
      <c r="B34">
        <v>38168.29</v>
      </c>
      <c r="C34">
        <v>441</v>
      </c>
      <c r="D34">
        <v>4391</v>
      </c>
      <c r="E34">
        <v>402</v>
      </c>
    </row>
    <row r="35" spans="1:5">
      <c r="A35" s="5">
        <v>538927350752</v>
      </c>
      <c r="B35">
        <v>10959.59</v>
      </c>
      <c r="C35">
        <v>269</v>
      </c>
      <c r="D35">
        <v>1452</v>
      </c>
      <c r="E35">
        <v>186</v>
      </c>
    </row>
    <row r="36" spans="1:5">
      <c r="A36" s="5">
        <v>539325022308</v>
      </c>
      <c r="B36">
        <v>133807.77</v>
      </c>
      <c r="C36">
        <v>1890</v>
      </c>
      <c r="D36">
        <v>10876</v>
      </c>
      <c r="E36">
        <v>1312</v>
      </c>
    </row>
    <row r="37" spans="1:5">
      <c r="A37" s="5">
        <v>539854510916</v>
      </c>
      <c r="B37">
        <v>77430.75</v>
      </c>
      <c r="C37">
        <v>1651</v>
      </c>
      <c r="D37">
        <v>6104</v>
      </c>
      <c r="E37">
        <v>827</v>
      </c>
    </row>
    <row r="38" spans="1:5">
      <c r="A38" s="5">
        <v>541918489832</v>
      </c>
      <c r="B38">
        <v>19930.62</v>
      </c>
      <c r="C38">
        <v>498</v>
      </c>
      <c r="D38">
        <v>1463</v>
      </c>
      <c r="E38">
        <v>318</v>
      </c>
    </row>
    <row r="39" spans="1:5">
      <c r="A39" s="5">
        <v>554217085959</v>
      </c>
      <c r="B39">
        <v>976.49</v>
      </c>
      <c r="C39">
        <v>23</v>
      </c>
      <c r="D39">
        <v>168</v>
      </c>
      <c r="E39">
        <v>16</v>
      </c>
    </row>
    <row r="40" spans="1:5">
      <c r="A40" s="5">
        <v>554877274741</v>
      </c>
      <c r="B40">
        <v>303446.59</v>
      </c>
      <c r="C40">
        <v>7458</v>
      </c>
      <c r="D40">
        <v>18611</v>
      </c>
      <c r="E40">
        <v>2849</v>
      </c>
    </row>
    <row r="41" spans="1:5">
      <c r="A41" s="5">
        <v>555055329886</v>
      </c>
      <c r="B41">
        <v>236509.9</v>
      </c>
      <c r="C41">
        <v>5214</v>
      </c>
      <c r="D41">
        <v>16860</v>
      </c>
      <c r="E41">
        <v>1926</v>
      </c>
    </row>
    <row r="42" spans="1:5">
      <c r="A42" s="5">
        <v>555332266949</v>
      </c>
      <c r="B42">
        <v>110102.67</v>
      </c>
      <c r="C42">
        <v>2214</v>
      </c>
      <c r="D42">
        <v>9628</v>
      </c>
      <c r="E42">
        <v>1308</v>
      </c>
    </row>
    <row r="43" spans="1:5">
      <c r="A43" s="5">
        <v>559325430280</v>
      </c>
      <c r="B43">
        <v>44869.38</v>
      </c>
      <c r="C43">
        <v>1498</v>
      </c>
      <c r="D43">
        <v>2421</v>
      </c>
      <c r="E43">
        <v>665</v>
      </c>
    </row>
    <row r="44" spans="1:5">
      <c r="A44" s="5">
        <v>559686121121</v>
      </c>
      <c r="B44">
        <v>26610.09</v>
      </c>
      <c r="C44">
        <v>232</v>
      </c>
      <c r="D44">
        <v>1044</v>
      </c>
      <c r="E44">
        <v>151</v>
      </c>
    </row>
    <row r="45" spans="1:5">
      <c r="A45" s="5">
        <v>562374577568</v>
      </c>
      <c r="B45">
        <v>367.34</v>
      </c>
      <c r="C45">
        <v>8</v>
      </c>
      <c r="D45">
        <v>75</v>
      </c>
      <c r="E45">
        <v>4</v>
      </c>
    </row>
    <row r="46" spans="1:5">
      <c r="A46" s="5">
        <v>562674596108</v>
      </c>
      <c r="B46">
        <v>26754.82</v>
      </c>
      <c r="C46">
        <v>828</v>
      </c>
      <c r="D46">
        <v>1404</v>
      </c>
      <c r="E46">
        <v>371</v>
      </c>
    </row>
    <row r="47" spans="1:5">
      <c r="A47" s="5">
        <v>563834177641</v>
      </c>
      <c r="B47">
        <v>79652.87</v>
      </c>
      <c r="C47">
        <v>545</v>
      </c>
      <c r="D47">
        <v>2437</v>
      </c>
      <c r="E47">
        <v>366</v>
      </c>
    </row>
    <row r="48" spans="1:5">
      <c r="A48" s="5">
        <v>563835009431</v>
      </c>
      <c r="B48">
        <v>29430.43</v>
      </c>
      <c r="C48">
        <v>407</v>
      </c>
      <c r="D48">
        <v>1736</v>
      </c>
      <c r="E48">
        <v>315</v>
      </c>
    </row>
    <row r="49" spans="1:5">
      <c r="A49" s="5">
        <v>564135111481</v>
      </c>
      <c r="B49">
        <v>47700.06</v>
      </c>
      <c r="C49">
        <v>413</v>
      </c>
      <c r="D49">
        <v>1194</v>
      </c>
      <c r="E49">
        <v>225</v>
      </c>
    </row>
    <row r="50" spans="1:5">
      <c r="A50" s="5">
        <v>564587383224</v>
      </c>
      <c r="B50">
        <v>875761.41</v>
      </c>
      <c r="C50">
        <v>18087</v>
      </c>
      <c r="D50">
        <v>47154</v>
      </c>
      <c r="E50">
        <v>9628</v>
      </c>
    </row>
    <row r="51" spans="1:5">
      <c r="A51" s="5">
        <v>569909827792</v>
      </c>
      <c r="B51">
        <v>45259.89</v>
      </c>
      <c r="C51">
        <v>1929</v>
      </c>
      <c r="D51">
        <v>4023</v>
      </c>
      <c r="E51">
        <v>610</v>
      </c>
    </row>
    <row r="52" spans="1:5">
      <c r="A52" s="5">
        <v>573035985548</v>
      </c>
      <c r="B52">
        <v>123220.67</v>
      </c>
      <c r="C52">
        <v>3307</v>
      </c>
      <c r="D52">
        <v>7427</v>
      </c>
      <c r="E52">
        <v>1868</v>
      </c>
    </row>
    <row r="53" spans="1:5">
      <c r="A53" s="5">
        <v>574308070162</v>
      </c>
      <c r="B53">
        <v>1120777.72</v>
      </c>
      <c r="C53">
        <v>31111</v>
      </c>
      <c r="D53">
        <v>77560</v>
      </c>
      <c r="E53">
        <v>14541</v>
      </c>
    </row>
    <row r="54" spans="1:5">
      <c r="A54" s="5">
        <v>574520036128</v>
      </c>
      <c r="B54">
        <v>113569.33</v>
      </c>
      <c r="C54">
        <v>3165</v>
      </c>
      <c r="D54">
        <v>7071</v>
      </c>
      <c r="E54">
        <v>1656</v>
      </c>
    </row>
    <row r="55" spans="1:5">
      <c r="A55" s="5">
        <v>574735494600</v>
      </c>
      <c r="B55">
        <v>742.6</v>
      </c>
      <c r="C55">
        <v>15</v>
      </c>
      <c r="D55">
        <v>130</v>
      </c>
      <c r="E55">
        <v>13</v>
      </c>
    </row>
    <row r="56" spans="1:5">
      <c r="A56" s="5">
        <v>577184412748</v>
      </c>
      <c r="B56">
        <v>90078.17</v>
      </c>
      <c r="C56">
        <v>2980</v>
      </c>
      <c r="D56">
        <v>10502</v>
      </c>
      <c r="E56">
        <v>1333</v>
      </c>
    </row>
    <row r="57" spans="1:5">
      <c r="A57" s="5">
        <v>583164476133</v>
      </c>
      <c r="B57">
        <v>3027.46</v>
      </c>
      <c r="C57">
        <v>56</v>
      </c>
      <c r="D57">
        <v>478</v>
      </c>
      <c r="E57">
        <v>33</v>
      </c>
    </row>
    <row r="58" spans="1:5">
      <c r="A58" s="5">
        <v>583643847514</v>
      </c>
      <c r="B58">
        <v>41934.42</v>
      </c>
      <c r="C58">
        <v>960</v>
      </c>
      <c r="D58">
        <v>2569</v>
      </c>
      <c r="E58">
        <v>500</v>
      </c>
    </row>
    <row r="59" spans="1:5">
      <c r="A59" s="5">
        <v>586951697361</v>
      </c>
      <c r="B59">
        <v>4166.02</v>
      </c>
      <c r="C59">
        <v>84</v>
      </c>
      <c r="D59">
        <v>1200</v>
      </c>
      <c r="E59">
        <v>73</v>
      </c>
    </row>
    <row r="60" spans="1:5">
      <c r="A60" s="5">
        <v>587015100676</v>
      </c>
      <c r="B60">
        <v>264662.47</v>
      </c>
      <c r="C60">
        <v>7541</v>
      </c>
      <c r="D60">
        <v>19496</v>
      </c>
      <c r="E60">
        <v>3391</v>
      </c>
    </row>
    <row r="61" spans="1:5">
      <c r="A61" s="5">
        <v>587405880719</v>
      </c>
      <c r="B61">
        <v>61922.65</v>
      </c>
      <c r="C61">
        <v>603</v>
      </c>
      <c r="D61">
        <v>4901</v>
      </c>
      <c r="E61">
        <v>529</v>
      </c>
    </row>
    <row r="62" spans="1:5">
      <c r="A62" s="5">
        <v>587409020085</v>
      </c>
      <c r="B62">
        <v>44051.7</v>
      </c>
      <c r="C62">
        <v>443</v>
      </c>
      <c r="D62">
        <v>4943</v>
      </c>
      <c r="E62">
        <v>391</v>
      </c>
    </row>
    <row r="63" spans="1:5">
      <c r="A63" s="5">
        <v>587516703876</v>
      </c>
      <c r="B63">
        <v>824442.14</v>
      </c>
      <c r="C63">
        <v>22384</v>
      </c>
      <c r="D63">
        <v>67564</v>
      </c>
      <c r="E63">
        <v>10093</v>
      </c>
    </row>
    <row r="64" spans="1:5">
      <c r="A64" s="5">
        <v>589377945837</v>
      </c>
      <c r="B64">
        <v>66000.18</v>
      </c>
      <c r="C64">
        <v>2030</v>
      </c>
      <c r="D64">
        <v>9885</v>
      </c>
      <c r="E64">
        <v>945</v>
      </c>
    </row>
    <row r="65" spans="1:5">
      <c r="A65" s="5">
        <v>589851591771</v>
      </c>
      <c r="B65">
        <v>306260.47</v>
      </c>
      <c r="C65">
        <v>7126</v>
      </c>
      <c r="D65">
        <v>12173</v>
      </c>
      <c r="E65">
        <v>2097</v>
      </c>
    </row>
    <row r="66" spans="1:5">
      <c r="A66" s="5">
        <v>592049049728</v>
      </c>
      <c r="B66">
        <v>22934.05</v>
      </c>
      <c r="C66">
        <v>518</v>
      </c>
      <c r="D66">
        <v>2342</v>
      </c>
      <c r="E66">
        <v>313</v>
      </c>
    </row>
    <row r="67" spans="1:5">
      <c r="A67" s="5">
        <v>592889713507</v>
      </c>
      <c r="B67">
        <v>4946.55</v>
      </c>
      <c r="C67">
        <v>135</v>
      </c>
      <c r="D67">
        <v>579</v>
      </c>
      <c r="E67">
        <v>83</v>
      </c>
    </row>
    <row r="68" spans="1:5">
      <c r="A68" s="5">
        <v>593225443577</v>
      </c>
      <c r="B68">
        <v>923494.46</v>
      </c>
      <c r="C68">
        <v>17543</v>
      </c>
      <c r="D68">
        <v>34316</v>
      </c>
      <c r="E68">
        <v>4013</v>
      </c>
    </row>
    <row r="69" spans="1:5">
      <c r="A69" s="5">
        <v>593809413272</v>
      </c>
      <c r="B69">
        <v>0</v>
      </c>
      <c r="C69">
        <v>0</v>
      </c>
      <c r="D69">
        <v>0</v>
      </c>
      <c r="E69">
        <v>0</v>
      </c>
    </row>
    <row r="70" spans="1:5">
      <c r="A70" s="5">
        <v>596986065929</v>
      </c>
      <c r="B70">
        <v>12523.24</v>
      </c>
      <c r="C70">
        <v>414</v>
      </c>
      <c r="D70">
        <v>1725</v>
      </c>
      <c r="E70">
        <v>223</v>
      </c>
    </row>
    <row r="71" spans="1:5">
      <c r="A71" s="5">
        <v>598898432532</v>
      </c>
      <c r="B71">
        <v>130111.26</v>
      </c>
      <c r="C71">
        <v>2436</v>
      </c>
      <c r="D71">
        <v>22280</v>
      </c>
      <c r="E71">
        <v>1171</v>
      </c>
    </row>
    <row r="72" spans="1:5">
      <c r="A72" s="5">
        <v>599148365406</v>
      </c>
      <c r="B72">
        <v>25580.36</v>
      </c>
      <c r="C72">
        <v>593</v>
      </c>
      <c r="D72">
        <v>1689</v>
      </c>
      <c r="E72">
        <v>401</v>
      </c>
    </row>
    <row r="73" spans="1:5">
      <c r="A73" s="5">
        <v>599279018544</v>
      </c>
      <c r="B73">
        <v>20421.5</v>
      </c>
      <c r="C73">
        <v>524</v>
      </c>
      <c r="D73">
        <v>2358</v>
      </c>
      <c r="E73">
        <v>220</v>
      </c>
    </row>
    <row r="74" spans="1:5">
      <c r="A74" s="5">
        <v>601890751194</v>
      </c>
      <c r="B74">
        <v>2366.26</v>
      </c>
      <c r="C74">
        <v>72</v>
      </c>
      <c r="D74">
        <v>941</v>
      </c>
      <c r="E74">
        <v>42</v>
      </c>
    </row>
    <row r="75" spans="1:5">
      <c r="A75" s="5">
        <v>602881179663</v>
      </c>
      <c r="B75">
        <v>368039.38</v>
      </c>
      <c r="C75">
        <v>7319</v>
      </c>
      <c r="D75">
        <v>16586</v>
      </c>
      <c r="E75">
        <v>1582</v>
      </c>
    </row>
    <row r="76" spans="1:5">
      <c r="A76" s="5">
        <v>604021319220</v>
      </c>
      <c r="B76">
        <v>10664.59</v>
      </c>
      <c r="C76">
        <v>181</v>
      </c>
      <c r="D76">
        <v>1048</v>
      </c>
      <c r="E76">
        <v>120</v>
      </c>
    </row>
    <row r="77" spans="1:5">
      <c r="A77" s="5">
        <v>611461391391</v>
      </c>
      <c r="B77">
        <v>1756.39</v>
      </c>
      <c r="C77">
        <v>67</v>
      </c>
      <c r="D77">
        <v>403</v>
      </c>
      <c r="E77">
        <v>27</v>
      </c>
    </row>
    <row r="78" spans="1:5">
      <c r="A78" s="5">
        <v>613513119392</v>
      </c>
      <c r="B78">
        <v>547262.82</v>
      </c>
      <c r="C78">
        <v>11465</v>
      </c>
      <c r="D78">
        <v>20556</v>
      </c>
      <c r="E78">
        <v>2605</v>
      </c>
    </row>
    <row r="79" spans="1:5">
      <c r="A79" s="5">
        <v>621584076904</v>
      </c>
      <c r="B79">
        <v>34135.75</v>
      </c>
      <c r="C79">
        <v>616</v>
      </c>
      <c r="D79">
        <v>10808</v>
      </c>
      <c r="E79">
        <v>336</v>
      </c>
    </row>
    <row r="80" spans="1:5">
      <c r="A80" s="5">
        <v>624157848041</v>
      </c>
      <c r="B80">
        <v>3265.71</v>
      </c>
      <c r="C80">
        <v>57</v>
      </c>
      <c r="D80">
        <v>955</v>
      </c>
      <c r="E80">
        <v>39</v>
      </c>
    </row>
    <row r="81" spans="1:5">
      <c r="A81" s="5">
        <v>624636128578</v>
      </c>
      <c r="B81">
        <v>1345.54</v>
      </c>
      <c r="C81">
        <v>26</v>
      </c>
      <c r="D81">
        <v>224</v>
      </c>
      <c r="E81">
        <v>18</v>
      </c>
    </row>
    <row r="82" spans="1:5">
      <c r="A82" s="5">
        <v>628767299363</v>
      </c>
      <c r="B82">
        <v>1761.11</v>
      </c>
      <c r="C82">
        <v>36</v>
      </c>
      <c r="D82">
        <v>568</v>
      </c>
      <c r="E82">
        <v>26</v>
      </c>
    </row>
    <row r="83" spans="1:5">
      <c r="A83" s="5">
        <v>632083172612</v>
      </c>
      <c r="B83">
        <v>4562.13</v>
      </c>
      <c r="C83">
        <v>106</v>
      </c>
      <c r="D83">
        <v>161</v>
      </c>
      <c r="E83">
        <v>37</v>
      </c>
    </row>
    <row r="84" spans="1:5">
      <c r="A84" t="s">
        <v>472</v>
      </c>
      <c r="B84">
        <v>12857402.53</v>
      </c>
      <c r="C84">
        <v>269748</v>
      </c>
      <c r="D84">
        <v>842133</v>
      </c>
      <c r="E84">
        <v>126723</v>
      </c>
    </row>
  </sheetData>
  <pageMargins left="0.75" right="0.75" top="1" bottom="1" header="0.5" footer="0.5"/>
  <pageSetup paperSize="9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topLeftCell="A31"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3" width="11" customWidth="1"/>
    <col min="4" max="4" width="11.3333333333333" customWidth="1"/>
    <col min="11" max="11" width="14.1111111111111" customWidth="1"/>
    <col min="13" max="13" width="10.6666666666667"/>
    <col min="17" max="17" width="9.66666666666667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28907.95</v>
      </c>
      <c r="D2">
        <v>3584</v>
      </c>
      <c r="E2">
        <v>9036</v>
      </c>
      <c r="F2" s="11">
        <v>0.224214254094732</v>
      </c>
      <c r="G2" s="12">
        <v>14.2684846989141</v>
      </c>
      <c r="H2">
        <v>2026</v>
      </c>
      <c r="K2" s="5">
        <v>43893226461</v>
      </c>
      <c r="L2" s="118" t="s">
        <v>247</v>
      </c>
      <c r="M2">
        <f>IFERROR(VLOOKUP(K2,'[4]25-31趋势品透视表'!$A:$B,2,FALSE),0)</f>
        <v>30841.64</v>
      </c>
      <c r="N2">
        <f>IFERROR(VLOOKUP(K2,'[4]25-31趋势品透视表'!$A:$C,3,FALSE),0)</f>
        <v>3983</v>
      </c>
      <c r="O2">
        <f>IFERROR(VLOOKUP(K2,'[4]25-31趋势品透视表'!$A:$D,4,FALSE),0)</f>
        <v>8728</v>
      </c>
      <c r="P2" s="11">
        <f>R2/O2</f>
        <v>0.232699358386801</v>
      </c>
      <c r="Q2" s="12">
        <f>M2/R2</f>
        <v>15.1854455933038</v>
      </c>
      <c r="R2">
        <f>IFERROR(VLOOKUP(K2,'[4]25-31趋势品透视表'!$A:$E,5,FALSE),0)</f>
        <v>2031</v>
      </c>
    </row>
    <row r="3" spans="1:18">
      <c r="A3" s="5">
        <v>538927350752</v>
      </c>
      <c r="B3" s="118" t="s">
        <v>72</v>
      </c>
      <c r="C3">
        <v>14167.22</v>
      </c>
      <c r="D3">
        <v>343</v>
      </c>
      <c r="E3">
        <v>2015</v>
      </c>
      <c r="F3" s="11">
        <v>0.120099255583127</v>
      </c>
      <c r="G3" s="12">
        <v>58.5422314049587</v>
      </c>
      <c r="H3">
        <v>242</v>
      </c>
      <c r="K3" s="5">
        <v>538927350752</v>
      </c>
      <c r="L3" s="118" t="s">
        <v>72</v>
      </c>
      <c r="M3">
        <f>IFERROR(VLOOKUP(K3,'[4]25-31趋势品透视表'!$A:$B,2,FALSE),0)</f>
        <v>6173.62</v>
      </c>
      <c r="N3">
        <f>IFERROR(VLOOKUP(K3,'[4]25-31趋势品透视表'!$A:$C,3,FALSE),0)</f>
        <v>138</v>
      </c>
      <c r="O3">
        <f>IFERROR(VLOOKUP(K3,'[4]25-31趋势品透视表'!$A:$D,4,FALSE),0)</f>
        <v>1384</v>
      </c>
      <c r="P3" s="11">
        <f t="shared" ref="P3:P15" si="0">R3/O3</f>
        <v>0.0852601156069364</v>
      </c>
      <c r="Q3" s="12">
        <f t="shared" ref="Q3:Q15" si="1">M3/R3</f>
        <v>52.318813559322</v>
      </c>
      <c r="R3">
        <f>IFERROR(VLOOKUP(K3,'[4]25-31趋势品透视表'!$A:$E,5,FALSE),0)</f>
        <v>118</v>
      </c>
    </row>
    <row r="4" spans="1:18">
      <c r="A4" s="5">
        <v>539325022308</v>
      </c>
      <c r="B4" s="118" t="s">
        <v>46</v>
      </c>
      <c r="C4">
        <v>171893</v>
      </c>
      <c r="D4">
        <v>2404</v>
      </c>
      <c r="E4">
        <v>14860</v>
      </c>
      <c r="F4" s="11">
        <v>0.113862718707941</v>
      </c>
      <c r="G4" s="12">
        <v>101.591607565012</v>
      </c>
      <c r="H4">
        <v>1692</v>
      </c>
      <c r="K4" s="5">
        <v>539325022308</v>
      </c>
      <c r="L4" s="118" t="s">
        <v>46</v>
      </c>
      <c r="M4">
        <f>IFERROR(VLOOKUP(K4,'[4]25-31趋势品透视表'!$A:$B,2,FALSE),0)</f>
        <v>79764.8</v>
      </c>
      <c r="N4">
        <f>IFERROR(VLOOKUP(K4,'[4]25-31趋势品透视表'!$A:$C,3,FALSE),0)</f>
        <v>1072</v>
      </c>
      <c r="O4">
        <f>IFERROR(VLOOKUP(K4,'[4]25-31趋势品透视表'!$A:$D,4,FALSE),0)</f>
        <v>6022</v>
      </c>
      <c r="P4" s="11">
        <f t="shared" si="0"/>
        <v>0.147625373630023</v>
      </c>
      <c r="Q4" s="12">
        <f t="shared" si="1"/>
        <v>89.7241844769404</v>
      </c>
      <c r="R4">
        <f>IFERROR(VLOOKUP(K4,'[4]25-31趋势品透视表'!$A:$E,5,FALSE),0)</f>
        <v>889</v>
      </c>
    </row>
    <row r="5" spans="1:18">
      <c r="A5" s="5">
        <v>547190677216</v>
      </c>
      <c r="B5" s="118" t="s">
        <v>363</v>
      </c>
      <c r="C5">
        <v>41177.62</v>
      </c>
      <c r="D5">
        <v>1924</v>
      </c>
      <c r="E5">
        <v>5204</v>
      </c>
      <c r="F5" s="11">
        <v>0.256725595695619</v>
      </c>
      <c r="G5" s="12">
        <v>30.8215718562874</v>
      </c>
      <c r="H5">
        <v>1336</v>
      </c>
      <c r="K5" s="5">
        <v>547190677216</v>
      </c>
      <c r="L5" s="118" t="s">
        <v>363</v>
      </c>
      <c r="M5">
        <f>IFERROR(VLOOKUP(K5,'[4]25-31趋势品透视表'!$A:$B,2,FALSE),0)</f>
        <v>3035.27</v>
      </c>
      <c r="N5">
        <f>IFERROR(VLOOKUP(K5,'[4]25-31趋势品透视表'!$A:$C,3,FALSE),0)</f>
        <v>116</v>
      </c>
      <c r="O5">
        <f>IFERROR(VLOOKUP(K5,'[4]25-31趋势品透视表'!$A:$D,4,FALSE),0)</f>
        <v>370</v>
      </c>
      <c r="P5" s="11">
        <f t="shared" si="0"/>
        <v>0.281081081081081</v>
      </c>
      <c r="Q5" s="12">
        <f t="shared" si="1"/>
        <v>29.1852884615385</v>
      </c>
      <c r="R5">
        <f>IFERROR(VLOOKUP(K5,'[4]25-31趋势品透视表'!$A:$E,5,FALSE),0)</f>
        <v>104</v>
      </c>
    </row>
    <row r="6" spans="1:18">
      <c r="A6" s="5">
        <v>566160365748</v>
      </c>
      <c r="B6" s="118" t="s">
        <v>403</v>
      </c>
      <c r="C6">
        <v>14375.44</v>
      </c>
      <c r="D6">
        <v>691</v>
      </c>
      <c r="E6">
        <v>1736</v>
      </c>
      <c r="F6" s="11">
        <v>0.18778801843318</v>
      </c>
      <c r="G6" s="12">
        <v>44.0964417177914</v>
      </c>
      <c r="H6">
        <v>326</v>
      </c>
      <c r="K6" s="5">
        <v>566160365748</v>
      </c>
      <c r="L6" s="118" t="s">
        <v>403</v>
      </c>
      <c r="M6">
        <f>IFERROR(VLOOKUP(K6,'[4]25-31趋势品透视表'!$A:$B,2,FALSE),0)</f>
        <v>7832.42</v>
      </c>
      <c r="N6">
        <f>IFERROR(VLOOKUP(K6,'[4]25-31趋势品透视表'!$A:$C,3,FALSE),0)</f>
        <v>325</v>
      </c>
      <c r="O6">
        <f>IFERROR(VLOOKUP(K6,'[4]25-31趋势品透视表'!$A:$D,4,FALSE),0)</f>
        <v>5108</v>
      </c>
      <c r="P6" s="11">
        <f t="shared" si="0"/>
        <v>0.0512920908379013</v>
      </c>
      <c r="Q6" s="12">
        <f t="shared" si="1"/>
        <v>29.8947328244275</v>
      </c>
      <c r="R6">
        <f>IFERROR(VLOOKUP(K6,'[4]25-31趋势品透视表'!$A:$E,5,FALSE),0)</f>
        <v>262</v>
      </c>
    </row>
    <row r="7" spans="1:18">
      <c r="A7" s="5">
        <v>568765915390</v>
      </c>
      <c r="B7" s="118" t="s">
        <v>301</v>
      </c>
      <c r="C7">
        <v>21879.89</v>
      </c>
      <c r="D7">
        <v>17486</v>
      </c>
      <c r="E7">
        <v>33767</v>
      </c>
      <c r="F7" s="11">
        <v>0.420351230491308</v>
      </c>
      <c r="G7" s="12">
        <v>1.54148865717909</v>
      </c>
      <c r="H7">
        <v>14194</v>
      </c>
      <c r="K7" s="5">
        <v>568765915390</v>
      </c>
      <c r="L7" s="118" t="s">
        <v>301</v>
      </c>
      <c r="M7">
        <f>IFERROR(VLOOKUP(K7,'[4]25-31趋势品透视表'!$A:$B,2,FALSE),0)</f>
        <v>19547.08</v>
      </c>
      <c r="N7">
        <f>IFERROR(VLOOKUP(K7,'[4]25-31趋势品透视表'!$A:$C,3,FALSE),0)</f>
        <v>19200</v>
      </c>
      <c r="O7">
        <f>IFERROR(VLOOKUP(K7,'[4]25-31趋势品透视表'!$A:$D,4,FALSE),0)</f>
        <v>60863</v>
      </c>
      <c r="P7" s="11">
        <f t="shared" si="0"/>
        <v>0.290932093390073</v>
      </c>
      <c r="Q7" s="12">
        <f t="shared" si="1"/>
        <v>1.10391822443102</v>
      </c>
      <c r="R7">
        <f>IFERROR(VLOOKUP(K7,'[4]25-31趋势品透视表'!$A:$E,5,FALSE),0)</f>
        <v>17707</v>
      </c>
    </row>
    <row r="8" spans="1:18">
      <c r="A8" s="5">
        <v>574118879871</v>
      </c>
      <c r="B8" s="118" t="s">
        <v>542</v>
      </c>
      <c r="C8">
        <v>152.5</v>
      </c>
      <c r="D8">
        <v>38</v>
      </c>
      <c r="E8">
        <v>64</v>
      </c>
      <c r="F8" s="11">
        <v>0.28125</v>
      </c>
      <c r="G8" s="12">
        <v>8.47222222222222</v>
      </c>
      <c r="H8">
        <v>18</v>
      </c>
      <c r="K8" s="5">
        <v>574118879871</v>
      </c>
      <c r="L8" s="118" t="s">
        <v>542</v>
      </c>
      <c r="M8">
        <f>IFERROR(VLOOKUP(K8,'[4]25-31趋势品透视表'!$A:$B,2,FALSE),0)</f>
        <v>0</v>
      </c>
      <c r="N8">
        <f>IFERROR(VLOOKUP(K8,'[4]25-31趋势品透视表'!$A:$C,3,FALSE),0)</f>
        <v>0</v>
      </c>
      <c r="O8">
        <f>IFERROR(VLOOKUP(K8,'[4]25-31趋势品透视表'!$A:$D,4,FALSE),0)</f>
        <v>0</v>
      </c>
      <c r="P8" s="11" t="e">
        <f t="shared" si="0"/>
        <v>#DIV/0!</v>
      </c>
      <c r="Q8" s="12" t="e">
        <f t="shared" si="1"/>
        <v>#DIV/0!</v>
      </c>
      <c r="R8">
        <f>IFERROR(VLOOKUP(K8,'[4]25-31趋势品透视表'!$A:$E,5,FALSE),0)</f>
        <v>0</v>
      </c>
    </row>
    <row r="9" spans="1:18">
      <c r="A9" s="5">
        <v>575961933882</v>
      </c>
      <c r="B9" s="118" t="s">
        <v>383</v>
      </c>
      <c r="C9">
        <v>4810.1</v>
      </c>
      <c r="D9">
        <v>194</v>
      </c>
      <c r="E9">
        <v>778</v>
      </c>
      <c r="F9" s="11">
        <v>0.205655526992288</v>
      </c>
      <c r="G9" s="12">
        <v>30.063125</v>
      </c>
      <c r="H9">
        <v>160</v>
      </c>
      <c r="K9" s="5">
        <v>575961933882</v>
      </c>
      <c r="L9" s="118" t="s">
        <v>383</v>
      </c>
      <c r="M9">
        <f>IFERROR(VLOOKUP(K9,'[4]25-31趋势品透视表'!$A:$B,2,FALSE),0)</f>
        <v>4857.48</v>
      </c>
      <c r="N9">
        <f>IFERROR(VLOOKUP(K9,'[4]25-31趋势品透视表'!$A:$C,3,FALSE),0)</f>
        <v>177</v>
      </c>
      <c r="O9">
        <f>IFERROR(VLOOKUP(K9,'[4]25-31趋势品透视表'!$A:$D,4,FALSE),0)</f>
        <v>1127</v>
      </c>
      <c r="P9" s="11">
        <f t="shared" si="0"/>
        <v>0.141969831410825</v>
      </c>
      <c r="Q9" s="12">
        <f t="shared" si="1"/>
        <v>30.35925</v>
      </c>
      <c r="R9">
        <f>IFERROR(VLOOKUP(K9,'[4]25-31趋势品透视表'!$A:$E,5,FALSE),0)</f>
        <v>160</v>
      </c>
    </row>
    <row r="10" spans="1:18">
      <c r="A10" s="5">
        <v>585050518231</v>
      </c>
      <c r="B10" s="118" t="s">
        <v>436</v>
      </c>
      <c r="C10">
        <v>3571.18</v>
      </c>
      <c r="D10">
        <v>433</v>
      </c>
      <c r="E10">
        <v>1075</v>
      </c>
      <c r="F10" s="11">
        <v>0.231627906976744</v>
      </c>
      <c r="G10" s="12">
        <v>14.3420883534137</v>
      </c>
      <c r="H10">
        <v>249</v>
      </c>
      <c r="K10" s="5">
        <v>585050518231</v>
      </c>
      <c r="L10" s="118" t="s">
        <v>436</v>
      </c>
      <c r="M10">
        <f>IFERROR(VLOOKUP(K10,'[4]25-31趋势品透视表'!$A:$B,2,FALSE),0)</f>
        <v>709.07</v>
      </c>
      <c r="N10">
        <f>IFERROR(VLOOKUP(K10,'[4]25-31趋势品透视表'!$A:$C,3,FALSE),0)</f>
        <v>72</v>
      </c>
      <c r="O10">
        <f>IFERROR(VLOOKUP(K10,'[4]25-31趋势品透视表'!$A:$D,4,FALSE),0)</f>
        <v>241</v>
      </c>
      <c r="P10" s="11">
        <f t="shared" si="0"/>
        <v>0.261410788381743</v>
      </c>
      <c r="Q10" s="12">
        <f t="shared" si="1"/>
        <v>11.2550793650794</v>
      </c>
      <c r="R10">
        <f>IFERROR(VLOOKUP(K10,'[4]25-31趋势品透视表'!$A:$E,5,FALSE),0)</f>
        <v>63</v>
      </c>
    </row>
    <row r="11" spans="1:18">
      <c r="A11" s="5">
        <v>587015100676</v>
      </c>
      <c r="B11" s="118" t="s">
        <v>4</v>
      </c>
      <c r="C11">
        <v>317604.15</v>
      </c>
      <c r="D11">
        <v>8885</v>
      </c>
      <c r="E11">
        <v>25724</v>
      </c>
      <c r="F11" s="11">
        <v>0.160006219872493</v>
      </c>
      <c r="G11" s="12">
        <v>77.1633017492711</v>
      </c>
      <c r="H11">
        <v>4116</v>
      </c>
      <c r="K11" s="5">
        <v>587015100676</v>
      </c>
      <c r="L11" s="118" t="s">
        <v>4</v>
      </c>
      <c r="M11">
        <f>IFERROR(VLOOKUP(K11,'[4]25-31趋势品透视表'!$A:$B,2,FALSE),0)</f>
        <v>205471.24</v>
      </c>
      <c r="N11">
        <f>IFERROR(VLOOKUP(K11,'[4]25-31趋势品透视表'!$A:$C,3,FALSE),0)</f>
        <v>4679</v>
      </c>
      <c r="O11">
        <f>IFERROR(VLOOKUP(K11,'[4]25-31趋势品透视表'!$A:$D,4,FALSE),0)</f>
        <v>31674</v>
      </c>
      <c r="P11" s="11">
        <f t="shared" si="0"/>
        <v>0.0956936288438467</v>
      </c>
      <c r="Q11" s="12">
        <f t="shared" si="1"/>
        <v>67.7899175189706</v>
      </c>
      <c r="R11">
        <f>IFERROR(VLOOKUP(K11,'[4]25-31趋势品透视表'!$A:$E,5,FALSE),0)</f>
        <v>3031</v>
      </c>
    </row>
    <row r="12" spans="1:18">
      <c r="A12" s="5">
        <v>589329976605</v>
      </c>
      <c r="B12" s="118" t="s">
        <v>350</v>
      </c>
      <c r="C12">
        <v>4313.01</v>
      </c>
      <c r="D12">
        <v>515</v>
      </c>
      <c r="E12">
        <v>1152</v>
      </c>
      <c r="F12" s="11">
        <v>0.220486111111111</v>
      </c>
      <c r="G12" s="12">
        <v>16.9803543307087</v>
      </c>
      <c r="H12">
        <v>254</v>
      </c>
      <c r="K12" s="5">
        <v>589329976605</v>
      </c>
      <c r="L12" s="118" t="s">
        <v>350</v>
      </c>
      <c r="M12">
        <f>IFERROR(VLOOKUP(K12,'[4]25-31趋势品透视表'!$A:$B,2,FALSE),0)</f>
        <v>5863.15</v>
      </c>
      <c r="N12">
        <f>IFERROR(VLOOKUP(K12,'[4]25-31趋势品透视表'!$A:$C,3,FALSE),0)</f>
        <v>775</v>
      </c>
      <c r="O12">
        <f>IFERROR(VLOOKUP(K12,'[4]25-31趋势品透视表'!$A:$D,4,FALSE),0)</f>
        <v>3223</v>
      </c>
      <c r="P12" s="11">
        <f t="shared" si="0"/>
        <v>0.143034439962768</v>
      </c>
      <c r="Q12" s="12">
        <f t="shared" si="1"/>
        <v>12.7183297180043</v>
      </c>
      <c r="R12">
        <f>IFERROR(VLOOKUP(K12,'[4]25-31趋势品透视表'!$A:$E,5,FALSE),0)</f>
        <v>461</v>
      </c>
    </row>
    <row r="13" spans="1:18">
      <c r="A13" s="5">
        <v>589851591771</v>
      </c>
      <c r="B13" s="118" t="s">
        <v>64</v>
      </c>
      <c r="C13">
        <v>534374.49</v>
      </c>
      <c r="D13">
        <v>11779</v>
      </c>
      <c r="E13">
        <v>16705</v>
      </c>
      <c r="F13" s="11">
        <v>0.160131697096678</v>
      </c>
      <c r="G13" s="12">
        <v>199.766164485981</v>
      </c>
      <c r="H13">
        <v>2675</v>
      </c>
      <c r="K13" s="5">
        <v>589851591771</v>
      </c>
      <c r="L13" s="118" t="s">
        <v>64</v>
      </c>
      <c r="M13">
        <f>IFERROR(VLOOKUP(K13,'[4]25-31趋势品透视表'!$A:$B,2,FALSE),0)</f>
        <v>14620.79</v>
      </c>
      <c r="N13">
        <f>IFERROR(VLOOKUP(K13,'[4]25-31趋势品透视表'!$A:$C,3,FALSE),0)</f>
        <v>352</v>
      </c>
      <c r="O13">
        <f>IFERROR(VLOOKUP(K13,'[4]25-31趋势品透视表'!$A:$D,4,FALSE),0)</f>
        <v>2354</v>
      </c>
      <c r="P13" s="11">
        <f t="shared" si="0"/>
        <v>0.131265930331351</v>
      </c>
      <c r="Q13" s="12">
        <f t="shared" si="1"/>
        <v>47.3164724919094</v>
      </c>
      <c r="R13">
        <f>IFERROR(VLOOKUP(K13,'[4]25-31趋势品透视表'!$A:$E,5,FALSE),0)</f>
        <v>309</v>
      </c>
    </row>
    <row r="14" spans="1:18">
      <c r="A14" s="5">
        <v>592878213305</v>
      </c>
      <c r="B14" s="118" t="s">
        <v>353</v>
      </c>
      <c r="C14">
        <v>2082.63</v>
      </c>
      <c r="D14">
        <v>575</v>
      </c>
      <c r="E14">
        <v>2410</v>
      </c>
      <c r="F14" s="11">
        <v>0.2149377593361</v>
      </c>
      <c r="G14" s="12">
        <v>4.02052123552124</v>
      </c>
      <c r="H14">
        <v>518</v>
      </c>
      <c r="K14" s="5">
        <v>592878213305</v>
      </c>
      <c r="L14" s="118" t="s">
        <v>353</v>
      </c>
      <c r="M14">
        <f>IFERROR(VLOOKUP(K14,'[4]25-31趋势品透视表'!$A:$B,2,FALSE),0)</f>
        <v>6831.17</v>
      </c>
      <c r="N14">
        <f>IFERROR(VLOOKUP(K14,'[4]25-31趋势品透视表'!$A:$C,3,FALSE),0)</f>
        <v>1821</v>
      </c>
      <c r="O14">
        <f>IFERROR(VLOOKUP(K14,'[4]25-31趋势品透视表'!$A:$D,4,FALSE),0)</f>
        <v>5584</v>
      </c>
      <c r="P14" s="11">
        <f t="shared" si="0"/>
        <v>0.217585959885387</v>
      </c>
      <c r="Q14" s="12">
        <f t="shared" si="1"/>
        <v>5.6223621399177</v>
      </c>
      <c r="R14">
        <f>IFERROR(VLOOKUP(K14,'[4]25-31趋势品透视表'!$A:$E,5,FALSE),0)</f>
        <v>1215</v>
      </c>
    </row>
    <row r="15" spans="1:18">
      <c r="A15" s="5">
        <v>592889713507</v>
      </c>
      <c r="B15" s="118" t="s">
        <v>70</v>
      </c>
      <c r="C15">
        <v>6041.09</v>
      </c>
      <c r="D15">
        <v>161</v>
      </c>
      <c r="E15">
        <v>792</v>
      </c>
      <c r="F15" s="11">
        <v>0.130050505050505</v>
      </c>
      <c r="G15" s="12">
        <v>58.651359223301</v>
      </c>
      <c r="H15">
        <v>103</v>
      </c>
      <c r="K15" s="5">
        <v>592889713507</v>
      </c>
      <c r="L15" s="118" t="s">
        <v>70</v>
      </c>
      <c r="M15">
        <f>IFERROR(VLOOKUP(K15,'[4]25-31趋势品透视表'!$A:$B,2,FALSE),0)</f>
        <v>9049.68</v>
      </c>
      <c r="N15">
        <f>IFERROR(VLOOKUP(K15,'[4]25-31趋势品透视表'!$A:$C,3,FALSE),0)</f>
        <v>234</v>
      </c>
      <c r="O15">
        <f>IFERROR(VLOOKUP(K15,'[4]25-31趋势品透视表'!$A:$D,4,FALSE),0)</f>
        <v>3946</v>
      </c>
      <c r="P15" s="11">
        <f t="shared" si="0"/>
        <v>0.0537252914343639</v>
      </c>
      <c r="Q15" s="12">
        <f t="shared" si="1"/>
        <v>42.6871698113208</v>
      </c>
      <c r="R15">
        <f>IFERROR(VLOOKUP(K15,'[4]25-31趋势品透视表'!$A:$E,5,FALSE),0)</f>
        <v>212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37721.39</v>
      </c>
      <c r="D17">
        <v>24128</v>
      </c>
      <c r="E17">
        <v>55574</v>
      </c>
      <c r="F17" s="11">
        <v>0.361625940187858</v>
      </c>
      <c r="G17" s="12">
        <v>1.87696621386277</v>
      </c>
      <c r="H17">
        <v>20097</v>
      </c>
      <c r="K17" s="5">
        <v>17609936348</v>
      </c>
      <c r="L17" s="8" t="s">
        <v>344</v>
      </c>
      <c r="M17">
        <f>IFERROR(VLOOKUP(K17,'[4]25-31趋势品透视表'!$A:$B,2,FALSE),0)</f>
        <v>5114.66</v>
      </c>
      <c r="N17">
        <f>IFERROR(VLOOKUP(K17,'[4]25-31趋势品透视表'!$A:$C,3,FALSE),0)</f>
        <v>1789</v>
      </c>
      <c r="O17">
        <f>IFERROR(VLOOKUP(K17,'[4]25-31趋势品透视表'!$A:$D,4,FALSE),0)</f>
        <v>4434</v>
      </c>
      <c r="P17" s="11">
        <f>R17/O17</f>
        <v>0.207262065854759</v>
      </c>
      <c r="Q17" s="12">
        <f>M17/R17</f>
        <v>5.56546245919478</v>
      </c>
      <c r="R17">
        <f>IFERROR(VLOOKUP(K17,'[4]25-31趋势品透视表'!$A:$E,5,FALSE),0)</f>
        <v>919</v>
      </c>
    </row>
    <row r="18" spans="1:18">
      <c r="A18" s="5">
        <v>17609980146</v>
      </c>
      <c r="B18" s="8" t="s">
        <v>288</v>
      </c>
      <c r="C18">
        <v>11101.31</v>
      </c>
      <c r="D18">
        <v>2009</v>
      </c>
      <c r="E18">
        <v>4710</v>
      </c>
      <c r="F18" s="11">
        <v>0.207218683651805</v>
      </c>
      <c r="G18" s="12">
        <v>11.3742930327869</v>
      </c>
      <c r="H18">
        <v>976</v>
      </c>
      <c r="K18" s="5">
        <v>17609980146</v>
      </c>
      <c r="L18" s="8" t="s">
        <v>288</v>
      </c>
      <c r="M18">
        <f>IFERROR(VLOOKUP(K18,'[4]25-31趋势品透视表'!$A:$B,2,FALSE),0)</f>
        <v>14297.31</v>
      </c>
      <c r="N18">
        <f>IFERROR(VLOOKUP(K18,'[4]25-31趋势品透视表'!$A:$C,3,FALSE),0)</f>
        <v>3957</v>
      </c>
      <c r="O18">
        <f>IFERROR(VLOOKUP(K18,'[4]25-31趋势品透视表'!$A:$D,4,FALSE),0)</f>
        <v>9604</v>
      </c>
      <c r="P18" s="11">
        <f t="shared" ref="P18:P37" si="2">R18/O18</f>
        <v>0.279362765514369</v>
      </c>
      <c r="Q18" s="12">
        <f t="shared" ref="Q18:Q37" si="3">M18/R18</f>
        <v>5.32885203130824</v>
      </c>
      <c r="R18">
        <f>IFERROR(VLOOKUP(K18,'[4]25-31趋势品透视表'!$A:$E,5,FALSE),0)</f>
        <v>2683</v>
      </c>
    </row>
    <row r="19" spans="1:18">
      <c r="A19" s="5">
        <v>39829692578</v>
      </c>
      <c r="B19" s="8" t="s">
        <v>237</v>
      </c>
      <c r="C19">
        <v>34163.15</v>
      </c>
      <c r="D19">
        <v>3347</v>
      </c>
      <c r="E19">
        <v>6430</v>
      </c>
      <c r="F19" s="11">
        <v>0.23592534992224</v>
      </c>
      <c r="G19" s="12">
        <v>22.5202043506922</v>
      </c>
      <c r="H19">
        <v>1517</v>
      </c>
      <c r="K19" s="5">
        <v>39829692578</v>
      </c>
      <c r="L19" s="8" t="s">
        <v>237</v>
      </c>
      <c r="M19">
        <f>IFERROR(VLOOKUP(K19,'[4]25-31趋势品透视表'!$A:$B,2,FALSE),0)</f>
        <v>52143.87</v>
      </c>
      <c r="N19">
        <f>IFERROR(VLOOKUP(K19,'[4]25-31趋势品透视表'!$A:$C,3,FALSE),0)</f>
        <v>4802</v>
      </c>
      <c r="O19">
        <f>IFERROR(VLOOKUP(K19,'[4]25-31趋势品透视表'!$A:$D,4,FALSE),0)</f>
        <v>9230</v>
      </c>
      <c r="P19" s="11">
        <f t="shared" si="2"/>
        <v>0.259263271939328</v>
      </c>
      <c r="Q19" s="12">
        <f t="shared" si="3"/>
        <v>21.7901671541998</v>
      </c>
      <c r="R19">
        <f>IFERROR(VLOOKUP(K19,'[4]25-31趋势品透视表'!$A:$E,5,FALSE),0)</f>
        <v>2393</v>
      </c>
    </row>
    <row r="20" spans="1:18">
      <c r="A20" s="5">
        <v>523138079161</v>
      </c>
      <c r="B20" s="8" t="s">
        <v>385</v>
      </c>
      <c r="C20">
        <v>7697.45</v>
      </c>
      <c r="D20">
        <v>1148</v>
      </c>
      <c r="E20">
        <v>2845</v>
      </c>
      <c r="F20" s="11">
        <v>0.202460456942004</v>
      </c>
      <c r="G20" s="12">
        <v>13.3636284722222</v>
      </c>
      <c r="H20">
        <v>576</v>
      </c>
      <c r="K20" s="5">
        <v>523138079161</v>
      </c>
      <c r="L20" s="8" t="s">
        <v>385</v>
      </c>
      <c r="M20">
        <f>IFERROR(VLOOKUP(K20,'[4]25-31趋势品透视表'!$A:$B,2,FALSE),0)</f>
        <v>3364.77</v>
      </c>
      <c r="N20">
        <f>IFERROR(VLOOKUP(K20,'[4]25-31趋势品透视表'!$A:$C,3,FALSE),0)</f>
        <v>512</v>
      </c>
      <c r="O20">
        <f>IFERROR(VLOOKUP(K20,'[4]25-31趋势品透视表'!$A:$D,4,FALSE),0)</f>
        <v>1439</v>
      </c>
      <c r="P20" s="11">
        <f t="shared" si="2"/>
        <v>0.183460736622655</v>
      </c>
      <c r="Q20" s="12">
        <f t="shared" si="3"/>
        <v>12.7453409090909</v>
      </c>
      <c r="R20">
        <f>IFERROR(VLOOKUP(K20,'[4]25-31趋势品透视表'!$A:$E,5,FALSE),0)</f>
        <v>264</v>
      </c>
    </row>
    <row r="21" spans="1:18">
      <c r="A21" s="5">
        <v>524754970729</v>
      </c>
      <c r="B21" s="8" t="s">
        <v>74</v>
      </c>
      <c r="C21">
        <v>10766.73</v>
      </c>
      <c r="D21">
        <v>316</v>
      </c>
      <c r="E21">
        <v>2850</v>
      </c>
      <c r="F21" s="11">
        <v>0.0635087719298246</v>
      </c>
      <c r="G21" s="12">
        <v>59.4846961325967</v>
      </c>
      <c r="H21">
        <v>181</v>
      </c>
      <c r="K21" s="5">
        <v>524754970729</v>
      </c>
      <c r="L21" s="8" t="s">
        <v>74</v>
      </c>
      <c r="M21">
        <f>IFERROR(VLOOKUP(K21,'[4]25-31趋势品透视表'!$A:$B,2,FALSE),0)</f>
        <v>14729.68</v>
      </c>
      <c r="N21">
        <f>IFERROR(VLOOKUP(K21,'[4]25-31趋势品透视表'!$A:$C,3,FALSE),0)</f>
        <v>400</v>
      </c>
      <c r="O21">
        <f>IFERROR(VLOOKUP(K21,'[4]25-31趋势品透视表'!$A:$D,4,FALSE),0)</f>
        <v>4346</v>
      </c>
      <c r="P21" s="11">
        <f t="shared" si="2"/>
        <v>0.0566037735849057</v>
      </c>
      <c r="Q21" s="12">
        <f t="shared" si="3"/>
        <v>59.8767479674797</v>
      </c>
      <c r="R21">
        <f>IFERROR(VLOOKUP(K21,'[4]25-31趋势品透视表'!$A:$E,5,FALSE),0)</f>
        <v>246</v>
      </c>
    </row>
    <row r="22" spans="1:18">
      <c r="A22" s="5">
        <v>527733589105</v>
      </c>
      <c r="B22" s="8" t="s">
        <v>231</v>
      </c>
      <c r="C22">
        <v>97718.99</v>
      </c>
      <c r="D22">
        <v>8276</v>
      </c>
      <c r="E22">
        <v>10897</v>
      </c>
      <c r="F22" s="11">
        <v>0.315040836927595</v>
      </c>
      <c r="G22" s="12">
        <v>28.4646053014856</v>
      </c>
      <c r="H22">
        <v>3433</v>
      </c>
      <c r="K22" s="5">
        <v>527733589105</v>
      </c>
      <c r="L22" s="8" t="s">
        <v>231</v>
      </c>
      <c r="M22">
        <f>IFERROR(VLOOKUP(K22,'[4]25-31趋势品透视表'!$A:$B,2,FALSE),0)</f>
        <v>57991.68</v>
      </c>
      <c r="N22">
        <f>IFERROR(VLOOKUP(K22,'[4]25-31趋势品透视表'!$A:$C,3,FALSE),0)</f>
        <v>4314</v>
      </c>
      <c r="O22">
        <f>IFERROR(VLOOKUP(K22,'[4]25-31趋势品透视表'!$A:$D,4,FALSE),0)</f>
        <v>9053</v>
      </c>
      <c r="P22" s="11">
        <f t="shared" si="2"/>
        <v>0.30917927758754</v>
      </c>
      <c r="Q22" s="12">
        <f t="shared" si="3"/>
        <v>20.7187138263666</v>
      </c>
      <c r="R22">
        <f>IFERROR(VLOOKUP(K22,'[4]25-31趋势品透视表'!$A:$E,5,FALSE),0)</f>
        <v>2799</v>
      </c>
    </row>
    <row r="23" spans="1:18">
      <c r="A23" s="5">
        <v>555904462655</v>
      </c>
      <c r="B23" s="8" t="s">
        <v>276</v>
      </c>
      <c r="C23">
        <v>23364</v>
      </c>
      <c r="D23">
        <v>1706</v>
      </c>
      <c r="E23">
        <v>3791</v>
      </c>
      <c r="F23" s="11">
        <v>0.268266948034819</v>
      </c>
      <c r="G23" s="12">
        <v>22.9734513274336</v>
      </c>
      <c r="H23">
        <v>1017</v>
      </c>
      <c r="K23" s="5">
        <v>555904462655</v>
      </c>
      <c r="L23" s="8" t="s">
        <v>276</v>
      </c>
      <c r="M23">
        <f>IFERROR(VLOOKUP(K23,'[4]25-31趋势品透视表'!$A:$B,2,FALSE),0)</f>
        <v>13469.09</v>
      </c>
      <c r="N23">
        <f>IFERROR(VLOOKUP(K23,'[4]25-31趋势品透视表'!$A:$C,3,FALSE),0)</f>
        <v>1050</v>
      </c>
      <c r="O23">
        <f>IFERROR(VLOOKUP(K23,'[4]25-31趋势品透视表'!$A:$D,4,FALSE),0)</f>
        <v>4524</v>
      </c>
      <c r="P23" s="11">
        <f t="shared" si="2"/>
        <v>0.175066312997347</v>
      </c>
      <c r="Q23" s="12">
        <f t="shared" si="3"/>
        <v>17.0064267676768</v>
      </c>
      <c r="R23">
        <f>IFERROR(VLOOKUP(K23,'[4]25-31趋势品透视表'!$A:$E,5,FALSE),0)</f>
        <v>792</v>
      </c>
    </row>
    <row r="24" spans="1:18">
      <c r="A24" s="5">
        <v>562674596108</v>
      </c>
      <c r="B24" s="8" t="s">
        <v>17</v>
      </c>
      <c r="C24">
        <v>36710.5</v>
      </c>
      <c r="D24">
        <v>1154</v>
      </c>
      <c r="E24">
        <v>1949</v>
      </c>
      <c r="F24" s="11">
        <v>0.260133401744484</v>
      </c>
      <c r="G24" s="12">
        <v>72.4072978303748</v>
      </c>
      <c r="H24">
        <v>507</v>
      </c>
      <c r="K24" s="5">
        <v>562674596108</v>
      </c>
      <c r="L24" s="8" t="s">
        <v>17</v>
      </c>
      <c r="M24">
        <f>IFERROR(VLOOKUP(K24,'[4]25-31趋势品透视表'!$A:$B,2,FALSE),0)</f>
        <v>39088.56</v>
      </c>
      <c r="N24">
        <f>IFERROR(VLOOKUP(K24,'[4]25-31趋势品透视表'!$A:$C,3,FALSE),0)</f>
        <v>1070</v>
      </c>
      <c r="O24">
        <f>IFERROR(VLOOKUP(K24,'[4]25-31趋势品透视表'!$A:$D,4,FALSE),0)</f>
        <v>6185</v>
      </c>
      <c r="P24" s="11">
        <f t="shared" si="2"/>
        <v>0.119320937752627</v>
      </c>
      <c r="Q24" s="12">
        <f t="shared" si="3"/>
        <v>52.9655284552845</v>
      </c>
      <c r="R24">
        <f>IFERROR(VLOOKUP(K24,'[4]25-31趋势品透视表'!$A:$E,5,FALSE),0)</f>
        <v>738</v>
      </c>
    </row>
    <row r="25" spans="1:18">
      <c r="A25" s="5">
        <v>573035985548</v>
      </c>
      <c r="B25" s="8" t="s">
        <v>77</v>
      </c>
      <c r="C25">
        <v>164791.78</v>
      </c>
      <c r="D25">
        <v>4412</v>
      </c>
      <c r="E25">
        <v>10054</v>
      </c>
      <c r="F25" s="11">
        <v>0.25542072806843</v>
      </c>
      <c r="G25" s="12">
        <v>64.171253894081</v>
      </c>
      <c r="H25">
        <v>2568</v>
      </c>
      <c r="K25" s="5">
        <v>573035985548</v>
      </c>
      <c r="L25" s="8" t="s">
        <v>77</v>
      </c>
      <c r="M25">
        <f>IFERROR(VLOOKUP(K25,'[4]25-31趋势品透视表'!$A:$B,2,FALSE),0)</f>
        <v>141413.21</v>
      </c>
      <c r="N25">
        <f>IFERROR(VLOOKUP(K25,'[4]25-31趋势品透视表'!$A:$C,3,FALSE),0)</f>
        <v>3937</v>
      </c>
      <c r="O25">
        <f>IFERROR(VLOOKUP(K25,'[4]25-31趋势品透视表'!$A:$D,4,FALSE),0)</f>
        <v>10879</v>
      </c>
      <c r="P25" s="11">
        <f t="shared" si="2"/>
        <v>0.271624230168214</v>
      </c>
      <c r="Q25" s="12">
        <f t="shared" si="3"/>
        <v>47.8555702199662</v>
      </c>
      <c r="R25">
        <f>IFERROR(VLOOKUP(K25,'[4]25-31趋势品透视表'!$A:$E,5,FALSE),0)</f>
        <v>2955</v>
      </c>
    </row>
    <row r="26" spans="1:18">
      <c r="A26" s="5">
        <v>574736366653</v>
      </c>
      <c r="B26" s="8" t="s">
        <v>544</v>
      </c>
      <c r="C26">
        <v>33950.62</v>
      </c>
      <c r="D26">
        <v>1491</v>
      </c>
      <c r="E26">
        <v>1970</v>
      </c>
      <c r="F26" s="11">
        <v>0.363451776649746</v>
      </c>
      <c r="G26" s="12">
        <v>47.4170670391062</v>
      </c>
      <c r="H26">
        <v>716</v>
      </c>
      <c r="K26" s="5">
        <v>574736366653</v>
      </c>
      <c r="L26" s="8" t="s">
        <v>544</v>
      </c>
      <c r="M26">
        <f>IFERROR(VLOOKUP(K26,'[4]25-31趋势品透视表'!$A:$B,2,FALSE),0)</f>
        <v>139.5</v>
      </c>
      <c r="N26">
        <f>IFERROR(VLOOKUP(K26,'[4]25-31趋势品透视表'!$A:$C,3,FALSE),0)</f>
        <v>5</v>
      </c>
      <c r="O26">
        <f>IFERROR(VLOOKUP(K26,'[4]25-31趋势品透视表'!$A:$D,4,FALSE),0)</f>
        <v>39</v>
      </c>
      <c r="P26" s="11">
        <f t="shared" si="2"/>
        <v>0.128205128205128</v>
      </c>
      <c r="Q26" s="12">
        <f t="shared" si="3"/>
        <v>27.9</v>
      </c>
      <c r="R26">
        <f>IFERROR(VLOOKUP(K26,'[4]25-31趋势品透视表'!$A:$E,5,FALSE),0)</f>
        <v>5</v>
      </c>
    </row>
    <row r="27" spans="1:18">
      <c r="A27" s="5">
        <v>574838039203</v>
      </c>
      <c r="B27" s="8" t="s">
        <v>441</v>
      </c>
      <c r="C27">
        <v>3062.34</v>
      </c>
      <c r="D27">
        <v>150</v>
      </c>
      <c r="E27">
        <v>364</v>
      </c>
      <c r="F27" s="11">
        <v>0.200549450549451</v>
      </c>
      <c r="G27" s="12">
        <v>41.9498630136986</v>
      </c>
      <c r="H27">
        <v>73</v>
      </c>
      <c r="K27" s="5">
        <v>574838039203</v>
      </c>
      <c r="L27" s="8" t="s">
        <v>441</v>
      </c>
      <c r="M27">
        <f>IFERROR(VLOOKUP(K27,'[4]25-31趋势品透视表'!$A:$B,2,FALSE),0)</f>
        <v>923.03</v>
      </c>
      <c r="N27">
        <f>IFERROR(VLOOKUP(K27,'[4]25-31趋势品透视表'!$A:$C,3,FALSE),0)</f>
        <v>36</v>
      </c>
      <c r="O27">
        <f>IFERROR(VLOOKUP(K27,'[4]25-31趋势品透视表'!$A:$D,4,FALSE),0)</f>
        <v>246</v>
      </c>
      <c r="P27" s="11">
        <f t="shared" si="2"/>
        <v>0.113821138211382</v>
      </c>
      <c r="Q27" s="12">
        <f t="shared" si="3"/>
        <v>32.9653571428571</v>
      </c>
      <c r="R27">
        <f>IFERROR(VLOOKUP(K27,'[4]25-31趋势品透视表'!$A:$E,5,FALSE),0)</f>
        <v>28</v>
      </c>
    </row>
    <row r="28" spans="1:18">
      <c r="A28" s="5">
        <v>581521081842</v>
      </c>
      <c r="B28" s="8" t="s">
        <v>221</v>
      </c>
      <c r="C28">
        <v>59192.3</v>
      </c>
      <c r="D28">
        <v>2415</v>
      </c>
      <c r="E28">
        <v>6916</v>
      </c>
      <c r="F28" s="11">
        <v>0.211249277038751</v>
      </c>
      <c r="G28" s="12">
        <v>40.5149212867899</v>
      </c>
      <c r="H28">
        <v>1461</v>
      </c>
      <c r="K28" s="5">
        <v>581521081842</v>
      </c>
      <c r="L28" s="8" t="s">
        <v>221</v>
      </c>
      <c r="M28">
        <f>IFERROR(VLOOKUP(K28,'[4]25-31趋势品透视表'!$A:$B,2,FALSE),0)</f>
        <v>77261.55</v>
      </c>
      <c r="N28">
        <f>IFERROR(VLOOKUP(K28,'[4]25-31趋势品透视表'!$A:$C,3,FALSE),0)</f>
        <v>3092</v>
      </c>
      <c r="O28">
        <f>IFERROR(VLOOKUP(K28,'[4]25-31趋势品透视表'!$A:$D,4,FALSE),0)</f>
        <v>12291</v>
      </c>
      <c r="P28" s="11">
        <f t="shared" si="2"/>
        <v>0.186803352046213</v>
      </c>
      <c r="Q28" s="12">
        <f t="shared" si="3"/>
        <v>33.6505008710801</v>
      </c>
      <c r="R28">
        <f>IFERROR(VLOOKUP(K28,'[4]25-31趋势品透视表'!$A:$E,5,FALSE),0)</f>
        <v>2296</v>
      </c>
    </row>
    <row r="29" spans="1:18">
      <c r="A29" s="5">
        <v>592501952315</v>
      </c>
      <c r="B29" s="8" t="s">
        <v>305</v>
      </c>
      <c r="C29">
        <v>19885.33</v>
      </c>
      <c r="D29">
        <v>1987</v>
      </c>
      <c r="E29">
        <v>4686</v>
      </c>
      <c r="F29" s="11">
        <v>0.259709773794281</v>
      </c>
      <c r="G29" s="12">
        <v>16.3396302382909</v>
      </c>
      <c r="H29">
        <v>1217</v>
      </c>
      <c r="K29" s="5">
        <v>592501952315</v>
      </c>
      <c r="L29" s="8" t="s">
        <v>305</v>
      </c>
      <c r="M29">
        <f>IFERROR(VLOOKUP(K29,'[4]25-31趋势品透视表'!$A:$B,2,FALSE),0)</f>
        <v>22725.55</v>
      </c>
      <c r="N29">
        <f>IFERROR(VLOOKUP(K29,'[4]25-31趋势品透视表'!$A:$C,3,FALSE),0)</f>
        <v>2374</v>
      </c>
      <c r="O29">
        <f>IFERROR(VLOOKUP(K29,'[4]25-31趋势品透视表'!$A:$D,4,FALSE),0)</f>
        <v>7957</v>
      </c>
      <c r="P29" s="11">
        <f t="shared" si="2"/>
        <v>0.213271333417117</v>
      </c>
      <c r="Q29" s="12">
        <f t="shared" si="3"/>
        <v>13.3916028285209</v>
      </c>
      <c r="R29">
        <f>IFERROR(VLOOKUP(K29,'[4]25-31趋势品透视表'!$A:$E,5,FALSE),0)</f>
        <v>1697</v>
      </c>
    </row>
    <row r="30" spans="1:18">
      <c r="A30" s="5">
        <v>592505020153</v>
      </c>
      <c r="B30" s="8" t="s">
        <v>314</v>
      </c>
      <c r="C30">
        <v>34055.98</v>
      </c>
      <c r="D30">
        <v>4192</v>
      </c>
      <c r="E30">
        <v>6145</v>
      </c>
      <c r="F30" s="11">
        <v>0.318144833197722</v>
      </c>
      <c r="G30" s="12">
        <v>17.4199386189258</v>
      </c>
      <c r="H30">
        <v>1955</v>
      </c>
      <c r="K30" s="5">
        <v>592505020153</v>
      </c>
      <c r="L30" s="8" t="s">
        <v>314</v>
      </c>
      <c r="M30">
        <f>IFERROR(VLOOKUP(K30,'[4]25-31趋势品透视表'!$A:$B,2,FALSE),0)</f>
        <v>16677.68</v>
      </c>
      <c r="N30">
        <f>IFERROR(VLOOKUP(K30,'[4]25-31趋势品透视表'!$A:$C,3,FALSE),0)</f>
        <v>1998</v>
      </c>
      <c r="O30">
        <f>IFERROR(VLOOKUP(K30,'[4]25-31趋势品透视表'!$A:$D,4,FALSE),0)</f>
        <v>4903</v>
      </c>
      <c r="P30" s="11">
        <f t="shared" si="2"/>
        <v>0.213746685702631</v>
      </c>
      <c r="Q30" s="12">
        <f t="shared" si="3"/>
        <v>15.9138167938931</v>
      </c>
      <c r="R30">
        <f>IFERROR(VLOOKUP(K30,'[4]25-31趋势品透视表'!$A:$E,5,FALSE),0)</f>
        <v>1048</v>
      </c>
    </row>
    <row r="31" spans="1:18">
      <c r="A31" s="5">
        <v>592722485900</v>
      </c>
      <c r="B31" s="8" t="s">
        <v>338</v>
      </c>
      <c r="C31">
        <v>14813.69</v>
      </c>
      <c r="D31">
        <v>1661</v>
      </c>
      <c r="E31">
        <v>3282</v>
      </c>
      <c r="F31" s="11">
        <v>0.281840341255332</v>
      </c>
      <c r="G31" s="12">
        <v>16.0148</v>
      </c>
      <c r="H31">
        <v>925</v>
      </c>
      <c r="K31" s="5">
        <v>592722485900</v>
      </c>
      <c r="L31" s="8" t="s">
        <v>338</v>
      </c>
      <c r="M31">
        <f>IFERROR(VLOOKUP(K31,'[4]25-31趋势品透视表'!$A:$B,2,FALSE),0)</f>
        <v>13253.55</v>
      </c>
      <c r="N31">
        <f>IFERROR(VLOOKUP(K31,'[4]25-31趋势品透视表'!$A:$C,3,FALSE),0)</f>
        <v>1389</v>
      </c>
      <c r="O31">
        <f>IFERROR(VLOOKUP(K31,'[4]25-31趋势品透视表'!$A:$D,4,FALSE),0)</f>
        <v>7665</v>
      </c>
      <c r="P31" s="11">
        <f t="shared" si="2"/>
        <v>0.157208088714938</v>
      </c>
      <c r="Q31" s="12">
        <f t="shared" si="3"/>
        <v>10.9987966804979</v>
      </c>
      <c r="R31">
        <f>IFERROR(VLOOKUP(K31,'[4]25-31趋势品透视表'!$A:$E,5,FALSE),0)</f>
        <v>1205</v>
      </c>
    </row>
    <row r="32" spans="1:18">
      <c r="A32" s="5">
        <v>596986065929</v>
      </c>
      <c r="B32" s="8" t="s">
        <v>19</v>
      </c>
      <c r="C32">
        <v>16101.98</v>
      </c>
      <c r="D32">
        <v>527</v>
      </c>
      <c r="E32">
        <v>2245</v>
      </c>
      <c r="F32" s="11">
        <v>0.12739420935412</v>
      </c>
      <c r="G32" s="12">
        <v>56.3006293706294</v>
      </c>
      <c r="H32">
        <v>286</v>
      </c>
      <c r="K32" s="5">
        <v>596986065929</v>
      </c>
      <c r="L32" s="8" t="s">
        <v>19</v>
      </c>
      <c r="M32">
        <f>IFERROR(VLOOKUP(K32,'[4]25-31趋势品透视表'!$A:$B,2,FALSE),0)</f>
        <v>10773.8</v>
      </c>
      <c r="N32">
        <f>IFERROR(VLOOKUP(K32,'[4]25-31趋势品透视表'!$A:$C,3,FALSE),0)</f>
        <v>311</v>
      </c>
      <c r="O32">
        <f>IFERROR(VLOOKUP(K32,'[4]25-31趋势品透视表'!$A:$D,4,FALSE),0)</f>
        <v>2791</v>
      </c>
      <c r="P32" s="11">
        <f t="shared" si="2"/>
        <v>0.0956646363310641</v>
      </c>
      <c r="Q32" s="12">
        <f t="shared" si="3"/>
        <v>40.3513108614232</v>
      </c>
      <c r="R32">
        <f>IFERROR(VLOOKUP(K32,'[4]25-31趋势品透视表'!$A:$E,5,FALSE),0)</f>
        <v>267</v>
      </c>
    </row>
    <row r="33" spans="1:18">
      <c r="A33" s="5">
        <v>611461391391</v>
      </c>
      <c r="B33" s="8" t="s">
        <v>545</v>
      </c>
      <c r="C33">
        <v>2289.31</v>
      </c>
      <c r="D33">
        <v>85</v>
      </c>
      <c r="E33">
        <v>903</v>
      </c>
      <c r="F33" s="11">
        <v>0.0398671096345515</v>
      </c>
      <c r="G33" s="12">
        <v>63.5919444444444</v>
      </c>
      <c r="H33">
        <v>36</v>
      </c>
      <c r="K33" s="5">
        <v>611461391391</v>
      </c>
      <c r="L33" s="8" t="s">
        <v>545</v>
      </c>
      <c r="M33">
        <f>IFERROR(VLOOKUP(K33,'[4]25-31趋势品透视表'!$A:$B,2,FALSE),0)</f>
        <v>0</v>
      </c>
      <c r="N33">
        <f>IFERROR(VLOOKUP(K33,'[4]25-31趋势品透视表'!$A:$C,3,FALSE),0)</f>
        <v>0</v>
      </c>
      <c r="O33">
        <f>IFERROR(VLOOKUP(K33,'[4]25-31趋势品透视表'!$A:$D,4,FALSE),0)</f>
        <v>0</v>
      </c>
      <c r="P33" s="11" t="e">
        <f t="shared" si="2"/>
        <v>#DIV/0!</v>
      </c>
      <c r="Q33" s="12" t="e">
        <f t="shared" si="3"/>
        <v>#DIV/0!</v>
      </c>
      <c r="R33">
        <f>IFERROR(VLOOKUP(K33,'[4]25-31趋势品透视表'!$A:$E,5,FALSE),0)</f>
        <v>0</v>
      </c>
    </row>
    <row r="34" spans="1:18">
      <c r="A34" s="5">
        <v>627410507881</v>
      </c>
      <c r="B34" s="8" t="s">
        <v>546</v>
      </c>
      <c r="C34">
        <v>1764.84</v>
      </c>
      <c r="D34">
        <v>179</v>
      </c>
      <c r="E34">
        <v>1006</v>
      </c>
      <c r="F34" s="11">
        <v>0.095427435387674</v>
      </c>
      <c r="G34" s="12">
        <v>18.38375</v>
      </c>
      <c r="H34">
        <v>96</v>
      </c>
      <c r="K34" s="5">
        <v>627410507881</v>
      </c>
      <c r="L34" s="8" t="s">
        <v>546</v>
      </c>
      <c r="M34">
        <f>IFERROR(VLOOKUP(K34,'[4]25-31趋势品透视表'!$A:$B,2,FALSE),0)</f>
        <v>0</v>
      </c>
      <c r="N34">
        <f>IFERROR(VLOOKUP(K34,'[4]25-31趋势品透视表'!$A:$C,3,FALSE),0)</f>
        <v>0</v>
      </c>
      <c r="O34">
        <f>IFERROR(VLOOKUP(K34,'[4]25-31趋势品透视表'!$A:$D,4,FALSE),0)</f>
        <v>0</v>
      </c>
      <c r="P34" s="11" t="e">
        <f t="shared" si="2"/>
        <v>#DIV/0!</v>
      </c>
      <c r="Q34" s="12" t="e">
        <f t="shared" si="3"/>
        <v>#DIV/0!</v>
      </c>
      <c r="R34">
        <f>IFERROR(VLOOKUP(K34,'[4]25-31趋势品透视表'!$A:$E,5,FALSE),0)</f>
        <v>0</v>
      </c>
    </row>
    <row r="35" spans="1:18">
      <c r="A35" s="5">
        <v>627413079207</v>
      </c>
      <c r="B35" s="8" t="s">
        <v>547</v>
      </c>
      <c r="C35">
        <v>18857.93</v>
      </c>
      <c r="D35">
        <v>714</v>
      </c>
      <c r="E35">
        <v>2398</v>
      </c>
      <c r="F35" s="11">
        <v>0.165971643035863</v>
      </c>
      <c r="G35" s="12">
        <v>47.3817336683417</v>
      </c>
      <c r="H35">
        <v>398</v>
      </c>
      <c r="K35" s="5">
        <v>627413079207</v>
      </c>
      <c r="L35" s="8" t="s">
        <v>547</v>
      </c>
      <c r="M35">
        <f>IFERROR(VLOOKUP(K35,'[4]25-31趋势品透视表'!$A:$B,2,FALSE),0)</f>
        <v>0</v>
      </c>
      <c r="N35">
        <f>IFERROR(VLOOKUP(K35,'[4]25-31趋势品透视表'!$A:$C,3,FALSE),0)</f>
        <v>0</v>
      </c>
      <c r="O35">
        <f>IFERROR(VLOOKUP(K35,'[4]25-31趋势品透视表'!$A:$D,4,FALSE),0)</f>
        <v>0</v>
      </c>
      <c r="P35" s="11" t="e">
        <f t="shared" si="2"/>
        <v>#DIV/0!</v>
      </c>
      <c r="Q35" s="12" t="e">
        <f t="shared" si="3"/>
        <v>#DIV/0!</v>
      </c>
      <c r="R35">
        <f>IFERROR(VLOOKUP(K35,'[4]25-31趋势品透视表'!$A:$E,5,FALSE),0)</f>
        <v>0</v>
      </c>
    </row>
    <row r="36" spans="1:18">
      <c r="A36" s="5">
        <v>569909827792</v>
      </c>
      <c r="B36" s="118" t="s">
        <v>62</v>
      </c>
      <c r="C36">
        <v>53389</v>
      </c>
      <c r="D36">
        <v>2196</v>
      </c>
      <c r="E36">
        <v>5153</v>
      </c>
      <c r="F36" s="11">
        <v>0.141276926062488</v>
      </c>
      <c r="G36" s="12">
        <v>73.3365384615385</v>
      </c>
      <c r="H36">
        <v>728</v>
      </c>
      <c r="K36" s="5">
        <v>569909827792</v>
      </c>
      <c r="L36" s="118" t="s">
        <v>62</v>
      </c>
      <c r="M36">
        <f>IFERROR(VLOOKUP(K36,'[4]25-31趋势品透视表'!$A:$B,2,FALSE),0)</f>
        <v>18618.79</v>
      </c>
      <c r="N36">
        <f>IFERROR(VLOOKUP(K36,'[4]25-31趋势品透视表'!$A:$C,3,FALSE),0)</f>
        <v>372</v>
      </c>
      <c r="O36">
        <f>IFERROR(VLOOKUP(K36,'[4]25-31趋势品透视表'!$A:$D,4,FALSE),0)</f>
        <v>7809</v>
      </c>
      <c r="P36" s="11">
        <f t="shared" si="2"/>
        <v>0.0291970802919708</v>
      </c>
      <c r="Q36" s="12">
        <f t="shared" si="3"/>
        <v>81.6613596491228</v>
      </c>
      <c r="R36">
        <f>IFERROR(VLOOKUP(K36,'[4]25-31趋势品透视表'!$A:$E,5,FALSE),0)</f>
        <v>228</v>
      </c>
    </row>
    <row r="37" spans="1:18">
      <c r="A37" s="5">
        <v>570361375952</v>
      </c>
      <c r="B37" s="118" t="s">
        <v>342</v>
      </c>
      <c r="C37">
        <v>3535.83</v>
      </c>
      <c r="D37">
        <v>89</v>
      </c>
      <c r="E37">
        <v>679</v>
      </c>
      <c r="F37" s="11">
        <v>0.0780559646539028</v>
      </c>
      <c r="G37" s="12">
        <v>66.7137735849057</v>
      </c>
      <c r="H37">
        <v>53</v>
      </c>
      <c r="K37" s="5">
        <v>570361375952</v>
      </c>
      <c r="L37" s="118" t="s">
        <v>342</v>
      </c>
      <c r="M37">
        <f>IFERROR(VLOOKUP(K37,'[4]25-31趋势品透视表'!$A:$B,2,FALSE),0)</f>
        <v>8886.08</v>
      </c>
      <c r="N37">
        <f>IFERROR(VLOOKUP(K37,'[4]25-31趋势品透视表'!$A:$C,3,FALSE),0)</f>
        <v>208</v>
      </c>
      <c r="O37">
        <f>IFERROR(VLOOKUP(K37,'[4]25-31趋势品透视表'!$A:$D,4,FALSE),0)</f>
        <v>1883</v>
      </c>
      <c r="P37" s="11">
        <f t="shared" si="2"/>
        <v>0.088688263409453</v>
      </c>
      <c r="Q37" s="12">
        <f t="shared" si="3"/>
        <v>53.2100598802395</v>
      </c>
      <c r="R37">
        <f>IFERROR(VLOOKUP(K37,'[4]25-31趋势品透视表'!$A:$E,5,FALSE),0)</f>
        <v>167</v>
      </c>
    </row>
  </sheetData>
  <pageMargins left="0.75" right="0.75" top="1" bottom="1" header="0.5" footer="0.5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66"/>
  <sheetViews>
    <sheetView workbookViewId="0">
      <selection activeCell="X2" sqref="X2:Z28"/>
    </sheetView>
  </sheetViews>
  <sheetFormatPr defaultColWidth="8.88888888888889" defaultRowHeight="14.4"/>
  <cols>
    <col min="1" max="1" width="14" customWidth="1"/>
    <col min="2" max="2" width="10" customWidth="1"/>
    <col min="3" max="3" width="25.1111111111111" customWidth="1"/>
    <col min="11" max="11" width="14.1111111111111"/>
    <col min="13" max="13" width="6.11111111111111" customWidth="1"/>
    <col min="14" max="15" width="14.3333333333333" customWidth="1"/>
    <col min="17" max="17" width="12.8888888888889"/>
    <col min="18" max="18" width="10.7777777777778" customWidth="1"/>
    <col min="22" max="22" width="14.1111111111111" customWidth="1"/>
    <col min="31" max="31" width="4.33333333333333" customWidth="1"/>
    <col min="32" max="32" width="13.2222222222222" customWidth="1"/>
    <col min="35" max="35" width="11.7777777777778"/>
    <col min="38" max="39" width="12.8888888888889"/>
  </cols>
  <sheetData>
    <row r="1" ht="15.6" spans="1:40">
      <c r="A1" s="16" t="s">
        <v>109</v>
      </c>
      <c r="B1" s="16" t="s">
        <v>584</v>
      </c>
      <c r="C1" s="116" t="s">
        <v>585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J1" s="9"/>
      <c r="K1" s="16" t="s">
        <v>109</v>
      </c>
      <c r="L1" s="16" t="s">
        <v>584</v>
      </c>
      <c r="M1" s="116" t="s">
        <v>586</v>
      </c>
      <c r="N1" s="9" t="s">
        <v>1</v>
      </c>
      <c r="O1" s="9" t="s">
        <v>2</v>
      </c>
      <c r="P1" s="9" t="s">
        <v>3</v>
      </c>
      <c r="Q1" s="9" t="s">
        <v>516</v>
      </c>
      <c r="R1" s="9" t="s">
        <v>517</v>
      </c>
      <c r="S1" s="9" t="s">
        <v>518</v>
      </c>
      <c r="U1" t="s">
        <v>534</v>
      </c>
      <c r="V1" s="16" t="s">
        <v>109</v>
      </c>
      <c r="W1" s="16" t="s">
        <v>584</v>
      </c>
      <c r="X1" s="116" t="s">
        <v>585</v>
      </c>
      <c r="Y1" s="9" t="s">
        <v>1</v>
      </c>
      <c r="Z1" s="9" t="s">
        <v>2</v>
      </c>
      <c r="AA1" s="9" t="s">
        <v>3</v>
      </c>
      <c r="AB1" s="9" t="s">
        <v>516</v>
      </c>
      <c r="AC1" s="9" t="s">
        <v>517</v>
      </c>
      <c r="AD1" s="9" t="s">
        <v>518</v>
      </c>
      <c r="AF1" s="16" t="s">
        <v>109</v>
      </c>
      <c r="AG1" s="16" t="s">
        <v>584</v>
      </c>
      <c r="AH1" s="116" t="s">
        <v>586</v>
      </c>
      <c r="AI1" s="9" t="s">
        <v>1</v>
      </c>
      <c r="AJ1" s="9" t="s">
        <v>2</v>
      </c>
      <c r="AK1" s="9" t="s">
        <v>3</v>
      </c>
      <c r="AL1" s="9" t="s">
        <v>516</v>
      </c>
      <c r="AM1" s="9" t="s">
        <v>517</v>
      </c>
      <c r="AN1" s="9" t="s">
        <v>518</v>
      </c>
    </row>
    <row r="2" spans="1:40">
      <c r="A2" s="10">
        <v>544053639760</v>
      </c>
      <c r="B2" t="s">
        <v>20</v>
      </c>
      <c r="D2" s="127">
        <v>9899.75</v>
      </c>
      <c r="E2" s="128">
        <v>368</v>
      </c>
      <c r="F2">
        <v>1301</v>
      </c>
      <c r="G2">
        <v>0.137586471944658</v>
      </c>
      <c r="H2">
        <v>55.3058659217877</v>
      </c>
      <c r="I2">
        <v>179</v>
      </c>
      <c r="K2" s="10">
        <v>564587383224</v>
      </c>
      <c r="L2" t="s">
        <v>33</v>
      </c>
      <c r="N2">
        <v>602542.36</v>
      </c>
      <c r="O2">
        <v>11613</v>
      </c>
      <c r="P2">
        <v>37380</v>
      </c>
      <c r="Q2" s="11">
        <v>0.184911717495987</v>
      </c>
      <c r="R2" s="12">
        <v>87.1733738425926</v>
      </c>
      <c r="S2">
        <v>6912</v>
      </c>
      <c r="V2" s="10">
        <v>544053639760</v>
      </c>
      <c r="W2" t="s">
        <v>20</v>
      </c>
      <c r="Y2" s="127">
        <v>19349.59</v>
      </c>
      <c r="Z2" s="128">
        <v>718</v>
      </c>
      <c r="AA2">
        <v>4107</v>
      </c>
      <c r="AB2" s="11">
        <v>0.0725590455320185</v>
      </c>
      <c r="AC2" s="12">
        <v>64.9315100671141</v>
      </c>
      <c r="AD2">
        <v>298</v>
      </c>
      <c r="AF2" s="10">
        <v>564587383224</v>
      </c>
      <c r="AG2" t="s">
        <v>33</v>
      </c>
      <c r="AI2">
        <v>740678.84</v>
      </c>
      <c r="AJ2">
        <v>14251</v>
      </c>
      <c r="AK2">
        <v>54954</v>
      </c>
      <c r="AL2" s="11">
        <v>0.159806383520763</v>
      </c>
      <c r="AM2" s="12">
        <v>84.3405647916192</v>
      </c>
      <c r="AN2">
        <v>8782</v>
      </c>
    </row>
    <row r="3" spans="4:40">
      <c r="D3" s="128"/>
      <c r="E3" s="128"/>
      <c r="K3" s="10">
        <v>574308070162</v>
      </c>
      <c r="L3" t="s">
        <v>38</v>
      </c>
      <c r="N3">
        <v>330259.81</v>
      </c>
      <c r="O3">
        <v>8630</v>
      </c>
      <c r="P3">
        <v>32104</v>
      </c>
      <c r="Q3" s="11">
        <v>0.129360827311238</v>
      </c>
      <c r="R3" s="12">
        <v>79.5231904647243</v>
      </c>
      <c r="S3">
        <v>4153</v>
      </c>
      <c r="AF3" s="10">
        <v>574308070162</v>
      </c>
      <c r="AG3" t="s">
        <v>38</v>
      </c>
      <c r="AI3">
        <v>348145.89</v>
      </c>
      <c r="AJ3">
        <v>9146</v>
      </c>
      <c r="AK3">
        <v>44708</v>
      </c>
      <c r="AL3" s="11">
        <v>0.0955086338015568</v>
      </c>
      <c r="AM3" s="12">
        <v>81.5329953161593</v>
      </c>
      <c r="AN3">
        <v>4270</v>
      </c>
    </row>
    <row r="4" spans="4:40">
      <c r="D4" s="128"/>
      <c r="E4" s="128"/>
      <c r="K4" s="10">
        <v>537752882633</v>
      </c>
      <c r="L4" t="s">
        <v>34</v>
      </c>
      <c r="N4">
        <v>1579202.07</v>
      </c>
      <c r="O4">
        <v>30974</v>
      </c>
      <c r="P4">
        <v>117273</v>
      </c>
      <c r="Q4" s="11">
        <v>0.152643831060858</v>
      </c>
      <c r="R4" s="12">
        <v>88.2186509133568</v>
      </c>
      <c r="S4">
        <v>17901</v>
      </c>
      <c r="AF4" s="10">
        <v>537752882633</v>
      </c>
      <c r="AG4" t="s">
        <v>34</v>
      </c>
      <c r="AI4">
        <v>1718035.48</v>
      </c>
      <c r="AJ4">
        <v>35834</v>
      </c>
      <c r="AK4">
        <v>156957</v>
      </c>
      <c r="AL4" s="11">
        <v>0.118714042699593</v>
      </c>
      <c r="AM4" s="12">
        <v>92.2039113400955</v>
      </c>
      <c r="AN4">
        <v>18633</v>
      </c>
    </row>
    <row r="5" spans="4:40">
      <c r="D5" s="128"/>
      <c r="E5" s="128"/>
      <c r="K5" s="10">
        <v>41141176393</v>
      </c>
      <c r="L5" t="s">
        <v>35</v>
      </c>
      <c r="N5">
        <v>980077.47</v>
      </c>
      <c r="O5">
        <v>19632</v>
      </c>
      <c r="P5">
        <v>63998</v>
      </c>
      <c r="Q5" s="11">
        <v>0.187037094909216</v>
      </c>
      <c r="R5" s="12">
        <v>81.8778170426065</v>
      </c>
      <c r="S5">
        <v>11970</v>
      </c>
      <c r="AF5" s="10">
        <v>41141176393</v>
      </c>
      <c r="AG5" t="s">
        <v>35</v>
      </c>
      <c r="AI5">
        <v>1307924.73</v>
      </c>
      <c r="AJ5">
        <v>26899</v>
      </c>
      <c r="AK5">
        <v>99206</v>
      </c>
      <c r="AL5" s="11">
        <v>0.167782190593311</v>
      </c>
      <c r="AM5" s="12">
        <v>78.5776347251427</v>
      </c>
      <c r="AN5">
        <v>16645</v>
      </c>
    </row>
    <row r="6" spans="4:40">
      <c r="D6" s="125"/>
      <c r="E6" s="128"/>
      <c r="K6" s="10">
        <v>39290708556</v>
      </c>
      <c r="L6" t="s">
        <v>37</v>
      </c>
      <c r="N6">
        <v>489464.03</v>
      </c>
      <c r="O6">
        <v>6825</v>
      </c>
      <c r="P6">
        <v>32281</v>
      </c>
      <c r="Q6" s="11">
        <v>0.138502524704935</v>
      </c>
      <c r="R6" s="12">
        <v>109.475291881011</v>
      </c>
      <c r="S6">
        <v>4471</v>
      </c>
      <c r="AF6" s="10">
        <v>39290708556</v>
      </c>
      <c r="AG6" t="s">
        <v>37</v>
      </c>
      <c r="AI6">
        <v>614302.46</v>
      </c>
      <c r="AJ6">
        <v>9022</v>
      </c>
      <c r="AK6">
        <v>44127</v>
      </c>
      <c r="AL6" s="11">
        <v>0.12973916196433</v>
      </c>
      <c r="AM6" s="12">
        <v>107.301739737991</v>
      </c>
      <c r="AN6">
        <v>5725</v>
      </c>
    </row>
    <row r="7" spans="4:40">
      <c r="D7" s="128"/>
      <c r="E7" s="128"/>
      <c r="K7" s="10">
        <v>554877274741</v>
      </c>
      <c r="L7" t="s">
        <v>6</v>
      </c>
      <c r="N7">
        <v>301007.63</v>
      </c>
      <c r="O7">
        <v>6601</v>
      </c>
      <c r="P7">
        <v>19013</v>
      </c>
      <c r="Q7" s="11">
        <v>0.156366696470836</v>
      </c>
      <c r="R7" s="12">
        <v>101.247100571813</v>
      </c>
      <c r="S7">
        <v>2973</v>
      </c>
      <c r="AF7" s="10">
        <v>554877274741</v>
      </c>
      <c r="AG7" t="s">
        <v>6</v>
      </c>
      <c r="AI7">
        <v>269668.53</v>
      </c>
      <c r="AJ7">
        <v>5712</v>
      </c>
      <c r="AK7">
        <v>43055</v>
      </c>
      <c r="AL7" s="11">
        <v>0.0689118569271862</v>
      </c>
      <c r="AM7" s="12">
        <v>90.889292214358</v>
      </c>
      <c r="AN7">
        <v>2967</v>
      </c>
    </row>
    <row r="8" spans="4:40">
      <c r="D8" s="125"/>
      <c r="E8" s="125"/>
      <c r="F8" s="125"/>
      <c r="K8" s="10">
        <v>520538406051</v>
      </c>
      <c r="L8" t="s">
        <v>25</v>
      </c>
      <c r="N8">
        <v>183161.84</v>
      </c>
      <c r="O8">
        <v>3011</v>
      </c>
      <c r="P8">
        <v>11260</v>
      </c>
      <c r="Q8" s="11">
        <v>0.164209591474245</v>
      </c>
      <c r="R8" s="12">
        <v>99.0599459167117</v>
      </c>
      <c r="S8">
        <v>1849</v>
      </c>
      <c r="AF8" s="10">
        <v>520538406051</v>
      </c>
      <c r="AG8" t="s">
        <v>25</v>
      </c>
      <c r="AI8">
        <v>284735.11</v>
      </c>
      <c r="AJ8">
        <v>5151</v>
      </c>
      <c r="AK8">
        <v>21578</v>
      </c>
      <c r="AL8" s="11">
        <v>0.127815367503939</v>
      </c>
      <c r="AM8" s="12">
        <v>103.23970630892</v>
      </c>
      <c r="AN8">
        <v>2758</v>
      </c>
    </row>
    <row r="9" spans="4:40">
      <c r="D9" s="128"/>
      <c r="E9" s="125"/>
      <c r="F9" s="125"/>
      <c r="K9" s="10">
        <v>587015100676</v>
      </c>
      <c r="L9" t="s">
        <v>4</v>
      </c>
      <c r="N9">
        <v>134643.24</v>
      </c>
      <c r="O9">
        <v>3467</v>
      </c>
      <c r="P9">
        <v>13108</v>
      </c>
      <c r="Q9" s="11">
        <v>0.138083613060726</v>
      </c>
      <c r="R9" s="12">
        <v>74.3885303867403</v>
      </c>
      <c r="S9">
        <v>1810</v>
      </c>
      <c r="AF9" s="10">
        <v>587015100676</v>
      </c>
      <c r="AG9" t="s">
        <v>4</v>
      </c>
      <c r="AI9">
        <v>179116.26</v>
      </c>
      <c r="AJ9">
        <v>4567</v>
      </c>
      <c r="AK9">
        <v>17291</v>
      </c>
      <c r="AL9" s="11">
        <v>0.144583887571569</v>
      </c>
      <c r="AM9" s="12">
        <v>71.646504</v>
      </c>
      <c r="AN9">
        <v>2500</v>
      </c>
    </row>
    <row r="10" spans="4:40">
      <c r="D10" s="128"/>
      <c r="E10" s="128"/>
      <c r="K10" s="10">
        <v>42759737847</v>
      </c>
      <c r="L10" t="s">
        <v>39</v>
      </c>
      <c r="N10">
        <v>31125.29</v>
      </c>
      <c r="O10">
        <v>516</v>
      </c>
      <c r="P10">
        <v>4956</v>
      </c>
      <c r="Q10" s="11">
        <v>0.0659806295399516</v>
      </c>
      <c r="R10" s="12">
        <v>95.184373088685</v>
      </c>
      <c r="S10">
        <v>327</v>
      </c>
      <c r="AF10" s="10">
        <v>42759737847</v>
      </c>
      <c r="AG10" t="s">
        <v>39</v>
      </c>
      <c r="AI10">
        <v>159029.09</v>
      </c>
      <c r="AJ10">
        <v>2772</v>
      </c>
      <c r="AK10">
        <v>11351</v>
      </c>
      <c r="AL10" s="11">
        <v>0.142630605233019</v>
      </c>
      <c r="AM10" s="12">
        <v>98.2267387276096</v>
      </c>
      <c r="AN10">
        <v>1619</v>
      </c>
    </row>
    <row r="11" spans="4:40">
      <c r="D11" s="128"/>
      <c r="E11" s="128"/>
      <c r="K11" s="10">
        <v>587516703876</v>
      </c>
      <c r="L11" t="s">
        <v>40</v>
      </c>
      <c r="N11">
        <v>734489.27</v>
      </c>
      <c r="O11">
        <v>21331</v>
      </c>
      <c r="P11">
        <v>55898</v>
      </c>
      <c r="Q11" s="11">
        <v>0.142688468281513</v>
      </c>
      <c r="R11" s="12">
        <v>92.0874210130391</v>
      </c>
      <c r="S11">
        <v>7976</v>
      </c>
      <c r="AF11" s="10">
        <v>587516703876</v>
      </c>
      <c r="AG11" t="s">
        <v>40</v>
      </c>
      <c r="AI11">
        <v>260158.73</v>
      </c>
      <c r="AJ11">
        <v>6104</v>
      </c>
      <c r="AK11">
        <v>35481</v>
      </c>
      <c r="AL11" s="11">
        <v>0.0992362109297934</v>
      </c>
      <c r="AM11" s="12">
        <v>73.887739278614</v>
      </c>
      <c r="AN11">
        <v>3521</v>
      </c>
    </row>
    <row r="12" spans="4:40">
      <c r="D12" s="128"/>
      <c r="E12" s="128"/>
      <c r="K12" s="10">
        <v>40611478319</v>
      </c>
      <c r="L12" t="s">
        <v>45</v>
      </c>
      <c r="N12">
        <v>168806.89</v>
      </c>
      <c r="O12">
        <v>2380</v>
      </c>
      <c r="P12">
        <v>10258</v>
      </c>
      <c r="Q12" s="11">
        <v>0.131799571066485</v>
      </c>
      <c r="R12" s="12">
        <v>124.857167159763</v>
      </c>
      <c r="S12">
        <v>1352</v>
      </c>
      <c r="AF12" s="10">
        <v>40611478319</v>
      </c>
      <c r="AG12" t="s">
        <v>45</v>
      </c>
      <c r="AI12">
        <v>182195.11</v>
      </c>
      <c r="AJ12">
        <v>2650</v>
      </c>
      <c r="AK12">
        <v>12698</v>
      </c>
      <c r="AL12" s="11">
        <v>0.123247755552055</v>
      </c>
      <c r="AM12" s="12">
        <v>116.418600638978</v>
      </c>
      <c r="AN12">
        <v>1565</v>
      </c>
    </row>
    <row r="13" spans="4:40">
      <c r="D13" s="128"/>
      <c r="E13" s="128"/>
      <c r="K13" s="10">
        <v>598898432532</v>
      </c>
      <c r="L13" t="s">
        <v>41</v>
      </c>
      <c r="N13">
        <v>127113.8</v>
      </c>
      <c r="O13">
        <v>2200</v>
      </c>
      <c r="P13">
        <v>18230</v>
      </c>
      <c r="Q13" s="11">
        <v>0.0670872188699945</v>
      </c>
      <c r="R13" s="12">
        <v>103.936058871627</v>
      </c>
      <c r="S13">
        <v>1223</v>
      </c>
      <c r="AF13" s="10">
        <v>598898432532</v>
      </c>
      <c r="AG13" t="s">
        <v>41</v>
      </c>
      <c r="AI13">
        <v>213478.44</v>
      </c>
      <c r="AJ13">
        <v>3854</v>
      </c>
      <c r="AK13">
        <v>28643</v>
      </c>
      <c r="AL13" s="11">
        <v>0.0732465174737283</v>
      </c>
      <c r="AM13" s="12">
        <v>101.753307912297</v>
      </c>
      <c r="AN13">
        <v>2098</v>
      </c>
    </row>
    <row r="14" spans="4:40">
      <c r="D14" s="128"/>
      <c r="E14" s="128"/>
      <c r="K14" s="10">
        <v>555055329886</v>
      </c>
      <c r="L14" t="s">
        <v>42</v>
      </c>
      <c r="N14">
        <v>87879.64</v>
      </c>
      <c r="O14">
        <v>1918</v>
      </c>
      <c r="P14">
        <v>6706</v>
      </c>
      <c r="Q14" s="11">
        <v>0.143006263048017</v>
      </c>
      <c r="R14" s="12">
        <v>91.6367466110532</v>
      </c>
      <c r="S14">
        <v>959</v>
      </c>
      <c r="AF14" s="10">
        <v>555055329886</v>
      </c>
      <c r="AG14" t="s">
        <v>42</v>
      </c>
      <c r="AI14">
        <v>149144.2</v>
      </c>
      <c r="AJ14">
        <v>3059</v>
      </c>
      <c r="AK14">
        <v>23041</v>
      </c>
      <c r="AL14" s="11">
        <v>0.088234017620763</v>
      </c>
      <c r="AM14" s="12">
        <v>73.3616330545991</v>
      </c>
      <c r="AN14">
        <v>2033</v>
      </c>
    </row>
    <row r="15" spans="4:40">
      <c r="D15" s="128"/>
      <c r="E15" s="128"/>
      <c r="K15" s="10">
        <v>521804256985</v>
      </c>
      <c r="L15" t="s">
        <v>43</v>
      </c>
      <c r="N15">
        <v>10215.2</v>
      </c>
      <c r="O15">
        <v>202</v>
      </c>
      <c r="P15">
        <v>2792</v>
      </c>
      <c r="Q15" s="11">
        <v>0.0408309455587393</v>
      </c>
      <c r="R15" s="12">
        <v>89.6070175438597</v>
      </c>
      <c r="S15">
        <v>114</v>
      </c>
      <c r="AF15" s="10">
        <v>521804256985</v>
      </c>
      <c r="AG15" t="s">
        <v>43</v>
      </c>
      <c r="AI15">
        <v>204978.24</v>
      </c>
      <c r="AJ15">
        <v>4059</v>
      </c>
      <c r="AK15">
        <v>20577</v>
      </c>
      <c r="AL15" s="11">
        <v>0.13602565971716</v>
      </c>
      <c r="AM15" s="12">
        <v>73.2326688102894</v>
      </c>
      <c r="AN15">
        <v>2799</v>
      </c>
    </row>
    <row r="16" spans="4:40">
      <c r="D16" s="125"/>
      <c r="E16" s="125"/>
      <c r="F16" s="125"/>
      <c r="K16" s="10">
        <v>539854510916</v>
      </c>
      <c r="L16" t="s">
        <v>44</v>
      </c>
      <c r="N16">
        <v>107353.99</v>
      </c>
      <c r="O16">
        <v>2216</v>
      </c>
      <c r="P16">
        <v>6661</v>
      </c>
      <c r="Q16" s="11">
        <v>0.171445728869539</v>
      </c>
      <c r="R16" s="12">
        <v>94.0052451838879</v>
      </c>
      <c r="S16">
        <v>1142</v>
      </c>
      <c r="AF16" s="10">
        <v>539854510916</v>
      </c>
      <c r="AG16" t="s">
        <v>44</v>
      </c>
      <c r="AI16">
        <v>154381.27</v>
      </c>
      <c r="AJ16">
        <v>3159</v>
      </c>
      <c r="AK16">
        <v>11452</v>
      </c>
      <c r="AL16" s="11">
        <v>0.154994760740482</v>
      </c>
      <c r="AM16" s="12">
        <v>86.9753633802817</v>
      </c>
      <c r="AN16">
        <v>1775</v>
      </c>
    </row>
    <row r="17" spans="4:40">
      <c r="D17" s="128"/>
      <c r="E17" s="128"/>
      <c r="K17" s="10">
        <v>559325430280</v>
      </c>
      <c r="L17" t="s">
        <v>243</v>
      </c>
      <c r="N17">
        <v>39191.05</v>
      </c>
      <c r="O17">
        <v>1237</v>
      </c>
      <c r="P17">
        <v>2283</v>
      </c>
      <c r="Q17" s="11">
        <v>0.305300043802015</v>
      </c>
      <c r="R17" s="12">
        <v>56.2281922525108</v>
      </c>
      <c r="S17">
        <v>697</v>
      </c>
      <c r="AF17" s="10">
        <v>559325430280</v>
      </c>
      <c r="AG17" t="s">
        <v>243</v>
      </c>
      <c r="AI17">
        <v>20115.81</v>
      </c>
      <c r="AJ17">
        <v>577</v>
      </c>
      <c r="AK17">
        <v>1897</v>
      </c>
      <c r="AL17" s="11">
        <v>0.250922509225092</v>
      </c>
      <c r="AM17" s="12">
        <v>42.2601050420168</v>
      </c>
      <c r="AN17">
        <v>476</v>
      </c>
    </row>
    <row r="18" spans="4:40">
      <c r="D18" s="128"/>
      <c r="E18" s="128"/>
      <c r="K18" s="10">
        <v>569909827792</v>
      </c>
      <c r="L18" t="s">
        <v>62</v>
      </c>
      <c r="N18">
        <v>16353.83</v>
      </c>
      <c r="O18">
        <v>464</v>
      </c>
      <c r="P18">
        <v>1923</v>
      </c>
      <c r="Q18" s="11">
        <v>0.111804472178887</v>
      </c>
      <c r="R18" s="12">
        <v>76.0643255813954</v>
      </c>
      <c r="S18">
        <v>215</v>
      </c>
      <c r="AF18" s="10">
        <v>569909827792</v>
      </c>
      <c r="AG18" t="s">
        <v>62</v>
      </c>
      <c r="AI18">
        <v>15961.27</v>
      </c>
      <c r="AJ18">
        <v>340</v>
      </c>
      <c r="AK18">
        <v>2188</v>
      </c>
      <c r="AL18" s="11">
        <v>0.0795246800731261</v>
      </c>
      <c r="AM18" s="12">
        <v>91.7314367816092</v>
      </c>
      <c r="AN18">
        <v>174</v>
      </c>
    </row>
    <row r="19" spans="4:40">
      <c r="D19" s="128"/>
      <c r="E19" s="128"/>
      <c r="K19" s="10">
        <v>563834177641</v>
      </c>
      <c r="L19" t="s">
        <v>56</v>
      </c>
      <c r="N19">
        <v>70117.53</v>
      </c>
      <c r="O19">
        <v>454</v>
      </c>
      <c r="P19">
        <v>1806</v>
      </c>
      <c r="Q19" s="11">
        <v>0.169435215946844</v>
      </c>
      <c r="R19" s="12">
        <v>229.142254901961</v>
      </c>
      <c r="S19">
        <v>306</v>
      </c>
      <c r="AF19" s="10">
        <v>563834177641</v>
      </c>
      <c r="AG19" t="s">
        <v>56</v>
      </c>
      <c r="AI19">
        <v>67058.99</v>
      </c>
      <c r="AJ19">
        <v>453</v>
      </c>
      <c r="AK19">
        <v>2065</v>
      </c>
      <c r="AL19" s="11">
        <v>0.143341404358354</v>
      </c>
      <c r="AM19" s="12">
        <v>226.550641891892</v>
      </c>
      <c r="AN19">
        <v>296</v>
      </c>
    </row>
    <row r="20" spans="4:40">
      <c r="D20" s="128"/>
      <c r="E20" s="128"/>
      <c r="K20" s="10">
        <v>564135111481</v>
      </c>
      <c r="L20" t="s">
        <v>58</v>
      </c>
      <c r="N20">
        <v>39358.2</v>
      </c>
      <c r="O20">
        <v>323</v>
      </c>
      <c r="P20">
        <v>947</v>
      </c>
      <c r="Q20" s="11">
        <v>0.191129883843717</v>
      </c>
      <c r="R20" s="12">
        <v>217.44861878453</v>
      </c>
      <c r="S20">
        <v>181</v>
      </c>
      <c r="AF20" s="10">
        <v>564135111481</v>
      </c>
      <c r="AG20" t="s">
        <v>58</v>
      </c>
      <c r="AI20">
        <v>25074.09</v>
      </c>
      <c r="AJ20">
        <v>206</v>
      </c>
      <c r="AK20">
        <v>1043</v>
      </c>
      <c r="AL20" s="11">
        <v>0.109300095877277</v>
      </c>
      <c r="AM20" s="12">
        <v>219.948157894737</v>
      </c>
      <c r="AN20">
        <v>114</v>
      </c>
    </row>
    <row r="21" spans="4:40">
      <c r="D21" s="128"/>
      <c r="E21" s="128"/>
      <c r="K21" s="10">
        <v>559686121121</v>
      </c>
      <c r="L21" t="s">
        <v>76</v>
      </c>
      <c r="N21">
        <v>26692.66</v>
      </c>
      <c r="O21">
        <v>220</v>
      </c>
      <c r="P21">
        <v>770</v>
      </c>
      <c r="Q21" s="11">
        <v>0.180519480519481</v>
      </c>
      <c r="R21" s="12">
        <v>192.033525179856</v>
      </c>
      <c r="S21">
        <v>139</v>
      </c>
      <c r="AF21" s="10">
        <v>559686121121</v>
      </c>
      <c r="AG21" t="s">
        <v>76</v>
      </c>
      <c r="AI21">
        <v>19607.66</v>
      </c>
      <c r="AJ21">
        <v>163</v>
      </c>
      <c r="AK21">
        <v>909</v>
      </c>
      <c r="AL21" s="11">
        <v>0.118811881188119</v>
      </c>
      <c r="AM21" s="12">
        <v>181.552407407407</v>
      </c>
      <c r="AN21">
        <v>108</v>
      </c>
    </row>
    <row r="22" spans="4:40">
      <c r="D22" s="125"/>
      <c r="E22" s="128"/>
      <c r="K22" s="10">
        <v>555332266949</v>
      </c>
      <c r="L22" t="s">
        <v>47</v>
      </c>
      <c r="N22">
        <v>34651.35</v>
      </c>
      <c r="O22">
        <v>700</v>
      </c>
      <c r="P22">
        <v>5384</v>
      </c>
      <c r="Q22" s="11">
        <v>0.0713224368499257</v>
      </c>
      <c r="R22" s="12">
        <v>90.237890625</v>
      </c>
      <c r="S22">
        <v>384</v>
      </c>
      <c r="AF22" s="10">
        <v>555332266949</v>
      </c>
      <c r="AG22" t="s">
        <v>47</v>
      </c>
      <c r="AI22">
        <v>210360.39</v>
      </c>
      <c r="AJ22">
        <v>4116</v>
      </c>
      <c r="AK22">
        <v>28761</v>
      </c>
      <c r="AL22" s="11">
        <v>0.0922081986022739</v>
      </c>
      <c r="AM22" s="12">
        <v>79.3214140271493</v>
      </c>
      <c r="AN22">
        <v>2652</v>
      </c>
    </row>
    <row r="23" spans="4:40">
      <c r="D23" s="128"/>
      <c r="E23" s="128"/>
      <c r="K23" s="10">
        <v>593225443577</v>
      </c>
      <c r="L23" t="s">
        <v>48</v>
      </c>
      <c r="N23">
        <v>29033.68</v>
      </c>
      <c r="O23">
        <v>601</v>
      </c>
      <c r="P23">
        <v>5219</v>
      </c>
      <c r="Q23" s="11">
        <v>0.0586319218241042</v>
      </c>
      <c r="R23" s="12">
        <v>94.8813071895425</v>
      </c>
      <c r="S23">
        <v>306</v>
      </c>
      <c r="AF23" s="10">
        <v>593225443577</v>
      </c>
      <c r="AG23" t="s">
        <v>48</v>
      </c>
      <c r="AI23">
        <v>837942.01</v>
      </c>
      <c r="AJ23">
        <v>15712</v>
      </c>
      <c r="AK23">
        <v>78921</v>
      </c>
      <c r="AL23" s="11">
        <v>0.130991751244916</v>
      </c>
      <c r="AM23" s="12">
        <v>81.0545569742697</v>
      </c>
      <c r="AN23">
        <v>10338</v>
      </c>
    </row>
    <row r="24" spans="4:40">
      <c r="D24" s="128"/>
      <c r="E24" s="125"/>
      <c r="F24" s="125"/>
      <c r="K24" s="10">
        <v>528778018743</v>
      </c>
      <c r="L24" t="s">
        <v>49</v>
      </c>
      <c r="N24">
        <v>45170.24</v>
      </c>
      <c r="O24">
        <v>864</v>
      </c>
      <c r="P24">
        <v>3307</v>
      </c>
      <c r="Q24" s="11">
        <v>0.153915935893559</v>
      </c>
      <c r="R24" s="12">
        <v>88.7431041257367</v>
      </c>
      <c r="S24">
        <v>509</v>
      </c>
      <c r="AF24" s="10">
        <v>528778018743</v>
      </c>
      <c r="AG24" t="s">
        <v>49</v>
      </c>
      <c r="AI24">
        <v>155212.18</v>
      </c>
      <c r="AJ24">
        <v>3113</v>
      </c>
      <c r="AK24">
        <v>11803</v>
      </c>
      <c r="AL24" s="11">
        <v>0.150216046767771</v>
      </c>
      <c r="AM24" s="12">
        <v>87.5421206993796</v>
      </c>
      <c r="AN24">
        <v>1773</v>
      </c>
    </row>
    <row r="25" spans="4:40">
      <c r="D25" s="128"/>
      <c r="E25" s="128"/>
      <c r="K25" s="10">
        <v>526145930115</v>
      </c>
      <c r="L25" t="s">
        <v>51</v>
      </c>
      <c r="N25">
        <v>17703.25</v>
      </c>
      <c r="O25">
        <v>255</v>
      </c>
      <c r="P25">
        <v>2148</v>
      </c>
      <c r="Q25" s="11">
        <v>0.0805400372439479</v>
      </c>
      <c r="R25" s="12">
        <v>102.330924855491</v>
      </c>
      <c r="S25">
        <v>173</v>
      </c>
      <c r="AF25" s="10">
        <v>526145930115</v>
      </c>
      <c r="AG25" t="s">
        <v>51</v>
      </c>
      <c r="AI25">
        <v>22473.03</v>
      </c>
      <c r="AJ25">
        <v>328</v>
      </c>
      <c r="AK25">
        <v>2419</v>
      </c>
      <c r="AL25" s="11">
        <v>0.102521703183134</v>
      </c>
      <c r="AM25" s="12">
        <v>90.6170564516129</v>
      </c>
      <c r="AN25">
        <v>248</v>
      </c>
    </row>
    <row r="26" spans="4:40">
      <c r="D26" s="128"/>
      <c r="E26" s="128"/>
      <c r="K26" s="10">
        <v>535688693680</v>
      </c>
      <c r="L26" t="s">
        <v>52</v>
      </c>
      <c r="N26">
        <v>31769.11</v>
      </c>
      <c r="O26">
        <v>468</v>
      </c>
      <c r="P26">
        <v>2450</v>
      </c>
      <c r="Q26" s="11">
        <v>0.110204081632653</v>
      </c>
      <c r="R26" s="12">
        <v>117.66337037037</v>
      </c>
      <c r="S26">
        <v>270</v>
      </c>
      <c r="AF26" s="10">
        <v>535688693680</v>
      </c>
      <c r="AG26" t="s">
        <v>52</v>
      </c>
      <c r="AI26">
        <v>30372.87</v>
      </c>
      <c r="AJ26">
        <v>420</v>
      </c>
      <c r="AK26">
        <v>2754</v>
      </c>
      <c r="AL26" s="11">
        <v>0.11437908496732</v>
      </c>
      <c r="AM26" s="12">
        <v>96.4218095238095</v>
      </c>
      <c r="AN26">
        <v>315</v>
      </c>
    </row>
    <row r="27" spans="4:40">
      <c r="D27" s="128"/>
      <c r="E27" s="128"/>
      <c r="K27" s="10">
        <v>563835009431</v>
      </c>
      <c r="L27" t="s">
        <v>53</v>
      </c>
      <c r="N27">
        <v>23430.41</v>
      </c>
      <c r="O27">
        <v>313</v>
      </c>
      <c r="P27">
        <v>1515</v>
      </c>
      <c r="Q27" s="11">
        <v>0.13993399339934</v>
      </c>
      <c r="R27" s="12">
        <v>110.520801886792</v>
      </c>
      <c r="S27">
        <v>212</v>
      </c>
      <c r="AF27" s="10">
        <v>563835009431</v>
      </c>
      <c r="AG27" t="s">
        <v>53</v>
      </c>
      <c r="AI27">
        <v>21075.25</v>
      </c>
      <c r="AJ27">
        <v>275</v>
      </c>
      <c r="AK27">
        <v>1693</v>
      </c>
      <c r="AL27" s="11">
        <v>0.130537507383343</v>
      </c>
      <c r="AM27" s="12">
        <v>95.3631221719457</v>
      </c>
      <c r="AN27">
        <v>221</v>
      </c>
    </row>
    <row r="28" spans="4:40">
      <c r="D28" s="128"/>
      <c r="E28" s="125"/>
      <c r="F28" s="125"/>
      <c r="K28" s="10">
        <v>592049049728</v>
      </c>
      <c r="L28" t="s">
        <v>54</v>
      </c>
      <c r="N28">
        <v>18532.88</v>
      </c>
      <c r="O28">
        <v>392</v>
      </c>
      <c r="P28">
        <v>1780</v>
      </c>
      <c r="Q28" s="11">
        <v>0.167977528089888</v>
      </c>
      <c r="R28" s="12">
        <v>61.9828762541806</v>
      </c>
      <c r="S28">
        <v>299</v>
      </c>
      <c r="AF28" s="10">
        <v>592049049728</v>
      </c>
      <c r="AG28" t="s">
        <v>54</v>
      </c>
      <c r="AI28">
        <v>22707.8</v>
      </c>
      <c r="AJ28">
        <v>475</v>
      </c>
      <c r="AK28">
        <v>2951</v>
      </c>
      <c r="AL28" s="11">
        <v>0.112843104032531</v>
      </c>
      <c r="AM28" s="12">
        <v>68.1915915915916</v>
      </c>
      <c r="AN28">
        <v>333</v>
      </c>
    </row>
    <row r="29" spans="4:40">
      <c r="D29" s="128"/>
      <c r="E29" s="128"/>
      <c r="K29" s="10">
        <v>527990951359</v>
      </c>
      <c r="L29" t="s">
        <v>55</v>
      </c>
      <c r="N29">
        <v>13972.98</v>
      </c>
      <c r="O29">
        <v>250</v>
      </c>
      <c r="P29">
        <v>800</v>
      </c>
      <c r="Q29" s="11">
        <v>0.1675</v>
      </c>
      <c r="R29" s="12">
        <v>104.275970149254</v>
      </c>
      <c r="S29">
        <v>134</v>
      </c>
      <c r="AF29" s="10">
        <v>527990951359</v>
      </c>
      <c r="AG29" t="s">
        <v>55</v>
      </c>
      <c r="AI29">
        <v>17792.14</v>
      </c>
      <c r="AJ29">
        <v>302</v>
      </c>
      <c r="AK29">
        <v>981</v>
      </c>
      <c r="AL29" s="11">
        <v>0.233435270132518</v>
      </c>
      <c r="AM29" s="12">
        <v>77.6949344978166</v>
      </c>
      <c r="AN29">
        <v>229</v>
      </c>
    </row>
    <row r="30" spans="4:40">
      <c r="D30" s="128"/>
      <c r="E30" s="128"/>
      <c r="K30" s="10">
        <v>613513119392</v>
      </c>
      <c r="L30" t="s">
        <v>61</v>
      </c>
      <c r="N30">
        <v>13385.79</v>
      </c>
      <c r="O30">
        <v>257</v>
      </c>
      <c r="P30">
        <v>3708</v>
      </c>
      <c r="Q30" s="11">
        <v>0.0474649406688242</v>
      </c>
      <c r="R30" s="12">
        <v>76.055625</v>
      </c>
      <c r="S30">
        <v>176</v>
      </c>
      <c r="AF30" s="10">
        <v>613513119392</v>
      </c>
      <c r="AG30" t="s">
        <v>61</v>
      </c>
      <c r="AI30">
        <v>0</v>
      </c>
      <c r="AJ30">
        <v>0</v>
      </c>
      <c r="AK30">
        <v>0</v>
      </c>
      <c r="AL30" s="11">
        <v>0</v>
      </c>
      <c r="AM30" s="12">
        <v>0</v>
      </c>
      <c r="AN30">
        <v>0</v>
      </c>
    </row>
    <row r="31" spans="4:40">
      <c r="D31" s="128"/>
      <c r="K31" s="10">
        <v>538927350752</v>
      </c>
      <c r="L31" t="s">
        <v>72</v>
      </c>
      <c r="N31">
        <v>9598.29</v>
      </c>
      <c r="O31">
        <v>240</v>
      </c>
      <c r="P31">
        <v>1282</v>
      </c>
      <c r="Q31" s="11">
        <v>0.113104524180967</v>
      </c>
      <c r="R31" s="12">
        <v>66.1951034482759</v>
      </c>
      <c r="S31">
        <v>145</v>
      </c>
      <c r="AF31" s="10">
        <v>538927350752</v>
      </c>
      <c r="AG31" t="s">
        <v>72</v>
      </c>
      <c r="AI31">
        <v>4163.6</v>
      </c>
      <c r="AJ31">
        <v>94</v>
      </c>
      <c r="AK31">
        <v>833</v>
      </c>
      <c r="AL31" s="11">
        <v>0.0864345738295318</v>
      </c>
      <c r="AM31" s="12">
        <v>57.8277777777778</v>
      </c>
      <c r="AN31">
        <v>72</v>
      </c>
    </row>
    <row r="32" spans="4:40">
      <c r="D32" s="128"/>
      <c r="K32" s="10">
        <v>599148365406</v>
      </c>
      <c r="L32" t="s">
        <v>73</v>
      </c>
      <c r="M32" s="125"/>
      <c r="N32">
        <v>33450.98</v>
      </c>
      <c r="O32">
        <v>756</v>
      </c>
      <c r="P32">
        <v>1973</v>
      </c>
      <c r="Q32" s="11">
        <v>0.243284338570705</v>
      </c>
      <c r="R32" s="12">
        <v>69.6895416666667</v>
      </c>
      <c r="S32">
        <v>480</v>
      </c>
      <c r="T32" s="125"/>
      <c r="U32" s="125"/>
      <c r="AF32" s="10">
        <v>599148365406</v>
      </c>
      <c r="AG32" t="s">
        <v>73</v>
      </c>
      <c r="AH32" s="125"/>
      <c r="AI32">
        <v>43466.83</v>
      </c>
      <c r="AJ32">
        <v>986</v>
      </c>
      <c r="AK32">
        <v>12560</v>
      </c>
      <c r="AL32" s="11">
        <v>0.0673566878980892</v>
      </c>
      <c r="AM32" s="12">
        <v>51.379231678487</v>
      </c>
      <c r="AN32">
        <v>846</v>
      </c>
    </row>
    <row r="33" spans="4:40">
      <c r="D33" s="125"/>
      <c r="E33" s="128"/>
      <c r="K33" s="10">
        <v>524754970729</v>
      </c>
      <c r="L33" t="s">
        <v>74</v>
      </c>
      <c r="M33" s="126"/>
      <c r="N33">
        <v>5298.76</v>
      </c>
      <c r="O33">
        <v>151</v>
      </c>
      <c r="P33">
        <v>2050</v>
      </c>
      <c r="Q33" s="11">
        <v>0.04</v>
      </c>
      <c r="R33" s="12">
        <v>64.6190243902439</v>
      </c>
      <c r="S33">
        <v>82</v>
      </c>
      <c r="T33" s="125"/>
      <c r="X33" s="125"/>
      <c r="AF33" s="10">
        <v>524754970729</v>
      </c>
      <c r="AG33" t="s">
        <v>74</v>
      </c>
      <c r="AH33" s="126"/>
      <c r="AI33">
        <v>8865.35</v>
      </c>
      <c r="AJ33">
        <v>230</v>
      </c>
      <c r="AK33">
        <v>2336</v>
      </c>
      <c r="AL33" s="11">
        <v>0.0646404109589041</v>
      </c>
      <c r="AM33" s="12">
        <v>58.7109271523179</v>
      </c>
      <c r="AN33">
        <v>151</v>
      </c>
    </row>
    <row r="34" spans="4:40">
      <c r="D34" s="128"/>
      <c r="E34" s="125"/>
      <c r="F34" s="125"/>
      <c r="K34" s="10">
        <v>621584076904</v>
      </c>
      <c r="L34" t="s">
        <v>105</v>
      </c>
      <c r="N34">
        <v>17767.08</v>
      </c>
      <c r="O34">
        <v>303</v>
      </c>
      <c r="P34">
        <v>7512</v>
      </c>
      <c r="Q34" s="11">
        <v>0.023961661341853</v>
      </c>
      <c r="R34" s="12">
        <v>98.706</v>
      </c>
      <c r="S34">
        <v>180</v>
      </c>
      <c r="AF34" s="10">
        <v>621584076904</v>
      </c>
      <c r="AG34" t="s">
        <v>105</v>
      </c>
      <c r="AI34">
        <v>0</v>
      </c>
      <c r="AJ34">
        <v>0</v>
      </c>
      <c r="AK34">
        <v>0</v>
      </c>
      <c r="AL34" s="11">
        <v>0</v>
      </c>
      <c r="AM34" s="12">
        <v>0</v>
      </c>
      <c r="AN34">
        <v>0</v>
      </c>
    </row>
    <row r="35" spans="4:40">
      <c r="D35" s="125"/>
      <c r="E35" s="125"/>
      <c r="K35" s="10">
        <v>589377945837</v>
      </c>
      <c r="L35" t="s">
        <v>15</v>
      </c>
      <c r="N35">
        <v>47057.4</v>
      </c>
      <c r="O35">
        <v>1361</v>
      </c>
      <c r="P35">
        <v>8218</v>
      </c>
      <c r="Q35" s="11">
        <v>0.0956437089316135</v>
      </c>
      <c r="R35" s="12">
        <v>59.869465648855</v>
      </c>
      <c r="S35">
        <v>786</v>
      </c>
      <c r="AF35" s="10">
        <v>589377945837</v>
      </c>
      <c r="AG35" t="s">
        <v>15</v>
      </c>
      <c r="AI35">
        <v>51328.46</v>
      </c>
      <c r="AJ35">
        <v>1555</v>
      </c>
      <c r="AK35">
        <v>15896</v>
      </c>
      <c r="AL35" s="11">
        <v>0.0794539506794162</v>
      </c>
      <c r="AM35" s="12">
        <v>40.6401108471892</v>
      </c>
      <c r="AN35">
        <v>1263</v>
      </c>
    </row>
    <row r="36" spans="4:40">
      <c r="D36" s="125"/>
      <c r="E36" s="125"/>
      <c r="K36" s="10">
        <v>544053639760</v>
      </c>
      <c r="L36" t="s">
        <v>20</v>
      </c>
      <c r="M36" s="125"/>
      <c r="N36">
        <v>6869.37</v>
      </c>
      <c r="O36">
        <v>240</v>
      </c>
      <c r="P36">
        <v>1381</v>
      </c>
      <c r="Q36" s="11">
        <v>0.0839971035481535</v>
      </c>
      <c r="R36" s="12">
        <v>59.2187068965517</v>
      </c>
      <c r="S36">
        <v>116</v>
      </c>
      <c r="T36" s="125"/>
      <c r="U36" s="125"/>
      <c r="AF36" s="10">
        <v>544053639760</v>
      </c>
      <c r="AG36" t="s">
        <v>20</v>
      </c>
      <c r="AH36" s="125"/>
      <c r="AI36">
        <v>32997.8</v>
      </c>
      <c r="AJ36">
        <v>1232</v>
      </c>
      <c r="AK36">
        <v>3477</v>
      </c>
      <c r="AL36" s="11">
        <v>0.145815358067299</v>
      </c>
      <c r="AM36" s="12">
        <v>65.0844181459566</v>
      </c>
      <c r="AN36">
        <v>507</v>
      </c>
    </row>
    <row r="37" spans="4:40">
      <c r="D37" s="125"/>
      <c r="E37" s="125"/>
      <c r="K37" s="10">
        <v>562674596108</v>
      </c>
      <c r="L37" t="s">
        <v>17</v>
      </c>
      <c r="M37" s="126"/>
      <c r="N37">
        <v>25032.79</v>
      </c>
      <c r="O37">
        <v>751</v>
      </c>
      <c r="P37">
        <v>1636</v>
      </c>
      <c r="Q37" s="11">
        <v>0.257946210268949</v>
      </c>
      <c r="R37" s="12">
        <v>59.3194075829384</v>
      </c>
      <c r="S37">
        <v>422</v>
      </c>
      <c r="T37" s="125"/>
      <c r="X37" s="125"/>
      <c r="AF37" s="10">
        <v>562674596108</v>
      </c>
      <c r="AG37" t="s">
        <v>17</v>
      </c>
      <c r="AH37" s="126"/>
      <c r="AI37">
        <v>29853.23</v>
      </c>
      <c r="AJ37">
        <v>799</v>
      </c>
      <c r="AK37">
        <v>3933</v>
      </c>
      <c r="AL37" s="11">
        <v>0.142130689041444</v>
      </c>
      <c r="AM37" s="12">
        <v>53.4047048300537</v>
      </c>
      <c r="AN37">
        <v>559</v>
      </c>
    </row>
    <row r="38" spans="4:40">
      <c r="D38" s="125"/>
      <c r="E38" s="125"/>
      <c r="K38" s="10">
        <v>596986065929</v>
      </c>
      <c r="L38" t="s">
        <v>19</v>
      </c>
      <c r="M38" s="126"/>
      <c r="N38">
        <v>8458.67</v>
      </c>
      <c r="O38">
        <v>265</v>
      </c>
      <c r="P38">
        <v>1108</v>
      </c>
      <c r="Q38" s="11">
        <v>0.13898916967509</v>
      </c>
      <c r="R38" s="12">
        <v>54.9264285714286</v>
      </c>
      <c r="S38">
        <v>154</v>
      </c>
      <c r="T38" s="125"/>
      <c r="V38" s="125"/>
      <c r="X38" s="125"/>
      <c r="AF38" s="10">
        <v>596986065929</v>
      </c>
      <c r="AG38" t="s">
        <v>19</v>
      </c>
      <c r="AH38" s="126"/>
      <c r="AI38">
        <v>6650.59</v>
      </c>
      <c r="AJ38">
        <v>188</v>
      </c>
      <c r="AK38">
        <v>1507</v>
      </c>
      <c r="AL38" s="11">
        <v>0.104180491041805</v>
      </c>
      <c r="AM38" s="12">
        <v>42.3604458598726</v>
      </c>
      <c r="AN38">
        <v>157</v>
      </c>
    </row>
    <row r="39" spans="4:40">
      <c r="D39" s="125"/>
      <c r="E39" s="125"/>
      <c r="K39" s="10">
        <v>589851591771</v>
      </c>
      <c r="L39" t="s">
        <v>64</v>
      </c>
      <c r="M39" s="126"/>
      <c r="N39">
        <v>128426.13</v>
      </c>
      <c r="O39">
        <v>2821</v>
      </c>
      <c r="P39">
        <v>8131</v>
      </c>
      <c r="Q39" s="11">
        <v>0.154839503136146</v>
      </c>
      <c r="R39" s="12">
        <v>102.006457505957</v>
      </c>
      <c r="S39">
        <v>1259</v>
      </c>
      <c r="T39" s="125"/>
      <c r="X39" s="125"/>
      <c r="AF39" s="10">
        <v>589851591771</v>
      </c>
      <c r="AG39" t="s">
        <v>64</v>
      </c>
      <c r="AH39" s="126"/>
      <c r="AI39">
        <v>8346.85</v>
      </c>
      <c r="AJ39">
        <v>197</v>
      </c>
      <c r="AK39">
        <v>1374</v>
      </c>
      <c r="AL39" s="11">
        <v>0.133187772925764</v>
      </c>
      <c r="AM39" s="12">
        <v>45.6112021857924</v>
      </c>
      <c r="AN39">
        <v>183</v>
      </c>
    </row>
    <row r="40" spans="4:40">
      <c r="D40" s="125"/>
      <c r="K40" s="10">
        <v>573035985548</v>
      </c>
      <c r="L40" t="s">
        <v>77</v>
      </c>
      <c r="M40" s="126"/>
      <c r="N40">
        <v>100548.27</v>
      </c>
      <c r="O40">
        <v>2642</v>
      </c>
      <c r="P40">
        <v>6750</v>
      </c>
      <c r="Q40" s="11">
        <v>0.252592592592593</v>
      </c>
      <c r="R40" s="12">
        <v>58.9725923753666</v>
      </c>
      <c r="S40">
        <v>1705</v>
      </c>
      <c r="T40" s="125"/>
      <c r="X40" s="125"/>
      <c r="AF40" s="10">
        <v>573035985548</v>
      </c>
      <c r="AG40" t="s">
        <v>77</v>
      </c>
      <c r="AH40" s="126"/>
      <c r="AI40">
        <v>76998.82</v>
      </c>
      <c r="AJ40">
        <v>2124</v>
      </c>
      <c r="AK40">
        <v>6765</v>
      </c>
      <c r="AL40" s="11">
        <v>0.230746489283075</v>
      </c>
      <c r="AM40" s="12">
        <v>49.326598334401</v>
      </c>
      <c r="AN40">
        <v>1561</v>
      </c>
    </row>
    <row r="41" spans="4:40">
      <c r="D41" s="125"/>
      <c r="E41" s="125"/>
      <c r="K41" s="10">
        <v>577184412748</v>
      </c>
      <c r="L41" t="s">
        <v>11</v>
      </c>
      <c r="M41" s="126"/>
      <c r="N41">
        <v>77072.81</v>
      </c>
      <c r="O41">
        <v>2354</v>
      </c>
      <c r="P41">
        <v>8566</v>
      </c>
      <c r="Q41" s="11">
        <v>0.150245155265001</v>
      </c>
      <c r="R41" s="12">
        <v>59.8856332556333</v>
      </c>
      <c r="S41">
        <v>1287</v>
      </c>
      <c r="T41" s="125"/>
      <c r="V41" s="125"/>
      <c r="X41" s="125"/>
      <c r="AF41" s="10">
        <v>577184412748</v>
      </c>
      <c r="AG41" t="s">
        <v>11</v>
      </c>
      <c r="AH41" s="126"/>
      <c r="AI41">
        <v>59384.61</v>
      </c>
      <c r="AJ41">
        <v>1642</v>
      </c>
      <c r="AK41">
        <v>14933</v>
      </c>
      <c r="AL41" s="11">
        <v>0.0705819326324248</v>
      </c>
      <c r="AM41" s="12">
        <v>56.3421347248577</v>
      </c>
      <c r="AN41">
        <v>1054</v>
      </c>
    </row>
    <row r="42" spans="4:40">
      <c r="D42" s="125"/>
      <c r="E42" s="125"/>
      <c r="K42" s="10">
        <v>574520036128</v>
      </c>
      <c r="L42" t="s">
        <v>91</v>
      </c>
      <c r="M42" s="126"/>
      <c r="N42">
        <v>108013.69</v>
      </c>
      <c r="O42">
        <v>2827</v>
      </c>
      <c r="P42">
        <v>9120</v>
      </c>
      <c r="Q42" s="11">
        <v>0.193311403508772</v>
      </c>
      <c r="R42" s="12">
        <v>61.2669824163358</v>
      </c>
      <c r="S42">
        <v>1763</v>
      </c>
      <c r="AF42" s="10">
        <v>574520036128</v>
      </c>
      <c r="AG42" t="s">
        <v>91</v>
      </c>
      <c r="AH42" s="126"/>
      <c r="AI42">
        <v>32430.69</v>
      </c>
      <c r="AJ42">
        <v>822</v>
      </c>
      <c r="AK42">
        <v>4565</v>
      </c>
      <c r="AL42" s="11">
        <v>0.112376779846659</v>
      </c>
      <c r="AM42" s="12">
        <v>63.2177192982456</v>
      </c>
      <c r="AN42">
        <v>513</v>
      </c>
    </row>
    <row r="43" spans="4:40">
      <c r="D43" s="125"/>
      <c r="E43" s="125"/>
      <c r="K43" s="10">
        <v>602881179663</v>
      </c>
      <c r="L43" t="s">
        <v>69</v>
      </c>
      <c r="N43">
        <v>528983.52</v>
      </c>
      <c r="O43">
        <v>15831</v>
      </c>
      <c r="P43">
        <v>32481</v>
      </c>
      <c r="Q43" s="11">
        <v>0.241217942797328</v>
      </c>
      <c r="R43" s="12">
        <v>67.5154460753031</v>
      </c>
      <c r="S43">
        <v>7835</v>
      </c>
      <c r="AF43" s="10">
        <v>602881179663</v>
      </c>
      <c r="AG43" t="s">
        <v>69</v>
      </c>
      <c r="AI43">
        <v>0</v>
      </c>
      <c r="AJ43">
        <v>0</v>
      </c>
      <c r="AK43">
        <v>0</v>
      </c>
      <c r="AL43" s="11">
        <v>0</v>
      </c>
      <c r="AM43" s="12">
        <v>0</v>
      </c>
      <c r="AN43">
        <v>0</v>
      </c>
    </row>
    <row r="44" spans="4:40">
      <c r="D44" s="125"/>
      <c r="E44" s="125"/>
      <c r="K44" s="10">
        <v>604021319220</v>
      </c>
      <c r="L44" t="s">
        <v>13</v>
      </c>
      <c r="N44">
        <v>39789.49</v>
      </c>
      <c r="O44">
        <v>627</v>
      </c>
      <c r="P44">
        <v>2358</v>
      </c>
      <c r="Q44" s="11">
        <v>0.13019508057676</v>
      </c>
      <c r="R44" s="12">
        <v>129.607459283388</v>
      </c>
      <c r="S44">
        <v>307</v>
      </c>
      <c r="AF44" s="10">
        <v>604021319220</v>
      </c>
      <c r="AG44" t="s">
        <v>13</v>
      </c>
      <c r="AI44">
        <v>1441.08</v>
      </c>
      <c r="AJ44">
        <v>21</v>
      </c>
      <c r="AK44">
        <v>256</v>
      </c>
      <c r="AL44" s="11">
        <v>0.0859375</v>
      </c>
      <c r="AM44" s="12">
        <v>65.5036363636364</v>
      </c>
      <c r="AN44">
        <v>22</v>
      </c>
    </row>
    <row r="45" spans="4:40">
      <c r="D45" s="125"/>
      <c r="E45" s="125"/>
      <c r="K45" s="10">
        <v>539325022308</v>
      </c>
      <c r="L45" t="s">
        <v>46</v>
      </c>
      <c r="N45">
        <v>110507.53</v>
      </c>
      <c r="O45">
        <v>1539</v>
      </c>
      <c r="P45">
        <v>7512</v>
      </c>
      <c r="Q45" s="11">
        <v>0.156416400425985</v>
      </c>
      <c r="R45" s="12">
        <v>94.0489617021277</v>
      </c>
      <c r="S45">
        <v>1175</v>
      </c>
      <c r="AF45" s="10">
        <v>539325022308</v>
      </c>
      <c r="AG45" t="s">
        <v>46</v>
      </c>
      <c r="AI45">
        <v>55696.49</v>
      </c>
      <c r="AJ45">
        <v>754</v>
      </c>
      <c r="AK45">
        <v>3824</v>
      </c>
      <c r="AL45" s="11">
        <v>0.150889121338912</v>
      </c>
      <c r="AM45" s="12">
        <v>96.527712305026</v>
      </c>
      <c r="AN45">
        <v>577</v>
      </c>
    </row>
    <row r="46" spans="4:40">
      <c r="D46" s="125"/>
      <c r="K46" s="10">
        <v>538263950177</v>
      </c>
      <c r="L46" t="s">
        <v>104</v>
      </c>
      <c r="N46">
        <v>302086.96</v>
      </c>
      <c r="O46">
        <v>2188</v>
      </c>
      <c r="P46">
        <v>13417</v>
      </c>
      <c r="Q46" s="11">
        <v>0.147275844078408</v>
      </c>
      <c r="R46" s="12">
        <v>152.878016194332</v>
      </c>
      <c r="S46">
        <v>1976</v>
      </c>
      <c r="AF46" s="10">
        <v>538263950177</v>
      </c>
      <c r="AG46" t="s">
        <v>104</v>
      </c>
      <c r="AI46">
        <v>216729</v>
      </c>
      <c r="AJ46">
        <v>1544</v>
      </c>
      <c r="AK46">
        <v>12171</v>
      </c>
      <c r="AL46" s="11">
        <v>0.115766987100485</v>
      </c>
      <c r="AM46" s="12">
        <v>153.817601135557</v>
      </c>
      <c r="AN46">
        <v>1409</v>
      </c>
    </row>
    <row r="47" spans="4:40">
      <c r="D47" s="125"/>
      <c r="E47" s="125"/>
      <c r="K47" s="10">
        <v>541918489832</v>
      </c>
      <c r="L47" t="s">
        <v>102</v>
      </c>
      <c r="N47">
        <v>15409.58</v>
      </c>
      <c r="O47">
        <v>429</v>
      </c>
      <c r="P47">
        <v>980</v>
      </c>
      <c r="Q47" s="11">
        <v>0.26734693877551</v>
      </c>
      <c r="R47" s="12">
        <v>58.8151908396947</v>
      </c>
      <c r="S47">
        <v>262</v>
      </c>
      <c r="AF47" s="10">
        <v>541918489832</v>
      </c>
      <c r="AG47" t="s">
        <v>102</v>
      </c>
      <c r="AI47">
        <v>6922.7</v>
      </c>
      <c r="AJ47">
        <v>175</v>
      </c>
      <c r="AK47">
        <v>1127</v>
      </c>
      <c r="AL47" s="11">
        <v>0.137533274179237</v>
      </c>
      <c r="AM47" s="12">
        <v>44.6625806451613</v>
      </c>
      <c r="AN47">
        <v>155</v>
      </c>
    </row>
    <row r="48" spans="4:40">
      <c r="D48" s="125"/>
      <c r="E48" s="125"/>
      <c r="K48" s="10">
        <v>538349196723</v>
      </c>
      <c r="L48" t="s">
        <v>89</v>
      </c>
      <c r="N48">
        <v>100682.33</v>
      </c>
      <c r="O48">
        <v>759</v>
      </c>
      <c r="P48">
        <v>3447</v>
      </c>
      <c r="Q48" s="11">
        <v>0.184218160719466</v>
      </c>
      <c r="R48" s="12">
        <v>158.554850393701</v>
      </c>
      <c r="S48">
        <v>635</v>
      </c>
      <c r="AF48" s="10">
        <v>538349196723</v>
      </c>
      <c r="AG48" t="s">
        <v>89</v>
      </c>
      <c r="AI48">
        <v>40749.33</v>
      </c>
      <c r="AJ48">
        <v>280</v>
      </c>
      <c r="AK48">
        <v>2461</v>
      </c>
      <c r="AL48" s="11">
        <v>0.0995530272247054</v>
      </c>
      <c r="AM48" s="12">
        <v>166.323795918367</v>
      </c>
      <c r="AN48">
        <v>245</v>
      </c>
    </row>
    <row r="49" spans="4:40">
      <c r="D49" s="125"/>
      <c r="E49" s="125"/>
      <c r="K49" s="10">
        <v>528033190141</v>
      </c>
      <c r="L49" t="s">
        <v>84</v>
      </c>
      <c r="N49">
        <v>22806.82</v>
      </c>
      <c r="O49">
        <v>503</v>
      </c>
      <c r="P49">
        <v>1475</v>
      </c>
      <c r="Q49" s="11">
        <v>0.24271186440678</v>
      </c>
      <c r="R49" s="12">
        <v>63.7062011173184</v>
      </c>
      <c r="S49">
        <v>358</v>
      </c>
      <c r="AF49" s="10">
        <v>528033190141</v>
      </c>
      <c r="AG49" t="s">
        <v>84</v>
      </c>
      <c r="AI49">
        <v>1275.04</v>
      </c>
      <c r="AJ49">
        <v>28</v>
      </c>
      <c r="AK49">
        <v>106</v>
      </c>
      <c r="AL49" s="11">
        <v>0.169811320754717</v>
      </c>
      <c r="AM49" s="12">
        <v>70.8355555555556</v>
      </c>
      <c r="AN49">
        <v>18</v>
      </c>
    </row>
    <row r="50" spans="4:40">
      <c r="D50" s="125"/>
      <c r="E50" s="125"/>
      <c r="K50" s="10">
        <v>587409020085</v>
      </c>
      <c r="L50" t="s">
        <v>87</v>
      </c>
      <c r="N50">
        <v>63533.82</v>
      </c>
      <c r="O50">
        <v>645</v>
      </c>
      <c r="P50">
        <v>6419</v>
      </c>
      <c r="Q50" s="11">
        <v>0.0905125408942203</v>
      </c>
      <c r="R50" s="12">
        <v>109.352530120482</v>
      </c>
      <c r="S50">
        <v>581</v>
      </c>
      <c r="AF50" s="10">
        <v>587409020085</v>
      </c>
      <c r="AG50" t="s">
        <v>87</v>
      </c>
      <c r="AI50">
        <v>13171.77</v>
      </c>
      <c r="AJ50">
        <v>124</v>
      </c>
      <c r="AK50">
        <v>2076</v>
      </c>
      <c r="AL50" s="11">
        <v>0.0505780346820809</v>
      </c>
      <c r="AM50" s="12">
        <v>125.445428571429</v>
      </c>
      <c r="AN50">
        <v>105</v>
      </c>
    </row>
    <row r="51" spans="4:40">
      <c r="D51" s="125"/>
      <c r="E51" s="125"/>
      <c r="K51" s="10">
        <v>538312709167</v>
      </c>
      <c r="L51" t="s">
        <v>88</v>
      </c>
      <c r="N51">
        <v>39727.93</v>
      </c>
      <c r="O51">
        <v>345</v>
      </c>
      <c r="P51">
        <v>2289</v>
      </c>
      <c r="Q51" s="11">
        <v>0.134556574923547</v>
      </c>
      <c r="R51" s="12">
        <v>128.986785714286</v>
      </c>
      <c r="S51">
        <v>308</v>
      </c>
      <c r="AF51" s="10">
        <v>538312709167</v>
      </c>
      <c r="AG51" t="s">
        <v>88</v>
      </c>
      <c r="AI51">
        <v>96059.56</v>
      </c>
      <c r="AJ51">
        <v>786</v>
      </c>
      <c r="AK51">
        <v>6863</v>
      </c>
      <c r="AL51" s="11">
        <v>0.105930351158386</v>
      </c>
      <c r="AM51" s="12">
        <v>132.131444291609</v>
      </c>
      <c r="AN51">
        <v>727</v>
      </c>
    </row>
    <row r="52" spans="4:40">
      <c r="D52" s="125"/>
      <c r="E52" s="125"/>
      <c r="K52" s="10">
        <v>538354076404</v>
      </c>
      <c r="L52" t="s">
        <v>90</v>
      </c>
      <c r="N52">
        <v>44148.26</v>
      </c>
      <c r="O52">
        <v>509</v>
      </c>
      <c r="P52">
        <v>3661</v>
      </c>
      <c r="Q52" s="11">
        <v>0.116088500409724</v>
      </c>
      <c r="R52" s="12">
        <v>103.878258823529</v>
      </c>
      <c r="S52">
        <v>425</v>
      </c>
      <c r="AF52" s="10">
        <v>538354076404</v>
      </c>
      <c r="AG52" t="s">
        <v>90</v>
      </c>
      <c r="AI52">
        <v>37981.93</v>
      </c>
      <c r="AJ52">
        <v>449</v>
      </c>
      <c r="AK52">
        <v>3806</v>
      </c>
      <c r="AL52" s="11">
        <v>0.104046242774566</v>
      </c>
      <c r="AM52" s="12">
        <v>95.9139646464646</v>
      </c>
      <c r="AN52">
        <v>396</v>
      </c>
    </row>
    <row r="53" spans="4:40">
      <c r="D53" s="125"/>
      <c r="K53" s="10">
        <v>583643847514</v>
      </c>
      <c r="L53" t="s">
        <v>92</v>
      </c>
      <c r="N53">
        <v>36240</v>
      </c>
      <c r="O53">
        <v>875</v>
      </c>
      <c r="P53">
        <v>2145</v>
      </c>
      <c r="Q53" s="11">
        <v>0.186480186480186</v>
      </c>
      <c r="R53" s="12">
        <v>90.6</v>
      </c>
      <c r="S53">
        <v>400</v>
      </c>
      <c r="AF53" s="10">
        <v>583643847514</v>
      </c>
      <c r="AG53" t="s">
        <v>92</v>
      </c>
      <c r="AI53">
        <v>25003.47</v>
      </c>
      <c r="AJ53">
        <v>545</v>
      </c>
      <c r="AK53">
        <v>2319</v>
      </c>
      <c r="AL53" s="11">
        <v>0.145321259163433</v>
      </c>
      <c r="AM53" s="12">
        <v>74.1942729970326</v>
      </c>
      <c r="AN53">
        <v>337</v>
      </c>
    </row>
    <row r="54" spans="4:40">
      <c r="D54" s="128"/>
      <c r="E54" s="128"/>
      <c r="K54" s="10">
        <v>538307169296</v>
      </c>
      <c r="L54" t="s">
        <v>93</v>
      </c>
      <c r="N54">
        <v>33842.23</v>
      </c>
      <c r="O54">
        <v>398</v>
      </c>
      <c r="P54">
        <v>1594</v>
      </c>
      <c r="Q54" s="11">
        <v>0.209535759096612</v>
      </c>
      <c r="R54" s="12">
        <v>101.324041916168</v>
      </c>
      <c r="S54">
        <v>334</v>
      </c>
      <c r="AF54" s="10">
        <v>538307169296</v>
      </c>
      <c r="AG54" t="s">
        <v>93</v>
      </c>
      <c r="AI54">
        <v>16254.82</v>
      </c>
      <c r="AJ54">
        <v>170</v>
      </c>
      <c r="AK54">
        <v>1004</v>
      </c>
      <c r="AL54" s="11">
        <v>0.137450199203187</v>
      </c>
      <c r="AM54" s="12">
        <v>117.788550724638</v>
      </c>
      <c r="AN54">
        <v>138</v>
      </c>
    </row>
    <row r="55" spans="11:40">
      <c r="K55" s="10">
        <v>527990475963</v>
      </c>
      <c r="L55" t="s">
        <v>95</v>
      </c>
      <c r="N55">
        <v>37562.06</v>
      </c>
      <c r="O55">
        <v>687</v>
      </c>
      <c r="P55">
        <v>2058</v>
      </c>
      <c r="Q55" s="11">
        <v>0.238581146744412</v>
      </c>
      <c r="R55" s="12">
        <v>76.5011405295316</v>
      </c>
      <c r="S55">
        <v>491</v>
      </c>
      <c r="AF55" s="10">
        <v>527990475963</v>
      </c>
      <c r="AG55" t="s">
        <v>95</v>
      </c>
      <c r="AI55">
        <v>31076.41</v>
      </c>
      <c r="AJ55">
        <v>545</v>
      </c>
      <c r="AK55">
        <v>3237</v>
      </c>
      <c r="AL55" s="11">
        <v>0.143651529193698</v>
      </c>
      <c r="AM55" s="12">
        <v>66.8309892473118</v>
      </c>
      <c r="AN55">
        <v>465</v>
      </c>
    </row>
    <row r="56" spans="11:40">
      <c r="K56" s="10">
        <v>528064232769</v>
      </c>
      <c r="L56" t="s">
        <v>96</v>
      </c>
      <c r="N56">
        <v>1364.61</v>
      </c>
      <c r="O56">
        <v>33</v>
      </c>
      <c r="P56">
        <v>203</v>
      </c>
      <c r="Q56" s="11">
        <v>0.113300492610837</v>
      </c>
      <c r="R56" s="12">
        <v>59.3308695652174</v>
      </c>
      <c r="S56">
        <v>23</v>
      </c>
      <c r="AF56" s="10">
        <v>528064232769</v>
      </c>
      <c r="AG56" t="s">
        <v>96</v>
      </c>
      <c r="AI56">
        <v>10764.59</v>
      </c>
      <c r="AJ56">
        <v>226</v>
      </c>
      <c r="AK56">
        <v>331</v>
      </c>
      <c r="AL56" s="11">
        <v>0.202416918429003</v>
      </c>
      <c r="AM56" s="12">
        <v>160.66552238806</v>
      </c>
      <c r="AN56">
        <v>67</v>
      </c>
    </row>
    <row r="57" spans="11:40">
      <c r="K57" s="10">
        <v>528033010612</v>
      </c>
      <c r="L57" t="s">
        <v>98</v>
      </c>
      <c r="N57">
        <v>73638.55</v>
      </c>
      <c r="O57">
        <v>844</v>
      </c>
      <c r="P57">
        <v>3202</v>
      </c>
      <c r="Q57" s="11">
        <v>0.211118051217989</v>
      </c>
      <c r="R57" s="12">
        <v>108.932766272189</v>
      </c>
      <c r="S57">
        <v>676</v>
      </c>
      <c r="AF57" s="10">
        <v>528033010612</v>
      </c>
      <c r="AG57" t="s">
        <v>98</v>
      </c>
      <c r="AI57">
        <v>23755.3</v>
      </c>
      <c r="AJ57">
        <v>276</v>
      </c>
      <c r="AK57">
        <v>2477</v>
      </c>
      <c r="AL57" s="11">
        <v>0.0787242632216391</v>
      </c>
      <c r="AM57" s="12">
        <v>121.822051282051</v>
      </c>
      <c r="AN57">
        <v>195</v>
      </c>
    </row>
    <row r="58" spans="11:40">
      <c r="K58" s="10">
        <v>527119411115</v>
      </c>
      <c r="L58" t="s">
        <v>99</v>
      </c>
      <c r="N58">
        <v>2807.15</v>
      </c>
      <c r="O58">
        <v>62</v>
      </c>
      <c r="P58">
        <v>382</v>
      </c>
      <c r="Q58" s="11">
        <v>0.12303664921466</v>
      </c>
      <c r="R58" s="12">
        <v>59.7265957446808</v>
      </c>
      <c r="S58">
        <v>47</v>
      </c>
      <c r="AF58" s="10">
        <v>527119411115</v>
      </c>
      <c r="AG58" t="s">
        <v>99</v>
      </c>
      <c r="AI58">
        <v>1939.12</v>
      </c>
      <c r="AJ58">
        <v>44</v>
      </c>
      <c r="AK58">
        <v>213</v>
      </c>
      <c r="AL58" s="11">
        <v>0.197183098591549</v>
      </c>
      <c r="AM58" s="12">
        <v>46.1695238095238</v>
      </c>
      <c r="AN58">
        <v>42</v>
      </c>
    </row>
    <row r="59" spans="11:40">
      <c r="K59" s="10">
        <v>587405880719</v>
      </c>
      <c r="L59" t="s">
        <v>79</v>
      </c>
      <c r="N59">
        <v>62808.81</v>
      </c>
      <c r="O59">
        <v>615</v>
      </c>
      <c r="P59">
        <v>4391</v>
      </c>
      <c r="Q59" s="11">
        <v>0.120245957640629</v>
      </c>
      <c r="R59" s="12">
        <v>118.956079545455</v>
      </c>
      <c r="S59">
        <v>528</v>
      </c>
      <c r="AF59" s="10">
        <v>587405880719</v>
      </c>
      <c r="AG59" t="s">
        <v>79</v>
      </c>
      <c r="AI59">
        <v>46199.95</v>
      </c>
      <c r="AJ59">
        <v>407</v>
      </c>
      <c r="AK59">
        <v>9497</v>
      </c>
      <c r="AL59" s="11">
        <v>0.0372749289249237</v>
      </c>
      <c r="AM59" s="12">
        <v>130.508333333333</v>
      </c>
      <c r="AN59">
        <v>354</v>
      </c>
    </row>
    <row r="60" spans="11:40">
      <c r="K60" s="10">
        <v>525048016525</v>
      </c>
      <c r="L60" t="s">
        <v>340</v>
      </c>
      <c r="N60">
        <v>24138.8</v>
      </c>
      <c r="O60">
        <v>1208</v>
      </c>
      <c r="P60">
        <v>4125</v>
      </c>
      <c r="Q60" s="11">
        <v>0.113939393939394</v>
      </c>
      <c r="R60" s="12">
        <v>51.3591489361702</v>
      </c>
      <c r="S60">
        <v>470</v>
      </c>
      <c r="AF60" s="10">
        <v>525048016525</v>
      </c>
      <c r="AG60" t="s">
        <v>340</v>
      </c>
      <c r="AI60">
        <v>4581.6</v>
      </c>
      <c r="AJ60">
        <v>194</v>
      </c>
      <c r="AK60">
        <v>2370</v>
      </c>
      <c r="AL60" s="11">
        <v>0.0582278481012658</v>
      </c>
      <c r="AM60" s="12">
        <v>33.2</v>
      </c>
      <c r="AN60">
        <v>138</v>
      </c>
    </row>
    <row r="61" spans="11:40">
      <c r="K61" s="10">
        <v>538305797734</v>
      </c>
      <c r="L61" t="s">
        <v>103</v>
      </c>
      <c r="N61">
        <v>47307.1</v>
      </c>
      <c r="O61">
        <v>416</v>
      </c>
      <c r="P61">
        <v>1490</v>
      </c>
      <c r="Q61" s="11">
        <v>0.228187919463087</v>
      </c>
      <c r="R61" s="12">
        <v>139.138529411765</v>
      </c>
      <c r="S61">
        <v>340</v>
      </c>
      <c r="AF61" s="10">
        <v>538305797734</v>
      </c>
      <c r="AG61" t="s">
        <v>103</v>
      </c>
      <c r="AI61">
        <v>94672.92</v>
      </c>
      <c r="AJ61">
        <v>719</v>
      </c>
      <c r="AK61">
        <v>6157</v>
      </c>
      <c r="AL61" s="11">
        <v>0.10216014292675</v>
      </c>
      <c r="AM61" s="12">
        <v>150.513386327504</v>
      </c>
      <c r="AN61">
        <v>629</v>
      </c>
    </row>
    <row r="62" spans="11:40">
      <c r="K62" s="10">
        <v>538314893621</v>
      </c>
      <c r="L62" t="s">
        <v>80</v>
      </c>
      <c r="N62">
        <v>1222.5</v>
      </c>
      <c r="O62">
        <v>15</v>
      </c>
      <c r="P62">
        <v>180</v>
      </c>
      <c r="Q62" s="11">
        <v>0.0722222222222222</v>
      </c>
      <c r="R62" s="12">
        <v>94.0384615384615</v>
      </c>
      <c r="S62">
        <v>13</v>
      </c>
      <c r="AF62" s="10">
        <v>538314893621</v>
      </c>
      <c r="AG62" t="s">
        <v>80</v>
      </c>
      <c r="AI62">
        <v>13428.46</v>
      </c>
      <c r="AJ62">
        <v>178</v>
      </c>
      <c r="AK62">
        <v>2405</v>
      </c>
      <c r="AL62" s="11">
        <v>0.0702702702702703</v>
      </c>
      <c r="AM62" s="12">
        <v>79.4583431952663</v>
      </c>
      <c r="AN62">
        <v>169</v>
      </c>
    </row>
    <row r="63" spans="11:40">
      <c r="K63" s="10">
        <v>538192543595</v>
      </c>
      <c r="L63" t="s">
        <v>97</v>
      </c>
      <c r="N63">
        <v>16009.92</v>
      </c>
      <c r="O63">
        <v>127</v>
      </c>
      <c r="P63">
        <v>826</v>
      </c>
      <c r="Q63" s="11">
        <v>0.106537530266344</v>
      </c>
      <c r="R63" s="12">
        <v>181.930909090909</v>
      </c>
      <c r="S63">
        <v>88</v>
      </c>
      <c r="AF63" s="10">
        <v>538192543595</v>
      </c>
      <c r="AG63" t="s">
        <v>97</v>
      </c>
      <c r="AI63">
        <v>9721.23</v>
      </c>
      <c r="AJ63">
        <v>77</v>
      </c>
      <c r="AK63">
        <v>2140</v>
      </c>
      <c r="AL63" s="11">
        <v>0.0252336448598131</v>
      </c>
      <c r="AM63" s="12">
        <v>180.022777777778</v>
      </c>
      <c r="AN63">
        <v>54</v>
      </c>
    </row>
    <row r="64" spans="14:40">
      <c r="N64">
        <f t="shared" ref="N64:S64" si="0">SUM(N2:N63)</f>
        <v>8458917.7</v>
      </c>
      <c r="O64">
        <f t="shared" si="0"/>
        <v>171680</v>
      </c>
      <c r="P64">
        <f t="shared" si="0"/>
        <v>618320</v>
      </c>
      <c r="Q64" s="11">
        <f>S64/P64</f>
        <v>0.153292793375598</v>
      </c>
      <c r="R64" s="12">
        <f>N64/S64</f>
        <v>89.2441519665767</v>
      </c>
      <c r="S64">
        <f t="shared" si="0"/>
        <v>94784</v>
      </c>
      <c r="AI64">
        <f t="shared" ref="AI64:AK64" si="1">SUM(AI2:AI63)</f>
        <v>9353637.47</v>
      </c>
      <c r="AJ64">
        <f t="shared" si="1"/>
        <v>180130</v>
      </c>
      <c r="AK64">
        <f t="shared" si="1"/>
        <v>896523</v>
      </c>
      <c r="AL64" s="11">
        <f>AN64/AK64</f>
        <v>0.120549054513939</v>
      </c>
      <c r="AM64" s="12">
        <f>AI64/AN64</f>
        <v>86.5476518158686</v>
      </c>
      <c r="AN64">
        <f>SUM(AN2:AN63)</f>
        <v>108075</v>
      </c>
    </row>
    <row r="65" spans="14:40">
      <c r="N65">
        <v>9899.75</v>
      </c>
      <c r="O65">
        <v>368</v>
      </c>
      <c r="P65">
        <v>1301</v>
      </c>
      <c r="Q65">
        <v>0.137586471944658</v>
      </c>
      <c r="R65">
        <v>55.3058659217877</v>
      </c>
      <c r="S65">
        <v>179</v>
      </c>
      <c r="AI65">
        <v>19349.59</v>
      </c>
      <c r="AJ65">
        <v>718</v>
      </c>
      <c r="AK65">
        <v>4107</v>
      </c>
      <c r="AL65" s="11">
        <v>0.0725590455320185</v>
      </c>
      <c r="AM65" s="12">
        <v>64.9315100671141</v>
      </c>
      <c r="AN65">
        <v>298</v>
      </c>
    </row>
    <row r="66" spans="13:40">
      <c r="M66" t="s">
        <v>536</v>
      </c>
      <c r="N66">
        <v>8468817.45</v>
      </c>
      <c r="O66">
        <v>172048</v>
      </c>
      <c r="P66">
        <v>619621</v>
      </c>
      <c r="Q66" s="11">
        <v>0.153259815274176</v>
      </c>
      <c r="R66" s="12">
        <v>89.1801801754368</v>
      </c>
      <c r="S66">
        <v>94963</v>
      </c>
      <c r="AH66" t="s">
        <v>587</v>
      </c>
      <c r="AI66">
        <v>9372987.06</v>
      </c>
      <c r="AJ66">
        <v>180848</v>
      </c>
      <c r="AK66">
        <v>900630</v>
      </c>
      <c r="AL66" s="11">
        <v>0.120330213295138</v>
      </c>
      <c r="AM66" s="12">
        <v>86.4882125621695</v>
      </c>
      <c r="AN66">
        <v>108373</v>
      </c>
    </row>
  </sheetData>
  <autoFilter ref="A1:AN66">
    <extLst/>
  </autoFilter>
  <pageMargins left="0.75" right="0.75" top="1" bottom="1" header="0.5" footer="0.5"/>
  <pageSetup paperSize="9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"/>
  <sheetViews>
    <sheetView workbookViewId="0">
      <selection activeCell="X2" sqref="X2:Z28"/>
    </sheetView>
  </sheetViews>
  <sheetFormatPr defaultColWidth="8.88888888888889" defaultRowHeight="14.4"/>
  <cols>
    <col min="1" max="1" width="14.4444444444444" customWidth="1"/>
    <col min="2" max="2" width="10.2222222222222" customWidth="1"/>
    <col min="3" max="3" width="12.8888888888889" customWidth="1"/>
    <col min="4" max="5" width="11.8888888888889" customWidth="1"/>
    <col min="6" max="6" width="7.66666666666667" customWidth="1"/>
    <col min="7" max="7" width="12.8888888888889"/>
    <col min="8" max="8" width="11.8888888888889" customWidth="1"/>
    <col min="10" max="10" width="14.1111111111111" customWidth="1"/>
    <col min="11" max="11" width="10" customWidth="1"/>
    <col min="12" max="12" width="10.6666666666667"/>
    <col min="14" max="16" width="12.8888888888889"/>
  </cols>
  <sheetData>
    <row r="1" spans="1:10">
      <c r="A1" t="s">
        <v>588</v>
      </c>
      <c r="J1" t="s">
        <v>534</v>
      </c>
    </row>
    <row r="2" spans="1:17">
      <c r="A2" t="s">
        <v>109</v>
      </c>
      <c r="B2" t="s">
        <v>584</v>
      </c>
      <c r="C2" t="s">
        <v>569</v>
      </c>
      <c r="D2" t="s">
        <v>113</v>
      </c>
      <c r="E2" t="s">
        <v>114</v>
      </c>
      <c r="F2" t="s">
        <v>517</v>
      </c>
      <c r="G2" t="s">
        <v>589</v>
      </c>
      <c r="H2" t="s">
        <v>518</v>
      </c>
      <c r="J2" t="s">
        <v>109</v>
      </c>
      <c r="K2" t="s">
        <v>584</v>
      </c>
      <c r="L2" t="s">
        <v>569</v>
      </c>
      <c r="M2" t="s">
        <v>113</v>
      </c>
      <c r="N2" t="s">
        <v>114</v>
      </c>
      <c r="O2" t="s">
        <v>517</v>
      </c>
      <c r="P2" t="s">
        <v>589</v>
      </c>
      <c r="Q2" t="s">
        <v>518</v>
      </c>
    </row>
    <row r="3" spans="1:17">
      <c r="A3" s="5">
        <v>611461391391</v>
      </c>
      <c r="B3" t="s">
        <v>545</v>
      </c>
      <c r="C3" s="67">
        <v>1469.7</v>
      </c>
      <c r="D3" s="67">
        <v>762</v>
      </c>
      <c r="E3" s="95">
        <v>0.0328083989501312</v>
      </c>
      <c r="F3" s="96">
        <v>58.788</v>
      </c>
      <c r="G3" s="96">
        <v>1.92874015748031</v>
      </c>
      <c r="H3" s="67">
        <v>25</v>
      </c>
      <c r="J3" s="10">
        <v>611461391391</v>
      </c>
      <c r="K3" t="s">
        <v>545</v>
      </c>
      <c r="L3" t="e">
        <v>#N/A</v>
      </c>
      <c r="M3" t="e">
        <v>#N/A</v>
      </c>
      <c r="Q3" t="e">
        <v>#N/A</v>
      </c>
    </row>
    <row r="4" spans="1:17">
      <c r="A4" s="5">
        <v>587015100676</v>
      </c>
      <c r="B4" t="s">
        <v>4</v>
      </c>
      <c r="C4" s="67">
        <v>97279.2</v>
      </c>
      <c r="D4" s="67">
        <v>9351</v>
      </c>
      <c r="E4" s="95">
        <v>0.136883755748048</v>
      </c>
      <c r="F4" s="96">
        <v>75.999375</v>
      </c>
      <c r="G4" s="96">
        <v>10.4030798845043</v>
      </c>
      <c r="H4" s="67">
        <v>1280</v>
      </c>
      <c r="J4" s="10">
        <v>587015100676</v>
      </c>
      <c r="K4" t="s">
        <v>4</v>
      </c>
      <c r="L4">
        <v>133521.62</v>
      </c>
      <c r="M4">
        <v>11805</v>
      </c>
      <c r="N4">
        <v>0.157475645912749</v>
      </c>
      <c r="O4">
        <v>71.8244324905863</v>
      </c>
      <c r="P4">
        <v>11.3105988987717</v>
      </c>
      <c r="Q4">
        <v>1859</v>
      </c>
    </row>
    <row r="5" spans="1:17">
      <c r="A5" s="5">
        <v>544053639760</v>
      </c>
      <c r="B5" t="s">
        <v>20</v>
      </c>
      <c r="C5" s="67">
        <v>4977.15</v>
      </c>
      <c r="D5" s="67">
        <v>992</v>
      </c>
      <c r="E5" s="95">
        <v>0.0836693548387097</v>
      </c>
      <c r="F5" s="96">
        <v>59.9656626506024</v>
      </c>
      <c r="G5" s="96">
        <v>5.01728830645161</v>
      </c>
      <c r="H5" s="67">
        <v>83</v>
      </c>
      <c r="J5" s="10">
        <v>544053639760</v>
      </c>
      <c r="K5" t="s">
        <v>20</v>
      </c>
      <c r="L5">
        <v>24035.82</v>
      </c>
      <c r="M5">
        <v>2510</v>
      </c>
      <c r="N5">
        <v>0.148207171314741</v>
      </c>
      <c r="O5">
        <v>64.6124193548387</v>
      </c>
      <c r="P5">
        <v>9.57602390438247</v>
      </c>
      <c r="Q5">
        <v>372</v>
      </c>
    </row>
    <row r="6" spans="1:17">
      <c r="A6" s="5">
        <v>554877274741</v>
      </c>
      <c r="B6" t="s">
        <v>6</v>
      </c>
      <c r="C6" s="67">
        <v>194261.35</v>
      </c>
      <c r="D6" s="67">
        <v>13227</v>
      </c>
      <c r="E6" s="95">
        <v>0.143418764648068</v>
      </c>
      <c r="F6" s="96">
        <v>102.4045071165</v>
      </c>
      <c r="G6" s="96">
        <v>14.6867279050427</v>
      </c>
      <c r="H6" s="67">
        <v>1897</v>
      </c>
      <c r="J6" s="10">
        <v>554877274741</v>
      </c>
      <c r="K6" t="s">
        <v>6</v>
      </c>
      <c r="L6">
        <v>182880.04</v>
      </c>
      <c r="M6">
        <v>27131</v>
      </c>
      <c r="N6">
        <v>0.0739375621982234</v>
      </c>
      <c r="O6">
        <v>91.1665204386839</v>
      </c>
      <c r="P6">
        <v>6.7406302753308</v>
      </c>
      <c r="Q6">
        <v>2006</v>
      </c>
    </row>
    <row r="7" spans="1:17">
      <c r="A7" s="5">
        <v>555055329886</v>
      </c>
      <c r="B7" t="s">
        <v>42</v>
      </c>
      <c r="C7" s="67">
        <v>62238.33</v>
      </c>
      <c r="D7" s="67">
        <v>4735</v>
      </c>
      <c r="E7" s="95">
        <v>0.138331573389652</v>
      </c>
      <c r="F7" s="96">
        <v>95.0203511450382</v>
      </c>
      <c r="G7" s="96">
        <v>13.1443146779303</v>
      </c>
      <c r="H7" s="67">
        <v>655</v>
      </c>
      <c r="J7" s="10">
        <v>555055329886</v>
      </c>
      <c r="K7" t="s">
        <v>42</v>
      </c>
      <c r="L7">
        <v>118911.46</v>
      </c>
      <c r="M7">
        <v>18112</v>
      </c>
      <c r="N7">
        <v>0.0872349823321555</v>
      </c>
      <c r="O7">
        <v>75.260417721519</v>
      </c>
      <c r="P7">
        <v>6.56534121024735</v>
      </c>
      <c r="Q7">
        <v>1580</v>
      </c>
    </row>
    <row r="8" spans="6:6">
      <c r="F8" s="12"/>
    </row>
    <row r="10" spans="1:1">
      <c r="A10" t="s">
        <v>590</v>
      </c>
    </row>
    <row r="11" spans="1:8">
      <c r="A11" t="s">
        <v>109</v>
      </c>
      <c r="B11" t="s">
        <v>584</v>
      </c>
      <c r="C11" t="s">
        <v>569</v>
      </c>
      <c r="D11" t="s">
        <v>113</v>
      </c>
      <c r="E11" t="s">
        <v>114</v>
      </c>
      <c r="F11" t="s">
        <v>517</v>
      </c>
      <c r="G11" t="s">
        <v>589</v>
      </c>
      <c r="H11" t="s">
        <v>518</v>
      </c>
    </row>
    <row r="12" spans="1:8">
      <c r="A12" s="5">
        <v>611461391391</v>
      </c>
      <c r="B12" t="s">
        <v>545</v>
      </c>
      <c r="C12">
        <v>1319.03</v>
      </c>
      <c r="D12">
        <v>215</v>
      </c>
      <c r="E12" s="11">
        <v>0.0930232558139535</v>
      </c>
      <c r="F12" s="12">
        <v>65.9515</v>
      </c>
      <c r="G12">
        <v>6.13502325581395</v>
      </c>
      <c r="H12">
        <v>20</v>
      </c>
    </row>
    <row r="13" spans="1:8">
      <c r="A13" s="5">
        <v>587015100676</v>
      </c>
      <c r="B13" t="s">
        <v>4</v>
      </c>
      <c r="C13">
        <v>129086.18</v>
      </c>
      <c r="D13">
        <v>9221</v>
      </c>
      <c r="E13" s="11">
        <v>0.174601453204642</v>
      </c>
      <c r="F13" s="12">
        <v>80.177751552795</v>
      </c>
      <c r="G13">
        <v>13.9991519357987</v>
      </c>
      <c r="H13">
        <v>1610</v>
      </c>
    </row>
    <row r="14" spans="1:8">
      <c r="A14" s="5">
        <v>544053639760</v>
      </c>
      <c r="B14" t="s">
        <v>20</v>
      </c>
      <c r="C14">
        <v>4162.48</v>
      </c>
      <c r="D14">
        <v>790</v>
      </c>
      <c r="E14" s="11">
        <v>0.116455696202532</v>
      </c>
      <c r="F14" s="12">
        <v>45.244347826087</v>
      </c>
      <c r="G14">
        <v>5.26896202531645</v>
      </c>
      <c r="H14">
        <v>92</v>
      </c>
    </row>
    <row r="15" spans="1:8">
      <c r="A15" s="5">
        <v>554877274741</v>
      </c>
      <c r="B15" t="s">
        <v>6</v>
      </c>
      <c r="C15">
        <v>219622.29</v>
      </c>
      <c r="D15">
        <v>11136</v>
      </c>
      <c r="E15" s="11">
        <v>0.172683189655172</v>
      </c>
      <c r="F15" s="12">
        <v>114.208159126365</v>
      </c>
      <c r="G15">
        <v>19.7218292025862</v>
      </c>
      <c r="H15">
        <v>1923</v>
      </c>
    </row>
    <row r="16" spans="1:8">
      <c r="A16" s="5">
        <v>555055329886</v>
      </c>
      <c r="B16" t="s">
        <v>42</v>
      </c>
      <c r="C16">
        <v>169499.62</v>
      </c>
      <c r="D16">
        <v>10409</v>
      </c>
      <c r="E16" s="11">
        <v>0.115573061773465</v>
      </c>
      <c r="F16" s="12">
        <v>140.897439733998</v>
      </c>
      <c r="G16">
        <v>16.2839485061005</v>
      </c>
      <c r="H16">
        <v>1203</v>
      </c>
    </row>
  </sheetData>
  <pageMargins left="0.75" right="0.75" top="1" bottom="1" header="0.5" footer="0.5"/>
  <pageSetup paperSize="9" orientation="portrait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workbookViewId="0">
      <selection activeCell="X2" sqref="X2:Z28"/>
    </sheetView>
  </sheetViews>
  <sheetFormatPr defaultColWidth="8.88888888888889" defaultRowHeight="14.4"/>
  <cols>
    <col min="1" max="1" width="15.6666666666667" customWidth="1"/>
    <col min="2" max="2" width="10.3333333333333" customWidth="1"/>
    <col min="3" max="3" width="19.3333333333333" customWidth="1"/>
    <col min="4" max="4" width="15.3333333333333" customWidth="1"/>
    <col min="5" max="5" width="15.5555555555556" customWidth="1"/>
    <col min="6" max="6" width="12.1111111111111" customWidth="1"/>
    <col min="11" max="11" width="13.4444444444444" customWidth="1"/>
    <col min="13" max="13" width="15.2222222222222" customWidth="1"/>
    <col min="14" max="14" width="14.8888888888889" customWidth="1"/>
    <col min="15" max="15" width="17" customWidth="1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31862.74</v>
      </c>
      <c r="D2">
        <v>3690</v>
      </c>
      <c r="E2">
        <v>9486</v>
      </c>
      <c r="F2" s="11">
        <v>0.222433059245203</v>
      </c>
      <c r="G2" s="12">
        <v>15.1008246445498</v>
      </c>
      <c r="H2">
        <v>2110</v>
      </c>
      <c r="K2" s="5">
        <v>43893226461</v>
      </c>
      <c r="L2" s="118" t="s">
        <v>247</v>
      </c>
      <c r="M2">
        <v>25112.53</v>
      </c>
      <c r="N2">
        <v>2930</v>
      </c>
      <c r="O2">
        <v>10304</v>
      </c>
      <c r="P2" s="11">
        <v>0.156152950310559</v>
      </c>
      <c r="Q2" s="12">
        <v>15.6075388440025</v>
      </c>
      <c r="R2">
        <v>1609</v>
      </c>
    </row>
    <row r="3" spans="1:18">
      <c r="A3" s="5">
        <v>538927350752</v>
      </c>
      <c r="B3" s="118" t="s">
        <v>72</v>
      </c>
      <c r="C3">
        <v>18298.38</v>
      </c>
      <c r="D3">
        <v>452</v>
      </c>
      <c r="E3">
        <v>2482</v>
      </c>
      <c r="F3" s="11">
        <v>0.111200644641418</v>
      </c>
      <c r="G3" s="12">
        <v>66.2984782608696</v>
      </c>
      <c r="H3">
        <v>276</v>
      </c>
      <c r="K3" s="5">
        <v>538927350752</v>
      </c>
      <c r="L3" s="118" t="s">
        <v>72</v>
      </c>
      <c r="M3">
        <v>7123.39</v>
      </c>
      <c r="N3">
        <v>158</v>
      </c>
      <c r="O3">
        <v>1469</v>
      </c>
      <c r="P3" s="11">
        <v>0.0864533696392104</v>
      </c>
      <c r="Q3" s="12">
        <v>56.0896850393701</v>
      </c>
      <c r="R3">
        <v>127</v>
      </c>
    </row>
    <row r="4" spans="1:18">
      <c r="A4" s="5">
        <v>539325022308</v>
      </c>
      <c r="B4" s="118" t="s">
        <v>46</v>
      </c>
      <c r="C4">
        <v>222254.52</v>
      </c>
      <c r="D4">
        <v>3081</v>
      </c>
      <c r="E4">
        <v>15909</v>
      </c>
      <c r="F4" s="11">
        <v>0.146897982274184</v>
      </c>
      <c r="G4" s="12">
        <v>95.1024903722721</v>
      </c>
      <c r="H4">
        <v>2337</v>
      </c>
      <c r="K4" s="5">
        <v>539325022308</v>
      </c>
      <c r="L4" s="118" t="s">
        <v>46</v>
      </c>
      <c r="M4">
        <v>108910.12</v>
      </c>
      <c r="N4">
        <v>1469</v>
      </c>
      <c r="O4">
        <v>7530</v>
      </c>
      <c r="P4" s="11">
        <v>0.152058432934927</v>
      </c>
      <c r="Q4" s="12">
        <v>95.1180087336244</v>
      </c>
      <c r="R4">
        <v>1145</v>
      </c>
    </row>
    <row r="5" spans="1:18">
      <c r="A5" s="5">
        <v>547190677216</v>
      </c>
      <c r="B5" s="118" t="s">
        <v>363</v>
      </c>
      <c r="C5">
        <v>39477.47</v>
      </c>
      <c r="D5">
        <v>1623</v>
      </c>
      <c r="E5">
        <v>5087</v>
      </c>
      <c r="F5" s="11">
        <v>0.261254177314724</v>
      </c>
      <c r="G5" s="12">
        <v>29.7046425884123</v>
      </c>
      <c r="H5">
        <v>1329</v>
      </c>
      <c r="K5" s="5">
        <v>547190677216</v>
      </c>
      <c r="L5" s="118" t="s">
        <v>363</v>
      </c>
      <c r="M5">
        <v>5428.4</v>
      </c>
      <c r="N5">
        <v>220</v>
      </c>
      <c r="O5">
        <v>584</v>
      </c>
      <c r="P5" s="11">
        <v>0.344178082191781</v>
      </c>
      <c r="Q5" s="12">
        <v>27.0069651741294</v>
      </c>
      <c r="R5">
        <v>201</v>
      </c>
    </row>
    <row r="6" spans="1:18">
      <c r="A6" s="5">
        <v>566160365748</v>
      </c>
      <c r="B6" s="118" t="s">
        <v>403</v>
      </c>
      <c r="C6">
        <v>10962.94</v>
      </c>
      <c r="D6">
        <v>456</v>
      </c>
      <c r="E6">
        <v>1984</v>
      </c>
      <c r="F6" s="11">
        <v>0.142137096774194</v>
      </c>
      <c r="G6" s="12">
        <v>38.8756737588652</v>
      </c>
      <c r="H6">
        <v>282</v>
      </c>
      <c r="K6" s="5">
        <v>566160365748</v>
      </c>
      <c r="L6" s="118" t="s">
        <v>403</v>
      </c>
      <c r="M6">
        <v>8523.15</v>
      </c>
      <c r="N6">
        <v>299</v>
      </c>
      <c r="O6">
        <v>6647</v>
      </c>
      <c r="P6" s="11">
        <v>0.039717165638634</v>
      </c>
      <c r="Q6" s="12">
        <v>32.2846590909091</v>
      </c>
      <c r="R6">
        <v>264</v>
      </c>
    </row>
    <row r="7" spans="1:18">
      <c r="A7" s="5">
        <v>568765915390</v>
      </c>
      <c r="B7" s="118" t="s">
        <v>301</v>
      </c>
      <c r="C7">
        <v>32297.79</v>
      </c>
      <c r="D7">
        <v>20920</v>
      </c>
      <c r="E7">
        <v>42355</v>
      </c>
      <c r="F7" s="11">
        <v>0.372187463109432</v>
      </c>
      <c r="G7" s="12">
        <v>2.04883214920071</v>
      </c>
      <c r="H7">
        <v>15764</v>
      </c>
      <c r="K7" s="5">
        <v>568765915390</v>
      </c>
      <c r="L7" s="118" t="s">
        <v>301</v>
      </c>
      <c r="M7">
        <v>42775.07</v>
      </c>
      <c r="N7">
        <v>36106</v>
      </c>
      <c r="O7">
        <v>114016</v>
      </c>
      <c r="P7" s="11">
        <v>0.273549326410328</v>
      </c>
      <c r="Q7" s="12">
        <v>1.3714793677258</v>
      </c>
      <c r="R7">
        <v>31189</v>
      </c>
    </row>
    <row r="8" spans="1:18">
      <c r="A8" s="5">
        <v>574118879871</v>
      </c>
      <c r="B8" s="118" t="s">
        <v>542</v>
      </c>
      <c r="C8">
        <v>269.23</v>
      </c>
      <c r="D8">
        <v>66</v>
      </c>
      <c r="E8">
        <v>82</v>
      </c>
      <c r="F8" s="11">
        <v>0.268292682926829</v>
      </c>
      <c r="G8" s="12">
        <v>12.2377272727273</v>
      </c>
      <c r="H8">
        <v>22</v>
      </c>
      <c r="K8" s="5">
        <v>574118879871</v>
      </c>
      <c r="L8" s="118" t="s">
        <v>542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5">
        <v>575961933882</v>
      </c>
      <c r="B9" s="118" t="s">
        <v>383</v>
      </c>
      <c r="C9">
        <v>5630.61</v>
      </c>
      <c r="D9">
        <v>202</v>
      </c>
      <c r="E9">
        <v>988</v>
      </c>
      <c r="F9" s="11">
        <v>0.192307692307692</v>
      </c>
      <c r="G9" s="12">
        <v>29.6347894736842</v>
      </c>
      <c r="H9">
        <v>190</v>
      </c>
      <c r="K9" s="5">
        <v>575961933882</v>
      </c>
      <c r="L9" s="118" t="s">
        <v>383</v>
      </c>
      <c r="M9">
        <v>3249.37</v>
      </c>
      <c r="N9">
        <v>114</v>
      </c>
      <c r="O9">
        <v>1049</v>
      </c>
      <c r="P9" s="11">
        <v>0.105815061963775</v>
      </c>
      <c r="Q9" s="12">
        <v>29.2736036036036</v>
      </c>
      <c r="R9">
        <v>111</v>
      </c>
    </row>
    <row r="10" spans="1:18">
      <c r="A10" s="5">
        <v>585050518231</v>
      </c>
      <c r="B10" s="118" t="s">
        <v>436</v>
      </c>
      <c r="C10">
        <v>6406.67</v>
      </c>
      <c r="D10">
        <v>789</v>
      </c>
      <c r="E10">
        <v>1581</v>
      </c>
      <c r="F10" s="11">
        <v>0.290955091714105</v>
      </c>
      <c r="G10" s="12">
        <v>13.9275434782609</v>
      </c>
      <c r="H10">
        <v>460</v>
      </c>
      <c r="K10" s="5">
        <v>585050518231</v>
      </c>
      <c r="L10" s="118" t="s">
        <v>436</v>
      </c>
      <c r="M10">
        <v>551.74</v>
      </c>
      <c r="N10">
        <v>56</v>
      </c>
      <c r="O10">
        <v>210</v>
      </c>
      <c r="P10" s="11">
        <v>0.19047619047619</v>
      </c>
      <c r="Q10" s="12">
        <v>13.7935</v>
      </c>
      <c r="R10">
        <v>40</v>
      </c>
    </row>
    <row r="11" spans="1:18">
      <c r="A11" s="5">
        <v>587015100676</v>
      </c>
      <c r="B11" s="118" t="s">
        <v>4</v>
      </c>
      <c r="C11">
        <v>275765.43</v>
      </c>
      <c r="D11">
        <v>6874</v>
      </c>
      <c r="E11">
        <v>27671</v>
      </c>
      <c r="F11" s="11">
        <v>0.136243720862997</v>
      </c>
      <c r="G11" s="12">
        <v>73.1473289124668</v>
      </c>
      <c r="H11">
        <v>3770</v>
      </c>
      <c r="K11" s="5">
        <v>587015100676</v>
      </c>
      <c r="L11" s="118" t="s">
        <v>4</v>
      </c>
      <c r="M11">
        <v>312350.25</v>
      </c>
      <c r="N11">
        <v>7549</v>
      </c>
      <c r="O11">
        <v>33524</v>
      </c>
      <c r="P11" s="11">
        <v>0.136021954420714</v>
      </c>
      <c r="Q11" s="12">
        <v>68.4978618421053</v>
      </c>
      <c r="R11">
        <v>4560</v>
      </c>
    </row>
    <row r="12" spans="1:18">
      <c r="A12" s="5">
        <v>589329976605</v>
      </c>
      <c r="B12" s="118" t="s">
        <v>350</v>
      </c>
      <c r="C12">
        <v>4764.18</v>
      </c>
      <c r="D12">
        <v>546</v>
      </c>
      <c r="E12">
        <v>1320</v>
      </c>
      <c r="F12" s="11">
        <v>0.225757575757576</v>
      </c>
      <c r="G12" s="12">
        <v>15.9871812080537</v>
      </c>
      <c r="H12">
        <v>298</v>
      </c>
      <c r="K12" s="5">
        <v>589329976605</v>
      </c>
      <c r="L12" s="118" t="s">
        <v>350</v>
      </c>
      <c r="M12">
        <v>5770.63</v>
      </c>
      <c r="N12">
        <v>649</v>
      </c>
      <c r="O12">
        <v>3236</v>
      </c>
      <c r="P12" s="11">
        <v>0.125154511742892</v>
      </c>
      <c r="Q12" s="12">
        <v>14.2484691358025</v>
      </c>
      <c r="R12">
        <v>405</v>
      </c>
    </row>
    <row r="13" spans="1:18">
      <c r="A13" s="5">
        <v>589851591771</v>
      </c>
      <c r="B13" s="118" t="s">
        <v>64</v>
      </c>
      <c r="C13">
        <v>180752.44</v>
      </c>
      <c r="D13">
        <v>4023</v>
      </c>
      <c r="E13">
        <v>13583</v>
      </c>
      <c r="F13" s="11">
        <v>0.128395788853714</v>
      </c>
      <c r="G13" s="12">
        <v>103.64245412844</v>
      </c>
      <c r="H13">
        <v>1744</v>
      </c>
      <c r="K13" s="5">
        <v>589851591771</v>
      </c>
      <c r="L13" s="118" t="s">
        <v>64</v>
      </c>
      <c r="M13">
        <v>18659.27</v>
      </c>
      <c r="N13">
        <v>444</v>
      </c>
      <c r="O13">
        <v>2931</v>
      </c>
      <c r="P13" s="11">
        <v>0.13783691572842</v>
      </c>
      <c r="Q13" s="12">
        <v>46.1863118811881</v>
      </c>
      <c r="R13">
        <v>404</v>
      </c>
    </row>
    <row r="14" spans="1:18">
      <c r="A14" s="5">
        <v>592878213305</v>
      </c>
      <c r="B14" s="118" t="s">
        <v>353</v>
      </c>
      <c r="C14">
        <v>2417.29</v>
      </c>
      <c r="D14">
        <v>635</v>
      </c>
      <c r="E14">
        <v>2495</v>
      </c>
      <c r="F14" s="11">
        <v>0.22565130260521</v>
      </c>
      <c r="G14" s="12">
        <v>4.29358792184725</v>
      </c>
      <c r="H14">
        <v>563</v>
      </c>
      <c r="K14" s="5">
        <v>592878213305</v>
      </c>
      <c r="L14" s="118" t="s">
        <v>353</v>
      </c>
      <c r="M14">
        <v>5827.92</v>
      </c>
      <c r="N14">
        <v>1326</v>
      </c>
      <c r="O14">
        <v>5663</v>
      </c>
      <c r="P14" s="11">
        <v>0.159809288363058</v>
      </c>
      <c r="Q14" s="12">
        <v>6.43969060773481</v>
      </c>
      <c r="R14">
        <v>905</v>
      </c>
    </row>
    <row r="15" spans="1:18">
      <c r="A15" s="5">
        <v>592889713507</v>
      </c>
      <c r="B15" s="118" t="s">
        <v>70</v>
      </c>
      <c r="C15">
        <v>6028.57</v>
      </c>
      <c r="D15">
        <v>152</v>
      </c>
      <c r="E15">
        <v>840</v>
      </c>
      <c r="F15" s="11">
        <v>0.117857142857143</v>
      </c>
      <c r="G15" s="12">
        <v>60.8946464646465</v>
      </c>
      <c r="H15">
        <v>99</v>
      </c>
      <c r="K15" s="5">
        <v>592889713507</v>
      </c>
      <c r="L15" s="118" t="s">
        <v>70</v>
      </c>
      <c r="M15">
        <v>8454.03</v>
      </c>
      <c r="N15">
        <v>184</v>
      </c>
      <c r="O15">
        <v>5131</v>
      </c>
      <c r="P15" s="11">
        <v>0.0327421555252387</v>
      </c>
      <c r="Q15" s="12">
        <v>50.3216071428571</v>
      </c>
      <c r="R15">
        <v>168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43767.01</v>
      </c>
      <c r="D17">
        <v>28918</v>
      </c>
      <c r="E17">
        <v>65759</v>
      </c>
      <c r="F17" s="11">
        <v>0.356407487948418</v>
      </c>
      <c r="G17" s="12">
        <v>1.86743226522166</v>
      </c>
      <c r="H17">
        <v>23437</v>
      </c>
      <c r="K17" s="5">
        <v>17609936348</v>
      </c>
      <c r="L17" s="8" t="s">
        <v>344</v>
      </c>
      <c r="M17">
        <v>12038.9</v>
      </c>
      <c r="N17">
        <v>4510</v>
      </c>
      <c r="O17">
        <v>6412</v>
      </c>
      <c r="P17" s="11">
        <v>0.250155957579538</v>
      </c>
      <c r="Q17" s="12">
        <v>7.50554862842893</v>
      </c>
      <c r="R17">
        <v>1604</v>
      </c>
    </row>
    <row r="18" spans="1:18">
      <c r="A18" s="5">
        <v>17609980146</v>
      </c>
      <c r="B18" s="8" t="s">
        <v>288</v>
      </c>
      <c r="C18">
        <v>16806.28</v>
      </c>
      <c r="D18">
        <v>3201</v>
      </c>
      <c r="E18">
        <v>6823</v>
      </c>
      <c r="F18" s="11">
        <v>0.218232449069324</v>
      </c>
      <c r="G18" s="12">
        <v>11.2869576897246</v>
      </c>
      <c r="H18">
        <v>1489</v>
      </c>
      <c r="K18" s="5">
        <v>17609980146</v>
      </c>
      <c r="L18" s="8" t="s">
        <v>288</v>
      </c>
      <c r="M18">
        <v>15109.46</v>
      </c>
      <c r="N18">
        <v>3634</v>
      </c>
      <c r="O18">
        <v>10181</v>
      </c>
      <c r="P18" s="11">
        <v>0.246537668205481</v>
      </c>
      <c r="Q18" s="12">
        <v>6.01970517928287</v>
      </c>
      <c r="R18">
        <v>2510</v>
      </c>
    </row>
    <row r="19" spans="1:18">
      <c r="A19" s="5">
        <v>39829692578</v>
      </c>
      <c r="B19" s="8" t="s">
        <v>237</v>
      </c>
      <c r="C19">
        <v>37155.67</v>
      </c>
      <c r="D19">
        <v>4048</v>
      </c>
      <c r="E19">
        <v>6393</v>
      </c>
      <c r="F19" s="11">
        <v>0.2117941498514</v>
      </c>
      <c r="G19" s="12">
        <v>27.4414106351551</v>
      </c>
      <c r="H19">
        <v>1354</v>
      </c>
      <c r="K19" s="5">
        <v>39829692578</v>
      </c>
      <c r="L19" s="8" t="s">
        <v>237</v>
      </c>
      <c r="M19">
        <v>46897.45</v>
      </c>
      <c r="N19">
        <v>3984</v>
      </c>
      <c r="O19">
        <v>10954</v>
      </c>
      <c r="P19" s="11">
        <v>0.186415921124703</v>
      </c>
      <c r="Q19" s="12">
        <v>22.966429970617</v>
      </c>
      <c r="R19">
        <v>2042</v>
      </c>
    </row>
    <row r="20" spans="1:18">
      <c r="A20" s="5">
        <v>523138079161</v>
      </c>
      <c r="B20" s="8" t="s">
        <v>385</v>
      </c>
      <c r="C20">
        <v>9839.47</v>
      </c>
      <c r="D20">
        <v>1468</v>
      </c>
      <c r="E20">
        <v>3642</v>
      </c>
      <c r="F20" s="11">
        <v>0.186436024162548</v>
      </c>
      <c r="G20" s="12">
        <v>14.4911192930781</v>
      </c>
      <c r="H20">
        <v>679</v>
      </c>
      <c r="K20" s="5">
        <v>523138079161</v>
      </c>
      <c r="L20" s="8" t="s">
        <v>385</v>
      </c>
      <c r="M20">
        <v>5177.16</v>
      </c>
      <c r="N20">
        <v>791</v>
      </c>
      <c r="O20">
        <v>2281</v>
      </c>
      <c r="P20" s="11">
        <v>0.172292854011399</v>
      </c>
      <c r="Q20" s="12">
        <v>13.1734351145038</v>
      </c>
      <c r="R20">
        <v>393</v>
      </c>
    </row>
    <row r="21" spans="1:18">
      <c r="A21" s="5">
        <v>524754970729</v>
      </c>
      <c r="B21" s="8" t="s">
        <v>74</v>
      </c>
      <c r="C21">
        <v>11911.47</v>
      </c>
      <c r="D21">
        <v>333</v>
      </c>
      <c r="E21">
        <v>3533</v>
      </c>
      <c r="F21" s="11">
        <v>0.0546277950750071</v>
      </c>
      <c r="G21" s="12">
        <v>61.7174611398964</v>
      </c>
      <c r="H21">
        <v>193</v>
      </c>
      <c r="K21" s="5">
        <v>524754970729</v>
      </c>
      <c r="L21" s="8" t="s">
        <v>74</v>
      </c>
      <c r="M21">
        <v>18121.65</v>
      </c>
      <c r="N21">
        <v>471</v>
      </c>
      <c r="O21">
        <v>4944</v>
      </c>
      <c r="P21" s="11">
        <v>0.0637135922330097</v>
      </c>
      <c r="Q21" s="12">
        <v>57.5290476190476</v>
      </c>
      <c r="R21">
        <v>315</v>
      </c>
    </row>
    <row r="22" spans="1:18">
      <c r="A22" s="5">
        <v>527733589105</v>
      </c>
      <c r="B22" s="8" t="s">
        <v>231</v>
      </c>
      <c r="C22">
        <v>84934.53</v>
      </c>
      <c r="D22">
        <v>6785</v>
      </c>
      <c r="E22">
        <v>12157</v>
      </c>
      <c r="F22" s="11">
        <v>0.278193633297689</v>
      </c>
      <c r="G22" s="12">
        <v>25.1136989946777</v>
      </c>
      <c r="H22">
        <v>3382</v>
      </c>
      <c r="K22" s="5">
        <v>527733589105</v>
      </c>
      <c r="L22" s="8" t="s">
        <v>231</v>
      </c>
      <c r="M22">
        <v>64667.45</v>
      </c>
      <c r="N22">
        <v>4569</v>
      </c>
      <c r="O22">
        <v>10373</v>
      </c>
      <c r="P22" s="11">
        <v>0.296057071242649</v>
      </c>
      <c r="Q22" s="12">
        <v>21.0574568544448</v>
      </c>
      <c r="R22">
        <v>3071</v>
      </c>
    </row>
    <row r="23" spans="1:18">
      <c r="A23" s="5">
        <v>555904462655</v>
      </c>
      <c r="B23" s="8" t="s">
        <v>276</v>
      </c>
      <c r="C23">
        <v>27097.75</v>
      </c>
      <c r="D23">
        <v>2035</v>
      </c>
      <c r="E23">
        <v>4502</v>
      </c>
      <c r="F23" s="11">
        <v>0.250777432252332</v>
      </c>
      <c r="G23" s="12">
        <v>24.001550044287</v>
      </c>
      <c r="H23">
        <v>1129</v>
      </c>
      <c r="K23" s="5">
        <v>555904462655</v>
      </c>
      <c r="L23" s="8" t="s">
        <v>276</v>
      </c>
      <c r="M23">
        <v>12306.65</v>
      </c>
      <c r="N23">
        <v>858</v>
      </c>
      <c r="O23">
        <v>5111</v>
      </c>
      <c r="P23" s="11">
        <v>0.134415965564469</v>
      </c>
      <c r="Q23" s="12">
        <v>17.9136098981077</v>
      </c>
      <c r="R23">
        <v>687</v>
      </c>
    </row>
    <row r="24" spans="1:18">
      <c r="A24" s="5">
        <v>562674596108</v>
      </c>
      <c r="B24" s="8" t="s">
        <v>17</v>
      </c>
      <c r="C24">
        <v>40088.36</v>
      </c>
      <c r="D24">
        <v>1161</v>
      </c>
      <c r="E24">
        <v>2970</v>
      </c>
      <c r="F24" s="11">
        <v>0.224915824915825</v>
      </c>
      <c r="G24" s="12">
        <v>60.0125149700599</v>
      </c>
      <c r="H24">
        <v>668</v>
      </c>
      <c r="K24" s="5">
        <v>562674596108</v>
      </c>
      <c r="L24" s="8" t="s">
        <v>17</v>
      </c>
      <c r="M24">
        <v>54748.81</v>
      </c>
      <c r="N24">
        <v>1479</v>
      </c>
      <c r="O24">
        <v>7732</v>
      </c>
      <c r="P24" s="11">
        <v>0.134764614588722</v>
      </c>
      <c r="Q24" s="12">
        <v>52.5420441458733</v>
      </c>
      <c r="R24">
        <v>1042</v>
      </c>
    </row>
    <row r="25" spans="1:18">
      <c r="A25" s="5">
        <v>573035985548</v>
      </c>
      <c r="B25" s="8" t="s">
        <v>77</v>
      </c>
      <c r="C25">
        <v>193684.41</v>
      </c>
      <c r="D25">
        <v>5097</v>
      </c>
      <c r="E25">
        <v>12484</v>
      </c>
      <c r="F25" s="11">
        <v>0.257369432874079</v>
      </c>
      <c r="G25" s="12">
        <v>60.2814845938375</v>
      </c>
      <c r="H25">
        <v>3213</v>
      </c>
      <c r="K25" s="5">
        <v>573035985548</v>
      </c>
      <c r="L25" s="8" t="s">
        <v>77</v>
      </c>
      <c r="M25">
        <v>160969.17</v>
      </c>
      <c r="N25">
        <v>4443</v>
      </c>
      <c r="O25">
        <v>13048</v>
      </c>
      <c r="P25" s="11">
        <v>0.252988963825874</v>
      </c>
      <c r="Q25" s="12">
        <v>48.7637594668282</v>
      </c>
      <c r="R25">
        <v>3301</v>
      </c>
    </row>
    <row r="26" spans="1:18">
      <c r="A26" s="5">
        <v>574736366653</v>
      </c>
      <c r="B26" s="8" t="s">
        <v>544</v>
      </c>
      <c r="C26">
        <v>20616.54</v>
      </c>
      <c r="D26">
        <v>767</v>
      </c>
      <c r="E26">
        <v>1862</v>
      </c>
      <c r="F26" s="11">
        <v>0.240064446831364</v>
      </c>
      <c r="G26" s="12">
        <v>46.1220134228188</v>
      </c>
      <c r="H26">
        <v>447</v>
      </c>
      <c r="K26" s="5">
        <v>574736366653</v>
      </c>
      <c r="L26" s="8" t="s">
        <v>544</v>
      </c>
      <c r="M26">
        <v>550.11</v>
      </c>
      <c r="N26">
        <v>20</v>
      </c>
      <c r="O26">
        <v>103</v>
      </c>
      <c r="P26" s="11">
        <v>0.145631067961165</v>
      </c>
      <c r="Q26" s="12">
        <v>36.674</v>
      </c>
      <c r="R26">
        <v>15</v>
      </c>
    </row>
    <row r="27" spans="1:18">
      <c r="A27" s="5">
        <v>574838039203</v>
      </c>
      <c r="B27" s="8" t="s">
        <v>441</v>
      </c>
      <c r="C27">
        <v>1978.86</v>
      </c>
      <c r="D27">
        <v>82</v>
      </c>
      <c r="E27">
        <v>370</v>
      </c>
      <c r="F27" s="11">
        <v>0.140540540540541</v>
      </c>
      <c r="G27" s="12">
        <v>38.055</v>
      </c>
      <c r="H27">
        <v>52</v>
      </c>
      <c r="K27" s="5">
        <v>574838039203</v>
      </c>
      <c r="L27" s="8" t="s">
        <v>441</v>
      </c>
      <c r="M27">
        <v>2988.82</v>
      </c>
      <c r="N27">
        <v>117</v>
      </c>
      <c r="O27">
        <v>345</v>
      </c>
      <c r="P27" s="11">
        <v>0.147826086956522</v>
      </c>
      <c r="Q27" s="12">
        <v>58.6043137254902</v>
      </c>
      <c r="R27">
        <v>51</v>
      </c>
    </row>
    <row r="28" spans="1:18">
      <c r="A28" s="5">
        <v>581521081842</v>
      </c>
      <c r="B28" s="8" t="s">
        <v>221</v>
      </c>
      <c r="C28">
        <v>235349.84</v>
      </c>
      <c r="D28">
        <v>12254</v>
      </c>
      <c r="E28">
        <v>27590</v>
      </c>
      <c r="F28" s="11">
        <v>0.4014135556361</v>
      </c>
      <c r="G28" s="12">
        <v>21.2505498871332</v>
      </c>
      <c r="H28">
        <v>11075</v>
      </c>
      <c r="K28" s="5">
        <v>581521081842</v>
      </c>
      <c r="L28" s="8" t="s">
        <v>221</v>
      </c>
      <c r="M28">
        <v>80551.78</v>
      </c>
      <c r="N28">
        <v>2973</v>
      </c>
      <c r="O28">
        <v>14044</v>
      </c>
      <c r="P28" s="11">
        <v>0.158929080034178</v>
      </c>
      <c r="Q28" s="12">
        <v>36.0895071684588</v>
      </c>
      <c r="R28">
        <v>2232</v>
      </c>
    </row>
    <row r="29" spans="1:18">
      <c r="A29" s="5">
        <v>592501952315</v>
      </c>
      <c r="B29" s="8" t="s">
        <v>305</v>
      </c>
      <c r="C29">
        <v>18338.13</v>
      </c>
      <c r="D29">
        <v>1651</v>
      </c>
      <c r="E29">
        <v>5217</v>
      </c>
      <c r="F29" s="11">
        <v>0.188614146060955</v>
      </c>
      <c r="G29" s="12">
        <v>18.6363109756098</v>
      </c>
      <c r="H29">
        <v>984</v>
      </c>
      <c r="K29" s="5">
        <v>592501952315</v>
      </c>
      <c r="L29" s="8" t="s">
        <v>305</v>
      </c>
      <c r="M29">
        <v>26437.06</v>
      </c>
      <c r="N29">
        <v>2721</v>
      </c>
      <c r="O29">
        <v>8900</v>
      </c>
      <c r="P29" s="11">
        <v>0.219213483146067</v>
      </c>
      <c r="Q29" s="12">
        <v>13.5505176832394</v>
      </c>
      <c r="R29">
        <v>1951</v>
      </c>
    </row>
    <row r="30" spans="1:18">
      <c r="A30" s="5">
        <v>592505020153</v>
      </c>
      <c r="B30" s="8" t="s">
        <v>314</v>
      </c>
      <c r="C30">
        <v>37360.66</v>
      </c>
      <c r="D30">
        <v>4455</v>
      </c>
      <c r="E30">
        <v>6595</v>
      </c>
      <c r="F30" s="11">
        <v>0.318119787717968</v>
      </c>
      <c r="G30" s="12">
        <v>17.8077502383222</v>
      </c>
      <c r="H30">
        <v>2098</v>
      </c>
      <c r="K30" s="5">
        <v>592505020153</v>
      </c>
      <c r="L30" s="8" t="s">
        <v>314</v>
      </c>
      <c r="M30">
        <v>17915.01</v>
      </c>
      <c r="N30">
        <v>2132</v>
      </c>
      <c r="O30">
        <v>5758</v>
      </c>
      <c r="P30" s="11">
        <v>0.199548454324418</v>
      </c>
      <c r="Q30" s="12">
        <v>15.5918276762402</v>
      </c>
      <c r="R30">
        <v>1149</v>
      </c>
    </row>
    <row r="31" spans="1:18">
      <c r="A31" s="5">
        <v>592722485900</v>
      </c>
      <c r="B31" s="8" t="s">
        <v>338</v>
      </c>
      <c r="C31">
        <v>24488.51</v>
      </c>
      <c r="D31">
        <v>2912</v>
      </c>
      <c r="E31">
        <v>4713</v>
      </c>
      <c r="F31" s="11">
        <v>0.281773817101634</v>
      </c>
      <c r="G31" s="12">
        <v>18.4401430722892</v>
      </c>
      <c r="H31">
        <v>1328</v>
      </c>
      <c r="K31" s="5">
        <v>592722485900</v>
      </c>
      <c r="L31" s="8" t="s">
        <v>338</v>
      </c>
      <c r="M31">
        <v>17157.05</v>
      </c>
      <c r="N31">
        <v>1765</v>
      </c>
      <c r="O31">
        <v>9672</v>
      </c>
      <c r="P31" s="11">
        <v>0.160463192721257</v>
      </c>
      <c r="Q31" s="12">
        <v>11.054800257732</v>
      </c>
      <c r="R31">
        <v>1552</v>
      </c>
    </row>
    <row r="32" spans="1:18">
      <c r="A32" s="5">
        <v>596986065929</v>
      </c>
      <c r="B32" s="8" t="s">
        <v>19</v>
      </c>
      <c r="C32">
        <v>15640.79</v>
      </c>
      <c r="D32">
        <v>492</v>
      </c>
      <c r="E32">
        <v>2154</v>
      </c>
      <c r="F32" s="11">
        <v>0.129990714948932</v>
      </c>
      <c r="G32" s="12">
        <v>55.8599642857143</v>
      </c>
      <c r="H32">
        <v>280</v>
      </c>
      <c r="K32" s="5">
        <v>596986065929</v>
      </c>
      <c r="L32" s="8" t="s">
        <v>19</v>
      </c>
      <c r="M32">
        <v>12835.8</v>
      </c>
      <c r="N32">
        <v>363</v>
      </c>
      <c r="O32">
        <v>3005</v>
      </c>
      <c r="P32" s="11">
        <v>0.10216306156406</v>
      </c>
      <c r="Q32" s="12">
        <v>41.8104234527687</v>
      </c>
      <c r="R32">
        <v>307</v>
      </c>
    </row>
    <row r="33" spans="1:18">
      <c r="A33" s="5">
        <v>611461391391</v>
      </c>
      <c r="B33" s="8" t="s">
        <v>545</v>
      </c>
      <c r="C33">
        <v>2526.4</v>
      </c>
      <c r="D33">
        <v>86</v>
      </c>
      <c r="E33">
        <v>1088</v>
      </c>
      <c r="F33" s="11">
        <v>0.0358455882352941</v>
      </c>
      <c r="G33" s="12">
        <v>64.7794871794872</v>
      </c>
      <c r="H33">
        <v>39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5">
        <v>627410507881</v>
      </c>
      <c r="B34" s="8" t="s">
        <v>546</v>
      </c>
      <c r="C34">
        <v>2461.88</v>
      </c>
      <c r="D34">
        <v>326</v>
      </c>
      <c r="E34">
        <v>746</v>
      </c>
      <c r="F34" s="11">
        <v>0.202412868632708</v>
      </c>
      <c r="G34" s="12">
        <v>16.3038410596027</v>
      </c>
      <c r="H34">
        <v>151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s="5">
        <v>627413079207</v>
      </c>
      <c r="B35" s="8" t="s">
        <v>547</v>
      </c>
      <c r="C35">
        <v>18942.39</v>
      </c>
      <c r="D35">
        <v>735</v>
      </c>
      <c r="E35">
        <v>2285</v>
      </c>
      <c r="F35" s="11">
        <v>0.159737417943107</v>
      </c>
      <c r="G35" s="12">
        <v>51.8969589041096</v>
      </c>
      <c r="H35">
        <v>365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s="5">
        <v>569909827792</v>
      </c>
      <c r="B36" s="118" t="s">
        <v>62</v>
      </c>
      <c r="C36">
        <v>24170.6</v>
      </c>
      <c r="D36">
        <v>628</v>
      </c>
      <c r="E36">
        <v>4095</v>
      </c>
      <c r="F36" s="11">
        <v>0.073992673992674</v>
      </c>
      <c r="G36" s="12">
        <v>79.7709570957096</v>
      </c>
      <c r="H36">
        <v>303</v>
      </c>
      <c r="K36" s="5">
        <v>569909827792</v>
      </c>
      <c r="L36" s="118" t="s">
        <v>62</v>
      </c>
      <c r="M36">
        <v>32671.52</v>
      </c>
      <c r="N36">
        <v>690</v>
      </c>
      <c r="O36">
        <v>4259</v>
      </c>
      <c r="P36" s="11">
        <v>0.0821789152383189</v>
      </c>
      <c r="Q36" s="12">
        <v>93.3472</v>
      </c>
      <c r="R36">
        <v>350</v>
      </c>
    </row>
    <row r="37" spans="1:18">
      <c r="A37" s="5">
        <v>570361375952</v>
      </c>
      <c r="B37" s="118" t="s">
        <v>342</v>
      </c>
      <c r="C37">
        <v>4847.8</v>
      </c>
      <c r="D37">
        <v>118</v>
      </c>
      <c r="E37">
        <v>758</v>
      </c>
      <c r="F37" s="11">
        <v>0.0976253298153034</v>
      </c>
      <c r="G37" s="12">
        <v>65.5108108108108</v>
      </c>
      <c r="H37">
        <v>74</v>
      </c>
      <c r="K37" s="5">
        <v>570361375952</v>
      </c>
      <c r="L37" s="118" t="s">
        <v>342</v>
      </c>
      <c r="M37">
        <v>19155.57</v>
      </c>
      <c r="N37">
        <v>437</v>
      </c>
      <c r="O37">
        <v>3265</v>
      </c>
      <c r="P37" s="11">
        <v>0.10750382848392</v>
      </c>
      <c r="Q37" s="12">
        <v>54.5742735042735</v>
      </c>
      <c r="R37">
        <v>351</v>
      </c>
    </row>
  </sheetData>
  <pageMargins left="0.75" right="0.75" top="1" bottom="1" header="0.5" footer="0.5"/>
  <pageSetup paperSize="9" orientation="portrait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0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0" customWidth="1"/>
    <col min="3" max="3" width="11.7777777777778"/>
    <col min="13" max="13" width="14.1111111111111" customWidth="1"/>
    <col min="15" max="15" width="11.7777777777778"/>
    <col min="18" max="19" width="12.8888888888889"/>
  </cols>
  <sheetData>
    <row r="1" spans="1:20">
      <c r="A1" s="16" t="s">
        <v>109</v>
      </c>
      <c r="B1" s="16" t="s">
        <v>584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L1" t="s">
        <v>539</v>
      </c>
      <c r="M1" s="16" t="s">
        <v>109</v>
      </c>
      <c r="N1" s="16" t="s">
        <v>584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</row>
    <row r="2" spans="1:20">
      <c r="A2" s="124">
        <v>537752882633</v>
      </c>
      <c r="B2" s="108" t="s">
        <v>34</v>
      </c>
      <c r="C2" s="108">
        <v>1579202.07</v>
      </c>
      <c r="D2" s="108">
        <v>30974</v>
      </c>
      <c r="E2" s="108">
        <v>117273</v>
      </c>
      <c r="F2" s="109">
        <v>0.152643831060858</v>
      </c>
      <c r="G2" s="110">
        <v>88.2186509133568</v>
      </c>
      <c r="H2" s="108">
        <v>17901</v>
      </c>
      <c r="M2" s="124">
        <v>537752882633</v>
      </c>
      <c r="N2" s="108" t="s">
        <v>34</v>
      </c>
      <c r="O2">
        <v>2197759.01</v>
      </c>
      <c r="P2">
        <v>45023</v>
      </c>
      <c r="Q2">
        <v>165412</v>
      </c>
      <c r="R2" s="11">
        <v>0.143224191715232</v>
      </c>
      <c r="S2" s="12">
        <v>92.7676759106834</v>
      </c>
      <c r="T2">
        <v>23691</v>
      </c>
    </row>
    <row r="3" spans="1:20">
      <c r="A3" s="124">
        <v>41141176393</v>
      </c>
      <c r="B3" s="108" t="s">
        <v>35</v>
      </c>
      <c r="C3" s="108">
        <v>980077.47</v>
      </c>
      <c r="D3" s="108">
        <v>19632</v>
      </c>
      <c r="E3" s="108">
        <v>63998</v>
      </c>
      <c r="F3" s="109">
        <v>0.187037094909216</v>
      </c>
      <c r="G3" s="110">
        <v>81.8778170426065</v>
      </c>
      <c r="H3" s="108">
        <v>11970</v>
      </c>
      <c r="M3" s="124">
        <v>41141176393</v>
      </c>
      <c r="N3" s="108" t="s">
        <v>35</v>
      </c>
      <c r="O3">
        <v>1022386.49</v>
      </c>
      <c r="P3">
        <v>21612</v>
      </c>
      <c r="Q3">
        <v>63210</v>
      </c>
      <c r="R3" s="11">
        <v>0.191931656383484</v>
      </c>
      <c r="S3" s="12">
        <v>84.2718834487306</v>
      </c>
      <c r="T3">
        <v>12132</v>
      </c>
    </row>
    <row r="4" spans="1:20">
      <c r="A4" s="124">
        <v>587516703876</v>
      </c>
      <c r="B4" s="108" t="s">
        <v>40</v>
      </c>
      <c r="C4" s="108">
        <v>734489.27</v>
      </c>
      <c r="D4" s="108">
        <v>21331</v>
      </c>
      <c r="E4" s="108">
        <v>55898</v>
      </c>
      <c r="F4" s="109">
        <v>0.142688468281513</v>
      </c>
      <c r="G4" s="110">
        <v>92.0874210130391</v>
      </c>
      <c r="H4" s="108">
        <v>7976</v>
      </c>
      <c r="M4" s="124">
        <v>587516703876</v>
      </c>
      <c r="N4" s="108" t="s">
        <v>40</v>
      </c>
      <c r="O4">
        <v>824442.14</v>
      </c>
      <c r="P4">
        <v>22384</v>
      </c>
      <c r="Q4">
        <v>67564</v>
      </c>
      <c r="R4" s="11">
        <v>0.149384287490379</v>
      </c>
      <c r="S4" s="12">
        <v>81.6845477063311</v>
      </c>
      <c r="T4">
        <v>10093</v>
      </c>
    </row>
    <row r="5" spans="1:20">
      <c r="A5" s="124">
        <v>564587383224</v>
      </c>
      <c r="B5" s="108" t="s">
        <v>33</v>
      </c>
      <c r="C5" s="108">
        <v>602542.36</v>
      </c>
      <c r="D5" s="108">
        <v>11613</v>
      </c>
      <c r="E5" s="108">
        <v>37380</v>
      </c>
      <c r="F5" s="109">
        <v>0.184911717495987</v>
      </c>
      <c r="G5" s="110">
        <v>87.1733738425926</v>
      </c>
      <c r="H5" s="108">
        <v>6912</v>
      </c>
      <c r="M5" s="124">
        <v>564587383224</v>
      </c>
      <c r="N5" s="108" t="s">
        <v>33</v>
      </c>
      <c r="O5">
        <v>875761.41</v>
      </c>
      <c r="P5">
        <v>18087</v>
      </c>
      <c r="Q5">
        <v>47154</v>
      </c>
      <c r="R5" s="11">
        <v>0.204182041820418</v>
      </c>
      <c r="S5" s="12">
        <v>90.9598473203157</v>
      </c>
      <c r="T5">
        <v>9628</v>
      </c>
    </row>
    <row r="6" spans="1:20">
      <c r="A6" s="124">
        <v>602881179663</v>
      </c>
      <c r="B6" s="108" t="s">
        <v>69</v>
      </c>
      <c r="C6" s="108">
        <v>528983.52</v>
      </c>
      <c r="D6" s="108">
        <v>15831</v>
      </c>
      <c r="E6" s="108">
        <v>32481</v>
      </c>
      <c r="F6" s="109">
        <v>0.241217942797328</v>
      </c>
      <c r="G6" s="110">
        <v>67.5154460753031</v>
      </c>
      <c r="H6" s="108">
        <v>7835</v>
      </c>
      <c r="M6" s="124">
        <v>602881179663</v>
      </c>
      <c r="N6" s="108" t="s">
        <v>69</v>
      </c>
      <c r="O6">
        <v>368039.38</v>
      </c>
      <c r="P6">
        <v>7319</v>
      </c>
      <c r="Q6">
        <v>16586</v>
      </c>
      <c r="R6" s="11">
        <v>0.095381647172314</v>
      </c>
      <c r="S6" s="12">
        <v>232.64183312263</v>
      </c>
      <c r="T6">
        <v>1582</v>
      </c>
    </row>
    <row r="7" spans="1:8">
      <c r="A7" s="124">
        <v>39290708556</v>
      </c>
      <c r="B7" s="108" t="s">
        <v>37</v>
      </c>
      <c r="C7" s="108">
        <v>489464.03</v>
      </c>
      <c r="D7" s="108">
        <v>6825</v>
      </c>
      <c r="E7" s="108">
        <v>32281</v>
      </c>
      <c r="F7" s="109">
        <v>0.138502524704935</v>
      </c>
      <c r="G7" s="110">
        <v>109.475291881011</v>
      </c>
      <c r="H7" s="108">
        <v>4471</v>
      </c>
    </row>
    <row r="8" ht="15.6" spans="1:21">
      <c r="A8" s="124">
        <v>574308070162</v>
      </c>
      <c r="B8" s="108" t="s">
        <v>38</v>
      </c>
      <c r="C8" s="108">
        <v>330259.81</v>
      </c>
      <c r="D8" s="108">
        <v>8630</v>
      </c>
      <c r="E8" s="108">
        <v>32104</v>
      </c>
      <c r="F8" s="109">
        <v>0.129360827311238</v>
      </c>
      <c r="G8" s="110">
        <v>79.5231904647243</v>
      </c>
      <c r="H8" s="108">
        <v>4153</v>
      </c>
      <c r="L8" t="s">
        <v>534</v>
      </c>
      <c r="M8" s="16" t="s">
        <v>109</v>
      </c>
      <c r="N8" s="16" t="s">
        <v>584</v>
      </c>
      <c r="O8" s="116" t="s">
        <v>586</v>
      </c>
      <c r="P8" s="9" t="s">
        <v>1</v>
      </c>
      <c r="Q8" s="9" t="s">
        <v>2</v>
      </c>
      <c r="R8" s="9" t="s">
        <v>3</v>
      </c>
      <c r="S8" s="9" t="s">
        <v>516</v>
      </c>
      <c r="T8" s="9" t="s">
        <v>517</v>
      </c>
      <c r="U8" s="9" t="s">
        <v>518</v>
      </c>
    </row>
    <row r="9" spans="1:21">
      <c r="A9" s="124">
        <v>538263950177</v>
      </c>
      <c r="B9" s="108" t="s">
        <v>104</v>
      </c>
      <c r="C9" s="108">
        <v>302086.96</v>
      </c>
      <c r="D9" s="108">
        <v>2188</v>
      </c>
      <c r="E9" s="108">
        <v>13417</v>
      </c>
      <c r="F9" s="109">
        <v>0.147275844078408</v>
      </c>
      <c r="G9" s="110">
        <v>152.878016194332</v>
      </c>
      <c r="H9" s="108">
        <v>1976</v>
      </c>
      <c r="M9" s="10">
        <v>564587383224</v>
      </c>
      <c r="N9" t="s">
        <v>33</v>
      </c>
      <c r="P9">
        <v>740678.84</v>
      </c>
      <c r="Q9">
        <v>14251</v>
      </c>
      <c r="R9">
        <v>54954</v>
      </c>
      <c r="S9" s="11">
        <v>0.159806383520763</v>
      </c>
      <c r="T9" s="12">
        <v>84.3405647916192</v>
      </c>
      <c r="U9">
        <v>8782</v>
      </c>
    </row>
    <row r="10" spans="1:21">
      <c r="A10" s="124">
        <v>554877274741</v>
      </c>
      <c r="B10" s="108" t="s">
        <v>6</v>
      </c>
      <c r="C10" s="108">
        <v>301007.63</v>
      </c>
      <c r="D10" s="108">
        <v>6601</v>
      </c>
      <c r="E10" s="108">
        <v>19013</v>
      </c>
      <c r="F10" s="109">
        <v>0.156366696470836</v>
      </c>
      <c r="G10" s="110">
        <v>101.247100571813</v>
      </c>
      <c r="H10" s="108">
        <v>2973</v>
      </c>
      <c r="M10" s="10">
        <v>574308070162</v>
      </c>
      <c r="N10" t="s">
        <v>38</v>
      </c>
      <c r="P10">
        <v>348145.89</v>
      </c>
      <c r="Q10">
        <v>9146</v>
      </c>
      <c r="R10">
        <v>44708</v>
      </c>
      <c r="S10" s="11">
        <v>0.0955086338015568</v>
      </c>
      <c r="T10" s="12">
        <v>81.5329953161593</v>
      </c>
      <c r="U10">
        <v>4270</v>
      </c>
    </row>
    <row r="11" spans="1:21">
      <c r="A11" s="124">
        <v>520538406051</v>
      </c>
      <c r="B11" s="108" t="s">
        <v>25</v>
      </c>
      <c r="C11" s="108">
        <v>183161.84</v>
      </c>
      <c r="D11" s="108">
        <v>3011</v>
      </c>
      <c r="E11" s="108">
        <v>11260</v>
      </c>
      <c r="F11" s="109">
        <v>0.164209591474245</v>
      </c>
      <c r="G11" s="110">
        <v>99.0599459167117</v>
      </c>
      <c r="H11" s="108">
        <v>1849</v>
      </c>
      <c r="M11" s="10">
        <v>537752882633</v>
      </c>
      <c r="N11" t="s">
        <v>34</v>
      </c>
      <c r="P11">
        <v>1718035.48</v>
      </c>
      <c r="Q11">
        <v>35834</v>
      </c>
      <c r="R11">
        <v>156957</v>
      </c>
      <c r="S11" s="11">
        <v>0.118714042699593</v>
      </c>
      <c r="T11" s="12">
        <v>92.2039113400955</v>
      </c>
      <c r="U11">
        <v>18633</v>
      </c>
    </row>
    <row r="12" spans="1:21">
      <c r="A12" s="124">
        <v>40611478319</v>
      </c>
      <c r="B12" s="108" t="s">
        <v>45</v>
      </c>
      <c r="C12" s="108">
        <v>168806.89</v>
      </c>
      <c r="D12" s="108">
        <v>2380</v>
      </c>
      <c r="E12" s="108">
        <v>10258</v>
      </c>
      <c r="F12" s="109">
        <v>0.131799571066485</v>
      </c>
      <c r="G12" s="110">
        <v>124.857167159763</v>
      </c>
      <c r="H12" s="108">
        <v>1352</v>
      </c>
      <c r="M12" s="10">
        <v>41141176393</v>
      </c>
      <c r="N12" t="s">
        <v>35</v>
      </c>
      <c r="P12">
        <v>1307924.73</v>
      </c>
      <c r="Q12">
        <v>26899</v>
      </c>
      <c r="R12">
        <v>99206</v>
      </c>
      <c r="S12" s="11">
        <v>0.167782190593311</v>
      </c>
      <c r="T12" s="12">
        <v>78.5776347251427</v>
      </c>
      <c r="U12">
        <v>16645</v>
      </c>
    </row>
    <row r="13" spans="1:21">
      <c r="A13" s="124">
        <v>587015100676</v>
      </c>
      <c r="B13" s="108" t="s">
        <v>4</v>
      </c>
      <c r="C13" s="108">
        <v>134643.24</v>
      </c>
      <c r="D13" s="108">
        <v>3467</v>
      </c>
      <c r="E13" s="108">
        <v>13108</v>
      </c>
      <c r="F13" s="109">
        <v>0.138083613060726</v>
      </c>
      <c r="G13" s="110">
        <v>74.3885303867403</v>
      </c>
      <c r="H13" s="108">
        <v>1810</v>
      </c>
      <c r="M13" s="10">
        <v>39290708556</v>
      </c>
      <c r="N13" t="s">
        <v>37</v>
      </c>
      <c r="P13">
        <v>614302.46</v>
      </c>
      <c r="Q13">
        <v>9022</v>
      </c>
      <c r="R13">
        <v>44127</v>
      </c>
      <c r="S13" s="11">
        <v>0.12973916196433</v>
      </c>
      <c r="T13" s="12">
        <v>107.301739737991</v>
      </c>
      <c r="U13">
        <v>5725</v>
      </c>
    </row>
    <row r="14" spans="1:21">
      <c r="A14" s="124">
        <v>589851591771</v>
      </c>
      <c r="B14" s="108" t="s">
        <v>64</v>
      </c>
      <c r="C14" s="108">
        <v>128426.13</v>
      </c>
      <c r="D14" s="108">
        <v>2821</v>
      </c>
      <c r="E14" s="108">
        <v>8131</v>
      </c>
      <c r="F14" s="109">
        <v>0.154839503136146</v>
      </c>
      <c r="G14" s="110">
        <v>102.006457505957</v>
      </c>
      <c r="H14" s="108">
        <v>1259</v>
      </c>
      <c r="M14" s="10">
        <v>554877274741</v>
      </c>
      <c r="N14" t="s">
        <v>6</v>
      </c>
      <c r="P14">
        <v>269668.53</v>
      </c>
      <c r="Q14">
        <v>5712</v>
      </c>
      <c r="R14">
        <v>43055</v>
      </c>
      <c r="S14" s="11">
        <v>0.0689118569271862</v>
      </c>
      <c r="T14" s="12">
        <v>90.889292214358</v>
      </c>
      <c r="U14">
        <v>2967</v>
      </c>
    </row>
    <row r="15" spans="1:21">
      <c r="A15" s="124">
        <v>598898432532</v>
      </c>
      <c r="B15" s="108" t="s">
        <v>41</v>
      </c>
      <c r="C15" s="108">
        <v>127113.8</v>
      </c>
      <c r="D15" s="108">
        <v>2200</v>
      </c>
      <c r="E15" s="108">
        <v>18230</v>
      </c>
      <c r="F15" s="109">
        <v>0.0670872188699945</v>
      </c>
      <c r="G15" s="110">
        <v>103.936058871627</v>
      </c>
      <c r="H15" s="108">
        <v>1223</v>
      </c>
      <c r="M15" s="10">
        <v>520538406051</v>
      </c>
      <c r="N15" t="s">
        <v>25</v>
      </c>
      <c r="P15">
        <v>284735.11</v>
      </c>
      <c r="Q15">
        <v>5151</v>
      </c>
      <c r="R15">
        <v>21578</v>
      </c>
      <c r="S15" s="11">
        <v>0.127815367503939</v>
      </c>
      <c r="T15" s="12">
        <v>103.23970630892</v>
      </c>
      <c r="U15">
        <v>2758</v>
      </c>
    </row>
    <row r="16" spans="1:21">
      <c r="A16" s="124">
        <v>539325022308</v>
      </c>
      <c r="B16" s="108" t="s">
        <v>46</v>
      </c>
      <c r="C16" s="108">
        <v>110507.53</v>
      </c>
      <c r="D16" s="108">
        <v>1539</v>
      </c>
      <c r="E16" s="108">
        <v>7512</v>
      </c>
      <c r="F16" s="109">
        <v>0.156416400425985</v>
      </c>
      <c r="G16" s="110">
        <v>94.0489617021277</v>
      </c>
      <c r="H16" s="108">
        <v>1175</v>
      </c>
      <c r="M16" s="10">
        <v>587015100676</v>
      </c>
      <c r="N16" t="s">
        <v>4</v>
      </c>
      <c r="P16">
        <v>179116.26</v>
      </c>
      <c r="Q16">
        <v>4567</v>
      </c>
      <c r="R16">
        <v>17291</v>
      </c>
      <c r="S16" s="11">
        <v>0.144583887571569</v>
      </c>
      <c r="T16" s="12">
        <v>71.646504</v>
      </c>
      <c r="U16">
        <v>2500</v>
      </c>
    </row>
    <row r="17" spans="1:21">
      <c r="A17" s="124">
        <v>574520036128</v>
      </c>
      <c r="B17" s="108" t="s">
        <v>91</v>
      </c>
      <c r="C17" s="108">
        <v>108013.69</v>
      </c>
      <c r="D17" s="108">
        <v>2827</v>
      </c>
      <c r="E17" s="108">
        <v>9120</v>
      </c>
      <c r="F17" s="109">
        <v>0.193311403508772</v>
      </c>
      <c r="G17" s="110">
        <v>61.2669824163358</v>
      </c>
      <c r="H17" s="108">
        <v>1763</v>
      </c>
      <c r="M17" s="10">
        <v>42759737847</v>
      </c>
      <c r="N17" t="s">
        <v>39</v>
      </c>
      <c r="P17">
        <v>159029.09</v>
      </c>
      <c r="Q17">
        <v>2772</v>
      </c>
      <c r="R17">
        <v>11351</v>
      </c>
      <c r="S17" s="11">
        <v>0.142630605233019</v>
      </c>
      <c r="T17" s="12">
        <v>98.2267387276096</v>
      </c>
      <c r="U17">
        <v>1619</v>
      </c>
    </row>
    <row r="18" spans="1:21">
      <c r="A18" s="124">
        <v>539854510916</v>
      </c>
      <c r="B18" s="108" t="s">
        <v>44</v>
      </c>
      <c r="C18" s="108">
        <v>107353.99</v>
      </c>
      <c r="D18" s="108">
        <v>2216</v>
      </c>
      <c r="E18" s="108">
        <v>6661</v>
      </c>
      <c r="F18" s="109">
        <v>0.171445728869539</v>
      </c>
      <c r="G18" s="110">
        <v>94.0052451838879</v>
      </c>
      <c r="H18" s="108">
        <v>1142</v>
      </c>
      <c r="M18" s="10">
        <v>587516703876</v>
      </c>
      <c r="N18" t="s">
        <v>40</v>
      </c>
      <c r="P18">
        <v>260158.73</v>
      </c>
      <c r="Q18">
        <v>6104</v>
      </c>
      <c r="R18">
        <v>35481</v>
      </c>
      <c r="S18" s="11">
        <v>0.0992362109297934</v>
      </c>
      <c r="T18" s="12">
        <v>73.887739278614</v>
      </c>
      <c r="U18">
        <v>3521</v>
      </c>
    </row>
    <row r="19" spans="1:21">
      <c r="A19" s="124">
        <v>538349196723</v>
      </c>
      <c r="B19" s="108" t="s">
        <v>89</v>
      </c>
      <c r="C19" s="108">
        <v>100682.33</v>
      </c>
      <c r="D19" s="108">
        <v>759</v>
      </c>
      <c r="E19" s="108">
        <v>3447</v>
      </c>
      <c r="F19" s="109">
        <v>0.184218160719466</v>
      </c>
      <c r="G19" s="110">
        <v>158.554850393701</v>
      </c>
      <c r="H19" s="108">
        <v>635</v>
      </c>
      <c r="M19" s="10">
        <v>40611478319</v>
      </c>
      <c r="N19" t="s">
        <v>45</v>
      </c>
      <c r="P19">
        <v>182195.11</v>
      </c>
      <c r="Q19">
        <v>2650</v>
      </c>
      <c r="R19">
        <v>12698</v>
      </c>
      <c r="S19" s="11">
        <v>0.123247755552055</v>
      </c>
      <c r="T19" s="12">
        <v>116.418600638978</v>
      </c>
      <c r="U19">
        <v>1565</v>
      </c>
    </row>
    <row r="20" spans="1:21">
      <c r="A20" s="124">
        <v>573035985548</v>
      </c>
      <c r="B20" s="108" t="s">
        <v>77</v>
      </c>
      <c r="C20" s="108">
        <v>100548.27</v>
      </c>
      <c r="D20" s="108">
        <v>2642</v>
      </c>
      <c r="E20" s="108">
        <v>6750</v>
      </c>
      <c r="F20" s="109">
        <v>0.252592592592593</v>
      </c>
      <c r="G20" s="110">
        <v>58.9725923753666</v>
      </c>
      <c r="H20" s="108">
        <v>1705</v>
      </c>
      <c r="M20" s="10">
        <v>598898432532</v>
      </c>
      <c r="N20" t="s">
        <v>41</v>
      </c>
      <c r="P20">
        <v>213478.44</v>
      </c>
      <c r="Q20">
        <v>3854</v>
      </c>
      <c r="R20">
        <v>28643</v>
      </c>
      <c r="S20" s="11">
        <v>0.0732465174737283</v>
      </c>
      <c r="T20" s="12">
        <v>101.753307912297</v>
      </c>
      <c r="U20">
        <v>2098</v>
      </c>
    </row>
    <row r="21" spans="1:21">
      <c r="A21" s="124">
        <v>555055329886</v>
      </c>
      <c r="B21" s="108" t="s">
        <v>42</v>
      </c>
      <c r="C21" s="108">
        <v>87879.64</v>
      </c>
      <c r="D21" s="108">
        <v>1918</v>
      </c>
      <c r="E21" s="108">
        <v>6706</v>
      </c>
      <c r="F21" s="109">
        <v>0.143006263048017</v>
      </c>
      <c r="G21" s="110">
        <v>91.6367466110532</v>
      </c>
      <c r="H21" s="108">
        <v>959</v>
      </c>
      <c r="M21" s="10">
        <v>555055329886</v>
      </c>
      <c r="N21" t="s">
        <v>42</v>
      </c>
      <c r="P21">
        <v>149144.2</v>
      </c>
      <c r="Q21">
        <v>3059</v>
      </c>
      <c r="R21">
        <v>23041</v>
      </c>
      <c r="S21" s="11">
        <v>0.088234017620763</v>
      </c>
      <c r="T21" s="12">
        <v>73.3616330545991</v>
      </c>
      <c r="U21">
        <v>2033</v>
      </c>
    </row>
    <row r="22" spans="1:21">
      <c r="A22" s="124">
        <v>577184412748</v>
      </c>
      <c r="B22" s="108" t="s">
        <v>11</v>
      </c>
      <c r="C22" s="108">
        <v>77072.81</v>
      </c>
      <c r="D22" s="108">
        <v>2354</v>
      </c>
      <c r="E22" s="108">
        <v>8566</v>
      </c>
      <c r="F22" s="109">
        <v>0.150245155265001</v>
      </c>
      <c r="G22" s="110">
        <v>59.8856332556333</v>
      </c>
      <c r="H22" s="108">
        <v>1287</v>
      </c>
      <c r="M22" s="10">
        <v>521804256985</v>
      </c>
      <c r="N22" t="s">
        <v>43</v>
      </c>
      <c r="P22">
        <v>204978.24</v>
      </c>
      <c r="Q22">
        <v>4059</v>
      </c>
      <c r="R22">
        <v>20577</v>
      </c>
      <c r="S22" s="11">
        <v>0.13602565971716</v>
      </c>
      <c r="T22" s="12">
        <v>73.2326688102894</v>
      </c>
      <c r="U22">
        <v>2799</v>
      </c>
    </row>
    <row r="23" spans="1:21">
      <c r="A23" s="124">
        <v>528033010612</v>
      </c>
      <c r="B23" s="108" t="s">
        <v>98</v>
      </c>
      <c r="C23" s="108">
        <v>73638.55</v>
      </c>
      <c r="D23" s="108">
        <v>844</v>
      </c>
      <c r="E23" s="108">
        <v>3202</v>
      </c>
      <c r="F23" s="109">
        <v>0.211118051217989</v>
      </c>
      <c r="G23" s="110">
        <v>108.932766272189</v>
      </c>
      <c r="H23" s="108">
        <v>676</v>
      </c>
      <c r="M23" s="10">
        <v>539854510916</v>
      </c>
      <c r="N23" t="s">
        <v>44</v>
      </c>
      <c r="P23">
        <v>154381.27</v>
      </c>
      <c r="Q23">
        <v>3159</v>
      </c>
      <c r="R23">
        <v>11452</v>
      </c>
      <c r="S23" s="11">
        <v>0.154994760740482</v>
      </c>
      <c r="T23" s="12">
        <v>86.9753633802817</v>
      </c>
      <c r="U23">
        <v>1775</v>
      </c>
    </row>
    <row r="24" spans="1:21">
      <c r="A24" s="124">
        <v>563834177641</v>
      </c>
      <c r="B24" s="108" t="s">
        <v>56</v>
      </c>
      <c r="C24" s="108">
        <v>70117.53</v>
      </c>
      <c r="D24" s="108">
        <v>454</v>
      </c>
      <c r="E24" s="108">
        <v>1806</v>
      </c>
      <c r="F24" s="109">
        <v>0.169435215946844</v>
      </c>
      <c r="G24" s="110">
        <v>229.142254901961</v>
      </c>
      <c r="H24" s="108">
        <v>306</v>
      </c>
      <c r="M24" s="10">
        <v>559325430280</v>
      </c>
      <c r="N24" t="s">
        <v>243</v>
      </c>
      <c r="P24">
        <v>20115.81</v>
      </c>
      <c r="Q24">
        <v>577</v>
      </c>
      <c r="R24">
        <v>1897</v>
      </c>
      <c r="S24" s="11">
        <v>0.250922509225092</v>
      </c>
      <c r="T24" s="12">
        <v>42.2601050420168</v>
      </c>
      <c r="U24">
        <v>476</v>
      </c>
    </row>
    <row r="25" spans="1:21">
      <c r="A25" s="124">
        <v>587409020085</v>
      </c>
      <c r="B25" s="108" t="s">
        <v>87</v>
      </c>
      <c r="C25" s="108">
        <v>63533.82</v>
      </c>
      <c r="D25" s="108">
        <v>645</v>
      </c>
      <c r="E25" s="108">
        <v>6419</v>
      </c>
      <c r="F25" s="109">
        <v>0.0905125408942203</v>
      </c>
      <c r="G25" s="110">
        <v>109.352530120482</v>
      </c>
      <c r="H25" s="108">
        <v>581</v>
      </c>
      <c r="M25" s="10">
        <v>569909827792</v>
      </c>
      <c r="N25" t="s">
        <v>62</v>
      </c>
      <c r="P25">
        <v>15961.27</v>
      </c>
      <c r="Q25">
        <v>340</v>
      </c>
      <c r="R25">
        <v>2188</v>
      </c>
      <c r="S25" s="11">
        <v>0.0795246800731261</v>
      </c>
      <c r="T25" s="12">
        <v>91.7314367816092</v>
      </c>
      <c r="U25">
        <v>174</v>
      </c>
    </row>
    <row r="26" spans="1:21">
      <c r="A26" s="124">
        <v>587405880719</v>
      </c>
      <c r="B26" s="108" t="s">
        <v>79</v>
      </c>
      <c r="C26" s="108">
        <v>62808.81</v>
      </c>
      <c r="D26" s="108">
        <v>615</v>
      </c>
      <c r="E26" s="108">
        <v>4391</v>
      </c>
      <c r="F26" s="109">
        <v>0.120245957640629</v>
      </c>
      <c r="G26" s="110">
        <v>118.956079545455</v>
      </c>
      <c r="H26" s="108">
        <v>528</v>
      </c>
      <c r="M26" s="10">
        <v>563834177641</v>
      </c>
      <c r="N26" t="s">
        <v>56</v>
      </c>
      <c r="P26">
        <v>67058.99</v>
      </c>
      <c r="Q26">
        <v>453</v>
      </c>
      <c r="R26">
        <v>2065</v>
      </c>
      <c r="S26" s="11">
        <v>0.143341404358354</v>
      </c>
      <c r="T26" s="12">
        <v>226.550641891892</v>
      </c>
      <c r="U26">
        <v>296</v>
      </c>
    </row>
    <row r="27" spans="1:21">
      <c r="A27" s="124">
        <v>538305797734</v>
      </c>
      <c r="B27" s="108" t="s">
        <v>103</v>
      </c>
      <c r="C27" s="108">
        <v>47307.1</v>
      </c>
      <c r="D27" s="108">
        <v>416</v>
      </c>
      <c r="E27" s="108">
        <v>1490</v>
      </c>
      <c r="F27" s="109">
        <v>0.228187919463087</v>
      </c>
      <c r="G27" s="110">
        <v>139.138529411765</v>
      </c>
      <c r="H27" s="108">
        <v>340</v>
      </c>
      <c r="M27" s="10">
        <v>564135111481</v>
      </c>
      <c r="N27" t="s">
        <v>58</v>
      </c>
      <c r="P27">
        <v>25074.09</v>
      </c>
      <c r="Q27">
        <v>206</v>
      </c>
      <c r="R27">
        <v>1043</v>
      </c>
      <c r="S27" s="11">
        <v>0.109300095877277</v>
      </c>
      <c r="T27" s="12">
        <v>219.948157894737</v>
      </c>
      <c r="U27">
        <v>114</v>
      </c>
    </row>
    <row r="28" spans="1:21">
      <c r="A28" s="124">
        <v>589377945837</v>
      </c>
      <c r="B28" s="108" t="s">
        <v>15</v>
      </c>
      <c r="C28" s="108">
        <v>47057.4</v>
      </c>
      <c r="D28" s="108">
        <v>1361</v>
      </c>
      <c r="E28" s="108">
        <v>8218</v>
      </c>
      <c r="F28" s="109">
        <v>0.0956437089316135</v>
      </c>
      <c r="G28" s="110">
        <v>59.869465648855</v>
      </c>
      <c r="H28" s="108">
        <v>786</v>
      </c>
      <c r="M28" s="10">
        <v>559686121121</v>
      </c>
      <c r="N28" t="s">
        <v>76</v>
      </c>
      <c r="P28">
        <v>19607.66</v>
      </c>
      <c r="Q28">
        <v>163</v>
      </c>
      <c r="R28">
        <v>909</v>
      </c>
      <c r="S28" s="11">
        <v>0.118811881188119</v>
      </c>
      <c r="T28" s="12">
        <v>181.552407407407</v>
      </c>
      <c r="U28">
        <v>108</v>
      </c>
    </row>
    <row r="29" spans="1:21">
      <c r="A29" s="124">
        <v>528778018743</v>
      </c>
      <c r="B29" s="108" t="s">
        <v>49</v>
      </c>
      <c r="C29" s="108">
        <v>45170.24</v>
      </c>
      <c r="D29" s="108">
        <v>864</v>
      </c>
      <c r="E29" s="108">
        <v>3307</v>
      </c>
      <c r="F29" s="109">
        <v>0.153915935893559</v>
      </c>
      <c r="G29" s="110">
        <v>88.7431041257367</v>
      </c>
      <c r="H29" s="108">
        <v>509</v>
      </c>
      <c r="M29" s="10">
        <v>555332266949</v>
      </c>
      <c r="N29" t="s">
        <v>47</v>
      </c>
      <c r="P29">
        <v>210360.39</v>
      </c>
      <c r="Q29">
        <v>4116</v>
      </c>
      <c r="R29">
        <v>28761</v>
      </c>
      <c r="S29" s="11">
        <v>0.0922081986022739</v>
      </c>
      <c r="T29" s="12">
        <v>79.3214140271493</v>
      </c>
      <c r="U29">
        <v>2652</v>
      </c>
    </row>
    <row r="30" spans="1:21">
      <c r="A30" s="124">
        <v>538354076404</v>
      </c>
      <c r="B30" s="108" t="s">
        <v>90</v>
      </c>
      <c r="C30" s="108">
        <v>44148.26</v>
      </c>
      <c r="D30" s="108">
        <v>509</v>
      </c>
      <c r="E30" s="108">
        <v>3661</v>
      </c>
      <c r="F30" s="109">
        <v>0.116088500409724</v>
      </c>
      <c r="G30" s="110">
        <v>103.878258823529</v>
      </c>
      <c r="H30" s="108">
        <v>425</v>
      </c>
      <c r="M30" s="10">
        <v>593225443577</v>
      </c>
      <c r="N30" t="s">
        <v>48</v>
      </c>
      <c r="P30">
        <v>837942.01</v>
      </c>
      <c r="Q30">
        <v>15712</v>
      </c>
      <c r="R30">
        <v>78921</v>
      </c>
      <c r="S30" s="11">
        <v>0.130991751244916</v>
      </c>
      <c r="T30" s="12">
        <v>81.0545569742697</v>
      </c>
      <c r="U30">
        <v>10338</v>
      </c>
    </row>
    <row r="31" spans="1:21">
      <c r="A31" s="124">
        <v>604021319220</v>
      </c>
      <c r="B31" s="108" t="s">
        <v>13</v>
      </c>
      <c r="C31" s="108">
        <v>39789.49</v>
      </c>
      <c r="D31" s="108">
        <v>627</v>
      </c>
      <c r="E31" s="108">
        <v>2358</v>
      </c>
      <c r="F31" s="109">
        <v>0.13019508057676</v>
      </c>
      <c r="G31" s="110">
        <v>129.607459283388</v>
      </c>
      <c r="H31" s="108">
        <v>307</v>
      </c>
      <c r="M31" s="10">
        <v>528778018743</v>
      </c>
      <c r="N31" t="s">
        <v>49</v>
      </c>
      <c r="P31">
        <v>155212.18</v>
      </c>
      <c r="Q31">
        <v>3113</v>
      </c>
      <c r="R31">
        <v>11803</v>
      </c>
      <c r="S31" s="11">
        <v>0.150216046767771</v>
      </c>
      <c r="T31" s="12">
        <v>87.5421206993796</v>
      </c>
      <c r="U31">
        <v>1773</v>
      </c>
    </row>
    <row r="32" spans="1:21">
      <c r="A32" s="124">
        <v>538312709167</v>
      </c>
      <c r="B32" s="108" t="s">
        <v>88</v>
      </c>
      <c r="C32" s="108">
        <v>39727.93</v>
      </c>
      <c r="D32" s="108">
        <v>345</v>
      </c>
      <c r="E32" s="108">
        <v>2289</v>
      </c>
      <c r="F32" s="109">
        <v>0.134556574923547</v>
      </c>
      <c r="G32" s="110">
        <v>128.986785714286</v>
      </c>
      <c r="H32" s="108">
        <v>308</v>
      </c>
      <c r="M32" s="10">
        <v>526145930115</v>
      </c>
      <c r="N32" t="s">
        <v>51</v>
      </c>
      <c r="P32">
        <v>22473.03</v>
      </c>
      <c r="Q32">
        <v>328</v>
      </c>
      <c r="R32">
        <v>2419</v>
      </c>
      <c r="S32" s="11">
        <v>0.102521703183134</v>
      </c>
      <c r="T32" s="12">
        <v>90.6170564516129</v>
      </c>
      <c r="U32">
        <v>248</v>
      </c>
    </row>
    <row r="33" spans="1:21">
      <c r="A33" s="124">
        <v>564135111481</v>
      </c>
      <c r="B33" s="108" t="s">
        <v>58</v>
      </c>
      <c r="C33" s="108">
        <v>39358.2</v>
      </c>
      <c r="D33" s="108">
        <v>323</v>
      </c>
      <c r="E33" s="108">
        <v>947</v>
      </c>
      <c r="F33" s="109">
        <v>0.191129883843717</v>
      </c>
      <c r="G33" s="110">
        <v>217.44861878453</v>
      </c>
      <c r="H33" s="108">
        <v>181</v>
      </c>
      <c r="M33" s="10">
        <v>535688693680</v>
      </c>
      <c r="N33" t="s">
        <v>52</v>
      </c>
      <c r="P33">
        <v>30372.87</v>
      </c>
      <c r="Q33">
        <v>420</v>
      </c>
      <c r="R33">
        <v>2754</v>
      </c>
      <c r="S33" s="11">
        <v>0.11437908496732</v>
      </c>
      <c r="T33" s="12">
        <v>96.4218095238095</v>
      </c>
      <c r="U33">
        <v>315</v>
      </c>
    </row>
    <row r="34" spans="1:21">
      <c r="A34" s="124">
        <v>559325430280</v>
      </c>
      <c r="B34" s="108" t="s">
        <v>243</v>
      </c>
      <c r="C34" s="108">
        <v>39191.05</v>
      </c>
      <c r="D34" s="108">
        <v>1237</v>
      </c>
      <c r="E34" s="108">
        <v>2283</v>
      </c>
      <c r="F34" s="109">
        <v>0.305300043802015</v>
      </c>
      <c r="G34" s="110">
        <v>56.2281922525108</v>
      </c>
      <c r="H34" s="108">
        <v>697</v>
      </c>
      <c r="M34" s="10">
        <v>563835009431</v>
      </c>
      <c r="N34" t="s">
        <v>53</v>
      </c>
      <c r="P34">
        <v>21075.25</v>
      </c>
      <c r="Q34">
        <v>275</v>
      </c>
      <c r="R34">
        <v>1693</v>
      </c>
      <c r="S34" s="11">
        <v>0.130537507383343</v>
      </c>
      <c r="T34" s="12">
        <v>95.3631221719457</v>
      </c>
      <c r="U34">
        <v>221</v>
      </c>
    </row>
    <row r="35" spans="1:21">
      <c r="A35" s="124">
        <v>527990475963</v>
      </c>
      <c r="B35" s="108" t="s">
        <v>95</v>
      </c>
      <c r="C35" s="108">
        <v>37562.06</v>
      </c>
      <c r="D35" s="108">
        <v>687</v>
      </c>
      <c r="E35" s="108">
        <v>2058</v>
      </c>
      <c r="F35" s="109">
        <v>0.238581146744412</v>
      </c>
      <c r="G35" s="110">
        <v>76.5011405295316</v>
      </c>
      <c r="H35" s="108">
        <v>491</v>
      </c>
      <c r="M35" s="10">
        <v>592049049728</v>
      </c>
      <c r="N35" t="s">
        <v>54</v>
      </c>
      <c r="P35">
        <v>22707.8</v>
      </c>
      <c r="Q35">
        <v>475</v>
      </c>
      <c r="R35">
        <v>2951</v>
      </c>
      <c r="S35" s="11">
        <v>0.112843104032531</v>
      </c>
      <c r="T35" s="12">
        <v>68.1915915915916</v>
      </c>
      <c r="U35">
        <v>333</v>
      </c>
    </row>
    <row r="36" spans="1:21">
      <c r="A36" s="124">
        <v>583643847514</v>
      </c>
      <c r="B36" s="108" t="s">
        <v>92</v>
      </c>
      <c r="C36" s="108">
        <v>36240</v>
      </c>
      <c r="D36" s="108">
        <v>875</v>
      </c>
      <c r="E36" s="108">
        <v>2145</v>
      </c>
      <c r="F36" s="109">
        <v>0.186480186480186</v>
      </c>
      <c r="G36" s="110">
        <v>90.6</v>
      </c>
      <c r="H36" s="108">
        <v>400</v>
      </c>
      <c r="M36" s="10">
        <v>527990951359</v>
      </c>
      <c r="N36" t="s">
        <v>55</v>
      </c>
      <c r="P36">
        <v>17792.14</v>
      </c>
      <c r="Q36">
        <v>302</v>
      </c>
      <c r="R36">
        <v>981</v>
      </c>
      <c r="S36" s="11">
        <v>0.233435270132518</v>
      </c>
      <c r="T36" s="12">
        <v>77.6949344978166</v>
      </c>
      <c r="U36">
        <v>229</v>
      </c>
    </row>
    <row r="37" spans="1:21">
      <c r="A37" s="124">
        <v>555332266949</v>
      </c>
      <c r="B37" s="108" t="s">
        <v>47</v>
      </c>
      <c r="C37" s="108">
        <v>34651.35</v>
      </c>
      <c r="D37" s="108">
        <v>700</v>
      </c>
      <c r="E37" s="108">
        <v>5384</v>
      </c>
      <c r="F37" s="109">
        <v>0.0713224368499257</v>
      </c>
      <c r="G37" s="110">
        <v>90.237890625</v>
      </c>
      <c r="H37" s="108">
        <v>384</v>
      </c>
      <c r="M37" s="10">
        <v>613513119392</v>
      </c>
      <c r="N37" t="s">
        <v>61</v>
      </c>
      <c r="P37">
        <v>0</v>
      </c>
      <c r="Q37">
        <v>0</v>
      </c>
      <c r="R37">
        <v>0</v>
      </c>
      <c r="S37" s="11">
        <v>0</v>
      </c>
      <c r="T37" s="12">
        <v>0</v>
      </c>
      <c r="U37">
        <v>0</v>
      </c>
    </row>
    <row r="38" spans="1:21">
      <c r="A38" s="124">
        <v>538307169296</v>
      </c>
      <c r="B38" s="108" t="s">
        <v>93</v>
      </c>
      <c r="C38" s="108">
        <v>33842.23</v>
      </c>
      <c r="D38" s="108">
        <v>398</v>
      </c>
      <c r="E38" s="108">
        <v>1594</v>
      </c>
      <c r="F38" s="109">
        <v>0.209535759096612</v>
      </c>
      <c r="G38" s="110">
        <v>101.324041916168</v>
      </c>
      <c r="H38" s="108">
        <v>334</v>
      </c>
      <c r="M38" s="10">
        <v>538927350752</v>
      </c>
      <c r="N38" t="s">
        <v>72</v>
      </c>
      <c r="P38">
        <v>4163.6</v>
      </c>
      <c r="Q38">
        <v>94</v>
      </c>
      <c r="R38">
        <v>833</v>
      </c>
      <c r="S38" s="11">
        <v>0.0864345738295318</v>
      </c>
      <c r="T38" s="12">
        <v>57.8277777777778</v>
      </c>
      <c r="U38">
        <v>72</v>
      </c>
    </row>
    <row r="39" spans="1:21">
      <c r="A39" s="124">
        <v>599148365406</v>
      </c>
      <c r="B39" s="108" t="s">
        <v>73</v>
      </c>
      <c r="C39" s="108">
        <v>33450.98</v>
      </c>
      <c r="D39" s="108">
        <v>756</v>
      </c>
      <c r="E39" s="108">
        <v>1973</v>
      </c>
      <c r="F39" s="109">
        <v>0.243284338570705</v>
      </c>
      <c r="G39" s="110">
        <v>69.6895416666667</v>
      </c>
      <c r="H39" s="108">
        <v>480</v>
      </c>
      <c r="M39" s="10">
        <v>599148365406</v>
      </c>
      <c r="N39" t="s">
        <v>73</v>
      </c>
      <c r="O39" s="125"/>
      <c r="P39">
        <v>43466.83</v>
      </c>
      <c r="Q39">
        <v>986</v>
      </c>
      <c r="R39">
        <v>12560</v>
      </c>
      <c r="S39" s="11">
        <v>0.0673566878980892</v>
      </c>
      <c r="T39" s="12">
        <v>51.379231678487</v>
      </c>
      <c r="U39">
        <v>846</v>
      </c>
    </row>
    <row r="40" spans="1:21">
      <c r="A40" s="124">
        <v>535688693680</v>
      </c>
      <c r="B40" s="108" t="s">
        <v>52</v>
      </c>
      <c r="C40" s="108">
        <v>31769.11</v>
      </c>
      <c r="D40" s="108">
        <v>468</v>
      </c>
      <c r="E40" s="108">
        <v>2450</v>
      </c>
      <c r="F40" s="109">
        <v>0.110204081632653</v>
      </c>
      <c r="G40" s="110">
        <v>117.66337037037</v>
      </c>
      <c r="H40" s="108">
        <v>270</v>
      </c>
      <c r="M40" s="10">
        <v>524754970729</v>
      </c>
      <c r="N40" t="s">
        <v>74</v>
      </c>
      <c r="O40" s="126"/>
      <c r="P40">
        <v>8865.35</v>
      </c>
      <c r="Q40">
        <v>230</v>
      </c>
      <c r="R40">
        <v>2336</v>
      </c>
      <c r="S40" s="11">
        <v>0.0646404109589041</v>
      </c>
      <c r="T40" s="12">
        <v>58.7109271523179</v>
      </c>
      <c r="U40">
        <v>151</v>
      </c>
    </row>
    <row r="41" spans="1:21">
      <c r="A41" s="124">
        <v>42759737847</v>
      </c>
      <c r="B41" s="108" t="s">
        <v>39</v>
      </c>
      <c r="C41" s="108">
        <v>31125.29</v>
      </c>
      <c r="D41" s="108">
        <v>516</v>
      </c>
      <c r="E41" s="108">
        <v>4956</v>
      </c>
      <c r="F41" s="109">
        <v>0.0659806295399516</v>
      </c>
      <c r="G41" s="110">
        <v>95.184373088685</v>
      </c>
      <c r="H41" s="108">
        <v>327</v>
      </c>
      <c r="M41" s="10">
        <v>621584076904</v>
      </c>
      <c r="N41" t="s">
        <v>105</v>
      </c>
      <c r="P41">
        <v>0</v>
      </c>
      <c r="Q41">
        <v>0</v>
      </c>
      <c r="R41">
        <v>0</v>
      </c>
      <c r="S41" s="11">
        <v>0</v>
      </c>
      <c r="T41" s="12">
        <v>0</v>
      </c>
      <c r="U41">
        <v>0</v>
      </c>
    </row>
    <row r="42" spans="1:21">
      <c r="A42" s="124">
        <v>593225443577</v>
      </c>
      <c r="B42" s="108" t="s">
        <v>48</v>
      </c>
      <c r="C42" s="108">
        <v>29033.68</v>
      </c>
      <c r="D42" s="108">
        <v>601</v>
      </c>
      <c r="E42" s="108">
        <v>5219</v>
      </c>
      <c r="F42" s="109">
        <v>0.0586319218241042</v>
      </c>
      <c r="G42" s="110">
        <v>94.8813071895425</v>
      </c>
      <c r="H42" s="108">
        <v>306</v>
      </c>
      <c r="M42" s="10">
        <v>589377945837</v>
      </c>
      <c r="N42" t="s">
        <v>15</v>
      </c>
      <c r="P42">
        <v>51328.46</v>
      </c>
      <c r="Q42">
        <v>1555</v>
      </c>
      <c r="R42">
        <v>15896</v>
      </c>
      <c r="S42" s="11">
        <v>0.0794539506794162</v>
      </c>
      <c r="T42" s="12">
        <v>40.6401108471892</v>
      </c>
      <c r="U42">
        <v>1263</v>
      </c>
    </row>
    <row r="43" spans="1:21">
      <c r="A43" s="124">
        <v>559686121121</v>
      </c>
      <c r="B43" s="108" t="s">
        <v>76</v>
      </c>
      <c r="C43" s="108">
        <v>26692.66</v>
      </c>
      <c r="D43" s="108">
        <v>220</v>
      </c>
      <c r="E43" s="108">
        <v>770</v>
      </c>
      <c r="F43" s="109">
        <v>0.180519480519481</v>
      </c>
      <c r="G43" s="110">
        <v>192.033525179856</v>
      </c>
      <c r="H43" s="108">
        <v>139</v>
      </c>
      <c r="M43" s="10">
        <v>544053639760</v>
      </c>
      <c r="N43" t="s">
        <v>20</v>
      </c>
      <c r="O43" s="125"/>
      <c r="P43">
        <v>32997.8</v>
      </c>
      <c r="Q43">
        <v>1232</v>
      </c>
      <c r="R43">
        <v>3477</v>
      </c>
      <c r="S43" s="11">
        <v>0.145815358067299</v>
      </c>
      <c r="T43" s="12">
        <v>65.0844181459566</v>
      </c>
      <c r="U43">
        <v>507</v>
      </c>
    </row>
    <row r="44" spans="1:21">
      <c r="A44" s="124">
        <v>562674596108</v>
      </c>
      <c r="B44" s="108" t="s">
        <v>17</v>
      </c>
      <c r="C44" s="108">
        <v>25032.79</v>
      </c>
      <c r="D44" s="108">
        <v>751</v>
      </c>
      <c r="E44" s="108">
        <v>1636</v>
      </c>
      <c r="F44" s="109">
        <v>0.257946210268949</v>
      </c>
      <c r="G44" s="110">
        <v>59.3194075829384</v>
      </c>
      <c r="H44" s="108">
        <v>422</v>
      </c>
      <c r="M44" s="10">
        <v>562674596108</v>
      </c>
      <c r="N44" t="s">
        <v>17</v>
      </c>
      <c r="O44" s="126"/>
      <c r="P44">
        <v>29853.23</v>
      </c>
      <c r="Q44">
        <v>799</v>
      </c>
      <c r="R44">
        <v>3933</v>
      </c>
      <c r="S44" s="11">
        <v>0.142130689041444</v>
      </c>
      <c r="T44" s="12">
        <v>53.4047048300537</v>
      </c>
      <c r="U44">
        <v>559</v>
      </c>
    </row>
    <row r="45" spans="1:21">
      <c r="A45" s="124">
        <v>525048016525</v>
      </c>
      <c r="B45" s="108" t="s">
        <v>340</v>
      </c>
      <c r="C45" s="108">
        <v>24138.8</v>
      </c>
      <c r="D45" s="108">
        <v>1208</v>
      </c>
      <c r="E45" s="108">
        <v>4125</v>
      </c>
      <c r="F45" s="109">
        <v>0.113939393939394</v>
      </c>
      <c r="G45" s="110">
        <v>51.3591489361702</v>
      </c>
      <c r="H45" s="108">
        <v>470</v>
      </c>
      <c r="M45" s="10">
        <v>596986065929</v>
      </c>
      <c r="N45" t="s">
        <v>19</v>
      </c>
      <c r="O45" s="126"/>
      <c r="P45">
        <v>6650.59</v>
      </c>
      <c r="Q45">
        <v>188</v>
      </c>
      <c r="R45">
        <v>1507</v>
      </c>
      <c r="S45" s="11">
        <v>0.104180491041805</v>
      </c>
      <c r="T45" s="12">
        <v>42.3604458598726</v>
      </c>
      <c r="U45">
        <v>157</v>
      </c>
    </row>
    <row r="46" spans="1:21">
      <c r="A46" s="124">
        <v>563835009431</v>
      </c>
      <c r="B46" s="108" t="s">
        <v>53</v>
      </c>
      <c r="C46" s="108">
        <v>23430.41</v>
      </c>
      <c r="D46" s="108">
        <v>313</v>
      </c>
      <c r="E46" s="108">
        <v>1515</v>
      </c>
      <c r="F46" s="109">
        <v>0.13993399339934</v>
      </c>
      <c r="G46" s="110">
        <v>110.520801886792</v>
      </c>
      <c r="H46" s="108">
        <v>212</v>
      </c>
      <c r="M46" s="10">
        <v>589851591771</v>
      </c>
      <c r="N46" t="s">
        <v>64</v>
      </c>
      <c r="O46" s="126"/>
      <c r="P46">
        <v>8346.85</v>
      </c>
      <c r="Q46">
        <v>197</v>
      </c>
      <c r="R46">
        <v>1374</v>
      </c>
      <c r="S46" s="11">
        <v>0.133187772925764</v>
      </c>
      <c r="T46" s="12">
        <v>45.6112021857924</v>
      </c>
      <c r="U46">
        <v>183</v>
      </c>
    </row>
    <row r="47" spans="1:21">
      <c r="A47" s="124">
        <v>528033190141</v>
      </c>
      <c r="B47" s="108" t="s">
        <v>84</v>
      </c>
      <c r="C47" s="108">
        <v>22806.82</v>
      </c>
      <c r="D47" s="108">
        <v>503</v>
      </c>
      <c r="E47" s="108">
        <v>1475</v>
      </c>
      <c r="F47" s="109">
        <v>0.24271186440678</v>
      </c>
      <c r="G47" s="110">
        <v>63.7062011173184</v>
      </c>
      <c r="H47" s="108">
        <v>358</v>
      </c>
      <c r="M47" s="10">
        <v>573035985548</v>
      </c>
      <c r="N47" t="s">
        <v>77</v>
      </c>
      <c r="O47" s="126"/>
      <c r="P47">
        <v>76998.82</v>
      </c>
      <c r="Q47">
        <v>2124</v>
      </c>
      <c r="R47">
        <v>6765</v>
      </c>
      <c r="S47" s="11">
        <v>0.230746489283075</v>
      </c>
      <c r="T47" s="12">
        <v>49.326598334401</v>
      </c>
      <c r="U47">
        <v>1561</v>
      </c>
    </row>
    <row r="48" spans="1:21">
      <c r="A48" s="124">
        <v>592049049728</v>
      </c>
      <c r="B48" s="108" t="s">
        <v>54</v>
      </c>
      <c r="C48" s="108">
        <v>18532.88</v>
      </c>
      <c r="D48" s="108">
        <v>392</v>
      </c>
      <c r="E48" s="108">
        <v>1780</v>
      </c>
      <c r="F48" s="109">
        <v>0.167977528089888</v>
      </c>
      <c r="G48" s="110">
        <v>61.9828762541806</v>
      </c>
      <c r="H48" s="108">
        <v>299</v>
      </c>
      <c r="M48" s="10">
        <v>577184412748</v>
      </c>
      <c r="N48" t="s">
        <v>11</v>
      </c>
      <c r="O48" s="126"/>
      <c r="P48">
        <v>59384.61</v>
      </c>
      <c r="Q48">
        <v>1642</v>
      </c>
      <c r="R48">
        <v>14933</v>
      </c>
      <c r="S48" s="11">
        <v>0.0705819326324248</v>
      </c>
      <c r="T48" s="12">
        <v>56.3421347248577</v>
      </c>
      <c r="U48">
        <v>1054</v>
      </c>
    </row>
    <row r="49" spans="1:21">
      <c r="A49" s="124">
        <v>621584076904</v>
      </c>
      <c r="B49" s="108" t="s">
        <v>105</v>
      </c>
      <c r="C49" s="108">
        <v>17767.08</v>
      </c>
      <c r="D49" s="108">
        <v>303</v>
      </c>
      <c r="E49" s="108">
        <v>7512</v>
      </c>
      <c r="F49" s="109">
        <v>0.023961661341853</v>
      </c>
      <c r="G49" s="110">
        <v>98.706</v>
      </c>
      <c r="H49" s="108">
        <v>180</v>
      </c>
      <c r="M49" s="10">
        <v>574520036128</v>
      </c>
      <c r="N49" t="s">
        <v>91</v>
      </c>
      <c r="O49" s="126"/>
      <c r="P49">
        <v>32430.69</v>
      </c>
      <c r="Q49">
        <v>822</v>
      </c>
      <c r="R49">
        <v>4565</v>
      </c>
      <c r="S49" s="11">
        <v>0.112376779846659</v>
      </c>
      <c r="T49" s="12">
        <v>63.2177192982456</v>
      </c>
      <c r="U49">
        <v>513</v>
      </c>
    </row>
    <row r="50" spans="1:21">
      <c r="A50" s="124">
        <v>526145930115</v>
      </c>
      <c r="B50" s="108" t="s">
        <v>51</v>
      </c>
      <c r="C50" s="108">
        <v>17703.25</v>
      </c>
      <c r="D50" s="108">
        <v>255</v>
      </c>
      <c r="E50" s="108">
        <v>2148</v>
      </c>
      <c r="F50" s="109">
        <v>0.0805400372439479</v>
      </c>
      <c r="G50" s="110">
        <v>102.330924855491</v>
      </c>
      <c r="H50" s="108">
        <v>173</v>
      </c>
      <c r="M50" s="10">
        <v>602881179663</v>
      </c>
      <c r="N50" t="s">
        <v>69</v>
      </c>
      <c r="P50">
        <v>0</v>
      </c>
      <c r="Q50">
        <v>0</v>
      </c>
      <c r="R50">
        <v>0</v>
      </c>
      <c r="S50" s="11">
        <v>0</v>
      </c>
      <c r="T50" s="12">
        <v>0</v>
      </c>
      <c r="U50">
        <v>0</v>
      </c>
    </row>
    <row r="51" spans="1:21">
      <c r="A51" s="124">
        <v>569909827792</v>
      </c>
      <c r="B51" s="108" t="s">
        <v>62</v>
      </c>
      <c r="C51" s="108">
        <v>16353.83</v>
      </c>
      <c r="D51" s="108">
        <v>464</v>
      </c>
      <c r="E51" s="108">
        <v>1923</v>
      </c>
      <c r="F51" s="109">
        <v>0.111804472178887</v>
      </c>
      <c r="G51" s="110">
        <v>76.0643255813954</v>
      </c>
      <c r="H51" s="108">
        <v>215</v>
      </c>
      <c r="M51" s="10">
        <v>604021319220</v>
      </c>
      <c r="N51" t="s">
        <v>13</v>
      </c>
      <c r="P51">
        <v>1441.08</v>
      </c>
      <c r="Q51">
        <v>21</v>
      </c>
      <c r="R51">
        <v>256</v>
      </c>
      <c r="S51" s="11">
        <v>0.0859375</v>
      </c>
      <c r="T51" s="12">
        <v>65.5036363636364</v>
      </c>
      <c r="U51">
        <v>22</v>
      </c>
    </row>
    <row r="52" spans="1:21">
      <c r="A52" s="124">
        <v>538192543595</v>
      </c>
      <c r="B52" s="108" t="s">
        <v>97</v>
      </c>
      <c r="C52" s="108">
        <v>16009.92</v>
      </c>
      <c r="D52" s="108">
        <v>127</v>
      </c>
      <c r="E52" s="108">
        <v>826</v>
      </c>
      <c r="F52" s="109">
        <v>0.106537530266344</v>
      </c>
      <c r="G52" s="110">
        <v>181.930909090909</v>
      </c>
      <c r="H52" s="108">
        <v>88</v>
      </c>
      <c r="M52" s="10">
        <v>539325022308</v>
      </c>
      <c r="N52" t="s">
        <v>46</v>
      </c>
      <c r="P52">
        <v>55696.49</v>
      </c>
      <c r="Q52">
        <v>754</v>
      </c>
      <c r="R52">
        <v>3824</v>
      </c>
      <c r="S52" s="11">
        <v>0.150889121338912</v>
      </c>
      <c r="T52" s="12">
        <v>96.527712305026</v>
      </c>
      <c r="U52">
        <v>577</v>
      </c>
    </row>
    <row r="53" spans="1:21">
      <c r="A53" s="124">
        <v>541918489832</v>
      </c>
      <c r="B53" s="108" t="s">
        <v>102</v>
      </c>
      <c r="C53" s="108">
        <v>15409.58</v>
      </c>
      <c r="D53" s="108">
        <v>429</v>
      </c>
      <c r="E53" s="108">
        <v>980</v>
      </c>
      <c r="F53" s="109">
        <v>0.26734693877551</v>
      </c>
      <c r="G53" s="110">
        <v>58.8151908396947</v>
      </c>
      <c r="H53" s="108">
        <v>262</v>
      </c>
      <c r="M53" s="10">
        <v>538263950177</v>
      </c>
      <c r="N53" t="s">
        <v>104</v>
      </c>
      <c r="P53">
        <v>216729</v>
      </c>
      <c r="Q53">
        <v>1544</v>
      </c>
      <c r="R53">
        <v>12171</v>
      </c>
      <c r="S53" s="11">
        <v>0.115766987100485</v>
      </c>
      <c r="T53" s="12">
        <v>153.817601135557</v>
      </c>
      <c r="U53">
        <v>1409</v>
      </c>
    </row>
    <row r="54" spans="1:21">
      <c r="A54" s="124">
        <v>527990951359</v>
      </c>
      <c r="B54" s="108" t="s">
        <v>55</v>
      </c>
      <c r="C54" s="108">
        <v>13972.98</v>
      </c>
      <c r="D54" s="108">
        <v>250</v>
      </c>
      <c r="E54" s="108">
        <v>800</v>
      </c>
      <c r="F54" s="109">
        <v>0.1675</v>
      </c>
      <c r="G54" s="110">
        <v>104.275970149254</v>
      </c>
      <c r="H54" s="108">
        <v>134</v>
      </c>
      <c r="M54" s="10">
        <v>541918489832</v>
      </c>
      <c r="N54" t="s">
        <v>102</v>
      </c>
      <c r="P54">
        <v>6922.7</v>
      </c>
      <c r="Q54">
        <v>175</v>
      </c>
      <c r="R54">
        <v>1127</v>
      </c>
      <c r="S54" s="11">
        <v>0.137533274179237</v>
      </c>
      <c r="T54" s="12">
        <v>44.6625806451613</v>
      </c>
      <c r="U54">
        <v>155</v>
      </c>
    </row>
    <row r="55" spans="1:21">
      <c r="A55" s="124">
        <v>613513119392</v>
      </c>
      <c r="B55" s="108" t="s">
        <v>61</v>
      </c>
      <c r="C55" s="108">
        <v>13385.79</v>
      </c>
      <c r="D55" s="108">
        <v>257</v>
      </c>
      <c r="E55" s="108">
        <v>3708</v>
      </c>
      <c r="F55" s="109">
        <v>0.0474649406688242</v>
      </c>
      <c r="G55" s="110">
        <v>76.055625</v>
      </c>
      <c r="H55" s="108">
        <v>176</v>
      </c>
      <c r="M55" s="10">
        <v>538349196723</v>
      </c>
      <c r="N55" t="s">
        <v>89</v>
      </c>
      <c r="P55">
        <v>40749.33</v>
      </c>
      <c r="Q55">
        <v>280</v>
      </c>
      <c r="R55">
        <v>2461</v>
      </c>
      <c r="S55" s="11">
        <v>0.0995530272247054</v>
      </c>
      <c r="T55" s="12">
        <v>166.323795918367</v>
      </c>
      <c r="U55">
        <v>245</v>
      </c>
    </row>
    <row r="56" spans="1:21">
      <c r="A56" s="124">
        <v>521804256985</v>
      </c>
      <c r="B56" s="108" t="s">
        <v>43</v>
      </c>
      <c r="C56" s="108">
        <v>10215.2</v>
      </c>
      <c r="D56" s="108">
        <v>202</v>
      </c>
      <c r="E56" s="108">
        <v>2792</v>
      </c>
      <c r="F56" s="109">
        <v>0.0408309455587393</v>
      </c>
      <c r="G56" s="110">
        <v>89.6070175438597</v>
      </c>
      <c r="H56" s="108">
        <v>114</v>
      </c>
      <c r="M56" s="10">
        <v>528033190141</v>
      </c>
      <c r="N56" t="s">
        <v>84</v>
      </c>
      <c r="P56">
        <v>1275.04</v>
      </c>
      <c r="Q56">
        <v>28</v>
      </c>
      <c r="R56">
        <v>106</v>
      </c>
      <c r="S56" s="11">
        <v>0.169811320754717</v>
      </c>
      <c r="T56" s="12">
        <v>70.8355555555556</v>
      </c>
      <c r="U56">
        <v>18</v>
      </c>
    </row>
    <row r="57" spans="1:21">
      <c r="A57" s="124">
        <v>538927350752</v>
      </c>
      <c r="B57" s="108" t="s">
        <v>72</v>
      </c>
      <c r="C57" s="108">
        <v>9598.29</v>
      </c>
      <c r="D57" s="108">
        <v>240</v>
      </c>
      <c r="E57" s="108">
        <v>1282</v>
      </c>
      <c r="F57" s="109">
        <v>0.113104524180967</v>
      </c>
      <c r="G57" s="110">
        <v>66.1951034482759</v>
      </c>
      <c r="H57" s="108">
        <v>145</v>
      </c>
      <c r="M57" s="10">
        <v>587409020085</v>
      </c>
      <c r="N57" t="s">
        <v>87</v>
      </c>
      <c r="P57">
        <v>13171.77</v>
      </c>
      <c r="Q57">
        <v>124</v>
      </c>
      <c r="R57">
        <v>2076</v>
      </c>
      <c r="S57" s="11">
        <v>0.0505780346820809</v>
      </c>
      <c r="T57" s="12">
        <v>125.445428571429</v>
      </c>
      <c r="U57">
        <v>105</v>
      </c>
    </row>
    <row r="58" spans="1:21">
      <c r="A58" s="124">
        <v>596986065929</v>
      </c>
      <c r="B58" s="108" t="s">
        <v>19</v>
      </c>
      <c r="C58" s="108">
        <v>8458.67</v>
      </c>
      <c r="D58" s="108">
        <v>265</v>
      </c>
      <c r="E58" s="108">
        <v>1108</v>
      </c>
      <c r="F58" s="109">
        <v>0.13898916967509</v>
      </c>
      <c r="G58" s="110">
        <v>54.9264285714286</v>
      </c>
      <c r="H58" s="108">
        <v>154</v>
      </c>
      <c r="M58" s="10">
        <v>538312709167</v>
      </c>
      <c r="N58" t="s">
        <v>88</v>
      </c>
      <c r="P58">
        <v>96059.56</v>
      </c>
      <c r="Q58">
        <v>786</v>
      </c>
      <c r="R58">
        <v>6863</v>
      </c>
      <c r="S58" s="11">
        <v>0.105930351158386</v>
      </c>
      <c r="T58" s="12">
        <v>132.131444291609</v>
      </c>
      <c r="U58">
        <v>727</v>
      </c>
    </row>
    <row r="59" spans="1:21">
      <c r="A59" s="124">
        <v>544053639760</v>
      </c>
      <c r="B59" s="108" t="s">
        <v>20</v>
      </c>
      <c r="C59" s="108">
        <v>6869.37</v>
      </c>
      <c r="D59" s="108">
        <v>240</v>
      </c>
      <c r="E59" s="108">
        <v>1381</v>
      </c>
      <c r="F59" s="109">
        <v>0.0839971035481535</v>
      </c>
      <c r="G59" s="110">
        <v>59.2187068965517</v>
      </c>
      <c r="H59" s="108">
        <v>116</v>
      </c>
      <c r="M59" s="10">
        <v>538354076404</v>
      </c>
      <c r="N59" t="s">
        <v>90</v>
      </c>
      <c r="P59">
        <v>37981.93</v>
      </c>
      <c r="Q59">
        <v>449</v>
      </c>
      <c r="R59">
        <v>3806</v>
      </c>
      <c r="S59" s="11">
        <v>0.104046242774566</v>
      </c>
      <c r="T59" s="12">
        <v>95.9139646464646</v>
      </c>
      <c r="U59">
        <v>396</v>
      </c>
    </row>
    <row r="60" spans="1:21">
      <c r="A60" s="124">
        <v>524754970729</v>
      </c>
      <c r="B60" s="108" t="s">
        <v>74</v>
      </c>
      <c r="C60" s="108">
        <v>5298.76</v>
      </c>
      <c r="D60" s="108">
        <v>151</v>
      </c>
      <c r="E60" s="108">
        <v>2050</v>
      </c>
      <c r="F60" s="109">
        <v>0.04</v>
      </c>
      <c r="G60" s="110">
        <v>64.6190243902439</v>
      </c>
      <c r="H60" s="108">
        <v>82</v>
      </c>
      <c r="M60" s="10">
        <v>583643847514</v>
      </c>
      <c r="N60" t="s">
        <v>92</v>
      </c>
      <c r="P60">
        <v>25003.47</v>
      </c>
      <c r="Q60">
        <v>545</v>
      </c>
      <c r="R60">
        <v>2319</v>
      </c>
      <c r="S60" s="11">
        <v>0.145321259163433</v>
      </c>
      <c r="T60" s="12">
        <v>74.1942729970326</v>
      </c>
      <c r="U60">
        <v>337</v>
      </c>
    </row>
    <row r="61" spans="1:21">
      <c r="A61" s="124">
        <v>527119411115</v>
      </c>
      <c r="B61" s="108" t="s">
        <v>99</v>
      </c>
      <c r="C61" s="108">
        <v>2807.15</v>
      </c>
      <c r="D61" s="108">
        <v>62</v>
      </c>
      <c r="E61" s="108">
        <v>382</v>
      </c>
      <c r="F61" s="109">
        <v>0.12303664921466</v>
      </c>
      <c r="G61" s="110">
        <v>59.7265957446808</v>
      </c>
      <c r="H61" s="108">
        <v>47</v>
      </c>
      <c r="M61" s="10">
        <v>538307169296</v>
      </c>
      <c r="N61" t="s">
        <v>93</v>
      </c>
      <c r="P61">
        <v>16254.82</v>
      </c>
      <c r="Q61">
        <v>170</v>
      </c>
      <c r="R61">
        <v>1004</v>
      </c>
      <c r="S61" s="11">
        <v>0.137450199203187</v>
      </c>
      <c r="T61" s="12">
        <v>117.788550724638</v>
      </c>
      <c r="U61">
        <v>138</v>
      </c>
    </row>
    <row r="62" spans="1:21">
      <c r="A62" s="124">
        <v>528064232769</v>
      </c>
      <c r="B62" s="108" t="s">
        <v>96</v>
      </c>
      <c r="C62" s="108">
        <v>1364.61</v>
      </c>
      <c r="D62" s="108">
        <v>33</v>
      </c>
      <c r="E62" s="108">
        <v>203</v>
      </c>
      <c r="F62" s="109">
        <v>0.113300492610837</v>
      </c>
      <c r="G62" s="110">
        <v>59.3308695652174</v>
      </c>
      <c r="H62" s="108">
        <v>23</v>
      </c>
      <c r="M62" s="10">
        <v>527990475963</v>
      </c>
      <c r="N62" t="s">
        <v>95</v>
      </c>
      <c r="P62">
        <v>31076.41</v>
      </c>
      <c r="Q62">
        <v>545</v>
      </c>
      <c r="R62">
        <v>3237</v>
      </c>
      <c r="S62" s="11">
        <v>0.143651529193698</v>
      </c>
      <c r="T62" s="12">
        <v>66.8309892473118</v>
      </c>
      <c r="U62">
        <v>465</v>
      </c>
    </row>
    <row r="63" spans="1:21">
      <c r="A63" s="124">
        <v>538314893621</v>
      </c>
      <c r="B63" s="108" t="s">
        <v>80</v>
      </c>
      <c r="C63" s="108">
        <v>1222.5</v>
      </c>
      <c r="D63" s="108">
        <v>15</v>
      </c>
      <c r="E63" s="108">
        <v>180</v>
      </c>
      <c r="F63" s="109">
        <v>0.0722222222222222</v>
      </c>
      <c r="G63" s="110">
        <v>94.0384615384615</v>
      </c>
      <c r="H63" s="108">
        <v>13</v>
      </c>
      <c r="M63" s="10">
        <v>528064232769</v>
      </c>
      <c r="N63" t="s">
        <v>96</v>
      </c>
      <c r="P63">
        <v>10764.59</v>
      </c>
      <c r="Q63">
        <v>226</v>
      </c>
      <c r="R63">
        <v>331</v>
      </c>
      <c r="S63" s="11">
        <v>0.202416918429003</v>
      </c>
      <c r="T63" s="12">
        <v>160.66552238806</v>
      </c>
      <c r="U63">
        <v>67</v>
      </c>
    </row>
    <row r="64" spans="13:21">
      <c r="M64" s="10">
        <v>528033010612</v>
      </c>
      <c r="N64" t="s">
        <v>98</v>
      </c>
      <c r="P64">
        <v>23755.3</v>
      </c>
      <c r="Q64">
        <v>276</v>
      </c>
      <c r="R64">
        <v>2477</v>
      </c>
      <c r="S64" s="11">
        <v>0.0787242632216391</v>
      </c>
      <c r="T64" s="12">
        <v>121.822051282051</v>
      </c>
      <c r="U64">
        <v>195</v>
      </c>
    </row>
    <row r="65" spans="13:21">
      <c r="M65" s="10">
        <v>527119411115</v>
      </c>
      <c r="N65" t="s">
        <v>99</v>
      </c>
      <c r="P65">
        <v>1939.12</v>
      </c>
      <c r="Q65">
        <v>44</v>
      </c>
      <c r="R65">
        <v>213</v>
      </c>
      <c r="S65" s="11">
        <v>0.197183098591549</v>
      </c>
      <c r="T65" s="12">
        <v>46.1695238095238</v>
      </c>
      <c r="U65">
        <v>42</v>
      </c>
    </row>
    <row r="66" spans="13:21">
      <c r="M66" s="10">
        <v>587405880719</v>
      </c>
      <c r="N66" t="s">
        <v>79</v>
      </c>
      <c r="P66">
        <v>46199.95</v>
      </c>
      <c r="Q66">
        <v>407</v>
      </c>
      <c r="R66">
        <v>9497</v>
      </c>
      <c r="S66" s="11">
        <v>0.0372749289249237</v>
      </c>
      <c r="T66" s="12">
        <v>130.508333333333</v>
      </c>
      <c r="U66">
        <v>354</v>
      </c>
    </row>
    <row r="67" spans="13:21">
      <c r="M67" s="10">
        <v>525048016525</v>
      </c>
      <c r="N67" t="s">
        <v>340</v>
      </c>
      <c r="P67">
        <v>4581.6</v>
      </c>
      <c r="Q67">
        <v>194</v>
      </c>
      <c r="R67">
        <v>2370</v>
      </c>
      <c r="S67" s="11">
        <v>0.0582278481012658</v>
      </c>
      <c r="T67" s="12">
        <v>33.2</v>
      </c>
      <c r="U67">
        <v>138</v>
      </c>
    </row>
    <row r="68" spans="13:21">
      <c r="M68" s="10">
        <v>538305797734</v>
      </c>
      <c r="N68" t="s">
        <v>103</v>
      </c>
      <c r="P68">
        <v>94672.92</v>
      </c>
      <c r="Q68">
        <v>719</v>
      </c>
      <c r="R68">
        <v>6157</v>
      </c>
      <c r="S68" s="11">
        <v>0.10216014292675</v>
      </c>
      <c r="T68" s="12">
        <v>150.513386327504</v>
      </c>
      <c r="U68">
        <v>629</v>
      </c>
    </row>
    <row r="69" spans="13:21">
      <c r="M69" s="10">
        <v>538314893621</v>
      </c>
      <c r="N69" t="s">
        <v>80</v>
      </c>
      <c r="P69">
        <v>13428.46</v>
      </c>
      <c r="Q69">
        <v>178</v>
      </c>
      <c r="R69">
        <v>2405</v>
      </c>
      <c r="S69" s="11">
        <v>0.0702702702702703</v>
      </c>
      <c r="T69" s="12">
        <v>79.4583431952663</v>
      </c>
      <c r="U69">
        <v>169</v>
      </c>
    </row>
    <row r="70" spans="13:21">
      <c r="M70" s="10">
        <v>538192543595</v>
      </c>
      <c r="N70" t="s">
        <v>97</v>
      </c>
      <c r="P70">
        <v>9721.23</v>
      </c>
      <c r="Q70">
        <v>77</v>
      </c>
      <c r="R70">
        <v>2140</v>
      </c>
      <c r="S70" s="11">
        <v>0.0252336448598131</v>
      </c>
      <c r="T70" s="12">
        <v>180.022777777778</v>
      </c>
      <c r="U70">
        <v>54</v>
      </c>
    </row>
  </sheetData>
  <autoFilter ref="A1:H63">
    <sortState ref="A1:H63">
      <sortCondition ref="C1" descending="1"/>
    </sortState>
    <extLst/>
  </autoFilter>
  <pageMargins left="0.75" right="0.75" top="1" bottom="1" header="0.5" footer="0.5"/>
  <pageSetup paperSize="9" orientation="portrait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8"/>
  <sheetViews>
    <sheetView workbookViewId="0">
      <selection activeCell="X2" sqref="X2:Z28"/>
    </sheetView>
  </sheetViews>
  <sheetFormatPr defaultColWidth="8.88888888888889" defaultRowHeight="14.4"/>
  <cols>
    <col min="1" max="1" width="12.8888888888889" customWidth="1"/>
    <col min="4" max="4" width="14" customWidth="1"/>
    <col min="5" max="5" width="11.7777777777778"/>
    <col min="6" max="6" width="12.8888888888889"/>
    <col min="8" max="8" width="12.8888888888889"/>
    <col min="9" max="9" width="8.66666666666667" customWidth="1"/>
    <col min="12" max="12" width="14.1111111111111"/>
    <col min="14" max="14" width="12.8888888888889"/>
  </cols>
  <sheetData>
    <row r="1" ht="15.6" spans="1:19">
      <c r="A1" t="s">
        <v>553</v>
      </c>
      <c r="B1" s="116" t="s">
        <v>591</v>
      </c>
      <c r="C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L1" s="16" t="s">
        <v>553</v>
      </c>
      <c r="M1" s="122" t="s">
        <v>592</v>
      </c>
      <c r="N1" s="9" t="s">
        <v>1</v>
      </c>
      <c r="O1" s="9" t="s">
        <v>2</v>
      </c>
      <c r="P1" s="9" t="s">
        <v>3</v>
      </c>
      <c r="Q1" s="9" t="s">
        <v>516</v>
      </c>
      <c r="R1" s="9" t="s">
        <v>517</v>
      </c>
      <c r="S1" s="9" t="s">
        <v>518</v>
      </c>
    </row>
    <row r="2" ht="15.6" spans="1:19">
      <c r="A2" s="5">
        <v>537752882633</v>
      </c>
      <c r="B2" s="120" t="s">
        <v>34</v>
      </c>
      <c r="C2" s="121" t="s">
        <v>593</v>
      </c>
      <c r="E2" s="67">
        <v>1601524.58</v>
      </c>
      <c r="F2" s="67">
        <v>31074</v>
      </c>
      <c r="G2" s="67">
        <v>117116</v>
      </c>
      <c r="H2" s="95">
        <v>0.157177499231531</v>
      </c>
      <c r="I2" s="96">
        <v>87.0015525858323</v>
      </c>
      <c r="J2" s="67">
        <v>18408</v>
      </c>
      <c r="L2" s="5">
        <v>564587383224</v>
      </c>
      <c r="M2" s="123" t="s">
        <v>33</v>
      </c>
      <c r="N2">
        <v>447010.1</v>
      </c>
      <c r="O2">
        <v>8868</v>
      </c>
      <c r="P2">
        <v>23845</v>
      </c>
      <c r="S2">
        <v>5118</v>
      </c>
    </row>
    <row r="3" ht="15.6" spans="1:19">
      <c r="A3" s="5">
        <v>41141176393</v>
      </c>
      <c r="B3" s="120" t="s">
        <v>35</v>
      </c>
      <c r="C3" s="121" t="s">
        <v>594</v>
      </c>
      <c r="E3" s="67">
        <v>895820.24</v>
      </c>
      <c r="F3" s="67">
        <v>17741</v>
      </c>
      <c r="G3" s="67">
        <v>63325</v>
      </c>
      <c r="H3" s="95">
        <v>0.176486379786814</v>
      </c>
      <c r="I3" s="96">
        <v>80.1557122405154</v>
      </c>
      <c r="J3" s="67">
        <v>11176</v>
      </c>
      <c r="L3" s="5">
        <v>634491202384</v>
      </c>
      <c r="M3" s="123" t="s">
        <v>595</v>
      </c>
      <c r="N3">
        <v>20793.28</v>
      </c>
      <c r="O3">
        <v>480</v>
      </c>
      <c r="P3">
        <v>12653</v>
      </c>
      <c r="S3">
        <v>290</v>
      </c>
    </row>
    <row r="4" ht="15.6" spans="1:19">
      <c r="A4" s="5">
        <v>587516703876</v>
      </c>
      <c r="B4" s="120" t="s">
        <v>40</v>
      </c>
      <c r="C4" s="121" t="s">
        <v>596</v>
      </c>
      <c r="E4" s="67">
        <v>340769</v>
      </c>
      <c r="F4" s="67">
        <v>8522</v>
      </c>
      <c r="G4" s="67">
        <v>44509</v>
      </c>
      <c r="H4" s="95">
        <v>0.101260419241052</v>
      </c>
      <c r="I4" s="96">
        <v>75.6088307077879</v>
      </c>
      <c r="J4" s="67">
        <v>4507</v>
      </c>
      <c r="L4" s="5">
        <v>520538406051</v>
      </c>
      <c r="M4" s="123" t="s">
        <v>25</v>
      </c>
      <c r="N4">
        <v>114793.13</v>
      </c>
      <c r="O4">
        <v>1898</v>
      </c>
      <c r="P4">
        <v>7136</v>
      </c>
      <c r="S4">
        <v>1224</v>
      </c>
    </row>
    <row r="5" ht="15.6" spans="1:19">
      <c r="A5" s="5">
        <v>574308070162</v>
      </c>
      <c r="B5" s="120" t="s">
        <v>38</v>
      </c>
      <c r="C5" s="121" t="s">
        <v>596</v>
      </c>
      <c r="E5" s="67">
        <v>380951.35</v>
      </c>
      <c r="F5" s="67">
        <v>10275</v>
      </c>
      <c r="G5" s="67">
        <v>37289</v>
      </c>
      <c r="H5" s="95">
        <v>0.122663520072944</v>
      </c>
      <c r="I5" s="96">
        <v>83.2862592916484</v>
      </c>
      <c r="J5" s="67">
        <v>4574</v>
      </c>
      <c r="L5" s="5">
        <v>587015100676</v>
      </c>
      <c r="M5" s="123" t="s">
        <v>4</v>
      </c>
      <c r="N5">
        <v>64927.38</v>
      </c>
      <c r="O5">
        <v>1442</v>
      </c>
      <c r="P5">
        <v>9606</v>
      </c>
      <c r="S5">
        <v>1013</v>
      </c>
    </row>
    <row r="6" ht="15.6" spans="1:19">
      <c r="A6" s="5">
        <v>39290708556</v>
      </c>
      <c r="B6" s="120" t="s">
        <v>37</v>
      </c>
      <c r="C6" s="121" t="s">
        <v>597</v>
      </c>
      <c r="E6" s="67">
        <v>569484.37</v>
      </c>
      <c r="F6" s="67">
        <v>8192</v>
      </c>
      <c r="G6" s="67">
        <v>34723</v>
      </c>
      <c r="H6" s="95">
        <v>0.150159836419664</v>
      </c>
      <c r="I6" s="96">
        <v>109.222165324127</v>
      </c>
      <c r="J6" s="67">
        <v>5214</v>
      </c>
      <c r="L6" s="5">
        <v>42759737847</v>
      </c>
      <c r="M6" s="123" t="s">
        <v>39</v>
      </c>
      <c r="N6">
        <v>11563.13</v>
      </c>
      <c r="O6">
        <v>187</v>
      </c>
      <c r="P6">
        <v>3145</v>
      </c>
      <c r="S6">
        <v>130</v>
      </c>
    </row>
    <row r="7" ht="15.6" spans="1:19">
      <c r="A7" s="5">
        <v>554877274741</v>
      </c>
      <c r="B7" s="120" t="s">
        <v>6</v>
      </c>
      <c r="C7" s="121" t="s">
        <v>593</v>
      </c>
      <c r="E7" s="67">
        <v>375575.6</v>
      </c>
      <c r="F7" s="67">
        <v>8155</v>
      </c>
      <c r="G7" s="67">
        <v>28441</v>
      </c>
      <c r="H7" s="95">
        <v>0.137688548222636</v>
      </c>
      <c r="I7" s="96">
        <v>95.9079673135853</v>
      </c>
      <c r="J7" s="67">
        <v>3916</v>
      </c>
      <c r="L7" s="5">
        <v>40611478319</v>
      </c>
      <c r="M7" s="123" t="s">
        <v>45</v>
      </c>
      <c r="N7">
        <v>290143.38</v>
      </c>
      <c r="O7">
        <v>4120</v>
      </c>
      <c r="P7">
        <v>18466</v>
      </c>
      <c r="S7">
        <v>1937</v>
      </c>
    </row>
    <row r="8" ht="15.6" spans="12:19">
      <c r="L8" s="5">
        <v>598898432532</v>
      </c>
      <c r="M8" s="123" t="s">
        <v>41</v>
      </c>
      <c r="N8">
        <v>628598.61</v>
      </c>
      <c r="O8">
        <v>11276</v>
      </c>
      <c r="P8">
        <v>37790</v>
      </c>
      <c r="S8">
        <v>3952</v>
      </c>
    </row>
    <row r="9" ht="15.6" spans="12:19">
      <c r="L9" s="5">
        <v>555055329886</v>
      </c>
      <c r="M9" s="123" t="s">
        <v>42</v>
      </c>
      <c r="N9">
        <v>84262.3</v>
      </c>
      <c r="O9">
        <v>1792</v>
      </c>
      <c r="P9">
        <v>8667</v>
      </c>
      <c r="S9">
        <v>1054</v>
      </c>
    </row>
    <row r="10" ht="15.6" spans="12:19">
      <c r="L10" s="5">
        <v>521804256985</v>
      </c>
      <c r="M10" s="123" t="s">
        <v>43</v>
      </c>
      <c r="N10">
        <v>6886.7</v>
      </c>
      <c r="O10">
        <v>134</v>
      </c>
      <c r="P10">
        <v>1566</v>
      </c>
      <c r="S10">
        <v>80</v>
      </c>
    </row>
    <row r="11" ht="15.6" spans="12:19">
      <c r="L11" s="5">
        <v>539854510916</v>
      </c>
      <c r="M11" s="123" t="s">
        <v>44</v>
      </c>
      <c r="N11">
        <v>81010.21</v>
      </c>
      <c r="O11">
        <v>1608</v>
      </c>
      <c r="P11">
        <v>5705</v>
      </c>
      <c r="S11">
        <v>997</v>
      </c>
    </row>
    <row r="12" ht="15.6" spans="12:19">
      <c r="L12" s="5">
        <v>569909827792</v>
      </c>
      <c r="M12" s="123" t="s">
        <v>62</v>
      </c>
      <c r="N12">
        <v>2742.31</v>
      </c>
      <c r="O12">
        <v>46</v>
      </c>
      <c r="P12">
        <v>1084</v>
      </c>
      <c r="S12">
        <v>35</v>
      </c>
    </row>
    <row r="13" ht="15.6" spans="12:19">
      <c r="L13" s="5">
        <v>563834177641</v>
      </c>
      <c r="M13" s="123" t="s">
        <v>56</v>
      </c>
      <c r="N13">
        <v>32431.35</v>
      </c>
      <c r="O13">
        <v>210</v>
      </c>
      <c r="P13">
        <v>1197</v>
      </c>
      <c r="S13">
        <v>152</v>
      </c>
    </row>
    <row r="14" ht="15.6" spans="12:19">
      <c r="L14" s="5">
        <v>564135111481</v>
      </c>
      <c r="M14" s="123" t="s">
        <v>58</v>
      </c>
      <c r="N14">
        <v>18072.57</v>
      </c>
      <c r="O14">
        <v>150</v>
      </c>
      <c r="P14">
        <v>436</v>
      </c>
      <c r="S14">
        <v>93</v>
      </c>
    </row>
    <row r="15" ht="15.6" spans="12:19">
      <c r="L15" s="5">
        <v>559686121121</v>
      </c>
      <c r="M15" s="123" t="s">
        <v>76</v>
      </c>
      <c r="N15">
        <v>16283.25</v>
      </c>
      <c r="O15">
        <v>135</v>
      </c>
      <c r="P15">
        <v>625</v>
      </c>
      <c r="S15">
        <v>89</v>
      </c>
    </row>
    <row r="16" ht="15.6" spans="12:19">
      <c r="L16" s="5">
        <v>555332266949</v>
      </c>
      <c r="M16" s="123" t="s">
        <v>47</v>
      </c>
      <c r="N16">
        <v>20015.21</v>
      </c>
      <c r="O16">
        <v>381</v>
      </c>
      <c r="P16">
        <v>4157</v>
      </c>
      <c r="S16">
        <v>249</v>
      </c>
    </row>
    <row r="17" ht="15.6" spans="12:19">
      <c r="L17" s="5">
        <v>593225443577</v>
      </c>
      <c r="M17" s="123" t="s">
        <v>48</v>
      </c>
      <c r="N17">
        <v>26037.76</v>
      </c>
      <c r="O17">
        <v>417</v>
      </c>
      <c r="P17">
        <v>4370</v>
      </c>
      <c r="S17">
        <v>218</v>
      </c>
    </row>
    <row r="18" ht="15.6" spans="12:19">
      <c r="L18" s="5">
        <v>633838506663</v>
      </c>
      <c r="M18" s="123" t="s">
        <v>598</v>
      </c>
      <c r="N18">
        <v>7354.22</v>
      </c>
      <c r="O18">
        <v>167</v>
      </c>
      <c r="P18">
        <v>694</v>
      </c>
      <c r="S18">
        <v>78</v>
      </c>
    </row>
    <row r="19" ht="15.6" spans="12:19">
      <c r="L19" s="5">
        <v>528778018743</v>
      </c>
      <c r="M19" s="123" t="s">
        <v>49</v>
      </c>
      <c r="N19">
        <v>40311.58</v>
      </c>
      <c r="O19">
        <v>779</v>
      </c>
      <c r="P19">
        <v>3042</v>
      </c>
      <c r="S19">
        <v>497</v>
      </c>
    </row>
    <row r="20" ht="15.6" spans="12:19">
      <c r="L20" s="5">
        <v>526145930115</v>
      </c>
      <c r="M20" s="123" t="s">
        <v>51</v>
      </c>
      <c r="N20">
        <v>17893.06</v>
      </c>
      <c r="O20">
        <v>271</v>
      </c>
      <c r="P20">
        <v>2475</v>
      </c>
      <c r="S20">
        <v>186</v>
      </c>
    </row>
    <row r="21" ht="15.6" spans="12:19">
      <c r="L21" s="5">
        <v>622645559255</v>
      </c>
      <c r="M21" s="123" t="s">
        <v>28</v>
      </c>
      <c r="N21">
        <v>64305.11</v>
      </c>
      <c r="O21">
        <v>2766</v>
      </c>
      <c r="P21">
        <v>5664</v>
      </c>
      <c r="S21">
        <v>1358</v>
      </c>
    </row>
    <row r="22" ht="15.6" spans="12:19">
      <c r="L22" s="5">
        <v>535688693680</v>
      </c>
      <c r="M22" s="123" t="s">
        <v>52</v>
      </c>
      <c r="N22">
        <v>21124.36</v>
      </c>
      <c r="O22">
        <v>296</v>
      </c>
      <c r="P22">
        <v>1960</v>
      </c>
      <c r="S22">
        <v>208</v>
      </c>
    </row>
    <row r="23" ht="15.6" spans="12:19">
      <c r="L23" s="5">
        <v>563835009431</v>
      </c>
      <c r="M23" s="123" t="s">
        <v>53</v>
      </c>
      <c r="N23">
        <v>15617.31</v>
      </c>
      <c r="O23">
        <v>205</v>
      </c>
      <c r="P23">
        <v>1004</v>
      </c>
      <c r="S23">
        <v>155</v>
      </c>
    </row>
    <row r="24" ht="15.6" spans="12:19">
      <c r="L24" s="5">
        <v>528033190141</v>
      </c>
      <c r="M24" s="123" t="s">
        <v>84</v>
      </c>
      <c r="N24">
        <v>10204.79</v>
      </c>
      <c r="O24">
        <v>219</v>
      </c>
      <c r="P24">
        <v>935</v>
      </c>
      <c r="S24">
        <v>171</v>
      </c>
    </row>
    <row r="25" ht="15.6" spans="12:19">
      <c r="L25" s="5">
        <v>527990951359</v>
      </c>
      <c r="M25" s="123" t="s">
        <v>55</v>
      </c>
      <c r="N25">
        <v>8488.95</v>
      </c>
      <c r="O25">
        <v>150</v>
      </c>
      <c r="P25">
        <v>574</v>
      </c>
      <c r="S25">
        <v>98</v>
      </c>
    </row>
    <row r="26" ht="15.6" spans="12:19">
      <c r="L26" s="5">
        <v>541918489832</v>
      </c>
      <c r="M26" s="123" t="s">
        <v>102</v>
      </c>
      <c r="N26">
        <v>11519.84</v>
      </c>
      <c r="O26">
        <v>279</v>
      </c>
      <c r="P26">
        <v>985</v>
      </c>
      <c r="S26">
        <v>205</v>
      </c>
    </row>
    <row r="27" ht="15.6" spans="12:19">
      <c r="L27" s="5">
        <v>527990475963</v>
      </c>
      <c r="M27" s="123" t="s">
        <v>95</v>
      </c>
      <c r="N27">
        <v>21695.02</v>
      </c>
      <c r="O27">
        <v>398</v>
      </c>
      <c r="P27">
        <v>1349</v>
      </c>
      <c r="S27">
        <v>294</v>
      </c>
    </row>
    <row r="28" ht="15.6" spans="12:19">
      <c r="L28" s="5">
        <v>592049049728</v>
      </c>
      <c r="M28" s="123" t="s">
        <v>54</v>
      </c>
      <c r="N28">
        <v>9190.36</v>
      </c>
      <c r="O28">
        <v>182</v>
      </c>
      <c r="P28">
        <v>1813</v>
      </c>
      <c r="S28">
        <v>145</v>
      </c>
    </row>
    <row r="29" ht="15.6" spans="12:19">
      <c r="L29" s="5">
        <v>634615261933</v>
      </c>
      <c r="M29" s="123" t="s">
        <v>599</v>
      </c>
      <c r="N29">
        <v>77587.85</v>
      </c>
      <c r="O29">
        <v>990</v>
      </c>
      <c r="P29">
        <v>5297</v>
      </c>
      <c r="S29">
        <v>829</v>
      </c>
    </row>
    <row r="30" ht="15.6" spans="12:19">
      <c r="L30" s="5">
        <v>527678427514</v>
      </c>
      <c r="M30" s="123" t="s">
        <v>81</v>
      </c>
      <c r="N30">
        <v>3620.21</v>
      </c>
      <c r="O30">
        <v>87</v>
      </c>
      <c r="P30">
        <v>547</v>
      </c>
      <c r="S30">
        <v>70</v>
      </c>
    </row>
    <row r="31" ht="15.6" spans="12:19">
      <c r="L31" s="5">
        <v>632083172612</v>
      </c>
      <c r="M31" s="123" t="s">
        <v>566</v>
      </c>
      <c r="N31">
        <v>1572.2</v>
      </c>
      <c r="O31">
        <v>32</v>
      </c>
      <c r="P31">
        <v>62</v>
      </c>
      <c r="S31">
        <v>9</v>
      </c>
    </row>
    <row r="32" ht="15.6" spans="12:19">
      <c r="L32" s="5">
        <v>592889713507</v>
      </c>
      <c r="M32" s="123" t="s">
        <v>70</v>
      </c>
      <c r="N32">
        <v>2282.61</v>
      </c>
      <c r="O32">
        <v>60</v>
      </c>
      <c r="P32">
        <v>381</v>
      </c>
      <c r="S32">
        <v>37</v>
      </c>
    </row>
    <row r="33" ht="15.6" spans="12:19">
      <c r="L33" s="5">
        <v>628767299363</v>
      </c>
      <c r="M33" s="123" t="s">
        <v>523</v>
      </c>
      <c r="N33">
        <v>0</v>
      </c>
      <c r="O33">
        <v>0</v>
      </c>
      <c r="P33">
        <v>0</v>
      </c>
      <c r="S33">
        <v>0</v>
      </c>
    </row>
    <row r="34" ht="15.6" spans="12:19">
      <c r="L34" s="5">
        <v>601890751194</v>
      </c>
      <c r="M34" s="123" t="s">
        <v>67</v>
      </c>
      <c r="N34">
        <v>328.28</v>
      </c>
      <c r="O34">
        <v>7</v>
      </c>
      <c r="P34">
        <v>883</v>
      </c>
      <c r="S34">
        <v>7</v>
      </c>
    </row>
    <row r="35" ht="15.6" spans="12:19">
      <c r="L35" s="5">
        <v>624157848041</v>
      </c>
      <c r="M35" s="123" t="s">
        <v>22</v>
      </c>
      <c r="N35">
        <v>481.14</v>
      </c>
      <c r="O35">
        <v>8</v>
      </c>
      <c r="P35">
        <v>353</v>
      </c>
      <c r="S35">
        <v>5</v>
      </c>
    </row>
    <row r="36" ht="15.6" spans="12:19">
      <c r="L36" s="5">
        <v>611461391391</v>
      </c>
      <c r="M36" s="123" t="s">
        <v>545</v>
      </c>
      <c r="N36">
        <v>1715.85</v>
      </c>
      <c r="O36">
        <v>55</v>
      </c>
      <c r="P36">
        <v>779</v>
      </c>
      <c r="S36">
        <v>29</v>
      </c>
    </row>
    <row r="37" ht="15.6" spans="12:19">
      <c r="L37" s="5">
        <v>586951697361</v>
      </c>
      <c r="M37" s="123" t="s">
        <v>396</v>
      </c>
      <c r="N37">
        <v>7823.3</v>
      </c>
      <c r="O37">
        <v>181</v>
      </c>
      <c r="P37">
        <v>1571</v>
      </c>
      <c r="S37">
        <v>104</v>
      </c>
    </row>
    <row r="38" ht="15.6" spans="12:19">
      <c r="L38" s="5">
        <v>599279018544</v>
      </c>
      <c r="M38" s="123" t="s">
        <v>60</v>
      </c>
      <c r="N38">
        <v>81204.51</v>
      </c>
      <c r="O38">
        <v>2941</v>
      </c>
      <c r="P38">
        <v>9689</v>
      </c>
      <c r="S38">
        <v>1171</v>
      </c>
    </row>
    <row r="39" ht="15.6" spans="12:19">
      <c r="L39" s="5">
        <v>613513119392</v>
      </c>
      <c r="M39" s="123" t="s">
        <v>61</v>
      </c>
      <c r="N39">
        <v>21278.79</v>
      </c>
      <c r="O39">
        <v>375</v>
      </c>
      <c r="P39">
        <v>3832</v>
      </c>
      <c r="S39">
        <v>225</v>
      </c>
    </row>
    <row r="40" ht="15.6" spans="12:19">
      <c r="L40" s="5">
        <v>538927350752</v>
      </c>
      <c r="M40" s="123" t="s">
        <v>72</v>
      </c>
      <c r="N40">
        <v>3481.09</v>
      </c>
      <c r="O40">
        <v>74</v>
      </c>
      <c r="P40">
        <v>970</v>
      </c>
      <c r="S40">
        <v>61</v>
      </c>
    </row>
    <row r="41" ht="15.6" spans="12:19">
      <c r="L41" s="5">
        <v>599148365406</v>
      </c>
      <c r="M41" s="123" t="s">
        <v>73</v>
      </c>
      <c r="N41">
        <v>19881.21</v>
      </c>
      <c r="O41">
        <v>434</v>
      </c>
      <c r="P41">
        <v>1571</v>
      </c>
      <c r="S41">
        <v>304</v>
      </c>
    </row>
    <row r="42" ht="15.6" spans="12:19">
      <c r="L42" s="5">
        <v>524754970729</v>
      </c>
      <c r="M42" s="123" t="s">
        <v>74</v>
      </c>
      <c r="N42">
        <v>3207.35</v>
      </c>
      <c r="O42">
        <v>81</v>
      </c>
      <c r="P42">
        <v>1572</v>
      </c>
      <c r="S42">
        <v>51</v>
      </c>
    </row>
    <row r="43" ht="15.6" spans="12:19">
      <c r="L43" s="5">
        <v>621584076904</v>
      </c>
      <c r="M43" s="123" t="s">
        <v>105</v>
      </c>
      <c r="N43">
        <v>10682.03</v>
      </c>
      <c r="O43">
        <v>209</v>
      </c>
      <c r="P43">
        <v>3583</v>
      </c>
      <c r="S43">
        <v>131</v>
      </c>
    </row>
    <row r="44" ht="15.6" spans="12:19">
      <c r="L44" s="5">
        <v>624636128578</v>
      </c>
      <c r="M44" s="123" t="s">
        <v>106</v>
      </c>
      <c r="N44">
        <v>1218.03</v>
      </c>
      <c r="O44">
        <v>23</v>
      </c>
      <c r="P44">
        <v>238</v>
      </c>
      <c r="S44">
        <v>13</v>
      </c>
    </row>
    <row r="45" ht="15.6" spans="12:19">
      <c r="L45" s="5">
        <v>562674596108</v>
      </c>
      <c r="M45" s="123" t="s">
        <v>17</v>
      </c>
      <c r="N45">
        <v>15156.29</v>
      </c>
      <c r="O45">
        <v>439</v>
      </c>
      <c r="P45">
        <v>1254</v>
      </c>
      <c r="S45">
        <v>202</v>
      </c>
    </row>
    <row r="46" ht="15.6" spans="12:19">
      <c r="L46" s="5">
        <v>596986065929</v>
      </c>
      <c r="M46" s="123" t="s">
        <v>19</v>
      </c>
      <c r="N46">
        <v>4065.56</v>
      </c>
      <c r="O46">
        <v>112</v>
      </c>
      <c r="P46">
        <v>903</v>
      </c>
      <c r="S46">
        <v>84</v>
      </c>
    </row>
    <row r="47" ht="15.6" spans="12:19">
      <c r="L47" s="5">
        <v>589851591771</v>
      </c>
      <c r="M47" s="123" t="s">
        <v>64</v>
      </c>
      <c r="N47">
        <v>46056.63</v>
      </c>
      <c r="O47">
        <v>991</v>
      </c>
      <c r="P47">
        <v>4849</v>
      </c>
      <c r="S47">
        <v>565</v>
      </c>
    </row>
    <row r="48" ht="15.6" spans="12:19">
      <c r="L48" s="5">
        <v>573035985548</v>
      </c>
      <c r="M48" s="123" t="s">
        <v>77</v>
      </c>
      <c r="N48">
        <v>83869.05</v>
      </c>
      <c r="O48">
        <v>2412</v>
      </c>
      <c r="P48">
        <v>7328</v>
      </c>
      <c r="S48">
        <v>1146</v>
      </c>
    </row>
    <row r="49" ht="15.6" spans="12:19">
      <c r="L49" s="5">
        <v>577184412748</v>
      </c>
      <c r="M49" s="123" t="s">
        <v>11</v>
      </c>
      <c r="N49">
        <v>44387.32</v>
      </c>
      <c r="O49">
        <v>1344</v>
      </c>
      <c r="P49">
        <v>5685</v>
      </c>
      <c r="S49">
        <v>788</v>
      </c>
    </row>
    <row r="50" ht="15.6" spans="12:19">
      <c r="L50" s="5">
        <v>602881179663</v>
      </c>
      <c r="M50" s="123" t="s">
        <v>69</v>
      </c>
      <c r="N50">
        <v>356614.63</v>
      </c>
      <c r="O50">
        <v>10809</v>
      </c>
      <c r="P50">
        <v>30444</v>
      </c>
      <c r="S50">
        <v>5364</v>
      </c>
    </row>
    <row r="51" ht="15.6" spans="12:19">
      <c r="L51" s="5">
        <v>528047181291</v>
      </c>
      <c r="M51" s="123" t="s">
        <v>82</v>
      </c>
      <c r="N51">
        <v>1089.76</v>
      </c>
      <c r="O51">
        <v>26</v>
      </c>
      <c r="P51">
        <v>254</v>
      </c>
      <c r="S51">
        <v>14</v>
      </c>
    </row>
    <row r="52" ht="15.6" spans="12:19">
      <c r="L52" s="5">
        <v>604021319220</v>
      </c>
      <c r="M52" s="123" t="s">
        <v>13</v>
      </c>
      <c r="N52">
        <v>19384.69</v>
      </c>
      <c r="O52">
        <v>302</v>
      </c>
      <c r="P52">
        <v>1483</v>
      </c>
      <c r="S52">
        <v>161</v>
      </c>
    </row>
    <row r="53" ht="15.6" spans="12:19">
      <c r="L53" s="5">
        <v>539325022308</v>
      </c>
      <c r="M53" s="123" t="s">
        <v>46</v>
      </c>
      <c r="N53">
        <v>91502.92</v>
      </c>
      <c r="O53">
        <v>1427</v>
      </c>
      <c r="P53">
        <v>5084</v>
      </c>
      <c r="S53">
        <v>880</v>
      </c>
    </row>
    <row r="54" ht="15.6" spans="12:19">
      <c r="L54" s="5">
        <v>538263950177</v>
      </c>
      <c r="M54" s="123" t="s">
        <v>104</v>
      </c>
      <c r="N54">
        <v>157441.57</v>
      </c>
      <c r="O54">
        <v>1145</v>
      </c>
      <c r="P54">
        <v>8882</v>
      </c>
      <c r="S54">
        <v>1045</v>
      </c>
    </row>
    <row r="55" ht="15.6" spans="12:19">
      <c r="L55" s="5">
        <v>554217085959</v>
      </c>
      <c r="M55" s="123" t="s">
        <v>85</v>
      </c>
      <c r="N55">
        <v>701.21</v>
      </c>
      <c r="O55">
        <v>16</v>
      </c>
      <c r="P55">
        <v>131</v>
      </c>
      <c r="S55">
        <v>13</v>
      </c>
    </row>
    <row r="56" ht="15.6" spans="12:19">
      <c r="L56" s="5">
        <v>527719726342</v>
      </c>
      <c r="M56" s="123" t="s">
        <v>86</v>
      </c>
      <c r="N56">
        <v>2048.24</v>
      </c>
      <c r="O56">
        <v>33</v>
      </c>
      <c r="P56">
        <v>131</v>
      </c>
      <c r="S56">
        <v>20</v>
      </c>
    </row>
    <row r="57" ht="15.6" spans="12:19">
      <c r="L57" s="5">
        <v>538354076404</v>
      </c>
      <c r="M57" s="123" t="s">
        <v>90</v>
      </c>
      <c r="N57">
        <v>28963.82</v>
      </c>
      <c r="O57">
        <v>333</v>
      </c>
      <c r="P57">
        <v>2910</v>
      </c>
      <c r="S57">
        <v>285</v>
      </c>
    </row>
    <row r="58" ht="15.6" spans="12:19">
      <c r="L58" s="5">
        <v>583643847514</v>
      </c>
      <c r="M58" s="123" t="s">
        <v>92</v>
      </c>
      <c r="N58">
        <v>18748.27</v>
      </c>
      <c r="O58">
        <v>428</v>
      </c>
      <c r="P58">
        <v>1534</v>
      </c>
      <c r="S58">
        <v>260</v>
      </c>
    </row>
    <row r="59" ht="15.6" spans="12:19">
      <c r="L59" s="5">
        <v>528064232769</v>
      </c>
      <c r="M59" s="123" t="s">
        <v>96</v>
      </c>
      <c r="N59">
        <v>2174.07</v>
      </c>
      <c r="O59">
        <v>56</v>
      </c>
      <c r="P59">
        <v>173</v>
      </c>
      <c r="S59">
        <v>16</v>
      </c>
    </row>
    <row r="60" ht="15.6" spans="12:19">
      <c r="L60" s="5">
        <v>528033010612</v>
      </c>
      <c r="M60" s="123" t="s">
        <v>98</v>
      </c>
      <c r="N60">
        <v>31097.28</v>
      </c>
      <c r="O60">
        <v>357</v>
      </c>
      <c r="P60">
        <v>1460</v>
      </c>
      <c r="S60">
        <v>298</v>
      </c>
    </row>
    <row r="61" ht="15.6" spans="12:19">
      <c r="L61" s="5">
        <v>527119411115</v>
      </c>
      <c r="M61" s="123" t="s">
        <v>99</v>
      </c>
      <c r="N61">
        <v>1601.15</v>
      </c>
      <c r="O61">
        <v>36</v>
      </c>
      <c r="P61">
        <v>334</v>
      </c>
      <c r="S61">
        <v>25</v>
      </c>
    </row>
    <row r="62" ht="15.6" spans="12:19">
      <c r="L62" s="5">
        <v>527183564590</v>
      </c>
      <c r="M62" s="123" t="s">
        <v>101</v>
      </c>
      <c r="N62">
        <v>549.68</v>
      </c>
      <c r="O62">
        <v>8</v>
      </c>
      <c r="P62">
        <v>128</v>
      </c>
      <c r="S62">
        <v>7</v>
      </c>
    </row>
    <row r="63" ht="15.6" spans="12:19">
      <c r="L63" s="5">
        <v>525048016525</v>
      </c>
      <c r="M63" s="123" t="s">
        <v>340</v>
      </c>
      <c r="N63">
        <v>51916.92</v>
      </c>
      <c r="O63">
        <v>2830</v>
      </c>
      <c r="P63">
        <v>16741</v>
      </c>
      <c r="S63">
        <v>1231</v>
      </c>
    </row>
    <row r="64" ht="15.6" spans="12:19">
      <c r="L64" s="5">
        <v>538266122146</v>
      </c>
      <c r="M64" s="123" t="s">
        <v>94</v>
      </c>
      <c r="N64">
        <v>534</v>
      </c>
      <c r="O64">
        <v>5</v>
      </c>
      <c r="P64">
        <v>41</v>
      </c>
      <c r="S64">
        <v>1</v>
      </c>
    </row>
    <row r="65" ht="15.6" spans="12:19">
      <c r="L65" s="5">
        <v>583164476133</v>
      </c>
      <c r="M65" s="123" t="s">
        <v>414</v>
      </c>
      <c r="N65">
        <v>4646.91</v>
      </c>
      <c r="O65">
        <v>84</v>
      </c>
      <c r="P65">
        <v>596</v>
      </c>
      <c r="S65">
        <v>55</v>
      </c>
    </row>
    <row r="66" ht="15.6" spans="12:19">
      <c r="L66" s="5">
        <v>574735494600</v>
      </c>
      <c r="M66" s="123" t="s">
        <v>359</v>
      </c>
      <c r="N66">
        <v>946.2</v>
      </c>
      <c r="O66">
        <v>19</v>
      </c>
      <c r="P66">
        <v>202</v>
      </c>
      <c r="S66">
        <v>13</v>
      </c>
    </row>
    <row r="67" ht="15.6" spans="12:19">
      <c r="L67" s="5">
        <v>574520036128</v>
      </c>
      <c r="M67" s="123" t="s">
        <v>91</v>
      </c>
      <c r="N67">
        <v>102110.67</v>
      </c>
      <c r="O67">
        <v>2983</v>
      </c>
      <c r="P67">
        <v>10600</v>
      </c>
      <c r="S67">
        <v>2009</v>
      </c>
    </row>
    <row r="68" ht="15.6" spans="12:19">
      <c r="L68" s="5">
        <v>635219036333</v>
      </c>
      <c r="M68" s="123" t="s">
        <v>600</v>
      </c>
      <c r="N68">
        <v>1154.5</v>
      </c>
      <c r="O68">
        <v>19</v>
      </c>
      <c r="P68">
        <v>155</v>
      </c>
      <c r="S68">
        <v>17</v>
      </c>
    </row>
  </sheetData>
  <pageMargins left="0.75" right="0.75" top="1" bottom="1" header="0.5" footer="0.5"/>
  <pageSetup paperSize="9" orientation="portrait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9"/>
  <sheetViews>
    <sheetView topLeftCell="G1" workbookViewId="0">
      <pane xSplit="22836" topLeftCell="X1" activePane="topLeft"/>
      <selection activeCell="X2" sqref="X2:Z28"/>
      <selection pane="topRight"/>
    </sheetView>
  </sheetViews>
  <sheetFormatPr defaultColWidth="8.88888888888889" defaultRowHeight="14.4"/>
  <cols>
    <col min="1" max="1" width="14.1111111111111"/>
    <col min="2" max="2" width="16.4444444444444" customWidth="1"/>
    <col min="3" max="3" width="14.1111111111111"/>
    <col min="4" max="4" width="8" customWidth="1"/>
    <col min="5" max="5" width="12.8888888888889"/>
    <col min="6" max="6" width="9.66666666666667"/>
    <col min="8" max="10" width="12.8888888888889"/>
    <col min="13" max="13" width="12.8888888888889" customWidth="1"/>
    <col min="14" max="14" width="13.1111111111111" customWidth="1"/>
    <col min="15" max="15" width="14.1111111111111"/>
    <col min="18" max="20" width="12.8888888888889"/>
    <col min="24" max="24" width="12.6666666666667" customWidth="1"/>
    <col min="28" max="28" width="11.7777777777778"/>
    <col min="31" max="33" width="12.8888888888889"/>
    <col min="36" max="36" width="12.5555555555556" customWidth="1"/>
    <col min="38" max="38" width="10.6666666666667"/>
  </cols>
  <sheetData>
    <row r="1" ht="15.6" spans="1:44">
      <c r="A1" t="s">
        <v>553</v>
      </c>
      <c r="B1" s="116" t="s">
        <v>601</v>
      </c>
      <c r="C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602</v>
      </c>
      <c r="K1" s="9" t="s">
        <v>518</v>
      </c>
      <c r="M1" t="s">
        <v>553</v>
      </c>
      <c r="N1" s="62" t="s">
        <v>603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602</v>
      </c>
      <c r="U1" s="9" t="s">
        <v>518</v>
      </c>
      <c r="W1" t="s">
        <v>534</v>
      </c>
      <c r="X1" t="s">
        <v>553</v>
      </c>
      <c r="Y1" s="116" t="s">
        <v>601</v>
      </c>
      <c r="Z1" s="117"/>
      <c r="AB1" s="9" t="s">
        <v>1</v>
      </c>
      <c r="AC1" s="9" t="s">
        <v>2</v>
      </c>
      <c r="AD1" s="9" t="s">
        <v>3</v>
      </c>
      <c r="AE1" s="9" t="s">
        <v>516</v>
      </c>
      <c r="AF1" s="9" t="s">
        <v>517</v>
      </c>
      <c r="AG1" s="9" t="s">
        <v>602</v>
      </c>
      <c r="AH1" s="9" t="s">
        <v>518</v>
      </c>
      <c r="AJ1" t="s">
        <v>553</v>
      </c>
      <c r="AK1" s="62" t="s">
        <v>603</v>
      </c>
      <c r="AL1" s="9" t="s">
        <v>1</v>
      </c>
      <c r="AM1" s="9" t="s">
        <v>2</v>
      </c>
      <c r="AN1" s="9" t="s">
        <v>3</v>
      </c>
      <c r="AO1" s="9" t="s">
        <v>516</v>
      </c>
      <c r="AP1" s="9" t="s">
        <v>517</v>
      </c>
      <c r="AQ1" s="9" t="s">
        <v>602</v>
      </c>
      <c r="AR1" s="9" t="s">
        <v>518</v>
      </c>
    </row>
    <row r="2" spans="1:44">
      <c r="A2" s="5">
        <v>538349196723</v>
      </c>
      <c r="B2" t="s">
        <v>89</v>
      </c>
      <c r="E2" s="67">
        <v>47859.85</v>
      </c>
      <c r="F2" s="67">
        <v>363</v>
      </c>
      <c r="G2" s="67">
        <v>2973</v>
      </c>
      <c r="H2" s="95">
        <v>0.108308106289943</v>
      </c>
      <c r="I2" s="96">
        <v>148.633074534161</v>
      </c>
      <c r="J2" s="96">
        <v>131.845316804408</v>
      </c>
      <c r="K2" s="67">
        <v>322</v>
      </c>
      <c r="M2" s="5">
        <v>564587383224</v>
      </c>
      <c r="N2" t="s">
        <v>33</v>
      </c>
      <c r="O2" s="66">
        <v>983718.62</v>
      </c>
      <c r="P2">
        <v>22167</v>
      </c>
      <c r="Q2">
        <v>45147</v>
      </c>
      <c r="R2" s="11">
        <v>0.227102576029415</v>
      </c>
      <c r="S2" s="12">
        <v>95.9444669852726</v>
      </c>
      <c r="T2" s="12">
        <v>44.377616276447</v>
      </c>
      <c r="U2">
        <v>10253</v>
      </c>
      <c r="X2" s="5">
        <v>538349196723</v>
      </c>
      <c r="Y2" t="s">
        <v>89</v>
      </c>
      <c r="AB2" s="67">
        <v>23700.39</v>
      </c>
      <c r="AC2" s="67">
        <v>163</v>
      </c>
      <c r="AD2" s="67">
        <v>979</v>
      </c>
      <c r="AE2" s="95">
        <v>0.144024514811032</v>
      </c>
      <c r="AF2" s="96">
        <v>168.087872340426</v>
      </c>
      <c r="AG2" s="96">
        <v>145.401165644172</v>
      </c>
      <c r="AH2" s="67">
        <v>141</v>
      </c>
      <c r="AJ2" s="5">
        <v>564587383224</v>
      </c>
      <c r="AK2" t="s">
        <v>33</v>
      </c>
      <c r="AL2" s="66">
        <v>86170.84</v>
      </c>
      <c r="AM2">
        <v>1578</v>
      </c>
      <c r="AN2">
        <v>9752</v>
      </c>
      <c r="AO2" s="11">
        <v>0.109823625922888</v>
      </c>
      <c r="AP2" s="12">
        <v>80.4583006535948</v>
      </c>
      <c r="AQ2" s="12">
        <v>54.6076299112801</v>
      </c>
      <c r="AR2">
        <v>1071</v>
      </c>
    </row>
    <row r="3" spans="1:44">
      <c r="A3" s="5">
        <v>587409020085</v>
      </c>
      <c r="B3" t="s">
        <v>87</v>
      </c>
      <c r="E3" s="67">
        <v>81125.13</v>
      </c>
      <c r="F3" s="67">
        <v>827</v>
      </c>
      <c r="G3" s="67">
        <v>7914</v>
      </c>
      <c r="H3" s="95">
        <v>0.100581248420521</v>
      </c>
      <c r="I3" s="96">
        <v>101.915992462312</v>
      </c>
      <c r="J3" s="96">
        <v>98.0956831922612</v>
      </c>
      <c r="K3" s="67">
        <v>796</v>
      </c>
      <c r="M3" s="5">
        <v>39290708556</v>
      </c>
      <c r="N3" t="s">
        <v>37</v>
      </c>
      <c r="O3" s="66">
        <v>1170681.84</v>
      </c>
      <c r="P3">
        <v>20599</v>
      </c>
      <c r="Q3">
        <v>49306</v>
      </c>
      <c r="R3" s="11">
        <v>0.192593193526143</v>
      </c>
      <c r="S3" s="12">
        <v>123.281575400169</v>
      </c>
      <c r="T3" s="12">
        <v>56.8319743676878</v>
      </c>
      <c r="U3">
        <v>9496</v>
      </c>
      <c r="X3" s="5">
        <v>587409020085</v>
      </c>
      <c r="Y3" t="s">
        <v>87</v>
      </c>
      <c r="AB3" s="67">
        <v>10184.58</v>
      </c>
      <c r="AC3" s="67">
        <v>95</v>
      </c>
      <c r="AD3" s="67">
        <v>906</v>
      </c>
      <c r="AE3" s="95">
        <v>0.0684326710816777</v>
      </c>
      <c r="AF3" s="96">
        <v>164.267419354839</v>
      </c>
      <c r="AG3" s="96">
        <v>107.206105263158</v>
      </c>
      <c r="AH3" s="67">
        <v>62</v>
      </c>
      <c r="AJ3" s="5">
        <v>39290708556</v>
      </c>
      <c r="AK3" t="s">
        <v>37</v>
      </c>
      <c r="AL3" s="66">
        <v>109036.63</v>
      </c>
      <c r="AM3">
        <v>1585</v>
      </c>
      <c r="AN3">
        <v>9384</v>
      </c>
      <c r="AO3" s="11">
        <v>0.108695652173913</v>
      </c>
      <c r="AP3" s="12">
        <v>106.898656862745</v>
      </c>
      <c r="AQ3" s="12">
        <v>68.7928264984227</v>
      </c>
      <c r="AR3">
        <v>1020</v>
      </c>
    </row>
    <row r="4" spans="1:44">
      <c r="A4" s="5">
        <v>538312709167</v>
      </c>
      <c r="B4" t="s">
        <v>88</v>
      </c>
      <c r="E4" s="67">
        <v>28007.59</v>
      </c>
      <c r="F4" s="67">
        <v>244</v>
      </c>
      <c r="G4" s="67">
        <v>2306</v>
      </c>
      <c r="H4" s="95">
        <v>0.100173460537728</v>
      </c>
      <c r="I4" s="96">
        <v>121.244978354978</v>
      </c>
      <c r="J4" s="96">
        <v>114.785204918033</v>
      </c>
      <c r="K4" s="67">
        <v>231</v>
      </c>
      <c r="M4" s="5">
        <v>634491202384</v>
      </c>
      <c r="N4" t="s">
        <v>595</v>
      </c>
      <c r="O4" s="66">
        <v>38293.91</v>
      </c>
      <c r="P4">
        <v>1103</v>
      </c>
      <c r="Q4">
        <v>5279</v>
      </c>
      <c r="R4" s="11">
        <v>0.0916840310664899</v>
      </c>
      <c r="S4" s="12">
        <v>79.1196487603306</v>
      </c>
      <c r="T4" s="12">
        <v>34.7179601087942</v>
      </c>
      <c r="U4">
        <v>484</v>
      </c>
      <c r="X4" s="5">
        <v>538312709167</v>
      </c>
      <c r="Y4" t="s">
        <v>88</v>
      </c>
      <c r="AB4" s="67">
        <v>51763.43</v>
      </c>
      <c r="AC4" s="67">
        <v>421</v>
      </c>
      <c r="AD4" s="67">
        <v>3218</v>
      </c>
      <c r="AE4" s="95">
        <v>0.12461155997514</v>
      </c>
      <c r="AF4" s="96">
        <v>129.085860349127</v>
      </c>
      <c r="AG4" s="96">
        <v>122.95351543943</v>
      </c>
      <c r="AH4" s="67">
        <v>401</v>
      </c>
      <c r="AJ4" s="5">
        <v>634491202384</v>
      </c>
      <c r="AK4" t="s">
        <v>595</v>
      </c>
      <c r="AL4" s="66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>
      <c r="A5" s="5">
        <v>538307169296</v>
      </c>
      <c r="B5" t="s">
        <v>93</v>
      </c>
      <c r="E5" s="67">
        <v>40854.85</v>
      </c>
      <c r="F5" s="67">
        <v>491</v>
      </c>
      <c r="G5" s="67">
        <v>2177</v>
      </c>
      <c r="H5" s="95">
        <v>0.198897565457051</v>
      </c>
      <c r="I5" s="96">
        <v>94.3530023094688</v>
      </c>
      <c r="J5" s="96">
        <v>83.207433808554</v>
      </c>
      <c r="K5" s="67">
        <v>433</v>
      </c>
      <c r="M5" s="5">
        <v>520538406051</v>
      </c>
      <c r="N5" t="s">
        <v>25</v>
      </c>
      <c r="O5" s="66">
        <v>282955.73</v>
      </c>
      <c r="P5">
        <v>5329</v>
      </c>
      <c r="Q5">
        <v>11490</v>
      </c>
      <c r="R5" s="11">
        <v>0.234725848563969</v>
      </c>
      <c r="S5" s="12">
        <v>104.914990730441</v>
      </c>
      <c r="T5" s="12">
        <v>53.0973409645337</v>
      </c>
      <c r="U5">
        <v>2697</v>
      </c>
      <c r="X5" s="5">
        <v>538307169296</v>
      </c>
      <c r="Y5" t="s">
        <v>93</v>
      </c>
      <c r="AB5" s="67">
        <v>7387.43</v>
      </c>
      <c r="AC5" s="67">
        <v>77</v>
      </c>
      <c r="AD5" s="67">
        <v>461</v>
      </c>
      <c r="AE5" s="95">
        <v>0.132321041214751</v>
      </c>
      <c r="AF5" s="96">
        <v>121.105409836066</v>
      </c>
      <c r="AG5" s="96">
        <v>95.9406493506494</v>
      </c>
      <c r="AH5" s="67">
        <v>61</v>
      </c>
      <c r="AJ5" s="5">
        <v>520538406051</v>
      </c>
      <c r="AK5" t="s">
        <v>25</v>
      </c>
      <c r="AL5" s="66">
        <v>19938.33</v>
      </c>
      <c r="AM5">
        <v>304</v>
      </c>
      <c r="AN5">
        <v>4222</v>
      </c>
      <c r="AO5" s="11">
        <v>0.0573188062529607</v>
      </c>
      <c r="AP5" s="12">
        <v>82.3897933884298</v>
      </c>
      <c r="AQ5" s="12">
        <v>65.5866118421053</v>
      </c>
      <c r="AR5">
        <v>242</v>
      </c>
    </row>
    <row r="6" spans="1:44">
      <c r="A6" s="5">
        <v>587405880719</v>
      </c>
      <c r="B6" t="s">
        <v>79</v>
      </c>
      <c r="E6" s="67">
        <v>114223.51</v>
      </c>
      <c r="F6" s="67">
        <v>1130</v>
      </c>
      <c r="G6" s="67">
        <v>6142</v>
      </c>
      <c r="H6" s="95">
        <v>0.170465646369261</v>
      </c>
      <c r="I6" s="96">
        <v>109.09599808978</v>
      </c>
      <c r="J6" s="96">
        <v>101.082752212389</v>
      </c>
      <c r="K6" s="67">
        <v>1047</v>
      </c>
      <c r="M6" s="5">
        <v>587015100676</v>
      </c>
      <c r="N6" t="s">
        <v>4</v>
      </c>
      <c r="O6" s="66">
        <v>170665.7</v>
      </c>
      <c r="P6">
        <v>4802</v>
      </c>
      <c r="Q6">
        <v>13879</v>
      </c>
      <c r="R6" s="11">
        <v>0.166798760717631</v>
      </c>
      <c r="S6" s="12">
        <v>73.7216846652268</v>
      </c>
      <c r="T6" s="12">
        <v>35.5405456059975</v>
      </c>
      <c r="U6">
        <v>2315</v>
      </c>
      <c r="X6" s="5">
        <v>587405880719</v>
      </c>
      <c r="Y6" t="s">
        <v>79</v>
      </c>
      <c r="AB6" s="67">
        <v>14032.93</v>
      </c>
      <c r="AC6" s="67">
        <v>122</v>
      </c>
      <c r="AD6" s="67">
        <v>1822</v>
      </c>
      <c r="AE6" s="95">
        <v>0.0526893523600439</v>
      </c>
      <c r="AF6" s="96">
        <v>146.176354166667</v>
      </c>
      <c r="AG6" s="96">
        <v>115.024016393443</v>
      </c>
      <c r="AH6" s="67">
        <v>96</v>
      </c>
      <c r="AJ6" s="5">
        <v>587015100676</v>
      </c>
      <c r="AK6" t="s">
        <v>4</v>
      </c>
      <c r="AL6" s="66">
        <v>20796.05</v>
      </c>
      <c r="AM6">
        <v>454</v>
      </c>
      <c r="AN6">
        <v>3577</v>
      </c>
      <c r="AO6" s="11">
        <v>0.100922560805144</v>
      </c>
      <c r="AP6" s="12">
        <v>57.6067867036011</v>
      </c>
      <c r="AQ6" s="12">
        <v>45.8062775330396</v>
      </c>
      <c r="AR6">
        <v>361</v>
      </c>
    </row>
    <row r="7" spans="1:44">
      <c r="A7" s="5">
        <v>538305797734</v>
      </c>
      <c r="B7" t="s">
        <v>103</v>
      </c>
      <c r="E7" s="67">
        <v>55196.31</v>
      </c>
      <c r="F7" s="67">
        <v>489</v>
      </c>
      <c r="G7" s="67">
        <v>1709</v>
      </c>
      <c r="H7" s="95">
        <v>0.244587478057343</v>
      </c>
      <c r="I7" s="96">
        <v>132.048588516746</v>
      </c>
      <c r="J7" s="96">
        <v>112.875889570552</v>
      </c>
      <c r="K7" s="67">
        <v>418</v>
      </c>
      <c r="M7" s="5">
        <v>42759737847</v>
      </c>
      <c r="N7" t="s">
        <v>39</v>
      </c>
      <c r="O7" s="66">
        <v>35992.08</v>
      </c>
      <c r="P7">
        <v>706</v>
      </c>
      <c r="Q7">
        <v>4341</v>
      </c>
      <c r="R7" s="11">
        <v>0.0833909237502879</v>
      </c>
      <c r="S7" s="12">
        <v>99.425635359116</v>
      </c>
      <c r="T7" s="12">
        <v>50.980283286119</v>
      </c>
      <c r="U7">
        <v>362</v>
      </c>
      <c r="X7" s="5">
        <v>538305797734</v>
      </c>
      <c r="Y7" t="s">
        <v>103</v>
      </c>
      <c r="AB7" s="67">
        <v>47412.71</v>
      </c>
      <c r="AC7" s="67">
        <v>357</v>
      </c>
      <c r="AD7" s="67">
        <v>2507</v>
      </c>
      <c r="AE7" s="95">
        <v>0.122457120063821</v>
      </c>
      <c r="AF7" s="96">
        <v>154.438794788274</v>
      </c>
      <c r="AG7" s="96">
        <v>132.808711484594</v>
      </c>
      <c r="AH7" s="67">
        <v>307</v>
      </c>
      <c r="AJ7" s="5">
        <v>42759737847</v>
      </c>
      <c r="AK7" t="s">
        <v>39</v>
      </c>
      <c r="AL7" s="66">
        <v>18698.12</v>
      </c>
      <c r="AM7">
        <v>286</v>
      </c>
      <c r="AN7">
        <v>1759</v>
      </c>
      <c r="AO7" s="11">
        <v>0.131324616259238</v>
      </c>
      <c r="AP7" s="12">
        <v>80.9442424242424</v>
      </c>
      <c r="AQ7" s="12">
        <v>65.3780419580419</v>
      </c>
      <c r="AR7">
        <v>231</v>
      </c>
    </row>
    <row r="8" spans="5:44">
      <c r="E8">
        <v>367267.24</v>
      </c>
      <c r="F8">
        <v>3544</v>
      </c>
      <c r="G8">
        <v>23221</v>
      </c>
      <c r="H8" s="95">
        <v>0.139830325998019</v>
      </c>
      <c r="I8" s="96">
        <v>113.109713581768</v>
      </c>
      <c r="J8" s="96">
        <v>103.630711060948</v>
      </c>
      <c r="K8">
        <v>3247</v>
      </c>
      <c r="M8" s="5">
        <v>40611478319</v>
      </c>
      <c r="N8" t="s">
        <v>45</v>
      </c>
      <c r="O8" s="66">
        <v>160341.99</v>
      </c>
      <c r="P8">
        <v>2698</v>
      </c>
      <c r="Q8">
        <v>11936</v>
      </c>
      <c r="R8" s="11">
        <v>0.107489946380697</v>
      </c>
      <c r="S8" s="12">
        <v>124.974271239283</v>
      </c>
      <c r="T8" s="12">
        <v>59.4299444032617</v>
      </c>
      <c r="U8">
        <v>1283</v>
      </c>
      <c r="AB8" s="67">
        <v>154481.47</v>
      </c>
      <c r="AC8" s="67">
        <v>1235</v>
      </c>
      <c r="AD8" s="67">
        <v>9893</v>
      </c>
      <c r="AE8" s="95">
        <v>0.107955119781664</v>
      </c>
      <c r="AF8" s="96">
        <v>144.645571161049</v>
      </c>
      <c r="AG8" s="96">
        <v>125.086210526316</v>
      </c>
      <c r="AH8" s="67">
        <v>1068</v>
      </c>
      <c r="AJ8" s="5">
        <v>40611478319</v>
      </c>
      <c r="AK8" t="s">
        <v>45</v>
      </c>
      <c r="AL8" s="66">
        <v>20488.07</v>
      </c>
      <c r="AM8">
        <v>274</v>
      </c>
      <c r="AN8">
        <v>1874</v>
      </c>
      <c r="AO8" s="11">
        <v>0.108858057630736</v>
      </c>
      <c r="AP8" s="12">
        <v>100.431715686275</v>
      </c>
      <c r="AQ8" s="12">
        <v>74.7739781021898</v>
      </c>
      <c r="AR8">
        <v>204</v>
      </c>
    </row>
    <row r="9" spans="13:44">
      <c r="M9" s="5">
        <v>598898432532</v>
      </c>
      <c r="N9" t="s">
        <v>41</v>
      </c>
      <c r="O9" s="66">
        <v>232384.24</v>
      </c>
      <c r="P9">
        <v>4676</v>
      </c>
      <c r="Q9">
        <v>27273</v>
      </c>
      <c r="R9" s="11">
        <v>0.0761559051076156</v>
      </c>
      <c r="S9" s="12">
        <v>111.884564275397</v>
      </c>
      <c r="T9" s="12">
        <v>49.6972284003422</v>
      </c>
      <c r="U9">
        <v>2077</v>
      </c>
      <c r="AE9" s="95"/>
      <c r="AF9" s="96"/>
      <c r="AG9" s="96"/>
      <c r="AJ9" s="5">
        <v>598898432532</v>
      </c>
      <c r="AK9" t="s">
        <v>41</v>
      </c>
      <c r="AL9" s="66">
        <v>18418.67</v>
      </c>
      <c r="AM9">
        <v>283</v>
      </c>
      <c r="AN9">
        <v>3910</v>
      </c>
      <c r="AO9" s="11">
        <v>0.0580562659846547</v>
      </c>
      <c r="AP9" s="12">
        <v>81.1395154185022</v>
      </c>
      <c r="AQ9" s="12">
        <v>65.0836395759717</v>
      </c>
      <c r="AR9">
        <v>227</v>
      </c>
    </row>
    <row r="10" spans="13:44">
      <c r="M10" s="5">
        <v>555055329886</v>
      </c>
      <c r="N10" t="s">
        <v>42</v>
      </c>
      <c r="O10" s="66">
        <v>188677.3</v>
      </c>
      <c r="P10">
        <v>4427</v>
      </c>
      <c r="Q10">
        <v>15956</v>
      </c>
      <c r="R10" s="11">
        <v>0.129105038856856</v>
      </c>
      <c r="S10" s="12">
        <v>91.5909223300971</v>
      </c>
      <c r="T10" s="12">
        <v>42.6196747232889</v>
      </c>
      <c r="U10">
        <v>2060</v>
      </c>
      <c r="AJ10" s="5">
        <v>555055329886</v>
      </c>
      <c r="AK10" t="s">
        <v>42</v>
      </c>
      <c r="AL10" s="66">
        <v>21451.88</v>
      </c>
      <c r="AM10">
        <v>411</v>
      </c>
      <c r="AN10">
        <v>3445</v>
      </c>
      <c r="AO10" s="11">
        <v>0.0998548621190131</v>
      </c>
      <c r="AP10" s="12">
        <v>62.3601162790698</v>
      </c>
      <c r="AQ10" s="12">
        <v>52.1943552311436</v>
      </c>
      <c r="AR10">
        <v>344</v>
      </c>
    </row>
    <row r="11" spans="13:44">
      <c r="M11" s="5">
        <v>521804256985</v>
      </c>
      <c r="N11" t="s">
        <v>43</v>
      </c>
      <c r="O11" s="66">
        <v>18647.72</v>
      </c>
      <c r="P11">
        <v>415</v>
      </c>
      <c r="Q11">
        <v>2431</v>
      </c>
      <c r="R11" s="11">
        <v>0.0855614973262032</v>
      </c>
      <c r="S11" s="12">
        <v>89.6525</v>
      </c>
      <c r="T11" s="12">
        <v>44.934265060241</v>
      </c>
      <c r="U11">
        <v>208</v>
      </c>
      <c r="AJ11" s="5">
        <v>521804256985</v>
      </c>
      <c r="AK11" t="s">
        <v>43</v>
      </c>
      <c r="AL11" s="66">
        <v>14837.35</v>
      </c>
      <c r="AM11">
        <v>279</v>
      </c>
      <c r="AN11">
        <v>2214</v>
      </c>
      <c r="AO11" s="11">
        <v>0.0930442637759711</v>
      </c>
      <c r="AP11" s="12">
        <v>72.0259708737864</v>
      </c>
      <c r="AQ11" s="12">
        <v>53.1804659498208</v>
      </c>
      <c r="AR11">
        <v>206</v>
      </c>
    </row>
    <row r="12" spans="13:44">
      <c r="M12" s="5">
        <v>539854510916</v>
      </c>
      <c r="N12" t="s">
        <v>44</v>
      </c>
      <c r="O12" s="66">
        <v>176297.04</v>
      </c>
      <c r="P12">
        <v>4031</v>
      </c>
      <c r="Q12">
        <v>8429</v>
      </c>
      <c r="R12" s="11">
        <v>0.229090046268834</v>
      </c>
      <c r="S12" s="12">
        <v>91.2983117555671</v>
      </c>
      <c r="T12" s="12">
        <v>43.7353113371372</v>
      </c>
      <c r="U12">
        <v>1931</v>
      </c>
      <c r="AJ12" s="5">
        <v>539854510916</v>
      </c>
      <c r="AK12" t="s">
        <v>44</v>
      </c>
      <c r="AL12" s="66">
        <v>15592.75</v>
      </c>
      <c r="AM12">
        <v>289</v>
      </c>
      <c r="AN12">
        <v>1528</v>
      </c>
      <c r="AO12" s="11">
        <v>0.133507853403141</v>
      </c>
      <c r="AP12" s="12">
        <v>76.4350490196078</v>
      </c>
      <c r="AQ12" s="12">
        <v>53.9541522491349</v>
      </c>
      <c r="AR12">
        <v>204</v>
      </c>
    </row>
    <row r="13" spans="1:44">
      <c r="A13" t="s">
        <v>553</v>
      </c>
      <c r="B13" s="62" t="s">
        <v>604</v>
      </c>
      <c r="E13" s="9" t="s">
        <v>1</v>
      </c>
      <c r="F13" s="9" t="s">
        <v>2</v>
      </c>
      <c r="G13" s="9" t="s">
        <v>3</v>
      </c>
      <c r="H13" s="9" t="s">
        <v>516</v>
      </c>
      <c r="I13" s="9" t="s">
        <v>517</v>
      </c>
      <c r="J13" s="9" t="s">
        <v>602</v>
      </c>
      <c r="K13" s="9" t="s">
        <v>518</v>
      </c>
      <c r="M13" s="5">
        <v>569909827792</v>
      </c>
      <c r="N13" t="s">
        <v>62</v>
      </c>
      <c r="O13" s="66">
        <v>37415.02</v>
      </c>
      <c r="P13">
        <v>1307</v>
      </c>
      <c r="Q13">
        <v>2817</v>
      </c>
      <c r="R13" s="11">
        <v>0.140575079872204</v>
      </c>
      <c r="S13" s="12">
        <v>94.4823737373737</v>
      </c>
      <c r="T13" s="12">
        <v>28.6266411629686</v>
      </c>
      <c r="U13">
        <v>396</v>
      </c>
      <c r="X13" t="s">
        <v>553</v>
      </c>
      <c r="Y13" s="62" t="s">
        <v>604</v>
      </c>
      <c r="AB13" s="9" t="s">
        <v>1</v>
      </c>
      <c r="AC13" s="9" t="s">
        <v>2</v>
      </c>
      <c r="AD13" s="9" t="s">
        <v>3</v>
      </c>
      <c r="AE13" s="9" t="s">
        <v>516</v>
      </c>
      <c r="AF13" s="9" t="s">
        <v>517</v>
      </c>
      <c r="AG13" s="9" t="s">
        <v>602</v>
      </c>
      <c r="AH13" s="9" t="s">
        <v>518</v>
      </c>
      <c r="AJ13" s="5">
        <v>569909827792</v>
      </c>
      <c r="AK13" t="s">
        <v>62</v>
      </c>
      <c r="AL13" s="66">
        <v>3638.67</v>
      </c>
      <c r="AM13">
        <v>66</v>
      </c>
      <c r="AN13">
        <v>581</v>
      </c>
      <c r="AO13" s="11">
        <v>0.0791738382099828</v>
      </c>
      <c r="AP13" s="12">
        <v>79.1015217391304</v>
      </c>
      <c r="AQ13" s="12">
        <v>55.1313636363636</v>
      </c>
      <c r="AR13">
        <v>46</v>
      </c>
    </row>
    <row r="14" spans="1:44">
      <c r="A14" s="5">
        <f>VLOOKUP(B14,'[5]2021年1月价格'!$D:$E,2,FALSE)</f>
        <v>537752882633</v>
      </c>
      <c r="B14" t="s">
        <v>34</v>
      </c>
      <c r="E14">
        <v>2781893.76</v>
      </c>
      <c r="F14">
        <v>63387</v>
      </c>
      <c r="G14">
        <v>138350</v>
      </c>
      <c r="H14" s="11">
        <v>0.2040911</v>
      </c>
      <c r="I14" s="12">
        <v>98.5229409264768</v>
      </c>
      <c r="J14" s="12">
        <v>43.8874494770221</v>
      </c>
      <c r="K14">
        <v>28236</v>
      </c>
      <c r="M14" s="5">
        <v>563834177641</v>
      </c>
      <c r="N14" t="s">
        <v>56</v>
      </c>
      <c r="O14" s="66">
        <v>81229.53</v>
      </c>
      <c r="P14">
        <v>579</v>
      </c>
      <c r="Q14">
        <v>2010</v>
      </c>
      <c r="R14" s="11">
        <v>0.187562189054726</v>
      </c>
      <c r="S14" s="12">
        <v>215.462944297082</v>
      </c>
      <c r="T14" s="12">
        <v>140.292797927461</v>
      </c>
      <c r="U14">
        <v>377</v>
      </c>
      <c r="X14" s="5">
        <v>537752882633</v>
      </c>
      <c r="Y14" t="s">
        <v>34</v>
      </c>
      <c r="AB14">
        <v>245102.54</v>
      </c>
      <c r="AC14">
        <v>4452</v>
      </c>
      <c r="AD14">
        <v>24903</v>
      </c>
      <c r="AE14" s="11">
        <v>0.126209693611212</v>
      </c>
      <c r="AF14" s="12">
        <v>77.9836271078587</v>
      </c>
      <c r="AG14" s="12">
        <v>55.054478885894</v>
      </c>
      <c r="AH14">
        <v>3143</v>
      </c>
      <c r="AJ14" s="5">
        <v>563834177641</v>
      </c>
      <c r="AK14" t="s">
        <v>56</v>
      </c>
      <c r="AL14" s="66">
        <v>8244.47</v>
      </c>
      <c r="AM14">
        <v>58</v>
      </c>
      <c r="AN14">
        <v>491</v>
      </c>
      <c r="AO14" s="11">
        <v>0.09979633401222</v>
      </c>
      <c r="AP14" s="12">
        <v>168.254489795918</v>
      </c>
      <c r="AQ14" s="12">
        <v>142.146034482759</v>
      </c>
      <c r="AR14">
        <v>49</v>
      </c>
    </row>
    <row r="15" spans="1:44">
      <c r="A15" s="5">
        <f>VLOOKUP(B15,'[5]2021年1月价格'!$D:$E,2,FALSE)</f>
        <v>554877274741</v>
      </c>
      <c r="B15" t="s">
        <v>6</v>
      </c>
      <c r="E15">
        <v>3773216.51</v>
      </c>
      <c r="F15">
        <v>74941</v>
      </c>
      <c r="G15">
        <v>173533</v>
      </c>
      <c r="H15" s="11">
        <v>0.223444532163911</v>
      </c>
      <c r="I15" s="12">
        <v>97.3105482914249</v>
      </c>
      <c r="J15" s="12">
        <v>50.3491614736926</v>
      </c>
      <c r="K15">
        <v>38775</v>
      </c>
      <c r="M15" s="5">
        <v>564135111481</v>
      </c>
      <c r="N15" t="s">
        <v>58</v>
      </c>
      <c r="O15" s="66">
        <v>35097.52</v>
      </c>
      <c r="P15">
        <v>312</v>
      </c>
      <c r="Q15">
        <v>536</v>
      </c>
      <c r="R15" s="11">
        <v>0.292910447761194</v>
      </c>
      <c r="S15" s="12">
        <v>223.551082802548</v>
      </c>
      <c r="T15" s="12">
        <v>112.492051282051</v>
      </c>
      <c r="U15">
        <v>157</v>
      </c>
      <c r="X15" s="5">
        <v>554877274741</v>
      </c>
      <c r="Y15" t="s">
        <v>6</v>
      </c>
      <c r="AB15">
        <v>52198.93</v>
      </c>
      <c r="AC15">
        <v>1051</v>
      </c>
      <c r="AD15">
        <v>6271</v>
      </c>
      <c r="AE15" s="11">
        <v>0.10221655238399</v>
      </c>
      <c r="AF15" s="12">
        <v>81.4335881435257</v>
      </c>
      <c r="AG15" s="12">
        <v>49.6659657469077</v>
      </c>
      <c r="AH15">
        <v>641</v>
      </c>
      <c r="AJ15" s="5">
        <v>564135111481</v>
      </c>
      <c r="AK15" t="s">
        <v>58</v>
      </c>
      <c r="AL15" s="66">
        <v>1880.09</v>
      </c>
      <c r="AM15">
        <v>16</v>
      </c>
      <c r="AN15">
        <v>235</v>
      </c>
      <c r="AO15" s="11">
        <v>0.0638297872340425</v>
      </c>
      <c r="AP15" s="12">
        <v>125.339333333333</v>
      </c>
      <c r="AQ15" s="12">
        <v>117.505625</v>
      </c>
      <c r="AR15">
        <v>15</v>
      </c>
    </row>
    <row r="16" spans="1:44">
      <c r="A16" s="5">
        <f>VLOOKUP(B16,'[5]2021年1月价格'!$D:$E,2,FALSE)</f>
        <v>587516703876</v>
      </c>
      <c r="B16" t="s">
        <v>40</v>
      </c>
      <c r="E16">
        <v>1448551.59</v>
      </c>
      <c r="F16">
        <v>43198</v>
      </c>
      <c r="G16">
        <v>88824</v>
      </c>
      <c r="H16" s="11">
        <v>0.174007025128344</v>
      </c>
      <c r="I16" s="12">
        <v>93.7209879658385</v>
      </c>
      <c r="J16" s="12">
        <v>33.5328392518172</v>
      </c>
      <c r="K16">
        <v>15456</v>
      </c>
      <c r="M16" s="5">
        <v>559686121121</v>
      </c>
      <c r="N16" t="s">
        <v>76</v>
      </c>
      <c r="O16" s="66">
        <v>25779.64</v>
      </c>
      <c r="P16">
        <v>230</v>
      </c>
      <c r="Q16">
        <v>725</v>
      </c>
      <c r="R16" s="11">
        <v>0.175172413793103</v>
      </c>
      <c r="S16" s="12">
        <v>202.989291338583</v>
      </c>
      <c r="T16" s="12">
        <v>112.085391304348</v>
      </c>
      <c r="U16">
        <v>127</v>
      </c>
      <c r="X16" s="5">
        <v>587516703876</v>
      </c>
      <c r="Y16" t="s">
        <v>40</v>
      </c>
      <c r="AB16">
        <v>29364.1</v>
      </c>
      <c r="AC16">
        <v>649</v>
      </c>
      <c r="AD16">
        <v>4511</v>
      </c>
      <c r="AE16" s="11">
        <v>0.0975393482598094</v>
      </c>
      <c r="AF16" s="12">
        <v>66.7365909090909</v>
      </c>
      <c r="AG16" s="12">
        <v>45.2451463790447</v>
      </c>
      <c r="AH16">
        <v>440</v>
      </c>
      <c r="AJ16" s="5">
        <v>559686121121</v>
      </c>
      <c r="AK16" t="s">
        <v>76</v>
      </c>
      <c r="AL16" s="66">
        <v>3249.83</v>
      </c>
      <c r="AM16">
        <v>28</v>
      </c>
      <c r="AN16">
        <v>201</v>
      </c>
      <c r="AO16" s="11">
        <v>0.0895522388059701</v>
      </c>
      <c r="AP16" s="12">
        <v>180.546111111111</v>
      </c>
      <c r="AQ16" s="12">
        <v>116.065357142857</v>
      </c>
      <c r="AR16">
        <v>18</v>
      </c>
    </row>
    <row r="17" spans="1:44">
      <c r="A17" s="5">
        <f>VLOOKUP(B17,'[5]2021年1月价格'!$D:$E,2,FALSE)</f>
        <v>41141176393</v>
      </c>
      <c r="B17" t="s">
        <v>35</v>
      </c>
      <c r="E17">
        <v>1408341.2</v>
      </c>
      <c r="F17">
        <v>32832</v>
      </c>
      <c r="G17">
        <v>64129</v>
      </c>
      <c r="H17" s="11">
        <v>0.261020755040621</v>
      </c>
      <c r="I17" s="12">
        <v>84.1353246908417</v>
      </c>
      <c r="J17" s="12">
        <v>42.8953825536062</v>
      </c>
      <c r="K17">
        <v>16739</v>
      </c>
      <c r="M17" s="5">
        <v>555332266949</v>
      </c>
      <c r="N17" t="s">
        <v>47</v>
      </c>
      <c r="O17" s="66">
        <v>42107.18</v>
      </c>
      <c r="P17">
        <v>869</v>
      </c>
      <c r="Q17">
        <v>4758</v>
      </c>
      <c r="R17" s="11">
        <v>0.109709962168979</v>
      </c>
      <c r="S17" s="12">
        <v>80.6650957854406</v>
      </c>
      <c r="T17" s="12">
        <v>48.454752589183</v>
      </c>
      <c r="U17">
        <v>522</v>
      </c>
      <c r="X17" s="5">
        <v>41141176393</v>
      </c>
      <c r="Y17" t="s">
        <v>35</v>
      </c>
      <c r="AB17">
        <v>196048.19</v>
      </c>
      <c r="AC17">
        <v>3960</v>
      </c>
      <c r="AD17">
        <v>17886</v>
      </c>
      <c r="AE17" s="11">
        <v>0.146706921614671</v>
      </c>
      <c r="AF17" s="12">
        <v>74.7134870426829</v>
      </c>
      <c r="AG17" s="12">
        <v>49.5071186868687</v>
      </c>
      <c r="AH17">
        <v>2624</v>
      </c>
      <c r="AJ17" s="5">
        <v>555332266949</v>
      </c>
      <c r="AK17" t="s">
        <v>47</v>
      </c>
      <c r="AL17" s="66">
        <v>30587.38</v>
      </c>
      <c r="AM17">
        <v>545</v>
      </c>
      <c r="AN17">
        <v>4384</v>
      </c>
      <c r="AO17" s="11">
        <v>0.102874087591241</v>
      </c>
      <c r="AP17" s="12">
        <v>67.8212416851441</v>
      </c>
      <c r="AQ17" s="12">
        <v>56.1236330275229</v>
      </c>
      <c r="AR17">
        <v>451</v>
      </c>
    </row>
    <row r="18" spans="1:44">
      <c r="A18" s="5">
        <f>VLOOKUP(B18,'[5]2021年1月价格'!$D:$E,2,FALSE)</f>
        <v>574308070162</v>
      </c>
      <c r="B18" t="s">
        <v>38</v>
      </c>
      <c r="E18">
        <v>861586.36</v>
      </c>
      <c r="F18">
        <v>25464</v>
      </c>
      <c r="G18">
        <v>46895</v>
      </c>
      <c r="H18" s="11">
        <v>0.213732807335537</v>
      </c>
      <c r="I18" s="12">
        <v>85.9609258704979</v>
      </c>
      <c r="J18" s="12">
        <v>33.8354681118442</v>
      </c>
      <c r="K18">
        <v>10023</v>
      </c>
      <c r="M18" s="5">
        <v>593225443577</v>
      </c>
      <c r="N18" t="s">
        <v>48</v>
      </c>
      <c r="O18" s="66">
        <v>2656852.68</v>
      </c>
      <c r="P18">
        <v>44504</v>
      </c>
      <c r="Q18">
        <v>74277</v>
      </c>
      <c r="R18" s="11">
        <v>0.233275441926841</v>
      </c>
      <c r="S18" s="12">
        <v>153.335988919028</v>
      </c>
      <c r="T18" s="12">
        <v>59.6991883875607</v>
      </c>
      <c r="U18">
        <v>17327</v>
      </c>
      <c r="X18" s="5">
        <v>574308070162</v>
      </c>
      <c r="Y18" t="s">
        <v>38</v>
      </c>
      <c r="AB18">
        <v>56930.76</v>
      </c>
      <c r="AC18">
        <v>1483</v>
      </c>
      <c r="AD18">
        <v>8150</v>
      </c>
      <c r="AE18" s="11">
        <v>0.0841717791411043</v>
      </c>
      <c r="AF18" s="12">
        <v>82.9894460641399</v>
      </c>
      <c r="AG18" s="12">
        <v>38.3889143627782</v>
      </c>
      <c r="AH18">
        <v>686</v>
      </c>
      <c r="AJ18" s="5">
        <v>593225443577</v>
      </c>
      <c r="AK18" t="s">
        <v>48</v>
      </c>
      <c r="AL18" s="66">
        <v>4958.22</v>
      </c>
      <c r="AM18">
        <v>82</v>
      </c>
      <c r="AN18">
        <v>1566</v>
      </c>
      <c r="AO18" s="11">
        <v>0.0440613026819923</v>
      </c>
      <c r="AP18" s="12">
        <v>71.8582608695652</v>
      </c>
      <c r="AQ18" s="12">
        <v>60.4660975609756</v>
      </c>
      <c r="AR18">
        <v>69</v>
      </c>
    </row>
    <row r="19" spans="5:44">
      <c r="E19">
        <v>10273589.42</v>
      </c>
      <c r="F19">
        <v>239822</v>
      </c>
      <c r="G19">
        <v>511731</v>
      </c>
      <c r="H19" s="11">
        <v>0.213450035272438</v>
      </c>
      <c r="I19" s="12">
        <v>94.0555110822217</v>
      </c>
      <c r="J19" s="12">
        <v>42.8383943925078</v>
      </c>
      <c r="K19">
        <v>109229</v>
      </c>
      <c r="M19" s="5">
        <v>528778018743</v>
      </c>
      <c r="N19" t="s">
        <v>49</v>
      </c>
      <c r="O19" s="66">
        <v>65344.91</v>
      </c>
      <c r="P19">
        <v>1356</v>
      </c>
      <c r="Q19">
        <v>4242</v>
      </c>
      <c r="R19" s="11">
        <v>0.182932578972183</v>
      </c>
      <c r="S19" s="12">
        <v>84.2073582474227</v>
      </c>
      <c r="T19" s="12">
        <v>48.1894616519174</v>
      </c>
      <c r="U19">
        <v>776</v>
      </c>
      <c r="AB19">
        <v>579644.52</v>
      </c>
      <c r="AC19">
        <v>11595</v>
      </c>
      <c r="AD19">
        <v>61721</v>
      </c>
      <c r="AE19" s="11">
        <v>0.122065423437728</v>
      </c>
      <c r="AF19" s="12">
        <v>76.9371542341386</v>
      </c>
      <c r="AG19" s="12">
        <v>49.9909029754204</v>
      </c>
      <c r="AH19">
        <v>7534</v>
      </c>
      <c r="AJ19" s="5">
        <v>528778018743</v>
      </c>
      <c r="AK19" t="s">
        <v>49</v>
      </c>
      <c r="AL19" s="66">
        <v>49576.22</v>
      </c>
      <c r="AM19">
        <v>1009</v>
      </c>
      <c r="AN19">
        <v>5358</v>
      </c>
      <c r="AO19" s="11">
        <v>0.111795446061963</v>
      </c>
      <c r="AP19" s="12">
        <v>82.7649749582638</v>
      </c>
      <c r="AQ19" s="12">
        <v>49.1340138751239</v>
      </c>
      <c r="AR19">
        <v>599</v>
      </c>
    </row>
    <row r="20" spans="5:44">
      <c r="E20">
        <v>367267.24</v>
      </c>
      <c r="F20">
        <v>3544</v>
      </c>
      <c r="G20">
        <v>23221</v>
      </c>
      <c r="H20" s="47">
        <v>0.139830325998019</v>
      </c>
      <c r="I20" s="119">
        <v>113.109713581768</v>
      </c>
      <c r="J20" s="119">
        <v>103.630711060948</v>
      </c>
      <c r="K20">
        <v>3247</v>
      </c>
      <c r="M20" s="5">
        <v>526145930115</v>
      </c>
      <c r="N20" t="s">
        <v>51</v>
      </c>
      <c r="O20" s="66">
        <v>28637.7</v>
      </c>
      <c r="P20">
        <v>461</v>
      </c>
      <c r="Q20">
        <v>2408</v>
      </c>
      <c r="R20" s="11">
        <v>0.105481727574751</v>
      </c>
      <c r="S20" s="12">
        <v>112.746850393701</v>
      </c>
      <c r="T20" s="12">
        <v>62.1208242950108</v>
      </c>
      <c r="U20">
        <v>254</v>
      </c>
      <c r="AB20" s="67">
        <v>154481.47</v>
      </c>
      <c r="AC20" s="67">
        <v>1235</v>
      </c>
      <c r="AD20" s="67">
        <v>9893</v>
      </c>
      <c r="AE20" s="95">
        <v>0.107955119781664</v>
      </c>
      <c r="AF20" s="96">
        <v>144.645571161049</v>
      </c>
      <c r="AG20" s="96">
        <v>125.086210526316</v>
      </c>
      <c r="AH20" s="67">
        <v>1068</v>
      </c>
      <c r="AJ20" s="5">
        <v>526145930115</v>
      </c>
      <c r="AK20" t="s">
        <v>51</v>
      </c>
      <c r="AL20" s="66">
        <v>4281.8</v>
      </c>
      <c r="AM20">
        <v>64</v>
      </c>
      <c r="AN20">
        <v>424</v>
      </c>
      <c r="AO20" s="11">
        <v>0.136792452830189</v>
      </c>
      <c r="AP20" s="12">
        <v>73.8241379310345</v>
      </c>
      <c r="AQ20" s="12">
        <v>66.903125</v>
      </c>
      <c r="AR20">
        <v>58</v>
      </c>
    </row>
    <row r="21" spans="5:44">
      <c r="E21">
        <v>10931633.92</v>
      </c>
      <c r="F21">
        <v>223245</v>
      </c>
      <c r="G21">
        <v>580651</v>
      </c>
      <c r="H21" s="11">
        <v>0.176982387010442</v>
      </c>
      <c r="I21" s="12">
        <v>106.375068554469</v>
      </c>
      <c r="J21" s="12">
        <v>48.9669821048624</v>
      </c>
      <c r="K21">
        <v>102765</v>
      </c>
      <c r="M21" s="5">
        <v>535688693680</v>
      </c>
      <c r="N21" t="s">
        <v>52</v>
      </c>
      <c r="O21" s="66">
        <v>47163.69</v>
      </c>
      <c r="P21">
        <v>719</v>
      </c>
      <c r="Q21">
        <v>3773</v>
      </c>
      <c r="R21" s="11">
        <v>0.119533527696793</v>
      </c>
      <c r="S21" s="12">
        <v>104.575809312639</v>
      </c>
      <c r="T21" s="12">
        <v>65.596230876217</v>
      </c>
      <c r="U21">
        <v>451</v>
      </c>
      <c r="AB21">
        <v>682068.82</v>
      </c>
      <c r="AC21">
        <v>11747</v>
      </c>
      <c r="AD21">
        <v>80300</v>
      </c>
      <c r="AE21" s="11">
        <v>0.106799501867995</v>
      </c>
      <c r="AF21" s="12">
        <v>79.5322784514925</v>
      </c>
      <c r="AG21" s="12">
        <v>58.0632348684771</v>
      </c>
      <c r="AH21">
        <v>8576</v>
      </c>
      <c r="AJ21" s="5">
        <v>535688693680</v>
      </c>
      <c r="AK21" t="s">
        <v>52</v>
      </c>
      <c r="AL21" s="66">
        <v>6904.56</v>
      </c>
      <c r="AM21">
        <v>99</v>
      </c>
      <c r="AN21">
        <v>535</v>
      </c>
      <c r="AO21" s="11">
        <v>0.142056074766355</v>
      </c>
      <c r="AP21" s="12">
        <v>90.8494736842105</v>
      </c>
      <c r="AQ21" s="12">
        <v>69.7430303030303</v>
      </c>
      <c r="AR21">
        <v>76</v>
      </c>
    </row>
    <row r="22" spans="4:44">
      <c r="D22" t="s">
        <v>605</v>
      </c>
      <c r="E22">
        <v>21572490.58</v>
      </c>
      <c r="F22">
        <v>466611</v>
      </c>
      <c r="G22">
        <v>1115603</v>
      </c>
      <c r="H22" s="11">
        <v>0.192936913938023</v>
      </c>
      <c r="I22" s="12">
        <v>100.224820457069</v>
      </c>
      <c r="J22" s="12">
        <v>46.2322803791595</v>
      </c>
      <c r="K22">
        <v>215241</v>
      </c>
      <c r="M22" s="5">
        <v>563835009431</v>
      </c>
      <c r="N22" t="s">
        <v>53</v>
      </c>
      <c r="O22" s="66">
        <v>28767.51</v>
      </c>
      <c r="P22">
        <v>413</v>
      </c>
      <c r="Q22">
        <v>1459</v>
      </c>
      <c r="R22" s="11">
        <v>0.20424948594928</v>
      </c>
      <c r="S22" s="12">
        <v>96.5352684563758</v>
      </c>
      <c r="T22" s="12">
        <v>69.6549878934625</v>
      </c>
      <c r="U22">
        <v>298</v>
      </c>
      <c r="AA22" t="s">
        <v>605</v>
      </c>
      <c r="AB22">
        <v>1416194.81</v>
      </c>
      <c r="AC22">
        <v>24577</v>
      </c>
      <c r="AD22">
        <v>151914</v>
      </c>
      <c r="AE22" s="11">
        <v>0.113077135747857</v>
      </c>
      <c r="AF22" s="12">
        <v>82.4423570846431</v>
      </c>
      <c r="AG22" s="12">
        <v>57.6227696626928</v>
      </c>
      <c r="AH22">
        <v>17178</v>
      </c>
      <c r="AJ22" s="5">
        <v>563835009431</v>
      </c>
      <c r="AK22" t="s">
        <v>53</v>
      </c>
      <c r="AL22" s="66">
        <v>6237.42</v>
      </c>
      <c r="AM22">
        <v>84</v>
      </c>
      <c r="AN22">
        <v>452</v>
      </c>
      <c r="AO22" s="11">
        <v>0.168141592920354</v>
      </c>
      <c r="AP22" s="12">
        <v>82.0713157894737</v>
      </c>
      <c r="AQ22" s="12">
        <v>74.255</v>
      </c>
      <c r="AR22">
        <v>76</v>
      </c>
    </row>
    <row r="23" spans="13:44">
      <c r="M23" s="5">
        <v>592049049728</v>
      </c>
      <c r="N23" t="s">
        <v>54</v>
      </c>
      <c r="O23" s="66">
        <v>24746.2</v>
      </c>
      <c r="P23">
        <v>583</v>
      </c>
      <c r="Q23">
        <v>1916</v>
      </c>
      <c r="R23" s="11">
        <v>0.177974947807933</v>
      </c>
      <c r="S23" s="12">
        <v>72.5695014662757</v>
      </c>
      <c r="T23" s="12">
        <v>42.4463121783877</v>
      </c>
      <c r="U23">
        <v>341</v>
      </c>
      <c r="AJ23" s="5">
        <v>592049049728</v>
      </c>
      <c r="AK23" t="s">
        <v>54</v>
      </c>
      <c r="AL23" s="66">
        <v>3054.68</v>
      </c>
      <c r="AM23">
        <v>63</v>
      </c>
      <c r="AN23">
        <v>672</v>
      </c>
      <c r="AO23" s="11">
        <v>0.0773809523809524</v>
      </c>
      <c r="AP23" s="12">
        <v>58.7438461538461</v>
      </c>
      <c r="AQ23" s="12">
        <v>48.4869841269841</v>
      </c>
      <c r="AR23">
        <v>52</v>
      </c>
    </row>
    <row r="24" spans="13:44">
      <c r="M24" s="5">
        <v>527990951359</v>
      </c>
      <c r="N24" t="s">
        <v>55</v>
      </c>
      <c r="O24" s="66">
        <v>37850.69</v>
      </c>
      <c r="P24">
        <v>805</v>
      </c>
      <c r="Q24">
        <v>978</v>
      </c>
      <c r="R24" s="11">
        <v>0.283231083844581</v>
      </c>
      <c r="S24" s="12">
        <v>136.645090252708</v>
      </c>
      <c r="T24" s="12">
        <v>47.0194906832298</v>
      </c>
      <c r="U24">
        <v>277</v>
      </c>
      <c r="AJ24" s="5">
        <v>527990951359</v>
      </c>
      <c r="AK24" t="s">
        <v>55</v>
      </c>
      <c r="AL24" s="66">
        <v>4211.94</v>
      </c>
      <c r="AM24">
        <v>74</v>
      </c>
      <c r="AN24">
        <v>186</v>
      </c>
      <c r="AO24" s="11">
        <v>0.279569892473118</v>
      </c>
      <c r="AP24" s="12">
        <v>80.9988461538461</v>
      </c>
      <c r="AQ24" s="12">
        <v>56.9181081081081</v>
      </c>
      <c r="AR24">
        <v>52</v>
      </c>
    </row>
    <row r="25" spans="13:44">
      <c r="M25" s="5">
        <v>599279018544</v>
      </c>
      <c r="N25" t="s">
        <v>60</v>
      </c>
      <c r="O25" s="66">
        <v>41794.97</v>
      </c>
      <c r="P25">
        <v>1297</v>
      </c>
      <c r="Q25">
        <v>6673</v>
      </c>
      <c r="R25" s="11">
        <v>0.0779259703281882</v>
      </c>
      <c r="S25" s="12">
        <v>80.3749423076923</v>
      </c>
      <c r="T25" s="12">
        <v>32.2243407864302</v>
      </c>
      <c r="U25">
        <v>520</v>
      </c>
      <c r="AJ25" s="5">
        <v>599279018544</v>
      </c>
      <c r="AK25" t="s">
        <v>60</v>
      </c>
      <c r="AL25" s="66">
        <v>1839.52</v>
      </c>
      <c r="AM25">
        <v>34</v>
      </c>
      <c r="AN25">
        <v>1425</v>
      </c>
      <c r="AO25" s="11">
        <v>0.016140350877193</v>
      </c>
      <c r="AP25" s="12">
        <v>79.9791304347826</v>
      </c>
      <c r="AQ25" s="12">
        <v>54.1035294117647</v>
      </c>
      <c r="AR25">
        <v>23</v>
      </c>
    </row>
    <row r="26" spans="13:44">
      <c r="M26" s="5">
        <v>613513119392</v>
      </c>
      <c r="N26" t="s">
        <v>61</v>
      </c>
      <c r="O26" s="66">
        <v>797711.85</v>
      </c>
      <c r="P26">
        <v>15627</v>
      </c>
      <c r="Q26">
        <v>33990</v>
      </c>
      <c r="R26" s="11">
        <v>0.171903501029715</v>
      </c>
      <c r="S26" s="12">
        <v>136.524362485025</v>
      </c>
      <c r="T26" s="12">
        <v>51.0470243808792</v>
      </c>
      <c r="U26">
        <v>5843</v>
      </c>
      <c r="AJ26" s="5">
        <v>613513119392</v>
      </c>
      <c r="AK26" t="s">
        <v>61</v>
      </c>
      <c r="AL26" s="6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3:44">
      <c r="M27" s="5">
        <v>538927350752</v>
      </c>
      <c r="N27" t="s">
        <v>72</v>
      </c>
      <c r="O27" s="66">
        <v>11065.09</v>
      </c>
      <c r="P27">
        <v>285</v>
      </c>
      <c r="Q27">
        <v>1847</v>
      </c>
      <c r="R27" s="11">
        <v>0.0990795885219275</v>
      </c>
      <c r="S27" s="12">
        <v>60.4649726775956</v>
      </c>
      <c r="T27" s="12">
        <v>38.8248771929825</v>
      </c>
      <c r="U27">
        <v>183</v>
      </c>
      <c r="AJ27" s="5">
        <v>538927350752</v>
      </c>
      <c r="AK27" t="s">
        <v>72</v>
      </c>
      <c r="AL27" s="66">
        <v>674.09</v>
      </c>
      <c r="AM27">
        <v>15</v>
      </c>
      <c r="AN27">
        <v>211</v>
      </c>
      <c r="AO27" s="11">
        <v>0.0616113744075829</v>
      </c>
      <c r="AP27" s="12">
        <v>51.8530769230769</v>
      </c>
      <c r="AQ27" s="12">
        <v>44.9393333333333</v>
      </c>
      <c r="AR27">
        <v>13</v>
      </c>
    </row>
    <row r="28" spans="13:44">
      <c r="M28" s="5">
        <v>599148365406</v>
      </c>
      <c r="N28" t="s">
        <v>73</v>
      </c>
      <c r="O28" s="66">
        <v>41875.47</v>
      </c>
      <c r="P28">
        <v>1034</v>
      </c>
      <c r="Q28">
        <v>2454</v>
      </c>
      <c r="R28" s="11">
        <v>0.246128769356153</v>
      </c>
      <c r="S28" s="12">
        <v>69.3302483443709</v>
      </c>
      <c r="T28" s="12">
        <v>40.4985203094778</v>
      </c>
      <c r="U28">
        <v>604</v>
      </c>
      <c r="AJ28" s="5">
        <v>599148365406</v>
      </c>
      <c r="AK28" t="s">
        <v>73</v>
      </c>
      <c r="AL28" s="66">
        <v>5685.11</v>
      </c>
      <c r="AM28">
        <v>138</v>
      </c>
      <c r="AN28">
        <v>1465</v>
      </c>
      <c r="AO28" s="11">
        <v>0.0819112627986348</v>
      </c>
      <c r="AP28" s="12">
        <v>47.3759166666667</v>
      </c>
      <c r="AQ28" s="12">
        <v>41.1964492753623</v>
      </c>
      <c r="AR28">
        <v>120</v>
      </c>
    </row>
    <row r="29" spans="13:44">
      <c r="M29" s="5">
        <v>524754970729</v>
      </c>
      <c r="N29" t="s">
        <v>74</v>
      </c>
      <c r="O29" s="66">
        <v>7824.7</v>
      </c>
      <c r="P29">
        <v>246</v>
      </c>
      <c r="Q29">
        <v>1924</v>
      </c>
      <c r="R29" s="11">
        <v>0.0665280665280665</v>
      </c>
      <c r="S29" s="12">
        <v>61.13046875</v>
      </c>
      <c r="T29" s="12">
        <v>31.8077235772358</v>
      </c>
      <c r="U29">
        <v>128</v>
      </c>
      <c r="AJ29" s="5">
        <v>524754970729</v>
      </c>
      <c r="AK29" t="s">
        <v>74</v>
      </c>
      <c r="AL29" s="66">
        <v>1872.01</v>
      </c>
      <c r="AM29">
        <v>48</v>
      </c>
      <c r="AN29">
        <v>529</v>
      </c>
      <c r="AO29" s="11">
        <v>0.0642722117202268</v>
      </c>
      <c r="AP29" s="12">
        <v>55.0591176470588</v>
      </c>
      <c r="AQ29" s="12">
        <v>39.0002083333333</v>
      </c>
      <c r="AR29">
        <v>34</v>
      </c>
    </row>
    <row r="30" spans="13:44">
      <c r="M30" s="5">
        <v>621584076904</v>
      </c>
      <c r="N30" t="s">
        <v>105</v>
      </c>
      <c r="O30" s="66">
        <v>24324.18</v>
      </c>
      <c r="P30">
        <v>510</v>
      </c>
      <c r="Q30">
        <v>5891</v>
      </c>
      <c r="R30" s="11">
        <v>0.0476998811746732</v>
      </c>
      <c r="S30" s="12">
        <v>86.5629181494662</v>
      </c>
      <c r="T30" s="12">
        <v>47.6944705882353</v>
      </c>
      <c r="U30">
        <v>281</v>
      </c>
      <c r="AJ30" s="5">
        <v>621584076904</v>
      </c>
      <c r="AK30" t="s">
        <v>105</v>
      </c>
      <c r="AL30" s="66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3:44">
      <c r="M31" s="5">
        <v>624636128578</v>
      </c>
      <c r="N31" t="s">
        <v>106</v>
      </c>
      <c r="O31" s="66">
        <v>2317.6</v>
      </c>
      <c r="P31">
        <v>52</v>
      </c>
      <c r="Q31">
        <v>304</v>
      </c>
      <c r="R31" s="11">
        <v>0.111842105263158</v>
      </c>
      <c r="S31" s="12">
        <v>68.1647058823529</v>
      </c>
      <c r="T31" s="12">
        <v>44.5692307692308</v>
      </c>
      <c r="U31">
        <v>34</v>
      </c>
      <c r="AJ31" s="5">
        <v>624636128578</v>
      </c>
      <c r="AK31" t="s">
        <v>106</v>
      </c>
      <c r="AL31" s="66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3:44">
      <c r="M32" s="5">
        <v>562674596108</v>
      </c>
      <c r="N32" t="s">
        <v>17</v>
      </c>
      <c r="O32" s="66">
        <v>35685.14</v>
      </c>
      <c r="P32">
        <v>1210</v>
      </c>
      <c r="Q32">
        <v>1700</v>
      </c>
      <c r="R32" s="11">
        <v>0.270588235294118</v>
      </c>
      <c r="S32" s="12">
        <v>77.5763913043478</v>
      </c>
      <c r="T32" s="12">
        <v>29.4918512396694</v>
      </c>
      <c r="U32">
        <v>460</v>
      </c>
      <c r="AJ32" s="5">
        <v>562674596108</v>
      </c>
      <c r="AK32" t="s">
        <v>17</v>
      </c>
      <c r="AL32" s="66">
        <v>7706.94</v>
      </c>
      <c r="AM32">
        <v>213</v>
      </c>
      <c r="AN32">
        <v>1019</v>
      </c>
      <c r="AO32" s="11">
        <v>0.139352306182532</v>
      </c>
      <c r="AP32" s="12">
        <v>54.2742253521127</v>
      </c>
      <c r="AQ32" s="12">
        <v>36.1828169014085</v>
      </c>
      <c r="AR32">
        <v>142</v>
      </c>
    </row>
    <row r="33" spans="13:44">
      <c r="M33" s="5">
        <v>596986065929</v>
      </c>
      <c r="N33" t="s">
        <v>19</v>
      </c>
      <c r="O33" s="66">
        <v>14069.81</v>
      </c>
      <c r="P33">
        <v>518</v>
      </c>
      <c r="Q33">
        <v>3424</v>
      </c>
      <c r="R33" s="11">
        <v>0.0753504672897196</v>
      </c>
      <c r="S33" s="12">
        <v>54.5341472868217</v>
      </c>
      <c r="T33" s="12">
        <v>27.1617953667954</v>
      </c>
      <c r="U33">
        <v>258</v>
      </c>
      <c r="AJ33" s="5">
        <v>596986065929</v>
      </c>
      <c r="AK33" t="s">
        <v>19</v>
      </c>
      <c r="AL33" s="66">
        <v>4050.86</v>
      </c>
      <c r="AM33">
        <v>118</v>
      </c>
      <c r="AN33">
        <v>853</v>
      </c>
      <c r="AO33" s="11">
        <v>0.109026963657679</v>
      </c>
      <c r="AP33" s="12">
        <v>43.5576344086022</v>
      </c>
      <c r="AQ33" s="12">
        <v>34.3293220338983</v>
      </c>
      <c r="AR33">
        <v>93</v>
      </c>
    </row>
    <row r="34" spans="13:44">
      <c r="M34" s="5">
        <v>589851591771</v>
      </c>
      <c r="N34" t="s">
        <v>64</v>
      </c>
      <c r="O34" s="66">
        <v>617154.29</v>
      </c>
      <c r="P34">
        <v>14494</v>
      </c>
      <c r="Q34">
        <v>22372</v>
      </c>
      <c r="R34" s="11">
        <v>0.191757554085464</v>
      </c>
      <c r="S34" s="12">
        <v>143.858808857809</v>
      </c>
      <c r="T34" s="12">
        <v>42.5799841313647</v>
      </c>
      <c r="U34">
        <v>4290</v>
      </c>
      <c r="AJ34" s="5">
        <v>589851591771</v>
      </c>
      <c r="AK34" t="s">
        <v>64</v>
      </c>
      <c r="AL34" s="66">
        <v>743.08</v>
      </c>
      <c r="AM34">
        <v>17</v>
      </c>
      <c r="AN34">
        <v>255</v>
      </c>
      <c r="AO34" s="11">
        <v>0.0588235294117647</v>
      </c>
      <c r="AP34" s="12">
        <v>49.5386666666667</v>
      </c>
      <c r="AQ34" s="12">
        <v>43.7105882352941</v>
      </c>
      <c r="AR34">
        <v>15</v>
      </c>
    </row>
    <row r="35" spans="13:44">
      <c r="M35" s="5">
        <v>592889713507</v>
      </c>
      <c r="N35" t="s">
        <v>70</v>
      </c>
      <c r="O35" s="66">
        <v>7147.65</v>
      </c>
      <c r="P35">
        <v>213</v>
      </c>
      <c r="Q35">
        <v>662</v>
      </c>
      <c r="R35" s="11">
        <v>0.170694864048338</v>
      </c>
      <c r="S35" s="12">
        <v>63.2535398230088</v>
      </c>
      <c r="T35" s="12">
        <v>33.5570422535211</v>
      </c>
      <c r="U35">
        <v>113</v>
      </c>
      <c r="AJ35" s="5">
        <v>592889713507</v>
      </c>
      <c r="AK35" t="s">
        <v>70</v>
      </c>
      <c r="AL35" s="66">
        <v>1358.05</v>
      </c>
      <c r="AM35">
        <v>32</v>
      </c>
      <c r="AN35">
        <v>587</v>
      </c>
      <c r="AO35" s="11">
        <v>0.0494037478705281</v>
      </c>
      <c r="AP35" s="12">
        <v>46.8293103448276</v>
      </c>
      <c r="AQ35" s="12">
        <v>42.4390625</v>
      </c>
      <c r="AR35">
        <v>29</v>
      </c>
    </row>
    <row r="36" spans="13:44">
      <c r="M36" s="5">
        <v>573035985548</v>
      </c>
      <c r="N36" t="s">
        <v>77</v>
      </c>
      <c r="O36" s="66">
        <v>111066.5</v>
      </c>
      <c r="P36">
        <v>2981</v>
      </c>
      <c r="Q36">
        <v>6276</v>
      </c>
      <c r="R36" s="11">
        <v>0.256214149139579</v>
      </c>
      <c r="S36" s="12">
        <v>69.0712064676617</v>
      </c>
      <c r="T36" s="12">
        <v>37.2581348540758</v>
      </c>
      <c r="U36">
        <v>1608</v>
      </c>
      <c r="AJ36" s="5">
        <v>573035985548</v>
      </c>
      <c r="AK36" t="s">
        <v>77</v>
      </c>
      <c r="AL36" s="66">
        <v>46053.27</v>
      </c>
      <c r="AM36">
        <v>1302</v>
      </c>
      <c r="AN36">
        <v>3079</v>
      </c>
      <c r="AO36" s="11">
        <v>0.291328353361481</v>
      </c>
      <c r="AP36" s="12">
        <v>51.3414381270903</v>
      </c>
      <c r="AQ36" s="12">
        <v>35.3711751152074</v>
      </c>
      <c r="AR36">
        <v>897</v>
      </c>
    </row>
    <row r="37" spans="13:44">
      <c r="M37" s="5">
        <v>628767299363</v>
      </c>
      <c r="N37" t="s">
        <v>523</v>
      </c>
      <c r="O37" s="66">
        <v>0</v>
      </c>
      <c r="P37" s="66">
        <v>0</v>
      </c>
      <c r="Q37" s="66">
        <v>0</v>
      </c>
      <c r="R37" s="66">
        <v>0</v>
      </c>
      <c r="S37" s="66">
        <v>0</v>
      </c>
      <c r="T37" s="66">
        <v>0</v>
      </c>
      <c r="U37" s="66">
        <v>0</v>
      </c>
      <c r="AJ37" s="5">
        <v>628767299363</v>
      </c>
      <c r="AK37" t="s">
        <v>523</v>
      </c>
      <c r="AL37" s="66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3:44">
      <c r="M38" s="5">
        <v>577184412748</v>
      </c>
      <c r="N38" t="s">
        <v>11</v>
      </c>
      <c r="O38" s="66">
        <v>77782.89</v>
      </c>
      <c r="P38">
        <v>2478</v>
      </c>
      <c r="Q38">
        <v>10577</v>
      </c>
      <c r="R38" s="11">
        <v>0.132457218492956</v>
      </c>
      <c r="S38" s="12">
        <v>55.5195503211991</v>
      </c>
      <c r="T38" s="12">
        <v>31.389382566586</v>
      </c>
      <c r="U38">
        <v>1401</v>
      </c>
      <c r="AJ38" s="5">
        <v>577184412748</v>
      </c>
      <c r="AK38" t="s">
        <v>11</v>
      </c>
      <c r="AL38" s="66">
        <v>9604.29</v>
      </c>
      <c r="AM38">
        <v>255</v>
      </c>
      <c r="AN38">
        <v>2349</v>
      </c>
      <c r="AO38" s="11">
        <v>0.0859940400170285</v>
      </c>
      <c r="AP38" s="12">
        <v>47.5459900990099</v>
      </c>
      <c r="AQ38" s="12">
        <v>37.6638823529412</v>
      </c>
      <c r="AR38">
        <v>202</v>
      </c>
    </row>
    <row r="39" spans="13:44">
      <c r="M39" s="5">
        <v>574520036128</v>
      </c>
      <c r="N39" t="s">
        <v>91</v>
      </c>
      <c r="O39" s="66">
        <v>112871.07</v>
      </c>
      <c r="P39">
        <v>3232</v>
      </c>
      <c r="Q39">
        <v>7394</v>
      </c>
      <c r="R39" s="11">
        <v>0.23180957533135</v>
      </c>
      <c r="S39" s="12">
        <v>65.8524329054842</v>
      </c>
      <c r="T39" s="12">
        <v>34.9229795792079</v>
      </c>
      <c r="U39">
        <v>1714</v>
      </c>
      <c r="AJ39" s="5">
        <v>574520036128</v>
      </c>
      <c r="AK39" t="s">
        <v>91</v>
      </c>
      <c r="AL39" s="66">
        <v>3771.15</v>
      </c>
      <c r="AM39">
        <v>99</v>
      </c>
      <c r="AN39">
        <v>629</v>
      </c>
      <c r="AO39" s="11">
        <v>0.117647058823529</v>
      </c>
      <c r="AP39" s="12">
        <v>50.9614864864865</v>
      </c>
      <c r="AQ39" s="12">
        <v>38.0924242424242</v>
      </c>
      <c r="AR39">
        <v>74</v>
      </c>
    </row>
    <row r="40" spans="13:44">
      <c r="M40" s="5">
        <v>544053639760</v>
      </c>
      <c r="N40" t="s">
        <v>20</v>
      </c>
      <c r="O40" s="66">
        <v>166927.25</v>
      </c>
      <c r="P40">
        <v>4426</v>
      </c>
      <c r="Q40">
        <v>13810</v>
      </c>
      <c r="R40" s="11">
        <v>0.155829109341057</v>
      </c>
      <c r="S40" s="12">
        <v>77.5684247211896</v>
      </c>
      <c r="T40" s="12">
        <v>37.7151491188432</v>
      </c>
      <c r="U40">
        <v>2152</v>
      </c>
      <c r="AJ40" s="5">
        <v>544053639760</v>
      </c>
      <c r="AK40" t="s">
        <v>20</v>
      </c>
      <c r="AL40" s="66">
        <v>3623.61</v>
      </c>
      <c r="AM40">
        <v>126</v>
      </c>
      <c r="AN40">
        <v>396</v>
      </c>
      <c r="AO40" s="11">
        <v>0.136363636363636</v>
      </c>
      <c r="AP40" s="12">
        <v>67.1038888888889</v>
      </c>
      <c r="AQ40" s="12">
        <v>28.7588095238095</v>
      </c>
      <c r="AR40">
        <v>54</v>
      </c>
    </row>
    <row r="41" spans="13:44">
      <c r="M41" s="5">
        <v>602881179663</v>
      </c>
      <c r="N41" t="s">
        <v>69</v>
      </c>
      <c r="O41" s="66">
        <v>1030449.56</v>
      </c>
      <c r="P41">
        <v>33485</v>
      </c>
      <c r="Q41">
        <v>71768</v>
      </c>
      <c r="R41" s="11">
        <v>0.225588005796455</v>
      </c>
      <c r="S41" s="12">
        <v>63.6472859789994</v>
      </c>
      <c r="T41" s="12">
        <v>30.7734675227714</v>
      </c>
      <c r="U41">
        <v>16190</v>
      </c>
      <c r="AJ41" s="5">
        <v>602881179663</v>
      </c>
      <c r="AK41" t="s">
        <v>69</v>
      </c>
      <c r="AL41" s="66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3:44">
      <c r="M42" s="5">
        <v>528047181291</v>
      </c>
      <c r="N42" t="s">
        <v>82</v>
      </c>
      <c r="O42" s="66">
        <v>10561.34</v>
      </c>
      <c r="P42">
        <v>301</v>
      </c>
      <c r="Q42">
        <v>373</v>
      </c>
      <c r="R42" s="11">
        <v>0.222520107238606</v>
      </c>
      <c r="S42" s="12">
        <v>127.245060240964</v>
      </c>
      <c r="T42" s="12">
        <v>35.0875083056478</v>
      </c>
      <c r="U42">
        <v>83</v>
      </c>
      <c r="AJ42" s="5">
        <v>528047181291</v>
      </c>
      <c r="AK42" t="s">
        <v>82</v>
      </c>
      <c r="AL42" s="66">
        <v>305.15</v>
      </c>
      <c r="AM42">
        <v>7</v>
      </c>
      <c r="AN42">
        <v>52</v>
      </c>
      <c r="AO42" s="11">
        <v>0.153846153846154</v>
      </c>
      <c r="AP42" s="12">
        <v>38.14375</v>
      </c>
      <c r="AQ42" s="12">
        <v>43.5928571428571</v>
      </c>
      <c r="AR42">
        <v>8</v>
      </c>
    </row>
    <row r="43" spans="13:44">
      <c r="M43" s="5">
        <v>601890751194</v>
      </c>
      <c r="N43" t="s">
        <v>67</v>
      </c>
      <c r="O43" s="66">
        <v>1541.53</v>
      </c>
      <c r="P43">
        <v>43</v>
      </c>
      <c r="Q43">
        <v>952</v>
      </c>
      <c r="R43" s="11">
        <v>0.0294117647058824</v>
      </c>
      <c r="S43" s="12">
        <v>55.0546428571429</v>
      </c>
      <c r="T43" s="12">
        <v>35.8495348837209</v>
      </c>
      <c r="U43">
        <v>28</v>
      </c>
      <c r="AJ43" s="5">
        <v>601890751194</v>
      </c>
      <c r="AK43" t="s">
        <v>67</v>
      </c>
      <c r="AL43" s="66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3:44">
      <c r="M44" s="5">
        <v>604021319220</v>
      </c>
      <c r="N44" t="s">
        <v>13</v>
      </c>
      <c r="O44" s="66">
        <v>4984.3</v>
      </c>
      <c r="P44">
        <v>84</v>
      </c>
      <c r="Q44">
        <v>840</v>
      </c>
      <c r="R44" s="11">
        <v>0.0654761904761905</v>
      </c>
      <c r="S44" s="12">
        <v>90.6236363636364</v>
      </c>
      <c r="T44" s="12">
        <v>59.3369047619048</v>
      </c>
      <c r="U44">
        <v>55</v>
      </c>
      <c r="AJ44" s="5">
        <v>604021319220</v>
      </c>
      <c r="AK44" t="s">
        <v>13</v>
      </c>
      <c r="AL44" s="66">
        <v>139.8</v>
      </c>
      <c r="AM44">
        <v>2</v>
      </c>
      <c r="AN44">
        <v>27</v>
      </c>
      <c r="AO44" s="11">
        <v>0.0740740740740741</v>
      </c>
      <c r="AP44" s="12">
        <v>69.9</v>
      </c>
      <c r="AQ44" s="12">
        <v>69.9</v>
      </c>
      <c r="AR44">
        <v>2</v>
      </c>
    </row>
    <row r="45" spans="13:44">
      <c r="M45" s="5">
        <v>539325022308</v>
      </c>
      <c r="N45" t="s">
        <v>46</v>
      </c>
      <c r="O45" s="66">
        <v>182019.51</v>
      </c>
      <c r="P45">
        <v>2958</v>
      </c>
      <c r="Q45">
        <v>8548</v>
      </c>
      <c r="R45" s="11">
        <v>0.193495554515676</v>
      </c>
      <c r="S45" s="12">
        <v>110.048071342201</v>
      </c>
      <c r="T45" s="12">
        <v>61.5346551724138</v>
      </c>
      <c r="U45">
        <v>1654</v>
      </c>
      <c r="AJ45" s="5">
        <v>539325022308</v>
      </c>
      <c r="AK45" t="s">
        <v>46</v>
      </c>
      <c r="AL45" s="66">
        <v>15695.74</v>
      </c>
      <c r="AM45">
        <v>216</v>
      </c>
      <c r="AN45">
        <v>1241</v>
      </c>
      <c r="AO45" s="11">
        <v>0.136986301369863</v>
      </c>
      <c r="AP45" s="12">
        <v>92.3278823529412</v>
      </c>
      <c r="AQ45" s="12">
        <v>72.665462962963</v>
      </c>
      <c r="AR45">
        <v>170</v>
      </c>
    </row>
    <row r="46" spans="13:44">
      <c r="M46" s="5">
        <v>538263950177</v>
      </c>
      <c r="N46" t="s">
        <v>104</v>
      </c>
      <c r="O46" s="66">
        <v>199814.99</v>
      </c>
      <c r="P46">
        <v>1451</v>
      </c>
      <c r="Q46">
        <v>9489</v>
      </c>
      <c r="R46" s="11">
        <v>0.137738433976183</v>
      </c>
      <c r="S46" s="12">
        <v>152.880635042081</v>
      </c>
      <c r="T46" s="12">
        <v>137.708470020675</v>
      </c>
      <c r="U46">
        <v>1307</v>
      </c>
      <c r="AJ46" s="5">
        <v>538263950177</v>
      </c>
      <c r="AK46" t="s">
        <v>104</v>
      </c>
      <c r="AL46" s="66">
        <v>26164.18</v>
      </c>
      <c r="AM46">
        <v>186</v>
      </c>
      <c r="AN46">
        <v>1742</v>
      </c>
      <c r="AO46" s="11">
        <v>0.104477611940299</v>
      </c>
      <c r="AP46" s="12">
        <v>143.759230769231</v>
      </c>
      <c r="AQ46" s="12">
        <v>140.667634408602</v>
      </c>
      <c r="AR46">
        <v>182</v>
      </c>
    </row>
    <row r="47" spans="13:44">
      <c r="M47" s="5">
        <v>541918489832</v>
      </c>
      <c r="N47" t="s">
        <v>102</v>
      </c>
      <c r="O47" s="66">
        <v>29474.13</v>
      </c>
      <c r="P47">
        <v>792</v>
      </c>
      <c r="Q47">
        <v>1757</v>
      </c>
      <c r="R47" s="11">
        <v>0.284006829823563</v>
      </c>
      <c r="S47" s="12">
        <v>59.0663927855711</v>
      </c>
      <c r="T47" s="12">
        <v>37.2148106060606</v>
      </c>
      <c r="U47">
        <v>499</v>
      </c>
      <c r="AJ47" s="5">
        <v>541918489832</v>
      </c>
      <c r="AK47" t="s">
        <v>102</v>
      </c>
      <c r="AL47" s="66">
        <v>1899.65</v>
      </c>
      <c r="AM47">
        <v>49</v>
      </c>
      <c r="AN47">
        <v>239</v>
      </c>
      <c r="AO47" s="11">
        <v>0.171548117154812</v>
      </c>
      <c r="AP47" s="12">
        <v>46.3329268292683</v>
      </c>
      <c r="AQ47" s="12">
        <v>38.7683673469388</v>
      </c>
      <c r="AR47">
        <v>41</v>
      </c>
    </row>
    <row r="48" spans="13:44">
      <c r="M48" s="5">
        <v>528033190141</v>
      </c>
      <c r="N48" t="s">
        <v>84</v>
      </c>
      <c r="O48" s="66">
        <v>27989.61</v>
      </c>
      <c r="P48">
        <v>668</v>
      </c>
      <c r="Q48">
        <v>1580</v>
      </c>
      <c r="R48" s="11">
        <v>0.25126582278481</v>
      </c>
      <c r="S48" s="12">
        <v>70.5027959697733</v>
      </c>
      <c r="T48" s="12">
        <v>41.9006137724551</v>
      </c>
      <c r="U48">
        <v>397</v>
      </c>
      <c r="AJ48" s="5">
        <v>528033190141</v>
      </c>
      <c r="AK48" t="s">
        <v>84</v>
      </c>
      <c r="AL48" s="66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3:44">
      <c r="M49" s="5">
        <v>554217085959</v>
      </c>
      <c r="N49" s="104" t="s">
        <v>85</v>
      </c>
      <c r="O49" s="66">
        <v>2817.49</v>
      </c>
      <c r="P49">
        <v>72</v>
      </c>
      <c r="Q49">
        <v>262</v>
      </c>
      <c r="R49" s="11">
        <v>0.16793893129771</v>
      </c>
      <c r="S49" s="12">
        <v>64.0338636363636</v>
      </c>
      <c r="T49" s="12">
        <v>39.1318055555556</v>
      </c>
      <c r="U49">
        <v>44</v>
      </c>
      <c r="AJ49" s="5">
        <v>554217085959</v>
      </c>
      <c r="AK49" s="104" t="s">
        <v>85</v>
      </c>
      <c r="AL49" s="66">
        <v>124.43</v>
      </c>
      <c r="AM49">
        <v>3</v>
      </c>
      <c r="AN49">
        <v>14</v>
      </c>
      <c r="AO49" s="11">
        <v>0.214285714285714</v>
      </c>
      <c r="AP49" s="12">
        <v>41.4766666666667</v>
      </c>
      <c r="AQ49" s="12">
        <v>41.4766666666667</v>
      </c>
      <c r="AR49">
        <v>3</v>
      </c>
    </row>
    <row r="50" spans="13:44">
      <c r="M50" s="5">
        <v>633838506663</v>
      </c>
      <c r="N50" t="s">
        <v>598</v>
      </c>
      <c r="O50" s="66">
        <v>4357.49</v>
      </c>
      <c r="P50">
        <v>114</v>
      </c>
      <c r="Q50">
        <v>394</v>
      </c>
      <c r="R50" s="11">
        <v>0.114213197969543</v>
      </c>
      <c r="S50" s="12">
        <v>96.8331111111111</v>
      </c>
      <c r="T50" s="12">
        <v>38.2235964912281</v>
      </c>
      <c r="U50">
        <v>45</v>
      </c>
      <c r="AJ50" s="5">
        <v>633838506663</v>
      </c>
      <c r="AK50" t="s">
        <v>598</v>
      </c>
      <c r="AL50" s="66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3:44">
      <c r="M51" s="5">
        <v>527719726342</v>
      </c>
      <c r="N51" t="s">
        <v>86</v>
      </c>
      <c r="O51" s="66">
        <v>4041.85</v>
      </c>
      <c r="P51">
        <v>74</v>
      </c>
      <c r="Q51">
        <v>233</v>
      </c>
      <c r="R51" s="11">
        <v>0.167381974248927</v>
      </c>
      <c r="S51" s="12">
        <v>103.637179487179</v>
      </c>
      <c r="T51" s="12">
        <v>54.6195945945946</v>
      </c>
      <c r="U51">
        <v>39</v>
      </c>
      <c r="AJ51" s="5">
        <v>527719726342</v>
      </c>
      <c r="AK51" t="s">
        <v>86</v>
      </c>
      <c r="AL51" s="66">
        <v>300.57</v>
      </c>
      <c r="AM51">
        <v>5</v>
      </c>
      <c r="AN51">
        <v>63</v>
      </c>
      <c r="AO51" s="11">
        <v>0.0793650793650794</v>
      </c>
      <c r="AP51" s="12">
        <v>60.114</v>
      </c>
      <c r="AQ51" s="12">
        <v>60.114</v>
      </c>
      <c r="AR51">
        <v>5</v>
      </c>
    </row>
    <row r="52" spans="13:44">
      <c r="M52" s="5">
        <v>587409020085</v>
      </c>
      <c r="N52" t="s">
        <v>87</v>
      </c>
      <c r="O52" s="66">
        <v>116579.73</v>
      </c>
      <c r="P52">
        <v>1196</v>
      </c>
      <c r="Q52">
        <v>15838</v>
      </c>
      <c r="R52" s="11">
        <v>0.0701477459275161</v>
      </c>
      <c r="S52" s="12">
        <v>104.932250225022</v>
      </c>
      <c r="T52" s="12">
        <v>97.4746906354515</v>
      </c>
      <c r="U52">
        <v>1111</v>
      </c>
      <c r="AJ52" s="5">
        <v>587409020085</v>
      </c>
      <c r="AK52" t="s">
        <v>87</v>
      </c>
      <c r="AL52" s="66">
        <v>1196.55</v>
      </c>
      <c r="AM52">
        <v>11</v>
      </c>
      <c r="AN52">
        <v>344</v>
      </c>
      <c r="AO52" s="11">
        <v>0.0348837209302326</v>
      </c>
      <c r="AP52" s="12">
        <v>99.7125</v>
      </c>
      <c r="AQ52" s="12">
        <v>108.777272727273</v>
      </c>
      <c r="AR52">
        <v>12</v>
      </c>
    </row>
    <row r="53" spans="13:44">
      <c r="M53" s="5">
        <v>538354076404</v>
      </c>
      <c r="N53" t="s">
        <v>90</v>
      </c>
      <c r="O53" s="66">
        <v>35892.13</v>
      </c>
      <c r="P53">
        <v>419</v>
      </c>
      <c r="Q53">
        <v>3611</v>
      </c>
      <c r="R53" s="11">
        <v>0.105234007200222</v>
      </c>
      <c r="S53" s="12">
        <v>94.4529736842105</v>
      </c>
      <c r="T53" s="12">
        <v>85.6614081145585</v>
      </c>
      <c r="U53">
        <v>380</v>
      </c>
      <c r="AJ53" s="5">
        <v>538354076404</v>
      </c>
      <c r="AK53" t="s">
        <v>90</v>
      </c>
      <c r="AL53" s="66">
        <v>9933.6</v>
      </c>
      <c r="AM53">
        <v>118</v>
      </c>
      <c r="AN53">
        <v>770</v>
      </c>
      <c r="AO53" s="11">
        <v>0.122077922077922</v>
      </c>
      <c r="AP53" s="12">
        <v>105.676595744681</v>
      </c>
      <c r="AQ53" s="12">
        <v>84.1830508474576</v>
      </c>
      <c r="AR53">
        <v>94</v>
      </c>
    </row>
    <row r="54" spans="13:44">
      <c r="M54" s="5">
        <v>583643847514</v>
      </c>
      <c r="N54" t="s">
        <v>92</v>
      </c>
      <c r="O54" s="66">
        <v>52237.51</v>
      </c>
      <c r="P54">
        <v>1296</v>
      </c>
      <c r="Q54">
        <v>2350</v>
      </c>
      <c r="R54" s="11">
        <v>0.277446808510638</v>
      </c>
      <c r="S54" s="12">
        <v>80.1188803680982</v>
      </c>
      <c r="T54" s="12">
        <v>40.3067206790124</v>
      </c>
      <c r="U54">
        <v>652</v>
      </c>
      <c r="AJ54" s="5">
        <v>583643847514</v>
      </c>
      <c r="AK54" t="s">
        <v>92</v>
      </c>
      <c r="AL54" s="66">
        <v>5418.53</v>
      </c>
      <c r="AM54">
        <v>122</v>
      </c>
      <c r="AN54">
        <v>564</v>
      </c>
      <c r="AO54" s="11">
        <v>0.168439716312057</v>
      </c>
      <c r="AP54" s="12">
        <v>57.0371578947368</v>
      </c>
      <c r="AQ54" s="12">
        <v>44.4141803278688</v>
      </c>
      <c r="AR54">
        <v>95</v>
      </c>
    </row>
    <row r="55" spans="13:44">
      <c r="M55" s="5">
        <v>527990475963</v>
      </c>
      <c r="N55" t="s">
        <v>95</v>
      </c>
      <c r="O55" s="66">
        <v>45605.46</v>
      </c>
      <c r="P55">
        <v>910</v>
      </c>
      <c r="Q55">
        <v>2107</v>
      </c>
      <c r="R55" s="11">
        <v>0.280493592785952</v>
      </c>
      <c r="S55" s="12">
        <v>77.1665989847716</v>
      </c>
      <c r="T55" s="12">
        <v>50.1158901098901</v>
      </c>
      <c r="U55">
        <v>591</v>
      </c>
      <c r="AJ55" s="5">
        <v>527990475963</v>
      </c>
      <c r="AK55" t="s">
        <v>95</v>
      </c>
      <c r="AL55" s="66">
        <v>5797.81</v>
      </c>
      <c r="AM55">
        <v>105</v>
      </c>
      <c r="AN55">
        <v>493</v>
      </c>
      <c r="AO55" s="11">
        <v>0.164300202839757</v>
      </c>
      <c r="AP55" s="12">
        <v>71.5779012345679</v>
      </c>
      <c r="AQ55" s="12">
        <v>55.2172380952381</v>
      </c>
      <c r="AR55">
        <v>81</v>
      </c>
    </row>
    <row r="56" spans="13:44">
      <c r="M56" s="5">
        <v>528064232769</v>
      </c>
      <c r="N56" t="s">
        <v>96</v>
      </c>
      <c r="O56" s="66">
        <v>1746.61</v>
      </c>
      <c r="P56">
        <v>48</v>
      </c>
      <c r="Q56">
        <v>187</v>
      </c>
      <c r="R56" s="11">
        <v>0.128342245989305</v>
      </c>
      <c r="S56" s="12">
        <v>72.7754166666667</v>
      </c>
      <c r="T56" s="12">
        <v>36.3877083333333</v>
      </c>
      <c r="U56">
        <v>24</v>
      </c>
      <c r="AJ56" s="5">
        <v>528064232769</v>
      </c>
      <c r="AK56" t="s">
        <v>96</v>
      </c>
      <c r="AL56" s="66">
        <v>558.17</v>
      </c>
      <c r="AM56">
        <v>12</v>
      </c>
      <c r="AN56">
        <v>64</v>
      </c>
      <c r="AO56" s="11">
        <v>0.1875</v>
      </c>
      <c r="AP56" s="12">
        <v>46.5141666666667</v>
      </c>
      <c r="AQ56" s="12">
        <v>46.5141666666667</v>
      </c>
      <c r="AR56">
        <v>12</v>
      </c>
    </row>
    <row r="57" spans="13:44">
      <c r="M57" s="5">
        <v>528033010612</v>
      </c>
      <c r="N57" t="s">
        <v>98</v>
      </c>
      <c r="O57" s="66">
        <v>50336.05</v>
      </c>
      <c r="P57">
        <v>618</v>
      </c>
      <c r="Q57">
        <v>1745</v>
      </c>
      <c r="R57" s="11">
        <v>0.27163323782235</v>
      </c>
      <c r="S57" s="12">
        <v>106.194198312236</v>
      </c>
      <c r="T57" s="12">
        <v>81.4499190938511</v>
      </c>
      <c r="U57">
        <v>474</v>
      </c>
      <c r="AJ57" s="5">
        <v>528033010612</v>
      </c>
      <c r="AK57" t="s">
        <v>98</v>
      </c>
      <c r="AL57" s="66">
        <v>4202.15</v>
      </c>
      <c r="AM57">
        <v>51</v>
      </c>
      <c r="AN57">
        <v>288</v>
      </c>
      <c r="AO57" s="11">
        <v>0.145833333333333</v>
      </c>
      <c r="AP57" s="12">
        <v>100.05119047619</v>
      </c>
      <c r="AQ57" s="12">
        <v>82.3950980392157</v>
      </c>
      <c r="AR57">
        <v>42</v>
      </c>
    </row>
    <row r="58" spans="13:44">
      <c r="M58" s="5">
        <v>527119411115</v>
      </c>
      <c r="N58" t="s">
        <v>99</v>
      </c>
      <c r="O58" s="66">
        <v>4197.59</v>
      </c>
      <c r="P58">
        <v>108</v>
      </c>
      <c r="Q58">
        <v>320</v>
      </c>
      <c r="R58" s="11">
        <v>0.159375</v>
      </c>
      <c r="S58" s="12">
        <v>82.3056862745098</v>
      </c>
      <c r="T58" s="12">
        <v>38.8665740740741</v>
      </c>
      <c r="U58">
        <v>51</v>
      </c>
      <c r="AJ58" s="5">
        <v>527119411115</v>
      </c>
      <c r="AK58" t="s">
        <v>99</v>
      </c>
      <c r="AL58" s="66">
        <v>125.43</v>
      </c>
      <c r="AM58">
        <v>3</v>
      </c>
      <c r="AN58">
        <v>17</v>
      </c>
      <c r="AO58" s="11">
        <v>0.117647058823529</v>
      </c>
      <c r="AP58" s="12">
        <v>62.715</v>
      </c>
      <c r="AQ58" s="12">
        <v>41.81</v>
      </c>
      <c r="AR58">
        <v>2</v>
      </c>
    </row>
    <row r="59" spans="13:44">
      <c r="M59" s="5">
        <v>527183564590</v>
      </c>
      <c r="N59" s="104" t="s">
        <v>101</v>
      </c>
      <c r="O59" s="66">
        <v>2839.35</v>
      </c>
      <c r="P59">
        <v>46</v>
      </c>
      <c r="Q59">
        <v>374</v>
      </c>
      <c r="R59" s="11">
        <v>0.0882352941176471</v>
      </c>
      <c r="S59" s="12">
        <v>86.0409090909091</v>
      </c>
      <c r="T59" s="12">
        <v>61.725</v>
      </c>
      <c r="U59">
        <v>33</v>
      </c>
      <c r="AJ59" s="5">
        <v>527183564590</v>
      </c>
      <c r="AK59" s="104" t="s">
        <v>101</v>
      </c>
      <c r="AL59" s="66">
        <v>853.35</v>
      </c>
      <c r="AM59">
        <v>14</v>
      </c>
      <c r="AN59">
        <v>87</v>
      </c>
      <c r="AO59" s="11">
        <v>0.0919540229885057</v>
      </c>
      <c r="AP59" s="12">
        <v>106.66875</v>
      </c>
      <c r="AQ59" s="12">
        <v>60.9535714285714</v>
      </c>
      <c r="AR59">
        <v>8</v>
      </c>
    </row>
    <row r="60" spans="13:44">
      <c r="M60" s="5">
        <v>634615261933</v>
      </c>
      <c r="N60" t="s">
        <v>599</v>
      </c>
      <c r="O60" s="66">
        <v>151816.24</v>
      </c>
      <c r="P60">
        <v>1963</v>
      </c>
      <c r="Q60">
        <v>15145</v>
      </c>
      <c r="R60" s="11">
        <v>0.109871244635193</v>
      </c>
      <c r="S60" s="12">
        <v>91.2357211538461</v>
      </c>
      <c r="T60" s="12">
        <v>77.3388894549159</v>
      </c>
      <c r="U60">
        <v>1664</v>
      </c>
      <c r="AJ60" s="5">
        <v>634615261933</v>
      </c>
      <c r="AK60" t="s">
        <v>599</v>
      </c>
      <c r="AL60" s="66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3:44">
      <c r="M61" s="5">
        <v>527678427514</v>
      </c>
      <c r="N61" t="s">
        <v>81</v>
      </c>
      <c r="O61" s="66">
        <v>9553.18</v>
      </c>
      <c r="P61">
        <v>249</v>
      </c>
      <c r="Q61">
        <v>890</v>
      </c>
      <c r="R61" s="11">
        <v>0.180898876404494</v>
      </c>
      <c r="S61" s="12">
        <v>59.3365217391304</v>
      </c>
      <c r="T61" s="12">
        <v>38.3661847389558</v>
      </c>
      <c r="U61">
        <v>161</v>
      </c>
      <c r="AJ61" s="5">
        <v>527678427514</v>
      </c>
      <c r="AK61" t="s">
        <v>81</v>
      </c>
      <c r="AL61" s="66">
        <v>1181.84</v>
      </c>
      <c r="AM61">
        <v>30</v>
      </c>
      <c r="AN61">
        <v>130</v>
      </c>
      <c r="AO61" s="11">
        <v>0.215384615384615</v>
      </c>
      <c r="AP61" s="12">
        <v>42.2085714285714</v>
      </c>
      <c r="AQ61" s="12">
        <v>39.3946666666667</v>
      </c>
      <c r="AR61">
        <v>28</v>
      </c>
    </row>
    <row r="62" spans="13:44">
      <c r="M62" s="5">
        <v>632083172612</v>
      </c>
      <c r="N62" t="s">
        <v>566</v>
      </c>
      <c r="O62" s="66">
        <v>1309.52</v>
      </c>
      <c r="P62">
        <v>26</v>
      </c>
      <c r="Q62">
        <v>154</v>
      </c>
      <c r="R62" s="11">
        <v>0.0844155844155844</v>
      </c>
      <c r="S62" s="12">
        <v>100.732307692308</v>
      </c>
      <c r="T62" s="12">
        <v>50.3661538461538</v>
      </c>
      <c r="U62">
        <v>13</v>
      </c>
      <c r="AJ62" s="5">
        <v>632083172612</v>
      </c>
      <c r="AK62" t="s">
        <v>566</v>
      </c>
      <c r="AL62" s="66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3:44">
      <c r="M63" s="5">
        <v>587405880719</v>
      </c>
      <c r="N63" t="s">
        <v>79</v>
      </c>
      <c r="O63" s="66">
        <v>94508.4</v>
      </c>
      <c r="P63">
        <v>930</v>
      </c>
      <c r="Q63">
        <v>7335</v>
      </c>
      <c r="R63" s="11">
        <v>0.110293115201091</v>
      </c>
      <c r="S63" s="12">
        <v>116.821260815822</v>
      </c>
      <c r="T63" s="12">
        <v>101.621935483871</v>
      </c>
      <c r="U63">
        <v>809</v>
      </c>
      <c r="AJ63" s="5">
        <v>587405880719</v>
      </c>
      <c r="AK63" t="s">
        <v>79</v>
      </c>
      <c r="AL63" s="66">
        <v>3918.35</v>
      </c>
      <c r="AM63">
        <v>34</v>
      </c>
      <c r="AN63">
        <v>767</v>
      </c>
      <c r="AO63" s="11">
        <v>0.0378096479791395</v>
      </c>
      <c r="AP63" s="12">
        <v>135.115517241379</v>
      </c>
      <c r="AQ63" s="12">
        <v>115.245588235294</v>
      </c>
      <c r="AR63">
        <v>29</v>
      </c>
    </row>
    <row r="64" spans="13:44">
      <c r="M64" s="5">
        <v>624157848041</v>
      </c>
      <c r="N64" t="s">
        <v>22</v>
      </c>
      <c r="O64" s="66">
        <v>1951.13</v>
      </c>
      <c r="P64">
        <v>35</v>
      </c>
      <c r="Q64">
        <v>539</v>
      </c>
      <c r="R64" s="11">
        <v>0.0426716141001855</v>
      </c>
      <c r="S64" s="12">
        <v>84.8317391304348</v>
      </c>
      <c r="T64" s="12">
        <v>55.7465714285714</v>
      </c>
      <c r="U64">
        <v>23</v>
      </c>
      <c r="AJ64" s="5">
        <v>624157848041</v>
      </c>
      <c r="AK64" t="s">
        <v>22</v>
      </c>
      <c r="AL64" s="66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3:44">
      <c r="M65" s="5">
        <v>525048016525</v>
      </c>
      <c r="N65" t="s">
        <v>340</v>
      </c>
      <c r="O65" s="66">
        <v>25510.48</v>
      </c>
      <c r="P65">
        <v>1340</v>
      </c>
      <c r="Q65">
        <v>4719</v>
      </c>
      <c r="R65" s="11">
        <v>0.13329095147277</v>
      </c>
      <c r="S65" s="12">
        <v>40.5572019077901</v>
      </c>
      <c r="T65" s="12">
        <v>19.037671641791</v>
      </c>
      <c r="U65">
        <v>629</v>
      </c>
      <c r="AJ65" s="5">
        <v>525048016525</v>
      </c>
      <c r="AK65" t="s">
        <v>340</v>
      </c>
      <c r="AL65" s="66">
        <v>1390.69</v>
      </c>
      <c r="AM65">
        <v>61</v>
      </c>
      <c r="AN65">
        <v>400</v>
      </c>
      <c r="AO65" s="11">
        <v>0.1175</v>
      </c>
      <c r="AP65" s="12">
        <v>29.5891489361702</v>
      </c>
      <c r="AQ65" s="12">
        <v>22.7981967213115</v>
      </c>
      <c r="AR65">
        <v>47</v>
      </c>
    </row>
    <row r="66" spans="13:44">
      <c r="M66" s="5">
        <v>611461391391</v>
      </c>
      <c r="N66" t="s">
        <v>545</v>
      </c>
      <c r="O66" s="66">
        <v>3867.94</v>
      </c>
      <c r="P66">
        <v>167</v>
      </c>
      <c r="Q66">
        <v>958</v>
      </c>
      <c r="R66" s="11">
        <v>0.0709812108559499</v>
      </c>
      <c r="S66" s="12">
        <v>56.8814705882353</v>
      </c>
      <c r="T66" s="12">
        <v>23.1613173652695</v>
      </c>
      <c r="U66">
        <v>68</v>
      </c>
      <c r="AJ66" s="5">
        <v>611461391391</v>
      </c>
      <c r="AK66" t="s">
        <v>545</v>
      </c>
      <c r="AL66" s="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3:44">
      <c r="M67" s="5">
        <v>538305797734</v>
      </c>
      <c r="N67" t="s">
        <v>103</v>
      </c>
      <c r="O67" s="66">
        <v>46605.47</v>
      </c>
      <c r="P67">
        <v>416</v>
      </c>
      <c r="Q67">
        <v>1737</v>
      </c>
      <c r="R67" s="11">
        <v>0.189982728842832</v>
      </c>
      <c r="S67" s="12">
        <v>141.228696969697</v>
      </c>
      <c r="T67" s="12">
        <v>112.032379807692</v>
      </c>
      <c r="U67">
        <v>330</v>
      </c>
      <c r="AJ67" s="5">
        <v>538305797734</v>
      </c>
      <c r="AK67" t="s">
        <v>103</v>
      </c>
      <c r="AL67" s="66">
        <v>11872.22</v>
      </c>
      <c r="AM67">
        <v>90</v>
      </c>
      <c r="AN67">
        <v>772</v>
      </c>
      <c r="AO67" s="11">
        <v>0.101036269430052</v>
      </c>
      <c r="AP67" s="12">
        <v>152.207948717949</v>
      </c>
      <c r="AQ67" s="12">
        <v>131.913555555556</v>
      </c>
      <c r="AR67">
        <v>78</v>
      </c>
    </row>
    <row r="68" spans="13:44">
      <c r="M68" s="5">
        <v>538266122146</v>
      </c>
      <c r="N68" s="104" t="s">
        <v>94</v>
      </c>
      <c r="O68" s="66">
        <v>2969.38</v>
      </c>
      <c r="P68">
        <v>32</v>
      </c>
      <c r="Q68">
        <v>106</v>
      </c>
      <c r="R68" s="11">
        <v>0.160377358490566</v>
      </c>
      <c r="S68" s="12">
        <v>174.669411764706</v>
      </c>
      <c r="T68" s="12">
        <v>92.793125</v>
      </c>
      <c r="U68">
        <v>17</v>
      </c>
      <c r="AJ68" s="5">
        <v>538266122146</v>
      </c>
      <c r="AK68" s="104" t="s">
        <v>94</v>
      </c>
      <c r="AL68" s="66">
        <v>2304.95</v>
      </c>
      <c r="AM68">
        <v>26</v>
      </c>
      <c r="AN68">
        <v>60</v>
      </c>
      <c r="AO68" s="11">
        <v>0.233333333333333</v>
      </c>
      <c r="AP68" s="12">
        <v>164.639285714286</v>
      </c>
      <c r="AQ68" s="12">
        <v>88.6519230769231</v>
      </c>
      <c r="AR68">
        <v>14</v>
      </c>
    </row>
    <row r="69" spans="13:44">
      <c r="M69" s="5">
        <v>583164476133</v>
      </c>
      <c r="N69" s="104" t="s">
        <v>414</v>
      </c>
      <c r="O69" s="66">
        <v>6762.67</v>
      </c>
      <c r="P69">
        <v>120</v>
      </c>
      <c r="Q69">
        <v>834</v>
      </c>
      <c r="R69" s="11">
        <v>0.0983213429256595</v>
      </c>
      <c r="S69" s="12">
        <v>82.4715853658537</v>
      </c>
      <c r="T69" s="12">
        <v>56.3555833333333</v>
      </c>
      <c r="U69">
        <v>82</v>
      </c>
      <c r="AJ69" s="5">
        <v>583164476133</v>
      </c>
      <c r="AK69" s="104" t="s">
        <v>414</v>
      </c>
      <c r="AL69" s="66">
        <v>226.4</v>
      </c>
      <c r="AM69">
        <v>3</v>
      </c>
      <c r="AN69">
        <v>79</v>
      </c>
      <c r="AO69" s="11">
        <v>0.0379746835443038</v>
      </c>
      <c r="AP69" s="12">
        <v>75.4666666666667</v>
      </c>
      <c r="AQ69" s="12">
        <v>75.4666666666667</v>
      </c>
      <c r="AR69">
        <v>3</v>
      </c>
    </row>
    <row r="70" spans="13:44">
      <c r="M70" s="5">
        <v>586951697361</v>
      </c>
      <c r="N70" s="104" t="s">
        <v>396</v>
      </c>
      <c r="O70" s="66">
        <v>7149.06</v>
      </c>
      <c r="P70">
        <v>165</v>
      </c>
      <c r="Q70">
        <v>1413</v>
      </c>
      <c r="R70" s="11">
        <v>0.0672328379334749</v>
      </c>
      <c r="S70" s="12">
        <v>75.2532631578947</v>
      </c>
      <c r="T70" s="12">
        <v>43.3276363636364</v>
      </c>
      <c r="U70">
        <v>95</v>
      </c>
      <c r="AJ70" s="5">
        <v>586951697361</v>
      </c>
      <c r="AK70" s="104" t="s">
        <v>396</v>
      </c>
      <c r="AL70" s="66">
        <v>239.2</v>
      </c>
      <c r="AM70">
        <v>4</v>
      </c>
      <c r="AN70">
        <v>36</v>
      </c>
      <c r="AO70" s="11">
        <v>0.111111111111111</v>
      </c>
      <c r="AP70" s="12">
        <v>59.8</v>
      </c>
      <c r="AQ70" s="12">
        <v>59.8</v>
      </c>
      <c r="AR70">
        <v>4</v>
      </c>
    </row>
    <row r="71" spans="13:44">
      <c r="M71" s="5">
        <v>574735494600</v>
      </c>
      <c r="N71" s="104" t="s">
        <v>359</v>
      </c>
      <c r="O71" s="66">
        <v>1273.37</v>
      </c>
      <c r="P71">
        <v>26</v>
      </c>
      <c r="Q71">
        <v>239</v>
      </c>
      <c r="R71" s="11">
        <v>0.0669456066945607</v>
      </c>
      <c r="S71" s="12">
        <v>79.585625</v>
      </c>
      <c r="T71" s="12">
        <v>48.9757692307692</v>
      </c>
      <c r="U71">
        <v>16</v>
      </c>
      <c r="AJ71" s="5">
        <v>574735494600</v>
      </c>
      <c r="AK71" s="104" t="s">
        <v>359</v>
      </c>
      <c r="AL71" s="66">
        <v>590.4</v>
      </c>
      <c r="AM71">
        <v>10</v>
      </c>
      <c r="AN71">
        <v>131</v>
      </c>
      <c r="AO71" s="11">
        <v>0.0763358778625954</v>
      </c>
      <c r="AP71" s="12">
        <v>59.04</v>
      </c>
      <c r="AQ71" s="12">
        <v>59.04</v>
      </c>
      <c r="AR71">
        <v>10</v>
      </c>
    </row>
    <row r="72" spans="13:44">
      <c r="M72" s="5">
        <v>622645559255</v>
      </c>
      <c r="N72" t="s">
        <v>28</v>
      </c>
      <c r="O72" s="66">
        <v>5852.88</v>
      </c>
      <c r="P72">
        <v>209</v>
      </c>
      <c r="Q72">
        <v>1262</v>
      </c>
      <c r="R72" s="11">
        <v>0.0792393026941363</v>
      </c>
      <c r="S72" s="12">
        <v>58.5288</v>
      </c>
      <c r="T72" s="12">
        <v>28.0042105263158</v>
      </c>
      <c r="U72">
        <v>100</v>
      </c>
      <c r="AJ72" s="5">
        <v>622645559255</v>
      </c>
      <c r="AK72" t="s">
        <v>28</v>
      </c>
      <c r="AL72" s="66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3:44">
      <c r="M73" s="5">
        <v>562374577568</v>
      </c>
      <c r="N73" t="s">
        <v>75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AJ73" s="5">
        <v>562374577568</v>
      </c>
      <c r="AK73" t="s">
        <v>75</v>
      </c>
      <c r="AL73" s="66">
        <v>704.17</v>
      </c>
      <c r="AM73">
        <v>14</v>
      </c>
      <c r="AN73">
        <v>168</v>
      </c>
      <c r="AO73" s="11">
        <v>0.0773809523809524</v>
      </c>
      <c r="AP73" s="12">
        <v>54.1669230769231</v>
      </c>
      <c r="AQ73" s="12">
        <v>50.2978571428571</v>
      </c>
      <c r="AR73">
        <v>13</v>
      </c>
    </row>
    <row r="74" spans="13:44">
      <c r="M74" s="5">
        <v>538349196723</v>
      </c>
      <c r="N74" t="s">
        <v>89</v>
      </c>
      <c r="O74" s="66">
        <v>48914.23</v>
      </c>
      <c r="P74">
        <v>371</v>
      </c>
      <c r="Q74">
        <v>3029</v>
      </c>
      <c r="R74" s="11">
        <v>0.107626279300099</v>
      </c>
      <c r="S74" s="12">
        <v>150.043650306748</v>
      </c>
      <c r="T74" s="12">
        <v>131.844285714286</v>
      </c>
      <c r="U74">
        <v>326</v>
      </c>
      <c r="AJ74" s="5">
        <v>538349196723</v>
      </c>
      <c r="AK74" t="s">
        <v>89</v>
      </c>
      <c r="AL74" s="66">
        <v>5071.21</v>
      </c>
      <c r="AM74">
        <v>35</v>
      </c>
      <c r="AN74">
        <v>328</v>
      </c>
      <c r="AO74" s="11">
        <v>0.109756097560976</v>
      </c>
      <c r="AP74" s="12">
        <v>140.866944444444</v>
      </c>
      <c r="AQ74" s="12">
        <v>144.891714285714</v>
      </c>
      <c r="AR74">
        <v>36</v>
      </c>
    </row>
    <row r="75" spans="13:44">
      <c r="M75" s="5">
        <v>538312709167</v>
      </c>
      <c r="N75" t="s">
        <v>88</v>
      </c>
      <c r="O75" s="66">
        <v>22686.38</v>
      </c>
      <c r="P75">
        <v>199</v>
      </c>
      <c r="Q75">
        <v>2166</v>
      </c>
      <c r="R75" s="11">
        <v>0.084949215143121</v>
      </c>
      <c r="S75" s="12">
        <v>123.295543478261</v>
      </c>
      <c r="T75" s="12">
        <v>114.001909547739</v>
      </c>
      <c r="U75">
        <v>184</v>
      </c>
      <c r="AJ75" s="5">
        <v>538312709167</v>
      </c>
      <c r="AK75" t="s">
        <v>88</v>
      </c>
      <c r="AL75" s="66">
        <v>16107.49</v>
      </c>
      <c r="AM75">
        <v>130</v>
      </c>
      <c r="AN75">
        <v>1139</v>
      </c>
      <c r="AO75" s="11">
        <v>0.107989464442493</v>
      </c>
      <c r="AP75" s="12">
        <v>130.955203252033</v>
      </c>
      <c r="AQ75" s="12">
        <v>123.903769230769</v>
      </c>
      <c r="AR75">
        <v>123</v>
      </c>
    </row>
    <row r="76" spans="13:44">
      <c r="M76" s="5">
        <v>538307169296</v>
      </c>
      <c r="N76" t="s">
        <v>93</v>
      </c>
      <c r="O76" s="66">
        <v>43453.73</v>
      </c>
      <c r="P76">
        <v>524</v>
      </c>
      <c r="Q76">
        <v>1902</v>
      </c>
      <c r="R76" s="11">
        <v>0.235541535226078</v>
      </c>
      <c r="S76" s="12">
        <v>96.9949330357143</v>
      </c>
      <c r="T76" s="12">
        <v>82.926965648855</v>
      </c>
      <c r="U76">
        <v>448</v>
      </c>
      <c r="AJ76" s="5">
        <v>538307169296</v>
      </c>
      <c r="AK76" t="s">
        <v>93</v>
      </c>
      <c r="AL76" s="66">
        <v>2303.86</v>
      </c>
      <c r="AM76">
        <v>24</v>
      </c>
      <c r="AN76">
        <v>145</v>
      </c>
      <c r="AO76" s="11">
        <v>0.124137931034483</v>
      </c>
      <c r="AP76" s="12">
        <v>127.992222222222</v>
      </c>
      <c r="AQ76" s="12">
        <v>95.9941666666667</v>
      </c>
      <c r="AR76">
        <v>18</v>
      </c>
    </row>
    <row r="77" spans="13:44">
      <c r="M77" s="5">
        <v>538192543595</v>
      </c>
      <c r="N77" s="104" t="s">
        <v>97</v>
      </c>
      <c r="O77" s="66">
        <v>8881.94</v>
      </c>
      <c r="P77">
        <v>72</v>
      </c>
      <c r="Q77">
        <v>649</v>
      </c>
      <c r="R77" s="11">
        <v>0.0970724191063174</v>
      </c>
      <c r="S77" s="12">
        <v>140.983174603175</v>
      </c>
      <c r="T77" s="12">
        <v>123.360277777778</v>
      </c>
      <c r="U77">
        <v>63</v>
      </c>
      <c r="AJ77" s="5">
        <v>538192543595</v>
      </c>
      <c r="AK77" s="104" t="s">
        <v>97</v>
      </c>
      <c r="AL77" s="66">
        <v>613.5</v>
      </c>
      <c r="AM77">
        <v>5</v>
      </c>
      <c r="AN77">
        <v>299</v>
      </c>
      <c r="AO77" s="11">
        <v>0.020066889632107</v>
      </c>
      <c r="AP77" s="12">
        <v>102.25</v>
      </c>
      <c r="AQ77" s="12">
        <v>122.7</v>
      </c>
      <c r="AR77">
        <v>6</v>
      </c>
    </row>
    <row r="78" spans="13:44">
      <c r="M78" s="5">
        <v>538314893621</v>
      </c>
      <c r="N78" t="s">
        <v>80</v>
      </c>
      <c r="O78" s="66">
        <v>1814.79</v>
      </c>
      <c r="P78">
        <v>24</v>
      </c>
      <c r="Q78">
        <v>182</v>
      </c>
      <c r="R78" s="11">
        <v>0.120879120879121</v>
      </c>
      <c r="S78" s="12">
        <v>82.4904545454545</v>
      </c>
      <c r="T78" s="12">
        <v>75.61625</v>
      </c>
      <c r="U78">
        <v>22</v>
      </c>
      <c r="AJ78" s="5">
        <v>538314893621</v>
      </c>
      <c r="AK78" t="s">
        <v>80</v>
      </c>
      <c r="AL78" s="66">
        <v>3593.48</v>
      </c>
      <c r="AM78">
        <v>49</v>
      </c>
      <c r="AN78">
        <v>294</v>
      </c>
      <c r="AO78" s="11">
        <v>0.146258503401361</v>
      </c>
      <c r="AP78" s="12">
        <v>83.5693023255814</v>
      </c>
      <c r="AQ78" s="12">
        <v>73.3363265306122</v>
      </c>
      <c r="AR78">
        <v>43</v>
      </c>
    </row>
    <row r="79" spans="15:44">
      <c r="O79">
        <v>10931633.92</v>
      </c>
      <c r="P79">
        <v>223245</v>
      </c>
      <c r="Q79">
        <v>580651</v>
      </c>
      <c r="R79" s="11">
        <v>0.176982387010442</v>
      </c>
      <c r="S79" s="12">
        <v>106.375068554469</v>
      </c>
      <c r="T79" s="12">
        <v>48.9669821048624</v>
      </c>
      <c r="U79">
        <v>102765</v>
      </c>
      <c r="AL79">
        <v>682068.82</v>
      </c>
      <c r="AM79">
        <v>11747</v>
      </c>
      <c r="AN79">
        <v>80300</v>
      </c>
      <c r="AO79" s="11">
        <v>0.106799501867995</v>
      </c>
      <c r="AP79" s="12">
        <v>79.5322784514925</v>
      </c>
      <c r="AQ79" s="12">
        <v>58.0632348684771</v>
      </c>
      <c r="AR79">
        <v>8576</v>
      </c>
    </row>
  </sheetData>
  <pageMargins left="0.75" right="0.75" top="1" bottom="1" header="0.5" footer="0.5"/>
  <pageSetup paperSize="9" orientation="portrait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topLeftCell="A22" workbookViewId="0">
      <selection activeCell="X2" sqref="X2:Z28"/>
    </sheetView>
  </sheetViews>
  <sheetFormatPr defaultColWidth="8.88888888888889" defaultRowHeight="14.4"/>
  <cols>
    <col min="1" max="1" width="12.7777777777778" customWidth="1"/>
    <col min="3" max="3" width="10.6666666666667"/>
    <col min="4" max="4" width="11.3333333333333" customWidth="1"/>
    <col min="9" max="9" width="12.8888888888889"/>
    <col min="11" max="11" width="14.6666666666667" customWidth="1"/>
    <col min="13" max="13" width="10.6666666666667"/>
    <col min="16" max="16" width="11.8888888888889"/>
    <col min="18" max="18" width="11.8888888888889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48177.35</v>
      </c>
      <c r="D2">
        <v>6301</v>
      </c>
      <c r="E2">
        <v>13079</v>
      </c>
      <c r="F2" s="11">
        <v>0.242373270127686</v>
      </c>
      <c r="G2" s="12">
        <v>15.1979022082019</v>
      </c>
      <c r="H2">
        <v>3170</v>
      </c>
      <c r="K2" s="5">
        <v>43893226461</v>
      </c>
      <c r="L2" s="118" t="s">
        <v>247</v>
      </c>
      <c r="M2">
        <v>21258.93</v>
      </c>
      <c r="N2">
        <v>2694</v>
      </c>
      <c r="O2">
        <v>5452</v>
      </c>
      <c r="P2" s="11">
        <v>0.248349229640499</v>
      </c>
      <c r="Q2" s="12">
        <v>15.7008345642541</v>
      </c>
      <c r="R2" s="66">
        <v>1354</v>
      </c>
    </row>
    <row r="3" spans="1:18">
      <c r="A3" s="5">
        <v>538927350752</v>
      </c>
      <c r="B3" s="118" t="s">
        <v>72</v>
      </c>
      <c r="C3">
        <v>20436.11</v>
      </c>
      <c r="D3">
        <v>501</v>
      </c>
      <c r="E3">
        <v>3915</v>
      </c>
      <c r="F3" s="11">
        <v>0.0863346104725415</v>
      </c>
      <c r="G3" s="12">
        <v>60.4618639053254</v>
      </c>
      <c r="H3">
        <v>338</v>
      </c>
      <c r="K3" s="5">
        <v>538927350752</v>
      </c>
      <c r="L3" s="118" t="s">
        <v>72</v>
      </c>
      <c r="M3">
        <v>3622.76</v>
      </c>
      <c r="N3">
        <v>83</v>
      </c>
      <c r="O3">
        <v>783</v>
      </c>
      <c r="P3" s="11">
        <v>0.0919540229885057</v>
      </c>
      <c r="Q3" s="12">
        <v>50.3161111111111</v>
      </c>
      <c r="R3" s="66">
        <v>72</v>
      </c>
    </row>
    <row r="4" spans="1:18">
      <c r="A4" s="5">
        <v>539325022308</v>
      </c>
      <c r="B4" s="118" t="s">
        <v>46</v>
      </c>
      <c r="C4">
        <v>297500.43</v>
      </c>
      <c r="D4">
        <v>4579</v>
      </c>
      <c r="E4">
        <v>21854</v>
      </c>
      <c r="F4" s="11">
        <v>0.129495744486135</v>
      </c>
      <c r="G4" s="12">
        <v>105.123826855124</v>
      </c>
      <c r="H4">
        <v>2830</v>
      </c>
      <c r="I4">
        <f>C4/D4</f>
        <v>64.9706114872243</v>
      </c>
      <c r="K4" s="5">
        <v>539325022308</v>
      </c>
      <c r="L4" s="118" t="s">
        <v>46</v>
      </c>
      <c r="M4">
        <v>87038.34</v>
      </c>
      <c r="N4">
        <v>1302</v>
      </c>
      <c r="O4">
        <v>4964</v>
      </c>
      <c r="P4" s="11">
        <v>0.171232876712329</v>
      </c>
      <c r="Q4" s="12">
        <v>102.398047058824</v>
      </c>
      <c r="R4" s="66">
        <v>850</v>
      </c>
    </row>
    <row r="5" spans="1:18">
      <c r="A5" s="5">
        <v>547190677216</v>
      </c>
      <c r="B5" s="118" t="s">
        <v>363</v>
      </c>
      <c r="C5">
        <v>52775.44</v>
      </c>
      <c r="D5">
        <v>2291</v>
      </c>
      <c r="E5">
        <v>14730</v>
      </c>
      <c r="F5" s="11">
        <v>0.13408010862186</v>
      </c>
      <c r="G5" s="12">
        <v>26.7217417721519</v>
      </c>
      <c r="H5">
        <v>1975</v>
      </c>
      <c r="I5">
        <f>M4/N4</f>
        <v>66.8497235023041</v>
      </c>
      <c r="K5" s="5">
        <v>547190677216</v>
      </c>
      <c r="L5" s="118" t="s">
        <v>363</v>
      </c>
      <c r="M5">
        <v>3025.41</v>
      </c>
      <c r="N5">
        <v>122</v>
      </c>
      <c r="O5">
        <v>374</v>
      </c>
      <c r="P5" s="11">
        <v>0.299465240641711</v>
      </c>
      <c r="Q5" s="12">
        <v>27.0125892857143</v>
      </c>
      <c r="R5" s="66">
        <v>112</v>
      </c>
    </row>
    <row r="6" spans="1:18">
      <c r="A6" s="5">
        <v>566160365748</v>
      </c>
      <c r="B6" s="118" t="s">
        <v>403</v>
      </c>
      <c r="C6">
        <v>15227.3</v>
      </c>
      <c r="D6">
        <v>676</v>
      </c>
      <c r="E6">
        <v>2665</v>
      </c>
      <c r="F6" s="11">
        <v>0.150844277673546</v>
      </c>
      <c r="G6" s="12">
        <v>37.878855721393</v>
      </c>
      <c r="H6">
        <v>402</v>
      </c>
      <c r="K6" s="5">
        <v>566160365748</v>
      </c>
      <c r="L6" s="118" t="s">
        <v>403</v>
      </c>
      <c r="M6">
        <v>7030.22</v>
      </c>
      <c r="N6">
        <v>288</v>
      </c>
      <c r="O6">
        <v>2988</v>
      </c>
      <c r="P6" s="11">
        <v>0.072623828647925</v>
      </c>
      <c r="Q6" s="12">
        <v>32.3973271889401</v>
      </c>
      <c r="R6" s="66">
        <v>217</v>
      </c>
    </row>
    <row r="7" spans="1:18">
      <c r="A7" s="5">
        <v>568765915390</v>
      </c>
      <c r="B7" s="118" t="s">
        <v>301</v>
      </c>
      <c r="C7">
        <v>29740.59</v>
      </c>
      <c r="D7">
        <v>26297</v>
      </c>
      <c r="E7">
        <v>52755</v>
      </c>
      <c r="F7" s="11">
        <v>0.372324898113923</v>
      </c>
      <c r="G7" s="12">
        <v>1.51413247123511</v>
      </c>
      <c r="H7">
        <v>19642</v>
      </c>
      <c r="K7" s="5">
        <v>568765915390</v>
      </c>
      <c r="L7" s="118" t="s">
        <v>301</v>
      </c>
      <c r="M7">
        <v>14433.14</v>
      </c>
      <c r="N7">
        <v>6856</v>
      </c>
      <c r="O7">
        <v>18464</v>
      </c>
      <c r="P7" s="11">
        <v>0.262781629116118</v>
      </c>
      <c r="Q7" s="12">
        <v>2.97467848309975</v>
      </c>
      <c r="R7" s="66">
        <v>4852</v>
      </c>
    </row>
    <row r="8" spans="1:18">
      <c r="A8" s="5">
        <v>574118879871</v>
      </c>
      <c r="B8" s="118" t="s">
        <v>542</v>
      </c>
      <c r="C8">
        <v>26.79</v>
      </c>
      <c r="D8">
        <v>6</v>
      </c>
      <c r="E8">
        <v>73</v>
      </c>
      <c r="F8" s="11">
        <v>0.0547945205479452</v>
      </c>
      <c r="G8" s="12">
        <v>6.6975</v>
      </c>
      <c r="H8">
        <v>4</v>
      </c>
      <c r="K8" s="5">
        <v>574118879871</v>
      </c>
      <c r="L8" s="118" t="s">
        <v>542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5">
        <v>575961933882</v>
      </c>
      <c r="B9" s="118" t="s">
        <v>383</v>
      </c>
      <c r="C9">
        <v>4435.27</v>
      </c>
      <c r="D9">
        <v>160</v>
      </c>
      <c r="E9">
        <v>1101</v>
      </c>
      <c r="F9" s="11">
        <v>0.128065395095368</v>
      </c>
      <c r="G9" s="12">
        <v>31.4558156028369</v>
      </c>
      <c r="H9">
        <v>141</v>
      </c>
      <c r="K9" s="5">
        <v>575961933882</v>
      </c>
      <c r="L9" s="118" t="s">
        <v>383</v>
      </c>
      <c r="M9">
        <v>1150.6</v>
      </c>
      <c r="N9">
        <v>40</v>
      </c>
      <c r="O9">
        <v>355</v>
      </c>
      <c r="P9" s="11">
        <v>0.112676056338028</v>
      </c>
      <c r="Q9" s="12">
        <v>28.765</v>
      </c>
      <c r="R9" s="66">
        <v>40</v>
      </c>
    </row>
    <row r="10" spans="1:18">
      <c r="A10" s="5">
        <v>585050518231</v>
      </c>
      <c r="B10" s="118" t="s">
        <v>436</v>
      </c>
      <c r="C10">
        <v>3697.96</v>
      </c>
      <c r="D10">
        <v>430</v>
      </c>
      <c r="E10">
        <v>1694</v>
      </c>
      <c r="F10" s="11">
        <v>0.135773317591499</v>
      </c>
      <c r="G10" s="12">
        <v>16.0780869565217</v>
      </c>
      <c r="H10">
        <v>230</v>
      </c>
      <c r="K10" s="5">
        <v>585050518231</v>
      </c>
      <c r="L10" s="118" t="s">
        <v>436</v>
      </c>
      <c r="M10">
        <v>209.06</v>
      </c>
      <c r="N10">
        <v>19</v>
      </c>
      <c r="O10">
        <v>39</v>
      </c>
      <c r="P10" s="11">
        <v>0.461538461538462</v>
      </c>
      <c r="Q10" s="12">
        <v>11.6144444444444</v>
      </c>
      <c r="R10" s="66">
        <v>18</v>
      </c>
    </row>
    <row r="11" spans="1:18">
      <c r="A11" s="5">
        <v>587015100676</v>
      </c>
      <c r="B11" s="118" t="s">
        <v>4</v>
      </c>
      <c r="C11">
        <v>282170.17</v>
      </c>
      <c r="D11">
        <v>7458</v>
      </c>
      <c r="E11">
        <v>28772</v>
      </c>
      <c r="F11" s="11">
        <v>0.136208814124844</v>
      </c>
      <c r="G11" s="12">
        <v>72.0005537126818</v>
      </c>
      <c r="H11">
        <v>3919</v>
      </c>
      <c r="K11" s="5">
        <v>587015100676</v>
      </c>
      <c r="L11" s="118" t="s">
        <v>4</v>
      </c>
      <c r="M11">
        <v>132486.99</v>
      </c>
      <c r="N11">
        <v>3148</v>
      </c>
      <c r="O11">
        <v>17069</v>
      </c>
      <c r="P11" s="11">
        <v>0.113890679008729</v>
      </c>
      <c r="Q11" s="12">
        <v>68.1517438271605</v>
      </c>
      <c r="R11" s="66">
        <v>1944</v>
      </c>
    </row>
    <row r="12" spans="1:18">
      <c r="A12" s="5">
        <v>589329976605</v>
      </c>
      <c r="B12" s="118" t="s">
        <v>350</v>
      </c>
      <c r="C12">
        <v>8933.73</v>
      </c>
      <c r="D12">
        <v>1235</v>
      </c>
      <c r="E12">
        <v>3645</v>
      </c>
      <c r="F12" s="11">
        <v>0.201371742112483</v>
      </c>
      <c r="G12" s="12">
        <v>12.1712942779292</v>
      </c>
      <c r="H12">
        <v>734</v>
      </c>
      <c r="K12" s="5">
        <v>589329976605</v>
      </c>
      <c r="L12" s="118" t="s">
        <v>350</v>
      </c>
      <c r="M12">
        <v>2777.86</v>
      </c>
      <c r="N12">
        <v>372</v>
      </c>
      <c r="O12">
        <v>1595</v>
      </c>
      <c r="P12" s="11">
        <v>0.13166144200627</v>
      </c>
      <c r="Q12" s="12">
        <v>13.2279047619048</v>
      </c>
      <c r="R12" s="66">
        <v>210</v>
      </c>
    </row>
    <row r="13" spans="1:18">
      <c r="A13" s="5">
        <v>589851591771</v>
      </c>
      <c r="B13" s="118" t="s">
        <v>64</v>
      </c>
      <c r="C13">
        <v>860754.09</v>
      </c>
      <c r="D13">
        <v>19681</v>
      </c>
      <c r="E13">
        <v>33729</v>
      </c>
      <c r="F13" s="11">
        <v>0.154466482848587</v>
      </c>
      <c r="G13" s="12">
        <v>165.211917466411</v>
      </c>
      <c r="H13">
        <v>5210</v>
      </c>
      <c r="K13" s="5">
        <v>589851591771</v>
      </c>
      <c r="L13" s="118" t="s">
        <v>64</v>
      </c>
      <c r="M13">
        <v>7177.85</v>
      </c>
      <c r="N13">
        <v>175</v>
      </c>
      <c r="O13">
        <v>1432</v>
      </c>
      <c r="P13" s="11">
        <v>0.106145251396648</v>
      </c>
      <c r="Q13" s="12">
        <v>47.2226973684211</v>
      </c>
      <c r="R13" s="66">
        <v>152</v>
      </c>
    </row>
    <row r="14" spans="1:18">
      <c r="A14" s="5">
        <v>592878213305</v>
      </c>
      <c r="B14" s="118" t="s">
        <v>353</v>
      </c>
      <c r="C14">
        <v>1112.67</v>
      </c>
      <c r="D14">
        <v>197</v>
      </c>
      <c r="E14">
        <v>1293</v>
      </c>
      <c r="F14" s="11">
        <v>0.111368909512761</v>
      </c>
      <c r="G14" s="12">
        <v>7.726875</v>
      </c>
      <c r="H14">
        <v>144</v>
      </c>
      <c r="K14" s="5">
        <v>592878213305</v>
      </c>
      <c r="L14" s="118" t="s">
        <v>353</v>
      </c>
      <c r="M14">
        <v>2520</v>
      </c>
      <c r="N14">
        <v>533</v>
      </c>
      <c r="O14">
        <v>2543</v>
      </c>
      <c r="P14" s="11">
        <v>0.159653952025167</v>
      </c>
      <c r="Q14" s="12">
        <v>6.20689655172414</v>
      </c>
      <c r="R14" s="66">
        <v>406</v>
      </c>
    </row>
    <row r="15" spans="1:18">
      <c r="A15" s="5">
        <v>592889713507</v>
      </c>
      <c r="B15" s="118" t="s">
        <v>70</v>
      </c>
      <c r="C15">
        <v>11014.94</v>
      </c>
      <c r="D15">
        <v>311</v>
      </c>
      <c r="E15">
        <v>1338</v>
      </c>
      <c r="F15" s="11">
        <v>0.132286995515695</v>
      </c>
      <c r="G15" s="12">
        <v>62.2312994350282</v>
      </c>
      <c r="H15">
        <v>177</v>
      </c>
      <c r="K15" s="5">
        <v>592889713507</v>
      </c>
      <c r="L15" s="118" t="s">
        <v>70</v>
      </c>
      <c r="M15">
        <v>7142.22</v>
      </c>
      <c r="N15">
        <v>179</v>
      </c>
      <c r="O15">
        <v>2279</v>
      </c>
      <c r="P15" s="11">
        <v>0.0688898639754278</v>
      </c>
      <c r="Q15" s="12">
        <v>45.491847133758</v>
      </c>
      <c r="R15" s="66">
        <v>157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60357.77</v>
      </c>
      <c r="D17">
        <v>38586</v>
      </c>
      <c r="E17">
        <v>92480</v>
      </c>
      <c r="F17" s="11">
        <v>0.350756920415225</v>
      </c>
      <c r="G17" s="12">
        <v>1.86071181947099</v>
      </c>
      <c r="H17">
        <v>32438</v>
      </c>
      <c r="K17" s="5">
        <v>17609936348</v>
      </c>
      <c r="L17" s="8" t="s">
        <v>344</v>
      </c>
      <c r="M17">
        <v>18735.88</v>
      </c>
      <c r="N17">
        <v>9556</v>
      </c>
      <c r="O17">
        <v>6219</v>
      </c>
      <c r="P17" s="11">
        <v>0.313876829072198</v>
      </c>
      <c r="Q17" s="12">
        <v>9.59829918032787</v>
      </c>
      <c r="R17" s="66">
        <v>1952</v>
      </c>
    </row>
    <row r="18" spans="1:18">
      <c r="A18" s="5">
        <v>17609980146</v>
      </c>
      <c r="B18" s="8" t="s">
        <v>288</v>
      </c>
      <c r="C18">
        <v>23161.1</v>
      </c>
      <c r="D18">
        <v>4896</v>
      </c>
      <c r="E18">
        <v>9928</v>
      </c>
      <c r="F18" s="11">
        <v>0.221494762288477</v>
      </c>
      <c r="G18" s="12">
        <v>10.5325602546612</v>
      </c>
      <c r="H18">
        <v>2199</v>
      </c>
      <c r="K18" s="5">
        <v>17609980146</v>
      </c>
      <c r="L18" s="8" t="s">
        <v>288</v>
      </c>
      <c r="M18">
        <v>8351.74</v>
      </c>
      <c r="N18">
        <v>1858</v>
      </c>
      <c r="O18">
        <v>4854</v>
      </c>
      <c r="P18" s="11">
        <v>0.260403790688092</v>
      </c>
      <c r="Q18" s="12">
        <v>6.60738924050633</v>
      </c>
      <c r="R18" s="66">
        <v>1264</v>
      </c>
    </row>
    <row r="19" spans="1:18">
      <c r="A19" s="5">
        <v>39829692578</v>
      </c>
      <c r="B19" s="8" t="s">
        <v>237</v>
      </c>
      <c r="C19">
        <v>48444.63</v>
      </c>
      <c r="D19">
        <v>4873</v>
      </c>
      <c r="E19">
        <v>7521</v>
      </c>
      <c r="F19" s="11">
        <v>0.231884057971014</v>
      </c>
      <c r="G19" s="12">
        <v>27.7778841743119</v>
      </c>
      <c r="H19">
        <v>1744</v>
      </c>
      <c r="K19" s="5">
        <v>39829692578</v>
      </c>
      <c r="L19" s="8" t="s">
        <v>237</v>
      </c>
      <c r="M19">
        <v>41390.16</v>
      </c>
      <c r="N19">
        <v>3796</v>
      </c>
      <c r="O19">
        <v>6265</v>
      </c>
      <c r="P19" s="11">
        <v>0.278691141260974</v>
      </c>
      <c r="Q19" s="12">
        <v>23.705704467354</v>
      </c>
      <c r="R19" s="66">
        <v>1746</v>
      </c>
    </row>
    <row r="20" spans="1:18">
      <c r="A20" s="5">
        <v>523138079161</v>
      </c>
      <c r="B20" s="8" t="s">
        <v>385</v>
      </c>
      <c r="C20">
        <v>12225.45</v>
      </c>
      <c r="D20">
        <v>1912</v>
      </c>
      <c r="E20">
        <v>4448</v>
      </c>
      <c r="F20" s="11">
        <v>0.183003597122302</v>
      </c>
      <c r="G20" s="12">
        <v>15.0189803439803</v>
      </c>
      <c r="H20">
        <v>814</v>
      </c>
      <c r="K20" s="5">
        <v>523138079161</v>
      </c>
      <c r="L20" s="8" t="s">
        <v>385</v>
      </c>
      <c r="M20">
        <v>7696.88</v>
      </c>
      <c r="N20">
        <v>1210</v>
      </c>
      <c r="O20">
        <v>2656</v>
      </c>
      <c r="P20" s="11">
        <v>0.242846385542169</v>
      </c>
      <c r="Q20" s="12">
        <v>11.9331472868217</v>
      </c>
      <c r="R20" s="66">
        <v>645</v>
      </c>
    </row>
    <row r="21" spans="1:18">
      <c r="A21" s="5">
        <v>524754970729</v>
      </c>
      <c r="B21" s="8" t="s">
        <v>74</v>
      </c>
      <c r="C21">
        <v>16019.74</v>
      </c>
      <c r="D21">
        <v>469</v>
      </c>
      <c r="E21">
        <v>4469</v>
      </c>
      <c r="F21" s="11">
        <v>0.0588498545535914</v>
      </c>
      <c r="G21" s="12">
        <v>60.9115589353612</v>
      </c>
      <c r="H21">
        <v>263</v>
      </c>
      <c r="K21" s="5">
        <v>524754970729</v>
      </c>
      <c r="L21" s="8" t="s">
        <v>74</v>
      </c>
      <c r="M21">
        <v>11830.11</v>
      </c>
      <c r="N21">
        <v>331</v>
      </c>
      <c r="O21">
        <v>2399</v>
      </c>
      <c r="P21" s="11">
        <v>0.0854522717799083</v>
      </c>
      <c r="Q21" s="12">
        <v>57.7078536585366</v>
      </c>
      <c r="R21" s="66">
        <v>205</v>
      </c>
    </row>
    <row r="22" spans="1:18">
      <c r="A22" s="5">
        <v>527733589105</v>
      </c>
      <c r="B22" s="8" t="s">
        <v>231</v>
      </c>
      <c r="C22">
        <v>124904.93</v>
      </c>
      <c r="D22">
        <v>10832</v>
      </c>
      <c r="E22">
        <v>14666</v>
      </c>
      <c r="F22" s="11">
        <v>0.288285831174144</v>
      </c>
      <c r="G22" s="12">
        <v>29.5423202459792</v>
      </c>
      <c r="H22">
        <v>4228</v>
      </c>
      <c r="K22" s="5">
        <v>527733589105</v>
      </c>
      <c r="L22" s="8" t="s">
        <v>231</v>
      </c>
      <c r="M22">
        <v>64024.51</v>
      </c>
      <c r="N22">
        <v>4677</v>
      </c>
      <c r="O22">
        <v>7714</v>
      </c>
      <c r="P22" s="11">
        <v>0.379180710396681</v>
      </c>
      <c r="Q22" s="12">
        <v>21.8887213675214</v>
      </c>
      <c r="R22" s="66">
        <v>2925</v>
      </c>
    </row>
    <row r="23" spans="1:18">
      <c r="A23" s="5">
        <v>555904462655</v>
      </c>
      <c r="B23" s="8" t="s">
        <v>276</v>
      </c>
      <c r="C23">
        <v>33348.76</v>
      </c>
      <c r="D23">
        <v>2518</v>
      </c>
      <c r="E23">
        <v>5405</v>
      </c>
      <c r="F23" s="11">
        <v>0.237372802960222</v>
      </c>
      <c r="G23" s="12">
        <v>25.9927981293843</v>
      </c>
      <c r="H23">
        <v>1283</v>
      </c>
      <c r="K23" s="5">
        <v>555904462655</v>
      </c>
      <c r="L23" s="8" t="s">
        <v>276</v>
      </c>
      <c r="M23">
        <v>13615.44</v>
      </c>
      <c r="N23">
        <v>1016</v>
      </c>
      <c r="O23">
        <v>3693</v>
      </c>
      <c r="P23" s="11">
        <v>0.197671269970214</v>
      </c>
      <c r="Q23" s="12">
        <v>18.6512876712329</v>
      </c>
      <c r="R23" s="66">
        <v>730</v>
      </c>
    </row>
    <row r="24" spans="1:18">
      <c r="A24" s="5">
        <v>562674596108</v>
      </c>
      <c r="B24" s="8" t="s">
        <v>17</v>
      </c>
      <c r="C24">
        <v>63404.92</v>
      </c>
      <c r="D24">
        <v>2080</v>
      </c>
      <c r="E24">
        <v>4047</v>
      </c>
      <c r="F24" s="11">
        <v>0.214726958240672</v>
      </c>
      <c r="G24" s="12">
        <v>72.963084004603</v>
      </c>
      <c r="H24">
        <v>869</v>
      </c>
      <c r="K24" s="5">
        <v>562674596108</v>
      </c>
      <c r="L24" s="8" t="s">
        <v>17</v>
      </c>
      <c r="M24">
        <v>32946.71</v>
      </c>
      <c r="N24">
        <v>984</v>
      </c>
      <c r="O24">
        <v>4436</v>
      </c>
      <c r="P24" s="11">
        <v>0.157799819657349</v>
      </c>
      <c r="Q24" s="12">
        <v>47.0667285714286</v>
      </c>
      <c r="R24" s="66">
        <v>700</v>
      </c>
    </row>
    <row r="25" spans="1:18">
      <c r="A25" s="5">
        <v>573035985548</v>
      </c>
      <c r="B25" s="8" t="s">
        <v>77</v>
      </c>
      <c r="C25">
        <v>233804.19</v>
      </c>
      <c r="D25">
        <v>6322</v>
      </c>
      <c r="E25">
        <v>15325</v>
      </c>
      <c r="F25" s="11">
        <v>0.234975530179445</v>
      </c>
      <c r="G25" s="12">
        <v>64.9275728964177</v>
      </c>
      <c r="H25">
        <v>3601</v>
      </c>
      <c r="K25" s="5">
        <v>573035985548</v>
      </c>
      <c r="L25" s="8" t="s">
        <v>77</v>
      </c>
      <c r="M25">
        <v>144236.86</v>
      </c>
      <c r="N25">
        <v>4247</v>
      </c>
      <c r="O25">
        <v>9459</v>
      </c>
      <c r="P25" s="11">
        <v>0.308912147161434</v>
      </c>
      <c r="Q25" s="12">
        <v>49.3623750855578</v>
      </c>
      <c r="R25" s="66">
        <v>2922</v>
      </c>
    </row>
    <row r="26" spans="1:18">
      <c r="A26" s="5">
        <v>574736366653</v>
      </c>
      <c r="B26" s="8" t="s">
        <v>544</v>
      </c>
      <c r="C26">
        <v>25394.82</v>
      </c>
      <c r="D26">
        <v>1013</v>
      </c>
      <c r="E26">
        <v>2527</v>
      </c>
      <c r="F26" s="11">
        <v>0.239018599129402</v>
      </c>
      <c r="G26" s="12">
        <v>42.0444039735099</v>
      </c>
      <c r="H26">
        <v>604</v>
      </c>
      <c r="K26" s="5">
        <v>574736366653</v>
      </c>
      <c r="L26" s="8" t="s">
        <v>544</v>
      </c>
      <c r="M26">
        <v>55.8</v>
      </c>
      <c r="N26">
        <v>2</v>
      </c>
      <c r="O26">
        <v>20</v>
      </c>
      <c r="P26" s="11">
        <v>0.1</v>
      </c>
      <c r="Q26" s="12">
        <v>27.9</v>
      </c>
      <c r="R26" s="66">
        <v>2</v>
      </c>
    </row>
    <row r="27" spans="1:18">
      <c r="A27" s="5">
        <v>574838039203</v>
      </c>
      <c r="B27" s="8" t="s">
        <v>441</v>
      </c>
      <c r="C27">
        <v>2584.72</v>
      </c>
      <c r="D27">
        <v>112</v>
      </c>
      <c r="E27">
        <v>521</v>
      </c>
      <c r="F27" s="11">
        <v>0.128598848368522</v>
      </c>
      <c r="G27" s="12">
        <v>38.5779104477612</v>
      </c>
      <c r="H27">
        <v>67</v>
      </c>
      <c r="K27" s="5">
        <v>574838039203</v>
      </c>
      <c r="L27" s="8" t="s">
        <v>441</v>
      </c>
      <c r="M27">
        <v>412.2</v>
      </c>
      <c r="N27">
        <v>16</v>
      </c>
      <c r="O27">
        <v>48</v>
      </c>
      <c r="P27" s="11">
        <v>0.1875</v>
      </c>
      <c r="Q27" s="12">
        <v>45.8</v>
      </c>
      <c r="R27" s="66">
        <v>9</v>
      </c>
    </row>
    <row r="28" spans="1:18">
      <c r="A28" s="5">
        <v>581521081842</v>
      </c>
      <c r="B28" s="8" t="s">
        <v>221</v>
      </c>
      <c r="C28">
        <v>72556.77</v>
      </c>
      <c r="D28">
        <v>2958</v>
      </c>
      <c r="E28">
        <v>9822</v>
      </c>
      <c r="F28" s="11">
        <v>0.16361229892079</v>
      </c>
      <c r="G28" s="12">
        <v>45.1504480398258</v>
      </c>
      <c r="H28">
        <v>1607</v>
      </c>
      <c r="K28" s="5">
        <v>581521081842</v>
      </c>
      <c r="L28" s="8" t="s">
        <v>221</v>
      </c>
      <c r="M28">
        <v>51134.31</v>
      </c>
      <c r="N28">
        <v>2066</v>
      </c>
      <c r="O28">
        <v>7327</v>
      </c>
      <c r="P28" s="11">
        <v>0.209499112870206</v>
      </c>
      <c r="Q28" s="12">
        <v>33.3122540716612</v>
      </c>
      <c r="R28" s="66">
        <v>1535</v>
      </c>
    </row>
    <row r="29" spans="1:18">
      <c r="A29" s="5">
        <v>592501952315</v>
      </c>
      <c r="B29" s="8" t="s">
        <v>305</v>
      </c>
      <c r="C29">
        <v>20121.2</v>
      </c>
      <c r="D29">
        <v>1871</v>
      </c>
      <c r="E29">
        <v>5758</v>
      </c>
      <c r="F29" s="11">
        <v>0.196422368878083</v>
      </c>
      <c r="G29" s="12">
        <v>17.7906277630416</v>
      </c>
      <c r="H29">
        <v>1131</v>
      </c>
      <c r="K29" s="5">
        <v>592501952315</v>
      </c>
      <c r="L29" s="8" t="s">
        <v>305</v>
      </c>
      <c r="M29">
        <v>18973.15</v>
      </c>
      <c r="N29">
        <v>2033</v>
      </c>
      <c r="O29">
        <v>5549</v>
      </c>
      <c r="P29" s="11">
        <v>0.262209407100378</v>
      </c>
      <c r="Q29" s="12">
        <v>13.0399656357388</v>
      </c>
      <c r="R29" s="66">
        <v>1455</v>
      </c>
    </row>
    <row r="30" spans="1:18">
      <c r="A30" s="5">
        <v>592505020153</v>
      </c>
      <c r="B30" s="8" t="s">
        <v>314</v>
      </c>
      <c r="C30">
        <v>50943.16</v>
      </c>
      <c r="D30">
        <v>6545</v>
      </c>
      <c r="E30">
        <v>13555</v>
      </c>
      <c r="F30" s="11">
        <v>0.278716340833641</v>
      </c>
      <c r="G30" s="12">
        <v>13.4841609317099</v>
      </c>
      <c r="H30">
        <v>3778</v>
      </c>
      <c r="K30" s="5">
        <v>592505020153</v>
      </c>
      <c r="L30" s="8" t="s">
        <v>314</v>
      </c>
      <c r="M30">
        <v>16020.42</v>
      </c>
      <c r="N30">
        <v>1973</v>
      </c>
      <c r="O30">
        <v>4404</v>
      </c>
      <c r="P30" s="11">
        <v>0.232970027247956</v>
      </c>
      <c r="Q30" s="12">
        <v>15.6144444444444</v>
      </c>
      <c r="R30" s="66">
        <v>1026</v>
      </c>
    </row>
    <row r="31" spans="1:18">
      <c r="A31" s="5">
        <v>592722485900</v>
      </c>
      <c r="B31" s="8" t="s">
        <v>338</v>
      </c>
      <c r="C31">
        <v>22084.23</v>
      </c>
      <c r="D31">
        <v>2560</v>
      </c>
      <c r="E31">
        <v>5350</v>
      </c>
      <c r="F31" s="11">
        <v>0.254392523364486</v>
      </c>
      <c r="G31" s="12">
        <v>16.2264731814842</v>
      </c>
      <c r="H31">
        <v>1361</v>
      </c>
      <c r="K31" s="5">
        <v>592722485900</v>
      </c>
      <c r="L31" s="8" t="s">
        <v>338</v>
      </c>
      <c r="M31">
        <v>11645.34</v>
      </c>
      <c r="N31">
        <v>1242</v>
      </c>
      <c r="O31">
        <v>5156</v>
      </c>
      <c r="P31" s="11">
        <v>0.206749418153607</v>
      </c>
      <c r="Q31" s="12">
        <v>10.9243339587242</v>
      </c>
      <c r="R31" s="66">
        <v>1066</v>
      </c>
    </row>
    <row r="32" spans="1:18">
      <c r="A32" s="5">
        <v>596986065929</v>
      </c>
      <c r="B32" s="8" t="s">
        <v>19</v>
      </c>
      <c r="C32">
        <v>22592.24</v>
      </c>
      <c r="D32">
        <v>789</v>
      </c>
      <c r="E32">
        <v>4644</v>
      </c>
      <c r="F32" s="11">
        <v>0.0874246339362618</v>
      </c>
      <c r="G32" s="12">
        <v>55.6459113300493</v>
      </c>
      <c r="H32">
        <v>406</v>
      </c>
      <c r="K32" s="5">
        <v>596986065929</v>
      </c>
      <c r="L32" s="8" t="s">
        <v>19</v>
      </c>
      <c r="M32">
        <v>10655.06</v>
      </c>
      <c r="N32">
        <v>316</v>
      </c>
      <c r="O32">
        <v>2010</v>
      </c>
      <c r="P32" s="11">
        <v>0.122885572139303</v>
      </c>
      <c r="Q32" s="12">
        <v>43.1378947368421</v>
      </c>
      <c r="R32" s="66">
        <v>247</v>
      </c>
    </row>
    <row r="33" spans="1:18">
      <c r="A33" s="5">
        <v>611461391391</v>
      </c>
      <c r="B33" s="8" t="s">
        <v>545</v>
      </c>
      <c r="C33">
        <v>5978.28</v>
      </c>
      <c r="D33">
        <v>237</v>
      </c>
      <c r="E33">
        <v>1316</v>
      </c>
      <c r="F33" s="11">
        <v>0.0729483282674772</v>
      </c>
      <c r="G33" s="12">
        <v>62.27375</v>
      </c>
      <c r="H33">
        <v>96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5">
        <v>627410507881</v>
      </c>
      <c r="B34" s="8" t="s">
        <v>546</v>
      </c>
      <c r="C34">
        <v>2726.93</v>
      </c>
      <c r="D34">
        <v>324</v>
      </c>
      <c r="E34">
        <v>943</v>
      </c>
      <c r="F34" s="11">
        <v>0.148462354188759</v>
      </c>
      <c r="G34" s="12">
        <v>19.4780714285714</v>
      </c>
      <c r="H34">
        <v>140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s="5">
        <v>627413079207</v>
      </c>
      <c r="B35" s="8" t="s">
        <v>547</v>
      </c>
      <c r="C35">
        <v>41070.53</v>
      </c>
      <c r="D35">
        <v>1643</v>
      </c>
      <c r="E35">
        <v>4523</v>
      </c>
      <c r="F35" s="11">
        <v>0.179969047092638</v>
      </c>
      <c r="G35" s="12">
        <v>50.4551965601966</v>
      </c>
      <c r="H35">
        <v>814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s="5">
        <v>569909827792</v>
      </c>
      <c r="B36" s="118" t="s">
        <v>62</v>
      </c>
      <c r="C36">
        <v>42780.68</v>
      </c>
      <c r="D36">
        <v>1398</v>
      </c>
      <c r="E36">
        <v>4766</v>
      </c>
      <c r="F36" s="11">
        <v>0.097775912715065</v>
      </c>
      <c r="G36" s="12">
        <v>91.804034334764</v>
      </c>
      <c r="H36">
        <v>466</v>
      </c>
      <c r="K36" s="5">
        <v>569909827792</v>
      </c>
      <c r="L36" s="118" t="s">
        <v>62</v>
      </c>
      <c r="M36">
        <v>19514.01</v>
      </c>
      <c r="N36">
        <v>405</v>
      </c>
      <c r="O36">
        <v>2871</v>
      </c>
      <c r="P36" s="11">
        <v>0.0766283524904214</v>
      </c>
      <c r="Q36" s="12">
        <v>88.7000454545454</v>
      </c>
      <c r="R36" s="66">
        <v>220</v>
      </c>
    </row>
    <row r="37" spans="1:18">
      <c r="A37" s="5">
        <v>570361375952</v>
      </c>
      <c r="B37" s="118" t="s">
        <v>342</v>
      </c>
      <c r="C37">
        <v>2208.01</v>
      </c>
      <c r="D37">
        <v>58</v>
      </c>
      <c r="E37">
        <v>528</v>
      </c>
      <c r="F37" s="11">
        <v>0.0587121212121212</v>
      </c>
      <c r="G37" s="12">
        <v>71.2261290322581</v>
      </c>
      <c r="H37">
        <v>31</v>
      </c>
      <c r="K37" s="5">
        <v>570361375952</v>
      </c>
      <c r="L37" s="118" t="s">
        <v>342</v>
      </c>
      <c r="M37">
        <v>12350.11</v>
      </c>
      <c r="N37">
        <v>298</v>
      </c>
      <c r="O37">
        <v>2140</v>
      </c>
      <c r="P37" s="11">
        <v>0.100467289719626</v>
      </c>
      <c r="Q37" s="12">
        <v>57.4423720930233</v>
      </c>
      <c r="R37" s="66">
        <v>215</v>
      </c>
    </row>
  </sheetData>
  <pageMargins left="0.75" right="0.75" top="1" bottom="1" header="0.5" footer="0.5"/>
  <pageSetup paperSize="9" orientation="portrait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11"/>
  <sheetViews>
    <sheetView workbookViewId="0">
      <selection activeCell="X2" sqref="X2:Z28"/>
    </sheetView>
  </sheetViews>
  <sheetFormatPr defaultColWidth="8.88888888888889" defaultRowHeight="14.4"/>
  <cols>
    <col min="1" max="1" width="12.4444444444444" customWidth="1"/>
    <col min="2" max="2" width="11.7777777777778"/>
    <col min="3" max="3" width="12.8888888888889"/>
    <col min="5" max="7" width="12.8888888888889"/>
    <col min="8" max="8" width="9" customWidth="1"/>
    <col min="9" max="9" width="9.11111111111111" customWidth="1"/>
    <col min="10" max="10" width="8.55555555555556" customWidth="1"/>
    <col min="13" max="13" width="12.4444444444444" customWidth="1"/>
    <col min="15" max="15" width="12.8888888888889"/>
    <col min="16" max="16" width="11.7777777777778"/>
    <col min="17" max="17" width="10.6666666666667"/>
    <col min="18" max="18" width="12.8888888888889"/>
    <col min="19" max="19" width="9.88888888888889" customWidth="1"/>
    <col min="20" max="20" width="7.88888888888889" customWidth="1"/>
    <col min="21" max="21" width="9.55555555555556" customWidth="1"/>
    <col min="22" max="22" width="8.44444444444444" customWidth="1"/>
  </cols>
  <sheetData>
    <row r="1" ht="15.6" spans="1:23">
      <c r="A1" s="116" t="s">
        <v>606</v>
      </c>
      <c r="B1" s="117"/>
      <c r="C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602</v>
      </c>
      <c r="K1" s="9" t="s">
        <v>518</v>
      </c>
      <c r="M1" s="116" t="s">
        <v>607</v>
      </c>
      <c r="Q1" s="9" t="s">
        <v>1</v>
      </c>
      <c r="R1" s="9" t="s">
        <v>2</v>
      </c>
      <c r="S1" s="9" t="s">
        <v>3</v>
      </c>
      <c r="T1" s="9" t="s">
        <v>516</v>
      </c>
      <c r="U1" s="9" t="s">
        <v>517</v>
      </c>
      <c r="V1" s="9" t="s">
        <v>602</v>
      </c>
      <c r="W1" s="9" t="s">
        <v>518</v>
      </c>
    </row>
    <row r="2" spans="1:23">
      <c r="A2" s="5">
        <v>537752882633</v>
      </c>
      <c r="B2" t="s">
        <v>34</v>
      </c>
      <c r="E2">
        <v>2031011.16</v>
      </c>
      <c r="F2">
        <v>39994</v>
      </c>
      <c r="G2">
        <v>159535</v>
      </c>
      <c r="H2" s="11">
        <v>0.15145892750807</v>
      </c>
      <c r="I2" s="12">
        <v>84.0545942142946</v>
      </c>
      <c r="J2" s="12">
        <v>50.7828964344652</v>
      </c>
      <c r="K2">
        <v>24163</v>
      </c>
      <c r="M2" s="5">
        <v>574308070162</v>
      </c>
      <c r="N2" t="s">
        <v>38</v>
      </c>
      <c r="Q2">
        <v>302470.72</v>
      </c>
      <c r="R2">
        <v>7859</v>
      </c>
      <c r="S2">
        <v>29454</v>
      </c>
      <c r="T2" s="11">
        <v>0.141067427174577</v>
      </c>
      <c r="U2" s="12">
        <v>72.7968038507822</v>
      </c>
      <c r="V2" s="12">
        <v>38.487176485558</v>
      </c>
      <c r="W2">
        <v>4155</v>
      </c>
    </row>
    <row r="3" spans="1:23">
      <c r="A3" s="5">
        <v>554877274741</v>
      </c>
      <c r="B3" t="s">
        <v>6</v>
      </c>
      <c r="E3">
        <v>164007.89</v>
      </c>
      <c r="F3">
        <v>3478</v>
      </c>
      <c r="G3">
        <v>31476</v>
      </c>
      <c r="H3" s="11">
        <v>0.0609988562714449</v>
      </c>
      <c r="I3" s="12">
        <v>85.4207760416667</v>
      </c>
      <c r="J3" s="12">
        <v>47.1558050603795</v>
      </c>
      <c r="K3">
        <v>1920</v>
      </c>
      <c r="M3" s="5">
        <v>598898432532</v>
      </c>
      <c r="N3" t="s">
        <v>41</v>
      </c>
      <c r="Q3">
        <v>141686.5</v>
      </c>
      <c r="R3">
        <v>2745</v>
      </c>
      <c r="S3">
        <v>17445</v>
      </c>
      <c r="T3" s="11">
        <v>0.0718830610490112</v>
      </c>
      <c r="U3" s="12">
        <v>112.987639553429</v>
      </c>
      <c r="V3" s="12">
        <v>51.6162112932605</v>
      </c>
      <c r="W3">
        <v>1254</v>
      </c>
    </row>
    <row r="4" spans="1:23">
      <c r="A4" s="5">
        <v>587516703876</v>
      </c>
      <c r="B4" t="s">
        <v>40</v>
      </c>
      <c r="E4">
        <v>726488.79</v>
      </c>
      <c r="F4">
        <v>18404</v>
      </c>
      <c r="G4">
        <v>78750</v>
      </c>
      <c r="H4" s="11">
        <v>0.12392380952381</v>
      </c>
      <c r="I4" s="12">
        <v>74.4429541961266</v>
      </c>
      <c r="J4" s="12">
        <v>39.4745049989133</v>
      </c>
      <c r="K4">
        <v>9759</v>
      </c>
      <c r="Q4">
        <v>444157.22</v>
      </c>
      <c r="R4">
        <v>10604</v>
      </c>
      <c r="S4">
        <v>46899</v>
      </c>
      <c r="T4">
        <v>0.115332949529841</v>
      </c>
      <c r="U4">
        <v>82.1144795710852</v>
      </c>
      <c r="V4">
        <v>41.8858185590343</v>
      </c>
      <c r="W4">
        <v>5409</v>
      </c>
    </row>
    <row r="5" spans="1:11">
      <c r="A5" s="5">
        <v>41141176393</v>
      </c>
      <c r="B5" t="s">
        <v>35</v>
      </c>
      <c r="E5">
        <v>1268406.44</v>
      </c>
      <c r="F5">
        <v>26343</v>
      </c>
      <c r="G5">
        <v>81880</v>
      </c>
      <c r="H5" s="11">
        <v>0.206167562286273</v>
      </c>
      <c r="I5" s="12">
        <v>75.1381103015224</v>
      </c>
      <c r="J5" s="12">
        <v>48.1496579736552</v>
      </c>
      <c r="K5">
        <v>16881</v>
      </c>
    </row>
    <row r="6" spans="1:11">
      <c r="A6" s="5">
        <v>574308070162</v>
      </c>
      <c r="B6" t="s">
        <v>38</v>
      </c>
      <c r="E6">
        <v>575127.58</v>
      </c>
      <c r="F6">
        <v>15495</v>
      </c>
      <c r="G6">
        <v>48573</v>
      </c>
      <c r="H6" s="11">
        <v>0.157206678607457</v>
      </c>
      <c r="I6" s="12">
        <v>75.3179125196438</v>
      </c>
      <c r="J6" s="12">
        <v>37.1169783801226</v>
      </c>
      <c r="K6">
        <v>7636</v>
      </c>
    </row>
    <row r="7" spans="4:11">
      <c r="D7" t="s">
        <v>587</v>
      </c>
      <c r="E7">
        <v>4765041.86</v>
      </c>
      <c r="F7">
        <v>103714</v>
      </c>
      <c r="G7">
        <v>400214</v>
      </c>
      <c r="H7" s="11">
        <v>0.150816813005042</v>
      </c>
      <c r="I7" s="12">
        <v>78.9450100233602</v>
      </c>
      <c r="J7" s="12">
        <v>45.9440563472627</v>
      </c>
      <c r="K7">
        <v>60359</v>
      </c>
    </row>
    <row r="8" spans="5:11">
      <c r="E8">
        <v>7047521.52</v>
      </c>
      <c r="F8">
        <v>135106</v>
      </c>
      <c r="G8">
        <v>520160</v>
      </c>
      <c r="H8">
        <v>0.146262688403568</v>
      </c>
      <c r="I8">
        <v>92.6330378548895</v>
      </c>
      <c r="J8">
        <v>52.162905570441</v>
      </c>
      <c r="K8">
        <v>76080</v>
      </c>
    </row>
    <row r="9" spans="5:11">
      <c r="E9">
        <v>444157.22</v>
      </c>
      <c r="F9">
        <v>10604</v>
      </c>
      <c r="G9">
        <v>46899</v>
      </c>
      <c r="H9">
        <v>0.115332949529841</v>
      </c>
      <c r="I9">
        <v>82.1144795710852</v>
      </c>
      <c r="J9">
        <v>41.8858185590343</v>
      </c>
      <c r="K9">
        <v>5409</v>
      </c>
    </row>
    <row r="10" spans="5:11">
      <c r="E10">
        <v>8194937.2</v>
      </c>
      <c r="F10">
        <v>153139</v>
      </c>
      <c r="G10">
        <v>593648</v>
      </c>
      <c r="H10">
        <v>0.137089655822979</v>
      </c>
      <c r="I10">
        <v>100.695934040279</v>
      </c>
      <c r="J10">
        <v>53.5130646014405</v>
      </c>
      <c r="K10">
        <v>81383</v>
      </c>
    </row>
    <row r="11" spans="4:11">
      <c r="D11" s="9" t="s">
        <v>536</v>
      </c>
      <c r="E11">
        <v>20451657.8</v>
      </c>
      <c r="F11">
        <v>402563</v>
      </c>
      <c r="G11">
        <v>1560921</v>
      </c>
      <c r="H11" s="11">
        <v>0.143012362573122</v>
      </c>
      <c r="I11" s="12">
        <v>91.6165666954858</v>
      </c>
      <c r="J11" s="12">
        <v>50.8036203029091</v>
      </c>
      <c r="K11">
        <v>223231</v>
      </c>
    </row>
    <row r="14" spans="1:22">
      <c r="A14" t="s">
        <v>608</v>
      </c>
      <c r="E14" s="9" t="s">
        <v>1</v>
      </c>
      <c r="F14" s="9" t="s">
        <v>2</v>
      </c>
      <c r="G14" s="9" t="s">
        <v>3</v>
      </c>
      <c r="H14" s="9" t="s">
        <v>516</v>
      </c>
      <c r="I14" s="9" t="s">
        <v>517</v>
      </c>
      <c r="J14" s="9" t="s">
        <v>602</v>
      </c>
      <c r="K14" s="9" t="s">
        <v>518</v>
      </c>
      <c r="M14" t="s">
        <v>609</v>
      </c>
      <c r="P14" s="9" t="s">
        <v>1</v>
      </c>
      <c r="Q14" s="9" t="s">
        <v>2</v>
      </c>
      <c r="R14" s="9" t="s">
        <v>3</v>
      </c>
      <c r="S14" s="9" t="s">
        <v>516</v>
      </c>
      <c r="T14" s="9" t="s">
        <v>517</v>
      </c>
      <c r="U14" s="9" t="s">
        <v>602</v>
      </c>
      <c r="V14" s="9" t="s">
        <v>518</v>
      </c>
    </row>
    <row r="15" spans="1:22">
      <c r="A15" s="5">
        <v>564587383224</v>
      </c>
      <c r="B15" t="s">
        <v>33</v>
      </c>
      <c r="E15">
        <v>850243.63</v>
      </c>
      <c r="F15">
        <v>17010</v>
      </c>
      <c r="G15">
        <v>54090</v>
      </c>
      <c r="H15" s="11">
        <f>K15/G15</f>
        <v>0.186337585505639</v>
      </c>
      <c r="I15" s="12">
        <f>E15/K15</f>
        <v>84.3579353110428</v>
      </c>
      <c r="J15" s="12">
        <f>E15/F15</f>
        <v>49.9849282774838</v>
      </c>
      <c r="K15">
        <v>10079</v>
      </c>
      <c r="M15" s="5">
        <v>564587383224</v>
      </c>
      <c r="N15" t="s">
        <v>33</v>
      </c>
      <c r="P15">
        <v>521822.31</v>
      </c>
      <c r="Q15">
        <v>10390</v>
      </c>
      <c r="R15">
        <v>34465</v>
      </c>
      <c r="S15" s="11">
        <v>0.170810967648339</v>
      </c>
      <c r="T15" s="12">
        <v>88.6397672838458</v>
      </c>
      <c r="U15" s="12">
        <v>50.2235139557267</v>
      </c>
      <c r="V15">
        <v>5887</v>
      </c>
    </row>
    <row r="16" spans="1:22">
      <c r="A16" s="5">
        <v>39290708556</v>
      </c>
      <c r="B16" t="s">
        <v>37</v>
      </c>
      <c r="E16">
        <v>726495.4</v>
      </c>
      <c r="F16">
        <v>10669</v>
      </c>
      <c r="G16">
        <v>42941</v>
      </c>
      <c r="H16" s="11">
        <f t="shared" ref="H16:H47" si="0">K16/G16</f>
        <v>0.158752707202906</v>
      </c>
      <c r="I16" s="12">
        <f t="shared" ref="I16:I47" si="1">E16/K16</f>
        <v>106.571130996039</v>
      </c>
      <c r="J16" s="12">
        <f t="shared" ref="J16:J47" si="2">E16/F16</f>
        <v>68.0940481769613</v>
      </c>
      <c r="K16">
        <v>6817</v>
      </c>
      <c r="M16" s="5">
        <v>537752882633</v>
      </c>
      <c r="N16" t="s">
        <v>34</v>
      </c>
      <c r="P16">
        <v>1278170.49</v>
      </c>
      <c r="Q16">
        <v>25217</v>
      </c>
      <c r="R16">
        <v>106748</v>
      </c>
      <c r="S16" s="11">
        <v>0.137782440888822</v>
      </c>
      <c r="T16" s="12">
        <v>86.9030792765842</v>
      </c>
      <c r="U16" s="12">
        <v>50.6868576753777</v>
      </c>
      <c r="V16">
        <v>14708</v>
      </c>
    </row>
    <row r="17" spans="1:22">
      <c r="A17" s="5">
        <v>634491202384</v>
      </c>
      <c r="B17" t="s">
        <v>595</v>
      </c>
      <c r="E17">
        <v>46464.2</v>
      </c>
      <c r="F17">
        <v>1320</v>
      </c>
      <c r="G17">
        <v>7108</v>
      </c>
      <c r="H17" s="11">
        <f t="shared" si="0"/>
        <v>0.0827236916150816</v>
      </c>
      <c r="I17" s="12">
        <f t="shared" si="1"/>
        <v>79.0207482993197</v>
      </c>
      <c r="J17" s="12">
        <f t="shared" si="2"/>
        <v>35.2001515151515</v>
      </c>
      <c r="K17">
        <v>588</v>
      </c>
      <c r="M17" s="5">
        <v>41141176393</v>
      </c>
      <c r="N17" t="s">
        <v>35</v>
      </c>
      <c r="P17">
        <v>793089.92</v>
      </c>
      <c r="Q17">
        <v>16354</v>
      </c>
      <c r="R17">
        <v>52106</v>
      </c>
      <c r="S17" s="11">
        <v>0.193087168464284</v>
      </c>
      <c r="T17" s="12">
        <v>78.8281403439022</v>
      </c>
      <c r="U17" s="12">
        <v>48.4951644857527</v>
      </c>
      <c r="V17">
        <v>10061</v>
      </c>
    </row>
    <row r="18" spans="1:22">
      <c r="A18" s="5">
        <v>520538406051</v>
      </c>
      <c r="B18" t="s">
        <v>25</v>
      </c>
      <c r="E18">
        <v>374779.03</v>
      </c>
      <c r="F18">
        <v>6514</v>
      </c>
      <c r="G18">
        <v>16367</v>
      </c>
      <c r="H18" s="11">
        <f t="shared" si="0"/>
        <v>0.228141993034765</v>
      </c>
      <c r="I18" s="12">
        <f t="shared" si="1"/>
        <v>100.369317086235</v>
      </c>
      <c r="J18" s="12">
        <f t="shared" si="2"/>
        <v>57.5343920785999</v>
      </c>
      <c r="K18">
        <v>3734</v>
      </c>
      <c r="M18" s="5">
        <v>39290708556</v>
      </c>
      <c r="N18" t="s">
        <v>37</v>
      </c>
      <c r="P18">
        <v>408514.86</v>
      </c>
      <c r="Q18">
        <v>5922</v>
      </c>
      <c r="R18">
        <v>27660</v>
      </c>
      <c r="S18" s="11">
        <v>0.137780187997108</v>
      </c>
      <c r="T18" s="12">
        <v>107.193613224875</v>
      </c>
      <c r="U18" s="12">
        <v>68.9825835866261</v>
      </c>
      <c r="V18">
        <v>3811</v>
      </c>
    </row>
    <row r="19" spans="1:22">
      <c r="A19" s="5">
        <v>587015100676</v>
      </c>
      <c r="B19" t="s">
        <v>4</v>
      </c>
      <c r="E19">
        <v>138044.61</v>
      </c>
      <c r="F19">
        <v>3747</v>
      </c>
      <c r="G19">
        <v>16207</v>
      </c>
      <c r="H19" s="11">
        <f t="shared" si="0"/>
        <v>0.121120503486148</v>
      </c>
      <c r="I19" s="12">
        <f t="shared" si="1"/>
        <v>70.3232857870606</v>
      </c>
      <c r="J19" s="12">
        <f t="shared" si="2"/>
        <v>36.8413690952762</v>
      </c>
      <c r="K19">
        <v>1963</v>
      </c>
      <c r="M19" s="5">
        <v>554877274741</v>
      </c>
      <c r="N19" t="s">
        <v>6</v>
      </c>
      <c r="P19">
        <v>113788.15</v>
      </c>
      <c r="Q19">
        <v>2344</v>
      </c>
      <c r="R19">
        <v>14885</v>
      </c>
      <c r="S19" s="11">
        <v>0.0865972455492106</v>
      </c>
      <c r="T19" s="12">
        <v>88.2762994569434</v>
      </c>
      <c r="U19" s="12">
        <v>48.5444325938567</v>
      </c>
      <c r="V19">
        <v>1289</v>
      </c>
    </row>
    <row r="20" spans="1:22">
      <c r="A20" s="5">
        <v>42759737847</v>
      </c>
      <c r="B20" t="s">
        <v>39</v>
      </c>
      <c r="E20">
        <v>30057.41</v>
      </c>
      <c r="F20">
        <v>523</v>
      </c>
      <c r="G20">
        <v>5525</v>
      </c>
      <c r="H20" s="11">
        <f t="shared" si="0"/>
        <v>0.0591855203619909</v>
      </c>
      <c r="I20" s="12">
        <f t="shared" si="1"/>
        <v>91.9186850152905</v>
      </c>
      <c r="J20" s="12">
        <f t="shared" si="2"/>
        <v>57.4711472275335</v>
      </c>
      <c r="K20">
        <v>327</v>
      </c>
      <c r="M20" s="5">
        <v>634491202384</v>
      </c>
      <c r="N20" t="s">
        <v>595</v>
      </c>
      <c r="P20">
        <v>28122.32</v>
      </c>
      <c r="Q20">
        <v>749</v>
      </c>
      <c r="R20">
        <v>6197</v>
      </c>
      <c r="S20" s="11">
        <v>0.0571244150395353</v>
      </c>
      <c r="T20" s="12">
        <v>79.441581920904</v>
      </c>
      <c r="U20" s="12">
        <v>37.5464886515354</v>
      </c>
      <c r="V20">
        <v>354</v>
      </c>
    </row>
    <row r="21" spans="1:22">
      <c r="A21" s="5">
        <v>40611478319</v>
      </c>
      <c r="B21" t="s">
        <v>45</v>
      </c>
      <c r="E21">
        <v>181046.39</v>
      </c>
      <c r="F21">
        <v>2731</v>
      </c>
      <c r="G21">
        <v>13212</v>
      </c>
      <c r="H21" s="11">
        <f t="shared" si="0"/>
        <v>0.117393278837421</v>
      </c>
      <c r="I21" s="12">
        <f t="shared" si="1"/>
        <v>116.728813668601</v>
      </c>
      <c r="J21" s="12">
        <f t="shared" si="2"/>
        <v>66.2930757964116</v>
      </c>
      <c r="K21">
        <v>1551</v>
      </c>
      <c r="M21" s="5">
        <v>520538406051</v>
      </c>
      <c r="N21" t="s">
        <v>25</v>
      </c>
      <c r="P21">
        <v>349603.03</v>
      </c>
      <c r="Q21">
        <v>6464</v>
      </c>
      <c r="R21">
        <v>14595</v>
      </c>
      <c r="S21" s="11">
        <v>0.23021582733813</v>
      </c>
      <c r="T21" s="12">
        <v>104.048520833333</v>
      </c>
      <c r="U21" s="12">
        <v>54.0846271658416</v>
      </c>
      <c r="V21">
        <v>3360</v>
      </c>
    </row>
    <row r="22" spans="1:22">
      <c r="A22" s="5">
        <v>598898432532</v>
      </c>
      <c r="B22" t="s">
        <v>41</v>
      </c>
      <c r="E22">
        <v>209028.53</v>
      </c>
      <c r="F22">
        <v>3772</v>
      </c>
      <c r="G22">
        <v>24892</v>
      </c>
      <c r="H22" s="11">
        <f t="shared" si="0"/>
        <v>0.0773742567893299</v>
      </c>
      <c r="I22" s="12">
        <f t="shared" si="1"/>
        <v>108.5298701973</v>
      </c>
      <c r="J22" s="12">
        <f t="shared" si="2"/>
        <v>55.4158351007423</v>
      </c>
      <c r="K22">
        <v>1926</v>
      </c>
      <c r="M22" s="5">
        <v>587015100676</v>
      </c>
      <c r="N22" t="s">
        <v>4</v>
      </c>
      <c r="P22">
        <v>48391.33</v>
      </c>
      <c r="Q22">
        <v>1211</v>
      </c>
      <c r="R22">
        <v>8280</v>
      </c>
      <c r="S22" s="11">
        <v>0.0893719806763285</v>
      </c>
      <c r="T22" s="12">
        <v>65.3936891891892</v>
      </c>
      <c r="U22" s="12">
        <v>39.9598100743187</v>
      </c>
      <c r="V22">
        <v>740</v>
      </c>
    </row>
    <row r="23" spans="1:22">
      <c r="A23" s="5">
        <v>555055329886</v>
      </c>
      <c r="B23" t="s">
        <v>42</v>
      </c>
      <c r="E23">
        <v>122640.94</v>
      </c>
      <c r="F23">
        <v>2677</v>
      </c>
      <c r="G23">
        <v>11376</v>
      </c>
      <c r="H23" s="11">
        <f t="shared" si="0"/>
        <v>0.127725035161744</v>
      </c>
      <c r="I23" s="12">
        <f t="shared" si="1"/>
        <v>84.4053269098417</v>
      </c>
      <c r="J23" s="12">
        <f t="shared" si="2"/>
        <v>45.8128277923048</v>
      </c>
      <c r="K23">
        <v>1453</v>
      </c>
      <c r="M23" s="5">
        <v>42759737847</v>
      </c>
      <c r="N23" t="s">
        <v>39</v>
      </c>
      <c r="P23">
        <v>14725.7</v>
      </c>
      <c r="Q23">
        <v>246</v>
      </c>
      <c r="R23">
        <v>3592</v>
      </c>
      <c r="S23" s="11">
        <v>0.0453786191536748</v>
      </c>
      <c r="T23" s="12">
        <v>90.341717791411</v>
      </c>
      <c r="U23" s="12">
        <v>59.8605691056911</v>
      </c>
      <c r="V23">
        <v>163</v>
      </c>
    </row>
    <row r="24" spans="1:22">
      <c r="A24" s="5">
        <v>521804256985</v>
      </c>
      <c r="B24" t="s">
        <v>43</v>
      </c>
      <c r="E24">
        <v>12739.22</v>
      </c>
      <c r="F24">
        <v>258</v>
      </c>
      <c r="G24">
        <v>2771</v>
      </c>
      <c r="H24" s="11">
        <f t="shared" si="0"/>
        <v>0.0555756044749188</v>
      </c>
      <c r="I24" s="12">
        <f t="shared" si="1"/>
        <v>82.7222077922078</v>
      </c>
      <c r="J24" s="12">
        <f t="shared" si="2"/>
        <v>49.3768217054264</v>
      </c>
      <c r="K24">
        <v>154</v>
      </c>
      <c r="M24" s="5">
        <v>587516703876</v>
      </c>
      <c r="N24" t="s">
        <v>40</v>
      </c>
      <c r="P24">
        <v>396163.48</v>
      </c>
      <c r="Q24">
        <v>9796</v>
      </c>
      <c r="R24">
        <v>52344</v>
      </c>
      <c r="S24" s="11">
        <v>0.103010851291457</v>
      </c>
      <c r="T24" s="12">
        <v>73.4724554896142</v>
      </c>
      <c r="U24" s="12">
        <v>40.4413515720702</v>
      </c>
      <c r="V24">
        <v>5392</v>
      </c>
    </row>
    <row r="25" spans="1:22">
      <c r="A25" s="5">
        <v>539854510916</v>
      </c>
      <c r="B25" t="s">
        <v>44</v>
      </c>
      <c r="E25">
        <v>139173.43</v>
      </c>
      <c r="F25">
        <v>2830</v>
      </c>
      <c r="G25">
        <v>10181</v>
      </c>
      <c r="H25" s="11">
        <f t="shared" si="0"/>
        <v>0.162263038994205</v>
      </c>
      <c r="I25" s="12">
        <f t="shared" si="1"/>
        <v>84.2454176755448</v>
      </c>
      <c r="J25" s="12">
        <f t="shared" si="2"/>
        <v>49.177890459364</v>
      </c>
      <c r="K25">
        <v>1652</v>
      </c>
      <c r="M25" s="5">
        <v>40611478319</v>
      </c>
      <c r="N25" t="s">
        <v>45</v>
      </c>
      <c r="P25">
        <v>89237.67</v>
      </c>
      <c r="Q25">
        <v>1325</v>
      </c>
      <c r="R25">
        <v>8581</v>
      </c>
      <c r="S25" s="11">
        <v>0.0886843025288428</v>
      </c>
      <c r="T25" s="12">
        <v>117.263692509855</v>
      </c>
      <c r="U25" s="12">
        <v>67.3491849056604</v>
      </c>
      <c r="V25">
        <v>761</v>
      </c>
    </row>
    <row r="26" spans="1:22">
      <c r="A26" s="5">
        <v>569909827792</v>
      </c>
      <c r="B26" t="s">
        <v>62</v>
      </c>
      <c r="E26">
        <v>25453.56</v>
      </c>
      <c r="F26">
        <v>856</v>
      </c>
      <c r="G26">
        <v>2431</v>
      </c>
      <c r="H26" s="11">
        <f t="shared" si="0"/>
        <v>0.132044426162073</v>
      </c>
      <c r="I26" s="12">
        <f t="shared" si="1"/>
        <v>79.2945794392523</v>
      </c>
      <c r="J26" s="12">
        <f t="shared" si="2"/>
        <v>29.7354672897196</v>
      </c>
      <c r="K26">
        <v>321</v>
      </c>
      <c r="M26" s="5">
        <v>555055329886</v>
      </c>
      <c r="N26" t="s">
        <v>42</v>
      </c>
      <c r="P26">
        <v>61089.32</v>
      </c>
      <c r="Q26">
        <v>1292</v>
      </c>
      <c r="R26">
        <v>7226</v>
      </c>
      <c r="S26" s="11">
        <v>0.101992803764185</v>
      </c>
      <c r="T26" s="12">
        <v>82.8891723202171</v>
      </c>
      <c r="U26" s="12">
        <v>47.2827554179567</v>
      </c>
      <c r="V26">
        <v>737</v>
      </c>
    </row>
    <row r="27" spans="1:22">
      <c r="A27" s="5">
        <v>563834177641</v>
      </c>
      <c r="B27" t="s">
        <v>56</v>
      </c>
      <c r="E27">
        <v>94073.99</v>
      </c>
      <c r="F27">
        <v>660</v>
      </c>
      <c r="G27">
        <v>3129</v>
      </c>
      <c r="H27" s="11">
        <f t="shared" si="0"/>
        <v>0.145413870246085</v>
      </c>
      <c r="I27" s="12">
        <f t="shared" si="1"/>
        <v>206.756021978022</v>
      </c>
      <c r="J27" s="12">
        <f t="shared" si="2"/>
        <v>142.536348484849</v>
      </c>
      <c r="K27">
        <v>455</v>
      </c>
      <c r="M27" s="5">
        <v>521804256985</v>
      </c>
      <c r="N27" t="s">
        <v>43</v>
      </c>
      <c r="P27">
        <v>7213.08</v>
      </c>
      <c r="Q27">
        <v>141</v>
      </c>
      <c r="R27">
        <v>1879</v>
      </c>
      <c r="S27" s="11">
        <v>0.0526875997871208</v>
      </c>
      <c r="T27" s="12">
        <v>72.8593939393939</v>
      </c>
      <c r="U27" s="12">
        <v>51.1565957446808</v>
      </c>
      <c r="V27">
        <v>99</v>
      </c>
    </row>
    <row r="28" spans="1:22">
      <c r="A28" s="5">
        <v>564135111481</v>
      </c>
      <c r="B28" t="s">
        <v>58</v>
      </c>
      <c r="E28">
        <v>27676.62</v>
      </c>
      <c r="F28">
        <v>245</v>
      </c>
      <c r="G28">
        <v>677</v>
      </c>
      <c r="H28" s="11">
        <f t="shared" si="0"/>
        <v>0.236336779911374</v>
      </c>
      <c r="I28" s="12">
        <f t="shared" si="1"/>
        <v>172.978875</v>
      </c>
      <c r="J28" s="12">
        <f t="shared" si="2"/>
        <v>112.965795918367</v>
      </c>
      <c r="K28">
        <v>160</v>
      </c>
      <c r="M28" s="5">
        <v>539854510916</v>
      </c>
      <c r="N28" t="s">
        <v>44</v>
      </c>
      <c r="P28">
        <v>74054.84</v>
      </c>
      <c r="Q28">
        <v>1501</v>
      </c>
      <c r="R28">
        <v>5647</v>
      </c>
      <c r="S28" s="11">
        <v>0.158137063927749</v>
      </c>
      <c r="T28" s="12">
        <v>82.9281522956327</v>
      </c>
      <c r="U28" s="12">
        <v>49.3370019986676</v>
      </c>
      <c r="V28">
        <v>893</v>
      </c>
    </row>
    <row r="29" spans="1:22">
      <c r="A29" s="5">
        <v>559686121121</v>
      </c>
      <c r="B29" t="s">
        <v>76</v>
      </c>
      <c r="E29">
        <v>29536.65</v>
      </c>
      <c r="F29">
        <v>261</v>
      </c>
      <c r="G29">
        <v>1155</v>
      </c>
      <c r="H29" s="11">
        <f t="shared" si="0"/>
        <v>0.12987012987013</v>
      </c>
      <c r="I29" s="12">
        <f t="shared" si="1"/>
        <v>196.911</v>
      </c>
      <c r="J29" s="12">
        <f t="shared" si="2"/>
        <v>113.16724137931</v>
      </c>
      <c r="K29">
        <v>150</v>
      </c>
      <c r="M29" s="5">
        <v>569909827792</v>
      </c>
      <c r="N29" t="s">
        <v>62</v>
      </c>
      <c r="P29">
        <v>11014.95</v>
      </c>
      <c r="Q29">
        <v>358</v>
      </c>
      <c r="R29">
        <v>1314</v>
      </c>
      <c r="S29" s="11">
        <v>0.0974124809741248</v>
      </c>
      <c r="T29" s="12">
        <v>86.054296875</v>
      </c>
      <c r="U29" s="12">
        <v>30.7680167597765</v>
      </c>
      <c r="V29">
        <v>128</v>
      </c>
    </row>
    <row r="30" spans="1:22">
      <c r="A30" s="5">
        <v>555332266949</v>
      </c>
      <c r="B30" t="s">
        <v>47</v>
      </c>
      <c r="E30">
        <v>49516.03</v>
      </c>
      <c r="F30">
        <v>1026</v>
      </c>
      <c r="G30">
        <v>5812</v>
      </c>
      <c r="H30" s="11">
        <f t="shared" si="0"/>
        <v>0.10461114934618</v>
      </c>
      <c r="I30" s="12">
        <f t="shared" si="1"/>
        <v>81.4408388157895</v>
      </c>
      <c r="J30" s="12">
        <f t="shared" si="2"/>
        <v>48.2612378167641</v>
      </c>
      <c r="K30">
        <v>608</v>
      </c>
      <c r="M30" s="5">
        <v>563834177641</v>
      </c>
      <c r="N30" t="s">
        <v>56</v>
      </c>
      <c r="P30">
        <v>77694.35</v>
      </c>
      <c r="Q30">
        <v>530</v>
      </c>
      <c r="R30">
        <v>2111</v>
      </c>
      <c r="S30" s="11">
        <v>0.158218853623875</v>
      </c>
      <c r="T30" s="12">
        <v>232.617814371258</v>
      </c>
      <c r="U30" s="12">
        <v>146.593113207547</v>
      </c>
      <c r="V30">
        <v>334</v>
      </c>
    </row>
    <row r="31" spans="1:22">
      <c r="A31" s="5">
        <v>593225443577</v>
      </c>
      <c r="B31" t="s">
        <v>48</v>
      </c>
      <c r="E31">
        <v>28212.69</v>
      </c>
      <c r="F31">
        <v>536</v>
      </c>
      <c r="G31">
        <v>13565</v>
      </c>
      <c r="H31" s="11">
        <f t="shared" si="0"/>
        <v>0.0230740877257648</v>
      </c>
      <c r="I31" s="12">
        <f t="shared" si="1"/>
        <v>90.1363897763578</v>
      </c>
      <c r="J31" s="12">
        <f t="shared" si="2"/>
        <v>52.6356156716418</v>
      </c>
      <c r="K31">
        <v>313</v>
      </c>
      <c r="M31" s="5">
        <v>564135111481</v>
      </c>
      <c r="N31" t="s">
        <v>58</v>
      </c>
      <c r="P31">
        <v>21907.64</v>
      </c>
      <c r="Q31">
        <v>189</v>
      </c>
      <c r="R31">
        <v>450</v>
      </c>
      <c r="S31" s="11">
        <v>0.237777777777778</v>
      </c>
      <c r="T31" s="12">
        <v>204.744299065421</v>
      </c>
      <c r="U31" s="12">
        <v>115.913439153439</v>
      </c>
      <c r="V31">
        <v>107</v>
      </c>
    </row>
    <row r="32" spans="1:22">
      <c r="A32" s="5">
        <v>528778018743</v>
      </c>
      <c r="B32" t="s">
        <v>49</v>
      </c>
      <c r="E32">
        <v>69159.38</v>
      </c>
      <c r="F32">
        <v>1411</v>
      </c>
      <c r="G32">
        <v>5139</v>
      </c>
      <c r="H32" s="11">
        <f t="shared" si="0"/>
        <v>0.16540182914964</v>
      </c>
      <c r="I32" s="12">
        <f t="shared" si="1"/>
        <v>81.3639764705882</v>
      </c>
      <c r="J32" s="12">
        <f t="shared" si="2"/>
        <v>49.0144436569809</v>
      </c>
      <c r="K32">
        <v>850</v>
      </c>
      <c r="M32" s="5">
        <v>559686121121</v>
      </c>
      <c r="N32" t="s">
        <v>76</v>
      </c>
      <c r="P32">
        <v>20817.87</v>
      </c>
      <c r="Q32">
        <v>176</v>
      </c>
      <c r="R32">
        <v>786</v>
      </c>
      <c r="S32" s="11">
        <v>0.123409669211196</v>
      </c>
      <c r="T32" s="12">
        <v>214.617216494845</v>
      </c>
      <c r="U32" s="12">
        <v>118.283352272727</v>
      </c>
      <c r="V32">
        <v>97</v>
      </c>
    </row>
    <row r="33" spans="1:22">
      <c r="A33" s="5">
        <v>526145930115</v>
      </c>
      <c r="B33" t="s">
        <v>51</v>
      </c>
      <c r="E33">
        <v>24138.74</v>
      </c>
      <c r="F33">
        <v>387</v>
      </c>
      <c r="G33">
        <v>2434</v>
      </c>
      <c r="H33" s="11">
        <f t="shared" si="0"/>
        <v>0.0928512736236647</v>
      </c>
      <c r="I33" s="12">
        <f t="shared" si="1"/>
        <v>106.808584070796</v>
      </c>
      <c r="J33" s="12">
        <f t="shared" si="2"/>
        <v>62.3740051679587</v>
      </c>
      <c r="K33">
        <v>226</v>
      </c>
      <c r="M33" s="5">
        <v>555332266949</v>
      </c>
      <c r="N33" t="s">
        <v>47</v>
      </c>
      <c r="P33">
        <v>21219.73</v>
      </c>
      <c r="Q33">
        <v>424</v>
      </c>
      <c r="R33">
        <v>5464</v>
      </c>
      <c r="S33" s="11">
        <v>0.0510614934114202</v>
      </c>
      <c r="T33" s="12">
        <v>76.0563799283154</v>
      </c>
      <c r="U33" s="12">
        <v>50.0465330188679</v>
      </c>
      <c r="V33">
        <v>279</v>
      </c>
    </row>
    <row r="34" spans="1:22">
      <c r="A34" s="5">
        <v>535688693680</v>
      </c>
      <c r="B34" t="s">
        <v>52</v>
      </c>
      <c r="E34">
        <v>51280.92</v>
      </c>
      <c r="F34">
        <v>771</v>
      </c>
      <c r="G34">
        <v>4078</v>
      </c>
      <c r="H34" s="11">
        <f t="shared" si="0"/>
        <v>0.125551741049534</v>
      </c>
      <c r="I34" s="12">
        <f t="shared" si="1"/>
        <v>100.158046875</v>
      </c>
      <c r="J34" s="12">
        <f t="shared" si="2"/>
        <v>66.5122178988327</v>
      </c>
      <c r="K34">
        <v>512</v>
      </c>
      <c r="M34" s="5">
        <v>593225443577</v>
      </c>
      <c r="N34" t="s">
        <v>48</v>
      </c>
      <c r="P34">
        <v>1520909.26</v>
      </c>
      <c r="Q34">
        <v>26726</v>
      </c>
      <c r="R34">
        <v>51265</v>
      </c>
      <c r="S34" s="11">
        <v>0.163074222178874</v>
      </c>
      <c r="T34" s="12">
        <v>181.926944976077</v>
      </c>
      <c r="U34" s="12">
        <v>56.9074781112026</v>
      </c>
      <c r="V34">
        <v>8360</v>
      </c>
    </row>
    <row r="35" spans="1:22">
      <c r="A35" s="5">
        <v>563835009431</v>
      </c>
      <c r="B35" t="s">
        <v>53</v>
      </c>
      <c r="E35">
        <v>41038.01</v>
      </c>
      <c r="F35">
        <v>588</v>
      </c>
      <c r="G35">
        <v>2557</v>
      </c>
      <c r="H35" s="11">
        <f t="shared" si="0"/>
        <v>0.15604223699648</v>
      </c>
      <c r="I35" s="12">
        <f t="shared" si="1"/>
        <v>102.852155388471</v>
      </c>
      <c r="J35" s="12">
        <f t="shared" si="2"/>
        <v>69.7925340136054</v>
      </c>
      <c r="K35">
        <v>399</v>
      </c>
      <c r="M35" s="5">
        <v>528778018743</v>
      </c>
      <c r="N35" t="s">
        <v>49</v>
      </c>
      <c r="P35">
        <v>44986.45</v>
      </c>
      <c r="Q35">
        <v>898</v>
      </c>
      <c r="R35">
        <v>3452</v>
      </c>
      <c r="S35" s="11">
        <v>0.156720741599073</v>
      </c>
      <c r="T35" s="12">
        <v>83.1542513863216</v>
      </c>
      <c r="U35" s="12">
        <v>50.0962694877506</v>
      </c>
      <c r="V35">
        <v>541</v>
      </c>
    </row>
    <row r="36" spans="1:22">
      <c r="A36" s="5">
        <v>592049049728</v>
      </c>
      <c r="B36" t="s">
        <v>54</v>
      </c>
      <c r="E36">
        <v>26920.59</v>
      </c>
      <c r="F36">
        <v>620</v>
      </c>
      <c r="G36">
        <v>2476</v>
      </c>
      <c r="H36" s="11">
        <f t="shared" si="0"/>
        <v>0.157108239095315</v>
      </c>
      <c r="I36" s="12">
        <f t="shared" si="1"/>
        <v>69.2046015424165</v>
      </c>
      <c r="J36" s="12">
        <f t="shared" si="2"/>
        <v>43.4203064516129</v>
      </c>
      <c r="K36">
        <v>389</v>
      </c>
      <c r="M36" s="5">
        <v>526145930115</v>
      </c>
      <c r="N36" t="s">
        <v>51</v>
      </c>
      <c r="P36">
        <v>13104.35</v>
      </c>
      <c r="Q36">
        <v>199</v>
      </c>
      <c r="R36">
        <v>1571</v>
      </c>
      <c r="S36" s="11">
        <v>0.0782940802036919</v>
      </c>
      <c r="T36" s="12">
        <v>106.539430894309</v>
      </c>
      <c r="U36" s="12">
        <v>65.8510050251256</v>
      </c>
      <c r="V36">
        <v>123</v>
      </c>
    </row>
    <row r="37" spans="1:22">
      <c r="A37" s="5">
        <v>527990951359</v>
      </c>
      <c r="B37" t="s">
        <v>55</v>
      </c>
      <c r="E37">
        <v>84199.46</v>
      </c>
      <c r="F37">
        <v>1910</v>
      </c>
      <c r="G37">
        <v>1623</v>
      </c>
      <c r="H37" s="11">
        <f t="shared" si="0"/>
        <v>0.317313616759088</v>
      </c>
      <c r="I37" s="12">
        <f t="shared" si="1"/>
        <v>163.494097087379</v>
      </c>
      <c r="J37" s="12">
        <f t="shared" si="2"/>
        <v>44.0834869109948</v>
      </c>
      <c r="K37">
        <v>515</v>
      </c>
      <c r="M37" s="5">
        <v>535688693680</v>
      </c>
      <c r="N37" t="s">
        <v>52</v>
      </c>
      <c r="P37">
        <v>24685.23</v>
      </c>
      <c r="Q37">
        <v>360</v>
      </c>
      <c r="R37">
        <v>2879</v>
      </c>
      <c r="S37" s="11">
        <v>0.0819729072594651</v>
      </c>
      <c r="T37" s="12">
        <v>104.59843220339</v>
      </c>
      <c r="U37" s="12">
        <v>68.5700833333333</v>
      </c>
      <c r="V37">
        <v>236</v>
      </c>
    </row>
    <row r="38" spans="1:22">
      <c r="A38" s="5">
        <v>599279018544</v>
      </c>
      <c r="B38" t="s">
        <v>60</v>
      </c>
      <c r="E38">
        <v>27590.52</v>
      </c>
      <c r="F38">
        <v>873</v>
      </c>
      <c r="G38">
        <v>5834</v>
      </c>
      <c r="H38" s="11">
        <f t="shared" si="0"/>
        <v>0.0555365101131299</v>
      </c>
      <c r="I38" s="12">
        <f t="shared" si="1"/>
        <v>85.1559259259259</v>
      </c>
      <c r="J38" s="12">
        <f t="shared" si="2"/>
        <v>31.6042611683849</v>
      </c>
      <c r="K38">
        <v>324</v>
      </c>
      <c r="M38" s="5">
        <v>563835009431</v>
      </c>
      <c r="N38" t="s">
        <v>53</v>
      </c>
      <c r="P38">
        <v>27375.87</v>
      </c>
      <c r="Q38">
        <v>382</v>
      </c>
      <c r="R38">
        <v>1587</v>
      </c>
      <c r="S38" s="11">
        <v>0.173282923755514</v>
      </c>
      <c r="T38" s="12">
        <v>99.5486181818182</v>
      </c>
      <c r="U38" s="12">
        <v>71.6645811518325</v>
      </c>
      <c r="V38">
        <v>275</v>
      </c>
    </row>
    <row r="39" spans="1:22">
      <c r="A39" s="5">
        <v>613513119392</v>
      </c>
      <c r="B39" t="s">
        <v>61</v>
      </c>
      <c r="E39">
        <v>632685</v>
      </c>
      <c r="F39">
        <v>12989</v>
      </c>
      <c r="G39">
        <v>26309</v>
      </c>
      <c r="H39" s="11">
        <f t="shared" si="0"/>
        <v>0.133338401307537</v>
      </c>
      <c r="I39" s="12">
        <f t="shared" si="1"/>
        <v>180.354903078677</v>
      </c>
      <c r="J39" s="12">
        <f t="shared" si="2"/>
        <v>48.7092924782508</v>
      </c>
      <c r="K39">
        <v>3508</v>
      </c>
      <c r="M39" s="5">
        <v>592049049728</v>
      </c>
      <c r="N39" t="s">
        <v>54</v>
      </c>
      <c r="P39">
        <v>14726.01</v>
      </c>
      <c r="Q39">
        <v>328</v>
      </c>
      <c r="R39">
        <v>1404</v>
      </c>
      <c r="S39" s="11">
        <v>0.150997150997151</v>
      </c>
      <c r="T39" s="12">
        <v>69.4623113207547</v>
      </c>
      <c r="U39" s="12">
        <v>44.8963719512195</v>
      </c>
      <c r="V39">
        <v>212</v>
      </c>
    </row>
    <row r="40" spans="1:22">
      <c r="A40" s="5">
        <v>538927350752</v>
      </c>
      <c r="B40" t="s">
        <v>72</v>
      </c>
      <c r="E40">
        <v>17936.94</v>
      </c>
      <c r="F40">
        <v>461</v>
      </c>
      <c r="G40">
        <v>2346</v>
      </c>
      <c r="H40" s="11">
        <f t="shared" si="0"/>
        <v>0.122762148337596</v>
      </c>
      <c r="I40" s="12">
        <f t="shared" si="1"/>
        <v>62.2810416666667</v>
      </c>
      <c r="J40" s="12">
        <f t="shared" si="2"/>
        <v>38.9087635574837</v>
      </c>
      <c r="K40">
        <v>288</v>
      </c>
      <c r="M40" s="5">
        <v>527990951359</v>
      </c>
      <c r="N40" t="s">
        <v>55</v>
      </c>
      <c r="P40">
        <v>24791.38</v>
      </c>
      <c r="Q40">
        <v>511</v>
      </c>
      <c r="R40">
        <v>1048</v>
      </c>
      <c r="S40" s="11">
        <v>0.190839694656489</v>
      </c>
      <c r="T40" s="12">
        <v>123.9569</v>
      </c>
      <c r="U40" s="12">
        <v>48.5154207436399</v>
      </c>
      <c r="V40">
        <v>200</v>
      </c>
    </row>
    <row r="41" spans="1:22">
      <c r="A41" s="5">
        <v>599148365406</v>
      </c>
      <c r="B41" t="s">
        <v>73</v>
      </c>
      <c r="E41">
        <v>53481.95</v>
      </c>
      <c r="F41">
        <v>1296</v>
      </c>
      <c r="G41">
        <v>3572</v>
      </c>
      <c r="H41" s="11">
        <f t="shared" si="0"/>
        <v>0.223124300111982</v>
      </c>
      <c r="I41" s="12">
        <f t="shared" si="1"/>
        <v>67.1040777917189</v>
      </c>
      <c r="J41" s="12">
        <f t="shared" si="2"/>
        <v>41.2669367283951</v>
      </c>
      <c r="K41">
        <v>797</v>
      </c>
      <c r="M41" s="5">
        <v>599279018544</v>
      </c>
      <c r="N41" t="s">
        <v>60</v>
      </c>
      <c r="P41">
        <v>9679.51</v>
      </c>
      <c r="Q41">
        <v>282</v>
      </c>
      <c r="R41">
        <v>2429</v>
      </c>
      <c r="S41" s="11">
        <v>0.0494030465212021</v>
      </c>
      <c r="T41" s="12">
        <v>80.6625833333333</v>
      </c>
      <c r="U41" s="12">
        <v>34.3245035460993</v>
      </c>
      <c r="V41">
        <v>120</v>
      </c>
    </row>
    <row r="42" spans="1:22">
      <c r="A42" s="5">
        <v>524754970729</v>
      </c>
      <c r="B42" t="s">
        <v>74</v>
      </c>
      <c r="E42">
        <v>11467.27</v>
      </c>
      <c r="F42">
        <v>343</v>
      </c>
      <c r="G42">
        <v>2571</v>
      </c>
      <c r="H42" s="11">
        <f t="shared" si="0"/>
        <v>0.0727343446129911</v>
      </c>
      <c r="I42" s="12">
        <f t="shared" si="1"/>
        <v>61.3222994652406</v>
      </c>
      <c r="J42" s="12">
        <f t="shared" si="2"/>
        <v>33.4322740524781</v>
      </c>
      <c r="K42">
        <v>187</v>
      </c>
      <c r="M42" s="5">
        <v>613513119392</v>
      </c>
      <c r="N42" t="s">
        <v>61</v>
      </c>
      <c r="P42">
        <v>418335.1</v>
      </c>
      <c r="Q42">
        <v>7980</v>
      </c>
      <c r="R42">
        <v>27448</v>
      </c>
      <c r="S42" s="11">
        <v>0.131521422325853</v>
      </c>
      <c r="T42" s="12">
        <v>115.882299168975</v>
      </c>
      <c r="U42" s="12">
        <v>52.4229448621554</v>
      </c>
      <c r="V42">
        <v>3610</v>
      </c>
    </row>
    <row r="43" spans="1:22">
      <c r="A43" s="5">
        <v>621584076904</v>
      </c>
      <c r="B43" t="s">
        <v>105</v>
      </c>
      <c r="E43">
        <v>23507.65</v>
      </c>
      <c r="F43">
        <v>495</v>
      </c>
      <c r="G43">
        <v>5309</v>
      </c>
      <c r="H43" s="11">
        <f t="shared" si="0"/>
        <v>0.053494066679224</v>
      </c>
      <c r="I43" s="12">
        <f t="shared" si="1"/>
        <v>82.7734154929578</v>
      </c>
      <c r="J43" s="12">
        <f t="shared" si="2"/>
        <v>47.490202020202</v>
      </c>
      <c r="K43">
        <v>284</v>
      </c>
      <c r="M43" s="5">
        <v>538927350752</v>
      </c>
      <c r="N43" t="s">
        <v>72</v>
      </c>
      <c r="P43">
        <v>10037.02</v>
      </c>
      <c r="Q43">
        <v>245</v>
      </c>
      <c r="R43">
        <v>1614</v>
      </c>
      <c r="S43" s="11">
        <v>0.0978934324659232</v>
      </c>
      <c r="T43" s="12">
        <v>63.5254430379747</v>
      </c>
      <c r="U43" s="12">
        <v>40.9674285714286</v>
      </c>
      <c r="V43">
        <v>158</v>
      </c>
    </row>
    <row r="44" spans="1:22">
      <c r="A44" s="5">
        <v>624636128578</v>
      </c>
      <c r="B44" t="s">
        <v>106</v>
      </c>
      <c r="E44">
        <v>4699.31</v>
      </c>
      <c r="F44">
        <v>100</v>
      </c>
      <c r="G44">
        <v>485</v>
      </c>
      <c r="H44" s="11">
        <f t="shared" si="0"/>
        <v>0.136082474226804</v>
      </c>
      <c r="I44" s="12">
        <f t="shared" si="1"/>
        <v>71.2016666666667</v>
      </c>
      <c r="J44" s="12">
        <f t="shared" si="2"/>
        <v>46.9931</v>
      </c>
      <c r="K44">
        <v>66</v>
      </c>
      <c r="M44" s="5">
        <v>599148365406</v>
      </c>
      <c r="N44" t="s">
        <v>73</v>
      </c>
      <c r="P44">
        <v>26140.24</v>
      </c>
      <c r="Q44">
        <v>613</v>
      </c>
      <c r="R44">
        <v>1938</v>
      </c>
      <c r="S44" s="11">
        <v>0.203302373581011</v>
      </c>
      <c r="T44" s="12">
        <v>66.3457868020305</v>
      </c>
      <c r="U44" s="12">
        <v>42.643132137031</v>
      </c>
      <c r="V44">
        <v>394</v>
      </c>
    </row>
    <row r="45" spans="1:22">
      <c r="A45" s="5">
        <v>562674596108</v>
      </c>
      <c r="B45" t="s">
        <v>17</v>
      </c>
      <c r="E45">
        <v>39016.59</v>
      </c>
      <c r="F45">
        <v>1248</v>
      </c>
      <c r="G45">
        <v>2334</v>
      </c>
      <c r="H45" s="11">
        <f t="shared" si="0"/>
        <v>0.218508997429306</v>
      </c>
      <c r="I45" s="12">
        <f t="shared" si="1"/>
        <v>76.5031176470588</v>
      </c>
      <c r="J45" s="12">
        <f t="shared" si="2"/>
        <v>31.2632932692308</v>
      </c>
      <c r="K45">
        <v>510</v>
      </c>
      <c r="M45" s="5">
        <v>524754970729</v>
      </c>
      <c r="N45" t="s">
        <v>74</v>
      </c>
      <c r="P45">
        <v>5457.67</v>
      </c>
      <c r="Q45">
        <v>163</v>
      </c>
      <c r="R45">
        <v>1650</v>
      </c>
      <c r="S45" s="11">
        <v>0.056969696969697</v>
      </c>
      <c r="T45" s="12">
        <v>58.0603191489362</v>
      </c>
      <c r="U45" s="12">
        <v>33.4826380368098</v>
      </c>
      <c r="V45">
        <v>94</v>
      </c>
    </row>
    <row r="46" spans="1:22">
      <c r="A46" s="5">
        <v>596986065929</v>
      </c>
      <c r="B46" t="s">
        <v>19</v>
      </c>
      <c r="E46">
        <v>15663.2</v>
      </c>
      <c r="F46">
        <v>530</v>
      </c>
      <c r="G46">
        <v>2036</v>
      </c>
      <c r="H46" s="11">
        <f t="shared" si="0"/>
        <v>0.152259332023576</v>
      </c>
      <c r="I46" s="12">
        <f t="shared" si="1"/>
        <v>50.5264516129032</v>
      </c>
      <c r="J46" s="12">
        <f t="shared" si="2"/>
        <v>29.5532075471698</v>
      </c>
      <c r="K46">
        <v>310</v>
      </c>
      <c r="M46" s="5">
        <v>621584076904</v>
      </c>
      <c r="N46" t="s">
        <v>105</v>
      </c>
      <c r="P46">
        <v>13784.93</v>
      </c>
      <c r="Q46">
        <v>278</v>
      </c>
      <c r="R46">
        <v>2890</v>
      </c>
      <c r="S46" s="11">
        <v>0.0560553633217993</v>
      </c>
      <c r="T46" s="12">
        <v>85.0921604938272</v>
      </c>
      <c r="U46" s="12">
        <v>49.5860791366906</v>
      </c>
      <c r="V46">
        <v>162</v>
      </c>
    </row>
    <row r="47" spans="1:22">
      <c r="A47" s="5">
        <v>589851591771</v>
      </c>
      <c r="B47" t="s">
        <v>64</v>
      </c>
      <c r="E47">
        <v>70076.06</v>
      </c>
      <c r="F47">
        <v>2009</v>
      </c>
      <c r="G47">
        <v>11663</v>
      </c>
      <c r="H47" s="11">
        <f t="shared" si="0"/>
        <v>0.0987739003686873</v>
      </c>
      <c r="I47" s="12">
        <f t="shared" si="1"/>
        <v>60.8299131944444</v>
      </c>
      <c r="J47" s="12">
        <f t="shared" si="2"/>
        <v>34.8810652065704</v>
      </c>
      <c r="K47">
        <v>1152</v>
      </c>
      <c r="M47" s="5">
        <v>624636128578</v>
      </c>
      <c r="N47" t="s">
        <v>106</v>
      </c>
      <c r="P47">
        <v>1701.6</v>
      </c>
      <c r="Q47">
        <v>35</v>
      </c>
      <c r="R47">
        <v>260</v>
      </c>
      <c r="S47" s="11">
        <v>0.111538461538462</v>
      </c>
      <c r="T47" s="12">
        <v>58.6758620689655</v>
      </c>
      <c r="U47" s="12">
        <v>48.6171428571429</v>
      </c>
      <c r="V47">
        <v>29</v>
      </c>
    </row>
    <row r="48" spans="1:22">
      <c r="A48" s="5">
        <v>592889713507</v>
      </c>
      <c r="B48" t="s">
        <v>70</v>
      </c>
      <c r="E48">
        <v>6523.26</v>
      </c>
      <c r="F48">
        <v>187</v>
      </c>
      <c r="G48">
        <v>763</v>
      </c>
      <c r="H48" s="11">
        <f t="shared" ref="H48:H85" si="3">K48/G48</f>
        <v>0.144167758846658</v>
      </c>
      <c r="I48" s="12">
        <f t="shared" ref="I48:I85" si="4">E48/K48</f>
        <v>59.3023636363636</v>
      </c>
      <c r="J48" s="12">
        <f t="shared" ref="J48:J85" si="5">E48/F48</f>
        <v>34.883743315508</v>
      </c>
      <c r="K48">
        <v>110</v>
      </c>
      <c r="M48" s="5">
        <v>596986065929</v>
      </c>
      <c r="N48" t="s">
        <v>19</v>
      </c>
      <c r="P48">
        <v>7032.45</v>
      </c>
      <c r="Q48">
        <v>210</v>
      </c>
      <c r="R48">
        <v>1334</v>
      </c>
      <c r="S48" s="11">
        <v>0.107946026986507</v>
      </c>
      <c r="T48" s="12">
        <v>48.8364583333333</v>
      </c>
      <c r="U48" s="12">
        <v>33.4878571428571</v>
      </c>
      <c r="V48">
        <v>144</v>
      </c>
    </row>
    <row r="49" spans="1:22">
      <c r="A49" s="5">
        <v>573035985548</v>
      </c>
      <c r="B49" t="s">
        <v>77</v>
      </c>
      <c r="E49">
        <v>126589.88</v>
      </c>
      <c r="F49">
        <v>3362</v>
      </c>
      <c r="G49">
        <v>9063</v>
      </c>
      <c r="H49" s="11">
        <f t="shared" si="3"/>
        <v>0.212181396888448</v>
      </c>
      <c r="I49" s="12">
        <f t="shared" si="4"/>
        <v>65.829370774831</v>
      </c>
      <c r="J49" s="12">
        <f t="shared" si="5"/>
        <v>37.6531469363474</v>
      </c>
      <c r="K49">
        <v>1923</v>
      </c>
      <c r="M49" s="5">
        <v>589851591771</v>
      </c>
      <c r="N49" t="s">
        <v>64</v>
      </c>
      <c r="P49">
        <v>259326.02</v>
      </c>
      <c r="Q49">
        <v>6177</v>
      </c>
      <c r="R49">
        <v>13231</v>
      </c>
      <c r="S49" s="11">
        <v>0.140805683621797</v>
      </c>
      <c r="T49" s="12">
        <v>139.198078368223</v>
      </c>
      <c r="U49" s="12">
        <v>41.982519022179</v>
      </c>
      <c r="V49">
        <v>1863</v>
      </c>
    </row>
    <row r="50" spans="1:22">
      <c r="A50" s="5">
        <v>628767299363</v>
      </c>
      <c r="B50" t="s">
        <v>523</v>
      </c>
      <c r="E50">
        <v>566.31</v>
      </c>
      <c r="F50">
        <v>12</v>
      </c>
      <c r="G50">
        <v>51</v>
      </c>
      <c r="H50" s="11">
        <f t="shared" si="3"/>
        <v>0.176470588235294</v>
      </c>
      <c r="I50" s="12">
        <f t="shared" si="4"/>
        <v>62.9233333333333</v>
      </c>
      <c r="J50" s="12">
        <f t="shared" si="5"/>
        <v>47.1925</v>
      </c>
      <c r="K50">
        <v>9</v>
      </c>
      <c r="M50" s="5">
        <v>592889713507</v>
      </c>
      <c r="N50" t="s">
        <v>70</v>
      </c>
      <c r="P50">
        <v>3239.16</v>
      </c>
      <c r="Q50">
        <v>91</v>
      </c>
      <c r="R50">
        <v>423</v>
      </c>
      <c r="S50" s="11">
        <v>0.122931442080378</v>
      </c>
      <c r="T50" s="12">
        <v>62.2915384615385</v>
      </c>
      <c r="U50" s="12">
        <v>35.5951648351648</v>
      </c>
      <c r="V50">
        <v>52</v>
      </c>
    </row>
    <row r="51" spans="1:22">
      <c r="A51" s="5">
        <v>577184412748</v>
      </c>
      <c r="B51" t="s">
        <v>11</v>
      </c>
      <c r="E51">
        <v>124139.59</v>
      </c>
      <c r="F51">
        <v>3909</v>
      </c>
      <c r="G51">
        <v>15361</v>
      </c>
      <c r="H51" s="11">
        <f t="shared" si="3"/>
        <v>0.149599635440401</v>
      </c>
      <c r="I51" s="12">
        <f t="shared" si="4"/>
        <v>54.0207093124456</v>
      </c>
      <c r="J51" s="12">
        <f t="shared" si="5"/>
        <v>31.7573778459964</v>
      </c>
      <c r="K51">
        <v>2298</v>
      </c>
      <c r="M51" s="5">
        <v>573035985548</v>
      </c>
      <c r="N51" t="s">
        <v>77</v>
      </c>
      <c r="P51">
        <v>64482.11</v>
      </c>
      <c r="Q51">
        <v>1654</v>
      </c>
      <c r="R51">
        <v>5068</v>
      </c>
      <c r="S51" s="11">
        <v>0.199289660615627</v>
      </c>
      <c r="T51" s="12">
        <v>63.8436732673267</v>
      </c>
      <c r="U51" s="12">
        <v>38.9855562273277</v>
      </c>
      <c r="V51">
        <v>1010</v>
      </c>
    </row>
    <row r="52" spans="1:22">
      <c r="A52" s="5">
        <v>574520036128</v>
      </c>
      <c r="B52" t="s">
        <v>91</v>
      </c>
      <c r="E52">
        <v>91323.02</v>
      </c>
      <c r="F52">
        <v>2588</v>
      </c>
      <c r="G52">
        <v>7976</v>
      </c>
      <c r="H52" s="11">
        <f t="shared" si="3"/>
        <v>0.176529588766299</v>
      </c>
      <c r="I52" s="12">
        <f t="shared" si="4"/>
        <v>64.8600994318182</v>
      </c>
      <c r="J52" s="12">
        <f t="shared" si="5"/>
        <v>35.2871020092736</v>
      </c>
      <c r="K52">
        <v>1408</v>
      </c>
      <c r="M52" s="5">
        <v>628767299363</v>
      </c>
      <c r="N52" t="s">
        <v>523</v>
      </c>
      <c r="P52">
        <v>201.43</v>
      </c>
      <c r="Q52">
        <v>4</v>
      </c>
      <c r="R52">
        <v>32</v>
      </c>
      <c r="S52" s="11">
        <v>0.125</v>
      </c>
      <c r="T52" s="12">
        <v>50.3575</v>
      </c>
      <c r="U52" s="12">
        <v>50.3575</v>
      </c>
      <c r="V52">
        <v>4</v>
      </c>
    </row>
    <row r="53" spans="1:22">
      <c r="A53" s="5">
        <v>544053639760</v>
      </c>
      <c r="B53" t="s">
        <v>20</v>
      </c>
      <c r="E53">
        <v>35040.08</v>
      </c>
      <c r="F53">
        <v>896</v>
      </c>
      <c r="G53">
        <v>5864</v>
      </c>
      <c r="H53" s="11">
        <f t="shared" si="3"/>
        <v>0.0784447476125512</v>
      </c>
      <c r="I53" s="12">
        <f t="shared" si="4"/>
        <v>76.1740869565217</v>
      </c>
      <c r="J53" s="12">
        <f t="shared" si="5"/>
        <v>39.1072321428571</v>
      </c>
      <c r="K53">
        <v>460</v>
      </c>
      <c r="M53" s="5">
        <v>577184412748</v>
      </c>
      <c r="N53" t="s">
        <v>11</v>
      </c>
      <c r="P53">
        <v>62955.36</v>
      </c>
      <c r="Q53">
        <v>1917</v>
      </c>
      <c r="R53">
        <v>9127</v>
      </c>
      <c r="S53" s="11">
        <v>0.128081516379972</v>
      </c>
      <c r="T53" s="12">
        <v>53.8540290846878</v>
      </c>
      <c r="U53" s="12">
        <v>32.8405633802817</v>
      </c>
      <c r="V53">
        <v>1169</v>
      </c>
    </row>
    <row r="54" spans="1:22">
      <c r="A54" s="5">
        <v>602881179663</v>
      </c>
      <c r="B54" t="s">
        <v>69</v>
      </c>
      <c r="E54">
        <v>666183.85</v>
      </c>
      <c r="F54">
        <v>17559</v>
      </c>
      <c r="G54">
        <v>50244</v>
      </c>
      <c r="H54" s="11">
        <f t="shared" si="3"/>
        <v>0.202869994427195</v>
      </c>
      <c r="I54" s="12">
        <f t="shared" si="4"/>
        <v>65.3569949965663</v>
      </c>
      <c r="J54" s="12">
        <f t="shared" si="5"/>
        <v>37.939737456575</v>
      </c>
      <c r="K54">
        <v>10193</v>
      </c>
      <c r="M54" s="5">
        <v>574520036128</v>
      </c>
      <c r="N54" t="s">
        <v>91</v>
      </c>
      <c r="P54">
        <v>53087.41</v>
      </c>
      <c r="Q54">
        <v>1472</v>
      </c>
      <c r="R54">
        <v>4657</v>
      </c>
      <c r="S54" s="11">
        <v>0.180588361606184</v>
      </c>
      <c r="T54" s="12">
        <v>63.1241498216409</v>
      </c>
      <c r="U54" s="12">
        <v>36.064816576087</v>
      </c>
      <c r="V54">
        <v>841</v>
      </c>
    </row>
    <row r="55" spans="1:22">
      <c r="A55" s="5">
        <v>528047181291</v>
      </c>
      <c r="B55" t="s">
        <v>82</v>
      </c>
      <c r="E55">
        <v>15412.97</v>
      </c>
      <c r="F55">
        <v>443</v>
      </c>
      <c r="G55">
        <v>520</v>
      </c>
      <c r="H55" s="11">
        <f t="shared" si="3"/>
        <v>0.251923076923077</v>
      </c>
      <c r="I55" s="12">
        <f t="shared" si="4"/>
        <v>117.656259541985</v>
      </c>
      <c r="J55" s="12">
        <f t="shared" si="5"/>
        <v>34.7922573363431</v>
      </c>
      <c r="K55">
        <v>131</v>
      </c>
      <c r="M55" s="5">
        <v>602881179663</v>
      </c>
      <c r="N55" t="s">
        <v>69</v>
      </c>
      <c r="P55">
        <v>268293.21</v>
      </c>
      <c r="Q55">
        <v>5083</v>
      </c>
      <c r="R55">
        <v>26643</v>
      </c>
      <c r="S55" s="11">
        <v>0.0979619412228353</v>
      </c>
      <c r="T55" s="12">
        <v>102.794333333333</v>
      </c>
      <c r="U55" s="12">
        <v>52.7824532756246</v>
      </c>
      <c r="V55">
        <v>2610</v>
      </c>
    </row>
    <row r="56" spans="1:22">
      <c r="A56" s="5">
        <v>601890751194</v>
      </c>
      <c r="B56" t="s">
        <v>67</v>
      </c>
      <c r="E56">
        <v>2561.85</v>
      </c>
      <c r="F56">
        <v>76</v>
      </c>
      <c r="G56">
        <v>913</v>
      </c>
      <c r="H56" s="11">
        <f t="shared" si="3"/>
        <v>0.0481927710843374</v>
      </c>
      <c r="I56" s="12">
        <f t="shared" si="4"/>
        <v>58.2238636363636</v>
      </c>
      <c r="J56" s="12">
        <f t="shared" si="5"/>
        <v>33.7085526315789</v>
      </c>
      <c r="K56">
        <v>44</v>
      </c>
      <c r="M56" s="5">
        <v>528047181291</v>
      </c>
      <c r="N56" t="s">
        <v>82</v>
      </c>
      <c r="P56">
        <v>1475.14</v>
      </c>
      <c r="Q56">
        <v>37</v>
      </c>
      <c r="R56">
        <v>162</v>
      </c>
      <c r="S56" s="11">
        <v>0.135802469135802</v>
      </c>
      <c r="T56" s="12">
        <v>67.0518181818182</v>
      </c>
      <c r="U56" s="12">
        <v>39.8686486486487</v>
      </c>
      <c r="V56">
        <v>22</v>
      </c>
    </row>
    <row r="57" spans="1:22">
      <c r="A57" s="5">
        <v>604021319220</v>
      </c>
      <c r="B57" t="s">
        <v>13</v>
      </c>
      <c r="E57">
        <v>7300.65</v>
      </c>
      <c r="F57">
        <v>125</v>
      </c>
      <c r="G57">
        <v>948</v>
      </c>
      <c r="H57" s="11">
        <f t="shared" si="3"/>
        <v>0.0822784810126582</v>
      </c>
      <c r="I57" s="12">
        <f t="shared" si="4"/>
        <v>93.5980769230769</v>
      </c>
      <c r="J57" s="12">
        <f t="shared" si="5"/>
        <v>58.4052</v>
      </c>
      <c r="K57">
        <v>78</v>
      </c>
      <c r="M57" s="5">
        <v>601890751194</v>
      </c>
      <c r="N57" t="s">
        <v>67</v>
      </c>
      <c r="P57">
        <v>1093.44</v>
      </c>
      <c r="Q57">
        <v>31</v>
      </c>
      <c r="R57">
        <v>550</v>
      </c>
      <c r="S57" s="11">
        <v>0.04</v>
      </c>
      <c r="T57" s="12">
        <v>49.7018181818182</v>
      </c>
      <c r="U57" s="12">
        <v>35.2722580645161</v>
      </c>
      <c r="V57">
        <v>22</v>
      </c>
    </row>
    <row r="58" spans="1:22">
      <c r="A58" s="5">
        <v>539325022308</v>
      </c>
      <c r="B58" t="s">
        <v>46</v>
      </c>
      <c r="E58">
        <v>312296.73</v>
      </c>
      <c r="F58">
        <v>5521</v>
      </c>
      <c r="G58">
        <v>12337</v>
      </c>
      <c r="H58" s="11">
        <f t="shared" si="3"/>
        <v>0.190159682256626</v>
      </c>
      <c r="I58" s="12">
        <f t="shared" si="4"/>
        <v>133.118810741688</v>
      </c>
      <c r="J58" s="12">
        <f t="shared" si="5"/>
        <v>56.5652472378192</v>
      </c>
      <c r="K58">
        <v>2346</v>
      </c>
      <c r="M58" s="5">
        <v>604021319220</v>
      </c>
      <c r="N58" t="s">
        <v>13</v>
      </c>
      <c r="P58">
        <v>4390.28</v>
      </c>
      <c r="Q58">
        <v>75</v>
      </c>
      <c r="R58">
        <v>517</v>
      </c>
      <c r="S58" s="11">
        <v>0.0889748549323017</v>
      </c>
      <c r="T58" s="12">
        <v>95.4408695652174</v>
      </c>
      <c r="U58" s="12">
        <v>58.5370666666667</v>
      </c>
      <c r="V58">
        <v>46</v>
      </c>
    </row>
    <row r="59" spans="1:22">
      <c r="A59" s="5">
        <v>538263950177</v>
      </c>
      <c r="B59" t="s">
        <v>104</v>
      </c>
      <c r="E59">
        <v>248858.81</v>
      </c>
      <c r="F59">
        <v>1819</v>
      </c>
      <c r="G59">
        <v>12209</v>
      </c>
      <c r="H59" s="11">
        <f t="shared" si="3"/>
        <v>0.13825866164305</v>
      </c>
      <c r="I59" s="12">
        <f t="shared" si="4"/>
        <v>147.428204976303</v>
      </c>
      <c r="J59" s="12">
        <f t="shared" si="5"/>
        <v>136.810780648708</v>
      </c>
      <c r="K59">
        <v>1688</v>
      </c>
      <c r="M59" s="5">
        <v>539325022308</v>
      </c>
      <c r="N59" t="s">
        <v>46</v>
      </c>
      <c r="P59">
        <v>112975.75</v>
      </c>
      <c r="Q59">
        <v>1645</v>
      </c>
      <c r="R59">
        <v>7913</v>
      </c>
      <c r="S59" s="11">
        <v>0.140149121698471</v>
      </c>
      <c r="T59" s="12">
        <v>101.87173128945</v>
      </c>
      <c r="U59" s="12">
        <v>68.6782674772036</v>
      </c>
      <c r="V59">
        <v>1109</v>
      </c>
    </row>
    <row r="60" spans="1:22">
      <c r="A60" s="5">
        <v>541918489832</v>
      </c>
      <c r="B60" t="s">
        <v>102</v>
      </c>
      <c r="E60">
        <v>31447.02</v>
      </c>
      <c r="F60">
        <v>842</v>
      </c>
      <c r="G60">
        <v>2261</v>
      </c>
      <c r="H60" s="11">
        <f t="shared" si="3"/>
        <v>0.241043785935427</v>
      </c>
      <c r="I60" s="12">
        <f t="shared" si="4"/>
        <v>57.7009541284404</v>
      </c>
      <c r="J60" s="12">
        <f t="shared" si="5"/>
        <v>37.3480047505938</v>
      </c>
      <c r="K60">
        <v>545</v>
      </c>
      <c r="M60" s="5">
        <v>538263950177</v>
      </c>
      <c r="N60" t="s">
        <v>104</v>
      </c>
      <c r="P60">
        <v>142241.81</v>
      </c>
      <c r="Q60">
        <v>1039</v>
      </c>
      <c r="R60">
        <v>7011</v>
      </c>
      <c r="S60" s="11">
        <v>0.134502923976608</v>
      </c>
      <c r="T60" s="12">
        <v>150.83967126193</v>
      </c>
      <c r="U60" s="12">
        <v>136.90260827719</v>
      </c>
      <c r="V60">
        <v>943</v>
      </c>
    </row>
    <row r="61" spans="1:22">
      <c r="A61" s="5">
        <v>528033190141</v>
      </c>
      <c r="B61" t="s">
        <v>84</v>
      </c>
      <c r="E61">
        <v>34011.16</v>
      </c>
      <c r="F61">
        <v>797</v>
      </c>
      <c r="G61">
        <v>1941</v>
      </c>
      <c r="H61" s="11">
        <f t="shared" si="3"/>
        <v>0.275115919629057</v>
      </c>
      <c r="I61" s="12">
        <f t="shared" si="4"/>
        <v>63.6913108614232</v>
      </c>
      <c r="J61" s="12">
        <f t="shared" si="5"/>
        <v>42.6739774153074</v>
      </c>
      <c r="K61">
        <v>534</v>
      </c>
      <c r="M61" s="5">
        <v>541918489832</v>
      </c>
      <c r="N61" t="s">
        <v>102</v>
      </c>
      <c r="P61">
        <v>17453.14</v>
      </c>
      <c r="Q61">
        <v>459</v>
      </c>
      <c r="R61">
        <v>1267</v>
      </c>
      <c r="S61" s="11">
        <v>0.232044198895028</v>
      </c>
      <c r="T61" s="12">
        <v>59.3644217687075</v>
      </c>
      <c r="U61" s="12">
        <v>38.0242701525054</v>
      </c>
      <c r="V61">
        <v>294</v>
      </c>
    </row>
    <row r="62" spans="1:22">
      <c r="A62" s="5">
        <v>554217085959</v>
      </c>
      <c r="B62" t="s">
        <v>85</v>
      </c>
      <c r="E62">
        <v>3227.02</v>
      </c>
      <c r="F62">
        <v>83</v>
      </c>
      <c r="G62">
        <v>433</v>
      </c>
      <c r="H62" s="11">
        <f t="shared" si="3"/>
        <v>0.138568129330254</v>
      </c>
      <c r="I62" s="12">
        <f t="shared" si="4"/>
        <v>53.7836666666667</v>
      </c>
      <c r="J62" s="12">
        <f t="shared" si="5"/>
        <v>38.8797590361446</v>
      </c>
      <c r="K62">
        <v>60</v>
      </c>
      <c r="M62" s="5">
        <v>528033190141</v>
      </c>
      <c r="N62" t="s">
        <v>84</v>
      </c>
      <c r="P62">
        <v>21269.69</v>
      </c>
      <c r="Q62">
        <v>485</v>
      </c>
      <c r="R62">
        <v>1502</v>
      </c>
      <c r="S62" s="11">
        <v>0.234354194407457</v>
      </c>
      <c r="T62" s="12">
        <v>60.4252556818182</v>
      </c>
      <c r="U62" s="12">
        <v>43.855030927835</v>
      </c>
      <c r="V62">
        <v>352</v>
      </c>
    </row>
    <row r="63" spans="1:22">
      <c r="A63" s="5">
        <v>633838506663</v>
      </c>
      <c r="B63" t="s">
        <v>598</v>
      </c>
      <c r="E63">
        <v>3072.16</v>
      </c>
      <c r="F63">
        <v>81</v>
      </c>
      <c r="G63">
        <v>774</v>
      </c>
      <c r="H63" s="11">
        <f t="shared" si="3"/>
        <v>0.0658914728682171</v>
      </c>
      <c r="I63" s="12">
        <f t="shared" si="4"/>
        <v>60.238431372549</v>
      </c>
      <c r="J63" s="12">
        <f t="shared" si="5"/>
        <v>37.9279012345679</v>
      </c>
      <c r="K63">
        <v>51</v>
      </c>
      <c r="M63" s="5">
        <v>554217085959</v>
      </c>
      <c r="N63" t="s">
        <v>85</v>
      </c>
      <c r="P63">
        <v>2387.22</v>
      </c>
      <c r="Q63">
        <v>61</v>
      </c>
      <c r="R63">
        <v>242</v>
      </c>
      <c r="S63" s="11">
        <v>0.152892561983471</v>
      </c>
      <c r="T63" s="12">
        <v>64.5194594594595</v>
      </c>
      <c r="U63" s="12">
        <v>39.1347540983607</v>
      </c>
      <c r="V63">
        <v>37</v>
      </c>
    </row>
    <row r="64" spans="1:22">
      <c r="A64" s="5">
        <v>527719726342</v>
      </c>
      <c r="B64" t="s">
        <v>86</v>
      </c>
      <c r="E64">
        <v>4558.09</v>
      </c>
      <c r="F64">
        <v>83</v>
      </c>
      <c r="G64">
        <v>340</v>
      </c>
      <c r="H64" s="11">
        <f t="shared" si="3"/>
        <v>0.108823529411765</v>
      </c>
      <c r="I64" s="12">
        <f t="shared" si="4"/>
        <v>123.191621621622</v>
      </c>
      <c r="J64" s="12">
        <f t="shared" si="5"/>
        <v>54.9167469879518</v>
      </c>
      <c r="K64">
        <v>37</v>
      </c>
      <c r="M64" s="5">
        <v>527719726342</v>
      </c>
      <c r="N64" t="s">
        <v>86</v>
      </c>
      <c r="P64">
        <v>4015.21</v>
      </c>
      <c r="Q64">
        <v>74</v>
      </c>
      <c r="R64">
        <v>167</v>
      </c>
      <c r="S64" s="11">
        <v>0.209580838323353</v>
      </c>
      <c r="T64" s="12">
        <v>114.720285714286</v>
      </c>
      <c r="U64" s="12">
        <v>54.2595945945946</v>
      </c>
      <c r="V64">
        <v>35</v>
      </c>
    </row>
    <row r="65" spans="1:22">
      <c r="A65" s="5">
        <v>587409020085</v>
      </c>
      <c r="B65" t="s">
        <v>87</v>
      </c>
      <c r="E65">
        <v>168822.76</v>
      </c>
      <c r="F65">
        <v>1748</v>
      </c>
      <c r="G65">
        <v>19161</v>
      </c>
      <c r="H65" s="11">
        <f t="shared" si="3"/>
        <v>0.0875215281039612</v>
      </c>
      <c r="I65" s="12">
        <f t="shared" si="4"/>
        <v>100.669505068575</v>
      </c>
      <c r="J65" s="12">
        <f t="shared" si="5"/>
        <v>96.5805263157895</v>
      </c>
      <c r="K65">
        <v>1677</v>
      </c>
      <c r="M65" s="5">
        <v>587409020085</v>
      </c>
      <c r="N65" t="s">
        <v>87</v>
      </c>
      <c r="P65">
        <v>123144.73</v>
      </c>
      <c r="Q65">
        <v>1269</v>
      </c>
      <c r="R65">
        <v>14112</v>
      </c>
      <c r="S65" s="11">
        <v>0.0830498866213152</v>
      </c>
      <c r="T65" s="12">
        <v>105.072295221843</v>
      </c>
      <c r="U65" s="12">
        <v>97.0407643814027</v>
      </c>
      <c r="V65">
        <v>1172</v>
      </c>
    </row>
    <row r="66" spans="1:22">
      <c r="A66" s="5">
        <v>538354076404</v>
      </c>
      <c r="B66" t="s">
        <v>90</v>
      </c>
      <c r="E66">
        <v>50837.9</v>
      </c>
      <c r="F66">
        <v>590</v>
      </c>
      <c r="G66">
        <v>5176</v>
      </c>
      <c r="H66" s="11">
        <f t="shared" si="3"/>
        <v>0.10548686244204</v>
      </c>
      <c r="I66" s="12">
        <f t="shared" si="4"/>
        <v>93.109706959707</v>
      </c>
      <c r="J66" s="12">
        <f t="shared" si="5"/>
        <v>86.1659322033898</v>
      </c>
      <c r="K66">
        <v>546</v>
      </c>
      <c r="M66" s="5">
        <v>538354076404</v>
      </c>
      <c r="N66" t="s">
        <v>90</v>
      </c>
      <c r="P66">
        <v>31562.52</v>
      </c>
      <c r="Q66">
        <v>368</v>
      </c>
      <c r="R66">
        <v>2841</v>
      </c>
      <c r="S66" s="11">
        <v>0.118972192889828</v>
      </c>
      <c r="T66" s="12">
        <v>93.3802366863905</v>
      </c>
      <c r="U66" s="12">
        <v>85.7677173913043</v>
      </c>
      <c r="V66">
        <v>338</v>
      </c>
    </row>
    <row r="67" spans="1:22">
      <c r="A67" s="5">
        <v>583643847514</v>
      </c>
      <c r="B67" t="s">
        <v>92</v>
      </c>
      <c r="E67">
        <v>51000.52</v>
      </c>
      <c r="F67">
        <v>1240</v>
      </c>
      <c r="G67">
        <v>3030</v>
      </c>
      <c r="H67" s="11">
        <f t="shared" si="3"/>
        <v>0.236633663366337</v>
      </c>
      <c r="I67" s="12">
        <f t="shared" si="4"/>
        <v>71.1304323570432</v>
      </c>
      <c r="J67" s="12">
        <f t="shared" si="5"/>
        <v>41.1294516129032</v>
      </c>
      <c r="K67">
        <v>717</v>
      </c>
      <c r="M67" s="5">
        <v>583643847514</v>
      </c>
      <c r="N67" t="s">
        <v>92</v>
      </c>
      <c r="P67">
        <v>25077.37</v>
      </c>
      <c r="Q67">
        <v>584</v>
      </c>
      <c r="R67">
        <v>1789</v>
      </c>
      <c r="S67" s="11">
        <v>0.20570150922303</v>
      </c>
      <c r="T67" s="12">
        <v>68.145027173913</v>
      </c>
      <c r="U67" s="12">
        <v>42.9407020547945</v>
      </c>
      <c r="V67">
        <v>368</v>
      </c>
    </row>
    <row r="68" spans="1:22">
      <c r="A68" s="5">
        <v>527990475963</v>
      </c>
      <c r="B68" t="s">
        <v>95</v>
      </c>
      <c r="E68">
        <v>65158.84</v>
      </c>
      <c r="F68">
        <v>1275</v>
      </c>
      <c r="G68">
        <v>3777</v>
      </c>
      <c r="H68" s="11">
        <f t="shared" si="3"/>
        <v>0.236166269526079</v>
      </c>
      <c r="I68" s="12">
        <f t="shared" si="4"/>
        <v>73.0480269058296</v>
      </c>
      <c r="J68" s="12">
        <f t="shared" si="5"/>
        <v>51.1049725490196</v>
      </c>
      <c r="K68">
        <v>892</v>
      </c>
      <c r="M68" s="5">
        <v>527990475963</v>
      </c>
      <c r="N68" t="s">
        <v>95</v>
      </c>
      <c r="P68">
        <v>30776.48</v>
      </c>
      <c r="Q68">
        <v>593</v>
      </c>
      <c r="R68">
        <v>1963</v>
      </c>
      <c r="S68" s="11">
        <v>0.217014773306164</v>
      </c>
      <c r="T68" s="12">
        <v>72.2452582159624</v>
      </c>
      <c r="U68" s="12">
        <v>51.899629005059</v>
      </c>
      <c r="V68">
        <v>426</v>
      </c>
    </row>
    <row r="69" spans="1:22">
      <c r="A69" s="5">
        <v>528064232769</v>
      </c>
      <c r="B69" t="s">
        <v>96</v>
      </c>
      <c r="E69">
        <v>1214.59</v>
      </c>
      <c r="F69">
        <v>32</v>
      </c>
      <c r="G69">
        <v>188</v>
      </c>
      <c r="H69" s="11">
        <f t="shared" si="3"/>
        <v>0.106382978723404</v>
      </c>
      <c r="I69" s="12">
        <f t="shared" si="4"/>
        <v>60.7295</v>
      </c>
      <c r="J69" s="12">
        <f t="shared" si="5"/>
        <v>37.9559375</v>
      </c>
      <c r="K69">
        <v>20</v>
      </c>
      <c r="M69" s="5">
        <v>528064232769</v>
      </c>
      <c r="N69" t="s">
        <v>96</v>
      </c>
      <c r="P69">
        <v>780.26</v>
      </c>
      <c r="Q69">
        <v>21</v>
      </c>
      <c r="R69">
        <v>109</v>
      </c>
      <c r="S69" s="11">
        <v>0.100917431192661</v>
      </c>
      <c r="T69" s="12">
        <v>70.9327272727273</v>
      </c>
      <c r="U69" s="12">
        <v>37.1552380952381</v>
      </c>
      <c r="V69">
        <v>11</v>
      </c>
    </row>
    <row r="70" spans="1:22">
      <c r="A70" s="5">
        <v>528033010612</v>
      </c>
      <c r="B70" t="s">
        <v>98</v>
      </c>
      <c r="E70">
        <v>72491.03</v>
      </c>
      <c r="F70">
        <v>880</v>
      </c>
      <c r="G70">
        <v>2825</v>
      </c>
      <c r="H70" s="11">
        <f t="shared" si="3"/>
        <v>0.24212389380531</v>
      </c>
      <c r="I70" s="12">
        <f t="shared" si="4"/>
        <v>105.981038011696</v>
      </c>
      <c r="J70" s="12">
        <f t="shared" si="5"/>
        <v>82.3761704545455</v>
      </c>
      <c r="K70">
        <v>684</v>
      </c>
      <c r="M70" s="5">
        <v>528033010612</v>
      </c>
      <c r="N70" t="s">
        <v>98</v>
      </c>
      <c r="P70">
        <v>37746.1</v>
      </c>
      <c r="Q70">
        <v>453</v>
      </c>
      <c r="R70">
        <v>1688</v>
      </c>
      <c r="S70" s="11">
        <v>0.213862559241706</v>
      </c>
      <c r="T70" s="12">
        <v>104.559833795014</v>
      </c>
      <c r="U70" s="12">
        <v>83.3247240618101</v>
      </c>
      <c r="V70">
        <v>361</v>
      </c>
    </row>
    <row r="71" spans="1:22">
      <c r="A71" s="5">
        <v>527119411115</v>
      </c>
      <c r="B71" t="s">
        <v>99</v>
      </c>
      <c r="E71">
        <v>5818.06</v>
      </c>
      <c r="F71">
        <v>158</v>
      </c>
      <c r="G71">
        <v>460</v>
      </c>
      <c r="H71" s="11">
        <f t="shared" si="3"/>
        <v>0.15</v>
      </c>
      <c r="I71" s="12">
        <f t="shared" si="4"/>
        <v>84.3197101449275</v>
      </c>
      <c r="J71" s="12">
        <f t="shared" si="5"/>
        <v>36.823164556962</v>
      </c>
      <c r="K71">
        <v>69</v>
      </c>
      <c r="M71" s="5">
        <v>527119411115</v>
      </c>
      <c r="N71" t="s">
        <v>99</v>
      </c>
      <c r="P71">
        <v>3506.28</v>
      </c>
      <c r="Q71">
        <v>91</v>
      </c>
      <c r="R71">
        <v>324</v>
      </c>
      <c r="S71" s="11">
        <v>0.138888888888889</v>
      </c>
      <c r="T71" s="12">
        <v>77.9173333333333</v>
      </c>
      <c r="U71" s="12">
        <v>38.5305494505495</v>
      </c>
      <c r="V71">
        <v>45</v>
      </c>
    </row>
    <row r="72" spans="1:22">
      <c r="A72" s="5">
        <v>527183564590</v>
      </c>
      <c r="B72" t="s">
        <v>101</v>
      </c>
      <c r="E72">
        <v>4050.34</v>
      </c>
      <c r="F72">
        <v>66</v>
      </c>
      <c r="G72">
        <v>478</v>
      </c>
      <c r="H72" s="11">
        <f t="shared" si="3"/>
        <v>0.0774058577405858</v>
      </c>
      <c r="I72" s="12">
        <f t="shared" si="4"/>
        <v>109.468648648649</v>
      </c>
      <c r="J72" s="12">
        <f t="shared" si="5"/>
        <v>61.3687878787879</v>
      </c>
      <c r="K72">
        <v>37</v>
      </c>
      <c r="M72" s="5">
        <v>527183564590</v>
      </c>
      <c r="N72" t="s">
        <v>101</v>
      </c>
      <c r="P72">
        <v>2185.85</v>
      </c>
      <c r="Q72">
        <v>35</v>
      </c>
      <c r="R72">
        <v>284</v>
      </c>
      <c r="S72" s="11">
        <v>0.0880281690140845</v>
      </c>
      <c r="T72" s="12">
        <v>87.434</v>
      </c>
      <c r="U72" s="12">
        <v>62.4528571428571</v>
      </c>
      <c r="V72">
        <v>25</v>
      </c>
    </row>
    <row r="73" spans="1:22">
      <c r="A73" s="5">
        <v>634615261933</v>
      </c>
      <c r="B73" t="s">
        <v>599</v>
      </c>
      <c r="E73">
        <v>182175.57</v>
      </c>
      <c r="F73">
        <v>2357</v>
      </c>
      <c r="G73">
        <v>16281</v>
      </c>
      <c r="H73" s="11">
        <f t="shared" si="3"/>
        <v>0.127080646151956</v>
      </c>
      <c r="I73" s="12">
        <f t="shared" si="4"/>
        <v>88.0500579990334</v>
      </c>
      <c r="J73" s="12">
        <f t="shared" si="5"/>
        <v>77.2912897751379</v>
      </c>
      <c r="K73">
        <v>2069</v>
      </c>
      <c r="M73" s="5">
        <v>634615261933</v>
      </c>
      <c r="N73" t="s">
        <v>599</v>
      </c>
      <c r="P73">
        <v>137968.1</v>
      </c>
      <c r="Q73">
        <v>1782</v>
      </c>
      <c r="R73">
        <v>12747</v>
      </c>
      <c r="S73" s="11">
        <v>0.122460186710599</v>
      </c>
      <c r="T73" s="12">
        <v>88.3844330557335</v>
      </c>
      <c r="U73" s="12">
        <v>77.4231762065095</v>
      </c>
      <c r="V73">
        <v>1561</v>
      </c>
    </row>
    <row r="74" spans="1:22">
      <c r="A74" s="5">
        <v>527678427514</v>
      </c>
      <c r="B74" t="s">
        <v>81</v>
      </c>
      <c r="E74">
        <v>12434.68</v>
      </c>
      <c r="F74">
        <v>322</v>
      </c>
      <c r="G74">
        <v>1340</v>
      </c>
      <c r="H74" s="11">
        <f t="shared" si="3"/>
        <v>0.176119402985075</v>
      </c>
      <c r="I74" s="12">
        <f t="shared" si="4"/>
        <v>52.6893220338983</v>
      </c>
      <c r="J74" s="12">
        <f t="shared" si="5"/>
        <v>38.6170186335404</v>
      </c>
      <c r="K74">
        <v>236</v>
      </c>
      <c r="M74" s="5">
        <v>527678427514</v>
      </c>
      <c r="N74" t="s">
        <v>81</v>
      </c>
      <c r="P74">
        <v>6390.85</v>
      </c>
      <c r="Q74">
        <v>163</v>
      </c>
      <c r="R74">
        <v>690</v>
      </c>
      <c r="S74" s="11">
        <v>0.165217391304348</v>
      </c>
      <c r="T74" s="12">
        <v>56.0600877192983</v>
      </c>
      <c r="U74" s="12">
        <v>39.2076687116564</v>
      </c>
      <c r="V74">
        <v>114</v>
      </c>
    </row>
    <row r="75" spans="1:22">
      <c r="A75" s="5">
        <v>632083172612</v>
      </c>
      <c r="B75" t="s">
        <v>566</v>
      </c>
      <c r="E75">
        <v>864.13</v>
      </c>
      <c r="F75">
        <v>17</v>
      </c>
      <c r="G75">
        <v>117</v>
      </c>
      <c r="H75" s="11">
        <f t="shared" si="3"/>
        <v>0.0854700854700855</v>
      </c>
      <c r="I75" s="12">
        <f t="shared" si="4"/>
        <v>86.413</v>
      </c>
      <c r="J75" s="12">
        <f t="shared" si="5"/>
        <v>50.8311764705882</v>
      </c>
      <c r="K75">
        <v>10</v>
      </c>
      <c r="M75" s="5">
        <v>632083172612</v>
      </c>
      <c r="N75" t="s">
        <v>566</v>
      </c>
      <c r="P75">
        <v>777.2</v>
      </c>
      <c r="Q75">
        <v>14</v>
      </c>
      <c r="R75">
        <v>70</v>
      </c>
      <c r="S75" s="11">
        <v>0.171428571428571</v>
      </c>
      <c r="T75" s="12">
        <v>64.7666666666667</v>
      </c>
      <c r="U75" s="12">
        <v>55.5142857142857</v>
      </c>
      <c r="V75">
        <v>12</v>
      </c>
    </row>
    <row r="76" spans="1:22">
      <c r="A76" s="5">
        <v>587405880719</v>
      </c>
      <c r="B76" t="s">
        <v>79</v>
      </c>
      <c r="E76">
        <v>114472.39</v>
      </c>
      <c r="F76">
        <v>1140</v>
      </c>
      <c r="G76">
        <v>7221</v>
      </c>
      <c r="H76" s="11">
        <f t="shared" si="3"/>
        <v>0.141808613765406</v>
      </c>
      <c r="I76" s="12">
        <f t="shared" si="4"/>
        <v>111.789443359375</v>
      </c>
      <c r="J76" s="12">
        <f t="shared" si="5"/>
        <v>100.414377192982</v>
      </c>
      <c r="K76">
        <v>1024</v>
      </c>
      <c r="M76" s="5">
        <v>587405880719</v>
      </c>
      <c r="N76" t="s">
        <v>79</v>
      </c>
      <c r="P76">
        <v>83177.15</v>
      </c>
      <c r="Q76">
        <v>821</v>
      </c>
      <c r="R76">
        <v>5536</v>
      </c>
      <c r="S76" s="11">
        <v>0.129515895953757</v>
      </c>
      <c r="T76" s="12">
        <v>116.007182705718</v>
      </c>
      <c r="U76" s="12">
        <v>101.311997563946</v>
      </c>
      <c r="V76">
        <v>717</v>
      </c>
    </row>
    <row r="77" spans="1:22">
      <c r="A77" s="5">
        <v>624157848041</v>
      </c>
      <c r="B77" t="s">
        <v>22</v>
      </c>
      <c r="E77">
        <v>1432.43</v>
      </c>
      <c r="F77">
        <v>27</v>
      </c>
      <c r="G77">
        <v>425</v>
      </c>
      <c r="H77" s="11">
        <f t="shared" si="3"/>
        <v>0.0470588235294118</v>
      </c>
      <c r="I77" s="12">
        <f t="shared" si="4"/>
        <v>71.6215</v>
      </c>
      <c r="J77" s="12">
        <f t="shared" si="5"/>
        <v>53.052962962963</v>
      </c>
      <c r="K77">
        <v>20</v>
      </c>
      <c r="M77" s="5">
        <v>624157848041</v>
      </c>
      <c r="N77" t="s">
        <v>22</v>
      </c>
      <c r="P77">
        <v>507.79</v>
      </c>
      <c r="Q77">
        <v>9</v>
      </c>
      <c r="R77">
        <v>278</v>
      </c>
      <c r="S77" s="11">
        <v>0.0251798561151079</v>
      </c>
      <c r="T77" s="12">
        <v>72.5414285714286</v>
      </c>
      <c r="U77" s="12">
        <v>56.4211111111111</v>
      </c>
      <c r="V77">
        <v>7</v>
      </c>
    </row>
    <row r="78" spans="1:22">
      <c r="A78" s="5">
        <v>525048016525</v>
      </c>
      <c r="B78" t="s">
        <v>340</v>
      </c>
      <c r="E78">
        <v>40815.84</v>
      </c>
      <c r="F78">
        <v>2137</v>
      </c>
      <c r="G78">
        <v>6898</v>
      </c>
      <c r="H78" s="11">
        <f t="shared" si="3"/>
        <v>0.152363003769208</v>
      </c>
      <c r="I78" s="12">
        <f t="shared" si="4"/>
        <v>38.8352426260704</v>
      </c>
      <c r="J78" s="12">
        <f t="shared" si="5"/>
        <v>19.0995975666823</v>
      </c>
      <c r="K78">
        <v>1051</v>
      </c>
      <c r="M78" s="5">
        <v>525048016525</v>
      </c>
      <c r="N78" t="s">
        <v>340</v>
      </c>
      <c r="P78">
        <v>16795.6</v>
      </c>
      <c r="Q78">
        <v>871</v>
      </c>
      <c r="R78">
        <v>3348</v>
      </c>
      <c r="S78" s="11">
        <v>0.134109916367981</v>
      </c>
      <c r="T78" s="12">
        <v>37.4066815144766</v>
      </c>
      <c r="U78" s="12">
        <v>19.283122847302</v>
      </c>
      <c r="V78">
        <v>449</v>
      </c>
    </row>
    <row r="79" spans="1:22">
      <c r="A79" s="5">
        <v>611461391391</v>
      </c>
      <c r="B79" t="s">
        <v>545</v>
      </c>
      <c r="E79">
        <v>3714.66</v>
      </c>
      <c r="F79">
        <v>140</v>
      </c>
      <c r="G79">
        <v>848</v>
      </c>
      <c r="H79" s="11">
        <f t="shared" si="3"/>
        <v>0.0884433962264151</v>
      </c>
      <c r="I79" s="12">
        <f t="shared" si="4"/>
        <v>49.5288</v>
      </c>
      <c r="J79" s="12">
        <f t="shared" si="5"/>
        <v>26.5332857142857</v>
      </c>
      <c r="K79">
        <v>75</v>
      </c>
      <c r="M79" s="5">
        <v>611461391391</v>
      </c>
      <c r="N79" t="s">
        <v>545</v>
      </c>
      <c r="P79">
        <v>3209.03</v>
      </c>
      <c r="Q79">
        <v>123</v>
      </c>
      <c r="R79">
        <v>804</v>
      </c>
      <c r="S79" s="11">
        <v>0.068407960199005</v>
      </c>
      <c r="T79" s="12">
        <v>58.346</v>
      </c>
      <c r="U79" s="12">
        <v>26.089674796748</v>
      </c>
      <c r="V79">
        <v>55</v>
      </c>
    </row>
    <row r="80" spans="1:22">
      <c r="A80" s="5">
        <v>538305797734</v>
      </c>
      <c r="B80" t="s">
        <v>103</v>
      </c>
      <c r="E80">
        <v>74724.88</v>
      </c>
      <c r="F80">
        <v>667</v>
      </c>
      <c r="G80">
        <v>2483</v>
      </c>
      <c r="H80" s="11">
        <f t="shared" si="3"/>
        <v>0.22553362867499</v>
      </c>
      <c r="I80" s="12">
        <f t="shared" si="4"/>
        <v>133.437285714286</v>
      </c>
      <c r="J80" s="12">
        <f t="shared" si="5"/>
        <v>112.031304347826</v>
      </c>
      <c r="K80">
        <v>560</v>
      </c>
      <c r="M80" s="5">
        <v>538305797734</v>
      </c>
      <c r="N80" t="s">
        <v>103</v>
      </c>
      <c r="P80">
        <v>58035.76</v>
      </c>
      <c r="Q80">
        <v>517</v>
      </c>
      <c r="R80">
        <v>1941</v>
      </c>
      <c r="S80" s="11">
        <v>0.217413704276146</v>
      </c>
      <c r="T80" s="12">
        <v>137.525497630332</v>
      </c>
      <c r="U80" s="12">
        <v>112.254854932302</v>
      </c>
      <c r="V80">
        <v>422</v>
      </c>
    </row>
    <row r="81" spans="1:22">
      <c r="A81" s="5">
        <v>538266122146</v>
      </c>
      <c r="B81" t="s">
        <v>94</v>
      </c>
      <c r="E81">
        <v>1009.18</v>
      </c>
      <c r="F81">
        <v>11</v>
      </c>
      <c r="G81">
        <v>69</v>
      </c>
      <c r="H81" s="11">
        <f t="shared" si="3"/>
        <v>0.072463768115942</v>
      </c>
      <c r="I81" s="12">
        <f t="shared" si="4"/>
        <v>201.836</v>
      </c>
      <c r="J81" s="12">
        <f t="shared" si="5"/>
        <v>91.7436363636364</v>
      </c>
      <c r="K81">
        <v>5</v>
      </c>
      <c r="M81" s="5">
        <v>538266122146</v>
      </c>
      <c r="N81" t="s">
        <v>94</v>
      </c>
      <c r="P81">
        <v>2401.25</v>
      </c>
      <c r="Q81">
        <v>26</v>
      </c>
      <c r="R81">
        <v>65</v>
      </c>
      <c r="S81" s="11">
        <v>0.169230769230769</v>
      </c>
      <c r="T81" s="12">
        <v>218.295454545455</v>
      </c>
      <c r="U81" s="12">
        <v>92.3557692307692</v>
      </c>
      <c r="V81">
        <v>11</v>
      </c>
    </row>
    <row r="82" spans="1:22">
      <c r="A82" s="5">
        <v>583164476133</v>
      </c>
      <c r="B82" t="s">
        <v>414</v>
      </c>
      <c r="E82">
        <v>8365.61</v>
      </c>
      <c r="F82">
        <v>149</v>
      </c>
      <c r="G82">
        <v>1101</v>
      </c>
      <c r="H82" s="11">
        <f t="shared" si="3"/>
        <v>0.104450499545867</v>
      </c>
      <c r="I82" s="12">
        <f t="shared" si="4"/>
        <v>72.7444347826087</v>
      </c>
      <c r="J82" s="12">
        <f t="shared" si="5"/>
        <v>56.145033557047</v>
      </c>
      <c r="K82">
        <v>115</v>
      </c>
      <c r="M82" s="5">
        <v>583164476133</v>
      </c>
      <c r="N82" t="s">
        <v>414</v>
      </c>
      <c r="P82">
        <v>4967.17</v>
      </c>
      <c r="Q82">
        <v>89</v>
      </c>
      <c r="R82">
        <v>643</v>
      </c>
      <c r="S82" s="11">
        <v>0.0964230171073095</v>
      </c>
      <c r="T82" s="12">
        <v>80.1156451612903</v>
      </c>
      <c r="U82" s="12">
        <v>55.8108988764045</v>
      </c>
      <c r="V82">
        <v>62</v>
      </c>
    </row>
    <row r="83" spans="1:22">
      <c r="A83" s="5">
        <v>586951697361</v>
      </c>
      <c r="B83" t="s">
        <v>396</v>
      </c>
      <c r="E83">
        <v>9420.82</v>
      </c>
      <c r="F83">
        <v>218</v>
      </c>
      <c r="G83">
        <v>1762</v>
      </c>
      <c r="H83" s="11">
        <f t="shared" si="3"/>
        <v>0.076049943246311</v>
      </c>
      <c r="I83" s="12">
        <f t="shared" si="4"/>
        <v>70.3046268656716</v>
      </c>
      <c r="J83" s="12">
        <f t="shared" si="5"/>
        <v>43.2147706422018</v>
      </c>
      <c r="K83">
        <v>134</v>
      </c>
      <c r="M83" s="5">
        <v>586951697361</v>
      </c>
      <c r="N83" t="s">
        <v>396</v>
      </c>
      <c r="P83">
        <v>5343.62</v>
      </c>
      <c r="Q83">
        <v>126</v>
      </c>
      <c r="R83">
        <v>1056</v>
      </c>
      <c r="S83" s="11">
        <v>0.071969696969697</v>
      </c>
      <c r="T83" s="12">
        <v>70.3107894736842</v>
      </c>
      <c r="U83" s="12">
        <v>42.4096825396825</v>
      </c>
      <c r="V83">
        <v>76</v>
      </c>
    </row>
    <row r="84" spans="1:22">
      <c r="A84" s="5">
        <v>574735494600</v>
      </c>
      <c r="B84" t="s">
        <v>359</v>
      </c>
      <c r="E84">
        <v>1622.6</v>
      </c>
      <c r="F84">
        <v>32</v>
      </c>
      <c r="G84">
        <v>325</v>
      </c>
      <c r="H84" s="11">
        <f t="shared" si="3"/>
        <v>0.0769230769230769</v>
      </c>
      <c r="I84" s="12">
        <f t="shared" si="4"/>
        <v>64.904</v>
      </c>
      <c r="J84" s="12">
        <f t="shared" si="5"/>
        <v>50.70625</v>
      </c>
      <c r="K84">
        <v>25</v>
      </c>
      <c r="M84" s="5">
        <v>574735494600</v>
      </c>
      <c r="N84" t="s">
        <v>359</v>
      </c>
      <c r="P84">
        <v>1259.18</v>
      </c>
      <c r="Q84">
        <v>25</v>
      </c>
      <c r="R84">
        <v>186</v>
      </c>
      <c r="S84" s="11">
        <v>0.0967741935483871</v>
      </c>
      <c r="T84" s="12">
        <v>69.9544444444444</v>
      </c>
      <c r="U84" s="12">
        <v>50.3672</v>
      </c>
      <c r="V84">
        <v>18</v>
      </c>
    </row>
    <row r="85" spans="1:22">
      <c r="A85" s="5">
        <v>622645559255</v>
      </c>
      <c r="B85" t="s">
        <v>28</v>
      </c>
      <c r="E85">
        <v>4439.15</v>
      </c>
      <c r="F85">
        <v>156</v>
      </c>
      <c r="G85">
        <v>1084</v>
      </c>
      <c r="H85" s="11">
        <f t="shared" si="3"/>
        <v>0.0682656826568266</v>
      </c>
      <c r="I85" s="12">
        <f t="shared" si="4"/>
        <v>59.9885135135135</v>
      </c>
      <c r="J85" s="12">
        <f t="shared" si="5"/>
        <v>28.4560897435897</v>
      </c>
      <c r="K85">
        <v>74</v>
      </c>
      <c r="M85" s="5">
        <v>622645559255</v>
      </c>
      <c r="N85" t="s">
        <v>28</v>
      </c>
      <c r="P85">
        <v>1352.76</v>
      </c>
      <c r="Q85">
        <v>46</v>
      </c>
      <c r="R85">
        <v>708</v>
      </c>
      <c r="S85" s="11">
        <v>0.0296610169491525</v>
      </c>
      <c r="T85" s="12">
        <v>64.4171428571429</v>
      </c>
      <c r="U85" s="12">
        <v>29.4078260869565</v>
      </c>
      <c r="V85">
        <v>21</v>
      </c>
    </row>
    <row r="86" spans="1:22">
      <c r="A86" s="5">
        <v>562374577568</v>
      </c>
      <c r="B86" t="s">
        <v>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M86" s="5">
        <v>562374577568</v>
      </c>
      <c r="N86" t="s">
        <v>75</v>
      </c>
      <c r="P86">
        <v>498.31</v>
      </c>
      <c r="Q86">
        <v>10</v>
      </c>
      <c r="R86">
        <v>89</v>
      </c>
      <c r="S86" s="11">
        <v>0.0786516853932584</v>
      </c>
      <c r="T86" s="12">
        <v>71.1871428571429</v>
      </c>
      <c r="U86" s="12">
        <v>49.831</v>
      </c>
      <c r="V86">
        <v>7</v>
      </c>
    </row>
    <row r="87" spans="1:22">
      <c r="A87" s="5">
        <v>538349196723</v>
      </c>
      <c r="B87" t="s">
        <v>89</v>
      </c>
      <c r="E87">
        <v>84743.78</v>
      </c>
      <c r="F87">
        <v>647</v>
      </c>
      <c r="G87">
        <v>4123</v>
      </c>
      <c r="H87" s="11">
        <f t="shared" ref="H87:H92" si="6">K87/G87</f>
        <v>0.142614601018676</v>
      </c>
      <c r="I87" s="12">
        <f t="shared" ref="I87:I92" si="7">E87/K87</f>
        <v>144.122074829932</v>
      </c>
      <c r="J87" s="12">
        <f t="shared" ref="J87:J92" si="8">E87/F87</f>
        <v>130.979567233385</v>
      </c>
      <c r="K87">
        <v>588</v>
      </c>
      <c r="M87" s="5">
        <v>538349196723</v>
      </c>
      <c r="N87" t="s">
        <v>89</v>
      </c>
      <c r="P87">
        <v>35986.83</v>
      </c>
      <c r="Q87">
        <v>276</v>
      </c>
      <c r="R87">
        <v>2186</v>
      </c>
      <c r="S87" s="11">
        <v>0.115736505032022</v>
      </c>
      <c r="T87" s="12">
        <v>142.240434782609</v>
      </c>
      <c r="U87" s="12">
        <v>130.387065217391</v>
      </c>
      <c r="V87">
        <v>253</v>
      </c>
    </row>
    <row r="88" spans="1:22">
      <c r="A88" s="5">
        <v>538312709167</v>
      </c>
      <c r="B88" t="s">
        <v>88</v>
      </c>
      <c r="E88">
        <v>30822.44</v>
      </c>
      <c r="F88">
        <v>275</v>
      </c>
      <c r="G88">
        <v>2626</v>
      </c>
      <c r="H88" s="11">
        <f t="shared" si="6"/>
        <v>0.099009900990099</v>
      </c>
      <c r="I88" s="12">
        <f t="shared" si="7"/>
        <v>118.547846153846</v>
      </c>
      <c r="J88" s="12">
        <f t="shared" si="8"/>
        <v>112.0816</v>
      </c>
      <c r="K88">
        <v>260</v>
      </c>
      <c r="M88" s="5">
        <v>538312709167</v>
      </c>
      <c r="N88" t="s">
        <v>88</v>
      </c>
      <c r="P88">
        <v>16236.32</v>
      </c>
      <c r="Q88">
        <v>144</v>
      </c>
      <c r="R88">
        <v>1641</v>
      </c>
      <c r="S88" s="11">
        <v>0.0853138330286411</v>
      </c>
      <c r="T88" s="12">
        <v>115.973714285714</v>
      </c>
      <c r="U88" s="12">
        <v>112.752222222222</v>
      </c>
      <c r="V88">
        <v>140</v>
      </c>
    </row>
    <row r="89" spans="1:22">
      <c r="A89" s="5">
        <v>538307169296</v>
      </c>
      <c r="B89" t="s">
        <v>93</v>
      </c>
      <c r="E89">
        <v>56753.62</v>
      </c>
      <c r="F89">
        <v>690</v>
      </c>
      <c r="G89">
        <v>3266</v>
      </c>
      <c r="H89" s="11">
        <f t="shared" si="6"/>
        <v>0.19473361910594</v>
      </c>
      <c r="I89" s="12">
        <f t="shared" si="7"/>
        <v>89.235251572327</v>
      </c>
      <c r="J89" s="12">
        <f t="shared" si="8"/>
        <v>82.2516231884058</v>
      </c>
      <c r="K89">
        <v>636</v>
      </c>
      <c r="M89" s="5">
        <v>538307169296</v>
      </c>
      <c r="N89" t="s">
        <v>93</v>
      </c>
      <c r="P89">
        <v>39319.46</v>
      </c>
      <c r="Q89">
        <v>476</v>
      </c>
      <c r="R89">
        <v>2338</v>
      </c>
      <c r="S89" s="11">
        <v>0.168947818648417</v>
      </c>
      <c r="T89" s="12">
        <v>99.5429367088608</v>
      </c>
      <c r="U89" s="12">
        <v>82.6039075630252</v>
      </c>
      <c r="V89">
        <v>395</v>
      </c>
    </row>
    <row r="90" spans="1:22">
      <c r="A90" s="5">
        <v>538192543595</v>
      </c>
      <c r="B90" t="s">
        <v>97</v>
      </c>
      <c r="E90">
        <v>7531.44</v>
      </c>
      <c r="F90">
        <v>61</v>
      </c>
      <c r="G90">
        <v>742</v>
      </c>
      <c r="H90" s="11">
        <f t="shared" si="6"/>
        <v>0.0700808625336927</v>
      </c>
      <c r="I90" s="12">
        <f t="shared" si="7"/>
        <v>144.835384615385</v>
      </c>
      <c r="J90" s="12">
        <f t="shared" si="8"/>
        <v>123.466229508197</v>
      </c>
      <c r="K90">
        <v>52</v>
      </c>
      <c r="M90" s="5">
        <v>538192543595</v>
      </c>
      <c r="N90" t="s">
        <v>97</v>
      </c>
      <c r="P90">
        <v>7108.89</v>
      </c>
      <c r="Q90">
        <v>57</v>
      </c>
      <c r="R90">
        <v>516</v>
      </c>
      <c r="S90" s="11">
        <v>0.0852713178294574</v>
      </c>
      <c r="T90" s="12">
        <v>161.565681818182</v>
      </c>
      <c r="U90" s="12">
        <v>124.717368421053</v>
      </c>
      <c r="V90">
        <v>44</v>
      </c>
    </row>
    <row r="91" spans="1:22">
      <c r="A91" s="5">
        <v>538314893621</v>
      </c>
      <c r="B91" t="s">
        <v>80</v>
      </c>
      <c r="E91">
        <v>1627.89</v>
      </c>
      <c r="F91">
        <v>22</v>
      </c>
      <c r="G91">
        <v>151</v>
      </c>
      <c r="H91" s="11">
        <f t="shared" si="6"/>
        <v>0.139072847682119</v>
      </c>
      <c r="I91" s="12">
        <f t="shared" si="7"/>
        <v>77.5185714285714</v>
      </c>
      <c r="J91" s="12">
        <f t="shared" si="8"/>
        <v>73.995</v>
      </c>
      <c r="K91">
        <v>21</v>
      </c>
      <c r="M91" s="5">
        <v>538314893621</v>
      </c>
      <c r="N91" t="s">
        <v>80</v>
      </c>
      <c r="P91">
        <v>547.85</v>
      </c>
      <c r="Q91">
        <v>7</v>
      </c>
      <c r="R91">
        <v>85</v>
      </c>
      <c r="S91" s="11">
        <v>0.0705882352941176</v>
      </c>
      <c r="T91" s="12">
        <v>91.3083333333333</v>
      </c>
      <c r="U91" s="12">
        <v>78.2642857142857</v>
      </c>
      <c r="V91">
        <v>6</v>
      </c>
    </row>
    <row r="92" spans="5:22">
      <c r="E92">
        <v>7047521.52</v>
      </c>
      <c r="F92">
        <v>135106</v>
      </c>
      <c r="G92">
        <v>520160</v>
      </c>
      <c r="H92" s="11">
        <v>0.146262688403568</v>
      </c>
      <c r="I92" s="12">
        <v>92.6330378548895</v>
      </c>
      <c r="J92" s="12">
        <v>52.162905570441</v>
      </c>
      <c r="K92">
        <v>76080</v>
      </c>
      <c r="P92">
        <v>8194937.2</v>
      </c>
      <c r="Q92">
        <v>153139</v>
      </c>
      <c r="R92">
        <v>593648</v>
      </c>
      <c r="S92" s="11">
        <v>0.137089655822979</v>
      </c>
      <c r="T92" s="12">
        <v>100.695934040279</v>
      </c>
      <c r="U92" s="12">
        <v>53.5130646014405</v>
      </c>
      <c r="V92">
        <v>81383</v>
      </c>
    </row>
    <row r="95" spans="2:8">
      <c r="B95" s="9" t="s">
        <v>1</v>
      </c>
      <c r="C95" s="9" t="s">
        <v>2</v>
      </c>
      <c r="D95" s="9" t="s">
        <v>3</v>
      </c>
      <c r="E95" s="9" t="s">
        <v>516</v>
      </c>
      <c r="F95" s="9" t="s">
        <v>517</v>
      </c>
      <c r="G95" s="9" t="s">
        <v>602</v>
      </c>
      <c r="H95" s="9" t="s">
        <v>518</v>
      </c>
    </row>
    <row r="96" spans="2:8">
      <c r="B96">
        <v>2031011.16</v>
      </c>
      <c r="C96">
        <v>39994</v>
      </c>
      <c r="D96">
        <v>159535</v>
      </c>
      <c r="E96" s="11">
        <v>0.15145892750807</v>
      </c>
      <c r="F96" s="12">
        <v>84.0545942142946</v>
      </c>
      <c r="G96" s="12">
        <v>50.7828964344652</v>
      </c>
      <c r="H96">
        <v>24163</v>
      </c>
    </row>
    <row r="97" spans="2:8">
      <c r="B97">
        <v>1278170.49</v>
      </c>
      <c r="C97">
        <v>25217</v>
      </c>
      <c r="D97">
        <v>106748</v>
      </c>
      <c r="E97" s="11">
        <v>0.137782440888822</v>
      </c>
      <c r="F97" s="12">
        <v>86.9030792765842</v>
      </c>
      <c r="G97" s="12">
        <v>50.6868576753777</v>
      </c>
      <c r="H97">
        <v>14708</v>
      </c>
    </row>
    <row r="98" spans="1:8">
      <c r="A98" t="s">
        <v>34</v>
      </c>
      <c r="B98">
        <v>3309181.65</v>
      </c>
      <c r="C98">
        <v>65211</v>
      </c>
      <c r="D98">
        <v>266283</v>
      </c>
      <c r="E98" s="11">
        <v>0.145976273363301</v>
      </c>
      <c r="F98" s="12">
        <v>85.1324033341051</v>
      </c>
      <c r="G98" s="12">
        <v>50.7457583843217</v>
      </c>
      <c r="H98">
        <v>38871</v>
      </c>
    </row>
    <row r="99" spans="1:8">
      <c r="A99" t="s">
        <v>6</v>
      </c>
      <c r="B99">
        <v>164007.89</v>
      </c>
      <c r="C99">
        <v>3478</v>
      </c>
      <c r="D99">
        <v>31476</v>
      </c>
      <c r="E99">
        <v>0.0609988562714449</v>
      </c>
      <c r="F99">
        <v>85.4207760416667</v>
      </c>
      <c r="G99">
        <v>47.1558050603795</v>
      </c>
      <c r="H99">
        <v>1920</v>
      </c>
    </row>
    <row r="100" spans="2:8">
      <c r="B100">
        <v>113788.15</v>
      </c>
      <c r="C100">
        <v>2344</v>
      </c>
      <c r="D100">
        <v>14885</v>
      </c>
      <c r="E100">
        <v>0.0865972455492106</v>
      </c>
      <c r="F100">
        <v>88.2762994569434</v>
      </c>
      <c r="G100">
        <v>48.5444325938567</v>
      </c>
      <c r="H100">
        <v>1289</v>
      </c>
    </row>
    <row r="101" spans="2:8">
      <c r="B101">
        <v>277796.04</v>
      </c>
      <c r="C101">
        <v>5822</v>
      </c>
      <c r="D101">
        <v>46361</v>
      </c>
      <c r="E101" s="11">
        <v>0.0692176613964323</v>
      </c>
      <c r="F101" s="12">
        <v>86.5677905889685</v>
      </c>
      <c r="G101" s="12">
        <v>47.7148814840261</v>
      </c>
      <c r="H101">
        <v>3209</v>
      </c>
    </row>
    <row r="102" spans="1:8">
      <c r="A102" t="s">
        <v>40</v>
      </c>
      <c r="B102">
        <v>726488.79</v>
      </c>
      <c r="C102">
        <v>18404</v>
      </c>
      <c r="D102">
        <v>78750</v>
      </c>
      <c r="E102" s="11">
        <v>0.12392380952381</v>
      </c>
      <c r="F102" s="12">
        <v>74.4429541961266</v>
      </c>
      <c r="G102" s="12">
        <v>39.4745049989133</v>
      </c>
      <c r="H102">
        <v>9759</v>
      </c>
    </row>
    <row r="103" spans="2:8">
      <c r="B103">
        <v>396163.48</v>
      </c>
      <c r="C103">
        <v>9796</v>
      </c>
      <c r="D103">
        <v>52344</v>
      </c>
      <c r="E103" s="11">
        <v>0.103010851291457</v>
      </c>
      <c r="F103" s="12">
        <v>73.4724554896142</v>
      </c>
      <c r="G103" s="12">
        <v>40.4413515720702</v>
      </c>
      <c r="H103">
        <v>5392</v>
      </c>
    </row>
    <row r="104" spans="2:8">
      <c r="B104">
        <v>1122652.27</v>
      </c>
      <c r="C104">
        <v>28200</v>
      </c>
      <c r="D104">
        <v>131094</v>
      </c>
      <c r="E104" s="11">
        <v>0.115573557905015</v>
      </c>
      <c r="F104" s="12">
        <v>74.0975691373507</v>
      </c>
      <c r="G104" s="12">
        <v>39.8103641843972</v>
      </c>
      <c r="H104">
        <v>15151</v>
      </c>
    </row>
    <row r="105" spans="1:8">
      <c r="A105" t="s">
        <v>35</v>
      </c>
      <c r="B105">
        <v>1268406.44</v>
      </c>
      <c r="C105">
        <v>26343</v>
      </c>
      <c r="D105">
        <v>81880</v>
      </c>
      <c r="E105" s="11">
        <v>0.206167562286273</v>
      </c>
      <c r="F105" s="12">
        <v>75.1381103015224</v>
      </c>
      <c r="G105" s="12">
        <v>48.1496579736552</v>
      </c>
      <c r="H105">
        <v>16881</v>
      </c>
    </row>
    <row r="106" spans="2:8">
      <c r="B106">
        <v>793089.92</v>
      </c>
      <c r="C106">
        <v>16354</v>
      </c>
      <c r="D106">
        <v>52106</v>
      </c>
      <c r="E106" s="11">
        <v>0.193087168464284</v>
      </c>
      <c r="F106" s="12">
        <v>78.8281403439022</v>
      </c>
      <c r="G106" s="12">
        <v>48.4951644857527</v>
      </c>
      <c r="H106">
        <v>10061</v>
      </c>
    </row>
    <row r="107" spans="2:8">
      <c r="B107">
        <v>2061496.36</v>
      </c>
      <c r="C107">
        <v>42697</v>
      </c>
      <c r="D107">
        <v>133986</v>
      </c>
      <c r="E107" s="11">
        <v>0.201080709924918</v>
      </c>
      <c r="F107" s="12">
        <v>76.5160849231683</v>
      </c>
      <c r="G107" s="12">
        <v>48.2819954563552</v>
      </c>
      <c r="H107">
        <v>26942</v>
      </c>
    </row>
    <row r="109" spans="1:8">
      <c r="A109" t="s">
        <v>38</v>
      </c>
      <c r="B109">
        <v>575127.58</v>
      </c>
      <c r="C109">
        <v>15495</v>
      </c>
      <c r="D109">
        <v>48573</v>
      </c>
      <c r="E109">
        <v>0.157206678607457</v>
      </c>
      <c r="F109">
        <v>75.3179125196438</v>
      </c>
      <c r="G109">
        <v>37.1169783801226</v>
      </c>
      <c r="H109">
        <v>7636</v>
      </c>
    </row>
    <row r="110" spans="2:8">
      <c r="B110">
        <v>302470.72</v>
      </c>
      <c r="C110">
        <v>7859</v>
      </c>
      <c r="D110">
        <v>29454</v>
      </c>
      <c r="E110">
        <v>0.141067427174577</v>
      </c>
      <c r="F110">
        <v>72.7968038507822</v>
      </c>
      <c r="G110">
        <v>38.487176485558</v>
      </c>
      <c r="H110">
        <v>4155</v>
      </c>
    </row>
    <row r="111" spans="2:8">
      <c r="B111">
        <v>877598.3</v>
      </c>
      <c r="C111">
        <v>23354</v>
      </c>
      <c r="D111">
        <v>78027</v>
      </c>
      <c r="E111" s="11">
        <v>0.151114357850488</v>
      </c>
      <c r="F111" s="12">
        <v>74.4295055550844</v>
      </c>
      <c r="G111" s="12">
        <v>37.5780722788387</v>
      </c>
      <c r="H111">
        <v>11791</v>
      </c>
    </row>
  </sheetData>
  <pageMargins left="0.75" right="0.75" top="1" bottom="1" header="0.5" footer="0.5"/>
  <pageSetup paperSize="9" orientation="portrait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1"/>
  <sheetViews>
    <sheetView topLeftCell="D1" workbookViewId="0">
      <selection activeCell="X2" sqref="X2:Z28"/>
    </sheetView>
  </sheetViews>
  <sheetFormatPr defaultColWidth="8.88888888888889" defaultRowHeight="14.4"/>
  <cols>
    <col min="1" max="1" width="12.7777777777778" customWidth="1"/>
    <col min="2" max="2" width="9.77777777777778" customWidth="1"/>
    <col min="5" max="5" width="11.7777777777778"/>
    <col min="8" max="8" width="8.77777777777778" customWidth="1"/>
    <col min="9" max="9" width="9.44444444444444" customWidth="1"/>
    <col min="10" max="10" width="10" customWidth="1"/>
    <col min="14" max="14" width="12.5555555555556" customWidth="1"/>
    <col min="17" max="17" width="11.7777777777778"/>
    <col min="18" max="18" width="10.6666666666667"/>
  </cols>
  <sheetData>
    <row r="1" ht="15.6" spans="1:24">
      <c r="A1" s="116" t="s">
        <v>606</v>
      </c>
      <c r="B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602</v>
      </c>
      <c r="K1" s="9" t="s">
        <v>518</v>
      </c>
      <c r="N1" s="116" t="s">
        <v>607</v>
      </c>
      <c r="R1" s="9" t="s">
        <v>1</v>
      </c>
      <c r="S1" s="9" t="s">
        <v>2</v>
      </c>
      <c r="T1" s="9" t="s">
        <v>3</v>
      </c>
      <c r="U1" s="9" t="s">
        <v>516</v>
      </c>
      <c r="V1" s="9" t="s">
        <v>517</v>
      </c>
      <c r="W1" s="9" t="s">
        <v>602</v>
      </c>
      <c r="X1" s="9" t="s">
        <v>518</v>
      </c>
    </row>
    <row r="2" spans="1:24">
      <c r="A2" s="5">
        <v>537752882633</v>
      </c>
      <c r="B2" t="s">
        <v>34</v>
      </c>
      <c r="E2">
        <v>330989.96</v>
      </c>
      <c r="F2">
        <v>5909</v>
      </c>
      <c r="G2">
        <v>64707</v>
      </c>
      <c r="H2" s="11">
        <v>0.0650470582780843</v>
      </c>
      <c r="I2" s="12">
        <v>78.6386220004752</v>
      </c>
      <c r="J2" s="12">
        <v>56.0145473007277</v>
      </c>
      <c r="K2">
        <v>4209</v>
      </c>
      <c r="N2" s="5">
        <v>574308070162</v>
      </c>
      <c r="O2" t="s">
        <v>38</v>
      </c>
      <c r="R2">
        <v>103948.93</v>
      </c>
      <c r="S2">
        <v>2390</v>
      </c>
      <c r="T2">
        <v>14945</v>
      </c>
      <c r="U2" s="11">
        <v>0.0939444630311141</v>
      </c>
      <c r="V2" s="12">
        <v>74.0376994301994</v>
      </c>
      <c r="W2" s="12">
        <v>43.4932761506276</v>
      </c>
      <c r="X2">
        <v>1404</v>
      </c>
    </row>
    <row r="3" spans="1:24">
      <c r="A3" s="5">
        <v>554877274741</v>
      </c>
      <c r="B3" t="s">
        <v>6</v>
      </c>
      <c r="E3">
        <v>66923.42</v>
      </c>
      <c r="F3">
        <v>1201</v>
      </c>
      <c r="G3">
        <v>13360</v>
      </c>
      <c r="H3" s="11">
        <v>0.0666916167664671</v>
      </c>
      <c r="I3" s="12">
        <v>75.1104601571268</v>
      </c>
      <c r="J3" s="12">
        <v>55.7230807660283</v>
      </c>
      <c r="K3">
        <v>891</v>
      </c>
      <c r="N3" s="5">
        <v>598898432532</v>
      </c>
      <c r="O3" t="s">
        <v>41</v>
      </c>
      <c r="R3">
        <v>53594.77</v>
      </c>
      <c r="S3">
        <v>830</v>
      </c>
      <c r="T3">
        <v>9451</v>
      </c>
      <c r="U3" s="11">
        <v>0.0702571156491377</v>
      </c>
      <c r="V3" s="12">
        <v>80.715015060241</v>
      </c>
      <c r="W3" s="12">
        <v>64.5720120481928</v>
      </c>
      <c r="X3">
        <v>664</v>
      </c>
    </row>
    <row r="4" spans="1:24">
      <c r="A4" s="5">
        <v>587516703876</v>
      </c>
      <c r="B4" t="s">
        <v>40</v>
      </c>
      <c r="E4">
        <v>51990.11</v>
      </c>
      <c r="F4">
        <v>1141</v>
      </c>
      <c r="G4">
        <v>8972</v>
      </c>
      <c r="H4" s="11">
        <v>0.0863798484172983</v>
      </c>
      <c r="I4" s="12">
        <v>67.0840129032258</v>
      </c>
      <c r="J4" s="12">
        <v>45.5653900087642</v>
      </c>
      <c r="K4">
        <v>775</v>
      </c>
      <c r="R4">
        <v>157543.7</v>
      </c>
      <c r="S4">
        <v>3220</v>
      </c>
      <c r="T4">
        <v>24396</v>
      </c>
      <c r="U4" s="11">
        <v>0.0847679947532382</v>
      </c>
      <c r="V4" s="12">
        <v>76.1816731141199</v>
      </c>
      <c r="W4" s="12">
        <v>48.9266149068323</v>
      </c>
      <c r="X4">
        <v>2068</v>
      </c>
    </row>
    <row r="5" spans="1:11">
      <c r="A5" s="5">
        <v>41141176393</v>
      </c>
      <c r="B5" t="s">
        <v>35</v>
      </c>
      <c r="E5">
        <v>280460.4</v>
      </c>
      <c r="F5">
        <v>5223</v>
      </c>
      <c r="G5">
        <v>41115</v>
      </c>
      <c r="H5" s="11">
        <v>0.0963395354493494</v>
      </c>
      <c r="I5" s="12">
        <v>70.8054531683918</v>
      </c>
      <c r="J5" s="12">
        <v>53.69718552556</v>
      </c>
      <c r="K5">
        <v>3961</v>
      </c>
    </row>
    <row r="6" spans="1:11">
      <c r="A6" s="5">
        <v>574308070162</v>
      </c>
      <c r="B6" t="s">
        <v>38</v>
      </c>
      <c r="E6">
        <v>53080.89</v>
      </c>
      <c r="F6">
        <v>1190</v>
      </c>
      <c r="G6">
        <v>13862</v>
      </c>
      <c r="H6" s="11">
        <v>0.057711729909104</v>
      </c>
      <c r="I6" s="12">
        <v>66.3511125</v>
      </c>
      <c r="J6" s="12">
        <v>44.6057899159664</v>
      </c>
      <c r="K6">
        <v>800</v>
      </c>
    </row>
    <row r="7" spans="4:11">
      <c r="D7" t="s">
        <v>587</v>
      </c>
      <c r="E7">
        <v>783444.78</v>
      </c>
      <c r="F7">
        <v>14664</v>
      </c>
      <c r="G7">
        <v>142016</v>
      </c>
      <c r="H7" s="11">
        <v>0.074892969806219</v>
      </c>
      <c r="I7" s="12">
        <v>73.659719819481</v>
      </c>
      <c r="J7" s="12">
        <v>53.4264034369885</v>
      </c>
      <c r="K7">
        <v>10636</v>
      </c>
    </row>
    <row r="8" spans="5:11">
      <c r="E8">
        <v>1354621.86</v>
      </c>
      <c r="F8">
        <v>26336</v>
      </c>
      <c r="G8">
        <v>213229</v>
      </c>
      <c r="H8">
        <v>0.0905458450773581</v>
      </c>
      <c r="I8">
        <v>70.1622137048739</v>
      </c>
      <c r="J8">
        <v>51.4361277339004</v>
      </c>
      <c r="K8">
        <v>19307</v>
      </c>
    </row>
    <row r="9" spans="5:11">
      <c r="E9">
        <v>157543.7</v>
      </c>
      <c r="F9">
        <v>3220</v>
      </c>
      <c r="G9">
        <v>24396</v>
      </c>
      <c r="H9">
        <v>0.0847679947532382</v>
      </c>
      <c r="I9">
        <v>76.1816731141199</v>
      </c>
      <c r="J9">
        <v>48.9266149068323</v>
      </c>
      <c r="K9">
        <v>2068</v>
      </c>
    </row>
    <row r="10" spans="5:11">
      <c r="E10">
        <v>3564324.82</v>
      </c>
      <c r="F10">
        <v>68859</v>
      </c>
      <c r="G10">
        <v>380402</v>
      </c>
      <c r="H10">
        <v>0.132501932166498</v>
      </c>
      <c r="I10">
        <v>70.7151182445838</v>
      </c>
      <c r="J10">
        <v>51.7626573142218</v>
      </c>
      <c r="K10">
        <v>50404</v>
      </c>
    </row>
    <row r="11" spans="4:11">
      <c r="D11" t="s">
        <v>536</v>
      </c>
      <c r="E11">
        <v>5859935.16</v>
      </c>
      <c r="F11">
        <v>113079</v>
      </c>
      <c r="G11">
        <v>760043</v>
      </c>
      <c r="H11" s="11">
        <v>0.108434654355083</v>
      </c>
      <c r="I11" s="12">
        <v>71.1027744949342</v>
      </c>
      <c r="J11" s="12">
        <v>51.8216040113549</v>
      </c>
      <c r="K11">
        <v>82415</v>
      </c>
    </row>
    <row r="13" spans="1:23">
      <c r="A13" t="s">
        <v>608</v>
      </c>
      <c r="E13" s="9" t="s">
        <v>1</v>
      </c>
      <c r="F13" s="9" t="s">
        <v>2</v>
      </c>
      <c r="G13" s="9" t="s">
        <v>3</v>
      </c>
      <c r="H13" s="9" t="s">
        <v>516</v>
      </c>
      <c r="I13" s="9" t="s">
        <v>517</v>
      </c>
      <c r="J13" s="9" t="s">
        <v>602</v>
      </c>
      <c r="K13" s="9" t="s">
        <v>518</v>
      </c>
      <c r="N13" t="s">
        <v>609</v>
      </c>
      <c r="Q13" s="9" t="s">
        <v>1</v>
      </c>
      <c r="R13" s="9" t="s">
        <v>2</v>
      </c>
      <c r="S13" s="9" t="s">
        <v>3</v>
      </c>
      <c r="T13" s="9" t="s">
        <v>516</v>
      </c>
      <c r="U13" s="9" t="s">
        <v>517</v>
      </c>
      <c r="V13" s="9" t="s">
        <v>602</v>
      </c>
      <c r="W13" s="9" t="s">
        <v>518</v>
      </c>
    </row>
    <row r="14" spans="1:23">
      <c r="A14" s="5">
        <v>564587383224</v>
      </c>
      <c r="B14" t="s">
        <v>33</v>
      </c>
      <c r="E14">
        <v>124777.48</v>
      </c>
      <c r="F14">
        <v>2202</v>
      </c>
      <c r="G14">
        <v>43311</v>
      </c>
      <c r="H14" s="11">
        <v>0.0377271362933204</v>
      </c>
      <c r="I14" s="12">
        <v>76.3632068543452</v>
      </c>
      <c r="J14" s="12">
        <v>56.6655222524977</v>
      </c>
      <c r="K14">
        <v>1634</v>
      </c>
      <c r="N14" s="5">
        <v>564587383224</v>
      </c>
      <c r="O14" t="s">
        <v>33</v>
      </c>
      <c r="Q14">
        <v>291739.14</v>
      </c>
      <c r="R14">
        <v>5239</v>
      </c>
      <c r="S14">
        <v>43074</v>
      </c>
      <c r="T14" s="11">
        <v>0.0962993917444398</v>
      </c>
      <c r="U14" s="12">
        <v>70.3324831243973</v>
      </c>
      <c r="V14" s="12">
        <v>55.6860355029586</v>
      </c>
      <c r="W14">
        <v>4148</v>
      </c>
    </row>
    <row r="15" spans="1:23">
      <c r="A15" s="5">
        <v>39290708556</v>
      </c>
      <c r="B15" t="s">
        <v>37</v>
      </c>
      <c r="E15">
        <v>106702.67</v>
      </c>
      <c r="F15">
        <v>1382</v>
      </c>
      <c r="G15">
        <v>13656</v>
      </c>
      <c r="H15" s="11">
        <v>0.0820152314001172</v>
      </c>
      <c r="I15" s="12">
        <v>95.2702410714286</v>
      </c>
      <c r="J15" s="12">
        <v>77.2088784370478</v>
      </c>
      <c r="K15">
        <v>1120</v>
      </c>
      <c r="N15" s="5">
        <v>537752882633</v>
      </c>
      <c r="O15" t="s">
        <v>34</v>
      </c>
      <c r="Q15">
        <v>736586.82</v>
      </c>
      <c r="R15">
        <v>13993</v>
      </c>
      <c r="S15">
        <v>75442</v>
      </c>
      <c r="T15" s="11">
        <v>0.126043848254288</v>
      </c>
      <c r="U15" s="12">
        <v>77.4620696182564</v>
      </c>
      <c r="V15" s="12">
        <v>52.6396641177732</v>
      </c>
      <c r="W15">
        <v>9509</v>
      </c>
    </row>
    <row r="16" spans="1:23">
      <c r="A16" s="5">
        <v>634491202384</v>
      </c>
      <c r="B16" t="s">
        <v>595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N16" s="5">
        <v>41141176393</v>
      </c>
      <c r="O16" t="s">
        <v>35</v>
      </c>
      <c r="Q16">
        <v>576212.71</v>
      </c>
      <c r="R16">
        <v>11428</v>
      </c>
      <c r="S16">
        <v>45188</v>
      </c>
      <c r="T16" s="11">
        <v>0.181973090200938</v>
      </c>
      <c r="U16" s="12">
        <v>70.0732956341968</v>
      </c>
      <c r="V16" s="12">
        <v>50.4211331816591</v>
      </c>
      <c r="W16">
        <v>8223</v>
      </c>
    </row>
    <row r="17" spans="1:23">
      <c r="A17" s="5">
        <v>520538406051</v>
      </c>
      <c r="B17" t="s">
        <v>25</v>
      </c>
      <c r="E17">
        <v>70349.99</v>
      </c>
      <c r="F17">
        <v>1131</v>
      </c>
      <c r="G17">
        <v>16680</v>
      </c>
      <c r="H17" s="11">
        <v>0.0420263788968825</v>
      </c>
      <c r="I17" s="12">
        <v>100.356619115549</v>
      </c>
      <c r="J17" s="12">
        <v>62.2015826702034</v>
      </c>
      <c r="K17">
        <v>701</v>
      </c>
      <c r="N17" s="5">
        <v>39290708556</v>
      </c>
      <c r="O17" t="s">
        <v>37</v>
      </c>
      <c r="Q17">
        <v>165338.48</v>
      </c>
      <c r="R17">
        <v>2237</v>
      </c>
      <c r="S17">
        <v>14802</v>
      </c>
      <c r="T17" s="11">
        <v>0.128428590730982</v>
      </c>
      <c r="U17" s="12">
        <v>86.9744765912678</v>
      </c>
      <c r="V17" s="12">
        <v>73.9108091193563</v>
      </c>
      <c r="W17">
        <v>1901</v>
      </c>
    </row>
    <row r="18" spans="1:23">
      <c r="A18" s="5">
        <v>587015100676</v>
      </c>
      <c r="B18" t="s">
        <v>4</v>
      </c>
      <c r="E18">
        <v>43266.87</v>
      </c>
      <c r="F18">
        <v>934</v>
      </c>
      <c r="G18">
        <v>9162</v>
      </c>
      <c r="H18" s="11">
        <v>0.0781488757913119</v>
      </c>
      <c r="I18" s="12">
        <v>60.4285893854749</v>
      </c>
      <c r="J18" s="12">
        <v>46.3242719486081</v>
      </c>
      <c r="K18">
        <v>716</v>
      </c>
      <c r="N18" s="5">
        <v>554877274741</v>
      </c>
      <c r="O18" t="s">
        <v>6</v>
      </c>
      <c r="Q18">
        <v>102626.86</v>
      </c>
      <c r="R18">
        <v>1890</v>
      </c>
      <c r="S18">
        <v>12168</v>
      </c>
      <c r="T18" s="11">
        <v>0.118671926364234</v>
      </c>
      <c r="U18" s="12">
        <v>71.0712326869806</v>
      </c>
      <c r="V18" s="12">
        <v>54.2999259259259</v>
      </c>
      <c r="W18">
        <v>1444</v>
      </c>
    </row>
    <row r="19" spans="1:23">
      <c r="A19" s="5">
        <v>42759737847</v>
      </c>
      <c r="B19" t="s">
        <v>39</v>
      </c>
      <c r="E19">
        <v>27710.82</v>
      </c>
      <c r="F19">
        <v>417</v>
      </c>
      <c r="G19">
        <v>3539</v>
      </c>
      <c r="H19" s="11">
        <v>0.097202599604408</v>
      </c>
      <c r="I19" s="12">
        <v>80.5547093023256</v>
      </c>
      <c r="J19" s="12">
        <v>66.4528057553957</v>
      </c>
      <c r="K19">
        <v>344</v>
      </c>
      <c r="N19" s="5">
        <v>634491202384</v>
      </c>
      <c r="O19" t="s">
        <v>595</v>
      </c>
      <c r="Q19">
        <v>0</v>
      </c>
      <c r="R19">
        <v>0</v>
      </c>
      <c r="S19">
        <v>0</v>
      </c>
      <c r="T19" s="11">
        <v>0</v>
      </c>
      <c r="U19" s="12">
        <v>0</v>
      </c>
      <c r="V19" s="12">
        <v>0</v>
      </c>
      <c r="W19">
        <v>0</v>
      </c>
    </row>
    <row r="20" spans="1:23">
      <c r="A20" s="5">
        <v>40611478319</v>
      </c>
      <c r="B20" t="s">
        <v>45</v>
      </c>
      <c r="E20">
        <v>27706.42</v>
      </c>
      <c r="F20">
        <v>364</v>
      </c>
      <c r="G20">
        <v>3583</v>
      </c>
      <c r="H20" s="11">
        <v>0.0798213787329054</v>
      </c>
      <c r="I20" s="12">
        <v>96.8755944055944</v>
      </c>
      <c r="J20" s="12">
        <v>76.1165384615385</v>
      </c>
      <c r="K20">
        <v>286</v>
      </c>
      <c r="N20" s="5">
        <v>520538406051</v>
      </c>
      <c r="O20" t="s">
        <v>25</v>
      </c>
      <c r="Q20">
        <v>89032.76</v>
      </c>
      <c r="R20">
        <v>1383</v>
      </c>
      <c r="S20">
        <v>12792</v>
      </c>
      <c r="T20" s="11">
        <v>0.0858348968105066</v>
      </c>
      <c r="U20" s="12">
        <v>81.0863023679417</v>
      </c>
      <c r="V20" s="12">
        <v>64.3765437454808</v>
      </c>
      <c r="W20">
        <v>1098</v>
      </c>
    </row>
    <row r="21" spans="1:23">
      <c r="A21" s="5">
        <v>598898432532</v>
      </c>
      <c r="B21" t="s">
        <v>41</v>
      </c>
      <c r="E21">
        <v>36038.7</v>
      </c>
      <c r="F21">
        <v>552</v>
      </c>
      <c r="G21">
        <v>8481</v>
      </c>
      <c r="H21" s="11">
        <v>0.0474000707463742</v>
      </c>
      <c r="I21" s="12">
        <v>89.6485074626866</v>
      </c>
      <c r="J21" s="12">
        <v>65.2875</v>
      </c>
      <c r="K21">
        <v>402</v>
      </c>
      <c r="N21" s="5">
        <v>587015100676</v>
      </c>
      <c r="O21" t="s">
        <v>4</v>
      </c>
      <c r="Q21">
        <v>69717.02</v>
      </c>
      <c r="R21">
        <v>1549</v>
      </c>
      <c r="S21">
        <v>12458</v>
      </c>
      <c r="T21" s="11">
        <v>0.0944774442125542</v>
      </c>
      <c r="U21" s="12">
        <v>59.2328122344945</v>
      </c>
      <c r="V21" s="12">
        <v>45.0077598450613</v>
      </c>
      <c r="W21">
        <v>1177</v>
      </c>
    </row>
    <row r="22" spans="1:23">
      <c r="A22" s="5">
        <v>555055329886</v>
      </c>
      <c r="B22" t="s">
        <v>42</v>
      </c>
      <c r="E22">
        <v>38703.67</v>
      </c>
      <c r="F22">
        <v>725</v>
      </c>
      <c r="G22">
        <v>10767</v>
      </c>
      <c r="H22" s="11">
        <v>0.0557258289217052</v>
      </c>
      <c r="I22" s="12">
        <v>64.5061166666667</v>
      </c>
      <c r="J22" s="12">
        <v>53.3843724137931</v>
      </c>
      <c r="K22">
        <v>600</v>
      </c>
      <c r="N22" s="5">
        <v>42759737847</v>
      </c>
      <c r="O22" t="s">
        <v>39</v>
      </c>
      <c r="Q22">
        <v>60298.18</v>
      </c>
      <c r="R22">
        <v>920</v>
      </c>
      <c r="S22">
        <v>5260</v>
      </c>
      <c r="T22" s="11">
        <v>0.144296577946768</v>
      </c>
      <c r="U22" s="12">
        <v>79.4442424242424</v>
      </c>
      <c r="V22" s="12">
        <v>65.5415</v>
      </c>
      <c r="W22">
        <v>759</v>
      </c>
    </row>
    <row r="23" spans="1:23">
      <c r="A23" s="5">
        <v>521804256985</v>
      </c>
      <c r="B23" t="s">
        <v>43</v>
      </c>
      <c r="E23">
        <v>21014.2</v>
      </c>
      <c r="F23">
        <v>392</v>
      </c>
      <c r="G23">
        <v>3792</v>
      </c>
      <c r="H23" s="11">
        <v>0.07542194092827</v>
      </c>
      <c r="I23" s="12">
        <v>73.4762237762238</v>
      </c>
      <c r="J23" s="12">
        <v>53.6076530612245</v>
      </c>
      <c r="K23">
        <v>286</v>
      </c>
      <c r="N23" s="5">
        <v>587516703876</v>
      </c>
      <c r="O23" t="s">
        <v>40</v>
      </c>
      <c r="Q23">
        <v>74430.27</v>
      </c>
      <c r="R23">
        <v>1673</v>
      </c>
      <c r="S23">
        <v>9480</v>
      </c>
      <c r="T23" s="11">
        <v>0.123206751054852</v>
      </c>
      <c r="U23" s="12">
        <v>63.7245462328767</v>
      </c>
      <c r="V23" s="12">
        <v>44.4891034070532</v>
      </c>
      <c r="W23">
        <v>1168</v>
      </c>
    </row>
    <row r="24" spans="1:23">
      <c r="A24" s="5">
        <v>539854510916</v>
      </c>
      <c r="B24" t="s">
        <v>44</v>
      </c>
      <c r="E24">
        <v>23968.99</v>
      </c>
      <c r="F24">
        <v>428</v>
      </c>
      <c r="G24">
        <v>3173</v>
      </c>
      <c r="H24" s="11">
        <v>0.0970690198550268</v>
      </c>
      <c r="I24" s="12">
        <v>77.8213961038961</v>
      </c>
      <c r="J24" s="12">
        <v>56.0023130841122</v>
      </c>
      <c r="K24">
        <v>308</v>
      </c>
      <c r="N24" s="5">
        <v>40611478319</v>
      </c>
      <c r="O24" t="s">
        <v>45</v>
      </c>
      <c r="Q24">
        <v>34911.68</v>
      </c>
      <c r="R24">
        <v>464</v>
      </c>
      <c r="S24">
        <v>3697</v>
      </c>
      <c r="T24" s="11">
        <v>0.103056532323506</v>
      </c>
      <c r="U24" s="12">
        <v>91.6317060367454</v>
      </c>
      <c r="V24" s="12">
        <v>75.2406896551724</v>
      </c>
      <c r="W24">
        <v>381</v>
      </c>
    </row>
    <row r="25" spans="1:23">
      <c r="A25" s="5">
        <v>569909827792</v>
      </c>
      <c r="B25" t="s">
        <v>62</v>
      </c>
      <c r="E25">
        <v>5958.62</v>
      </c>
      <c r="F25">
        <v>110</v>
      </c>
      <c r="G25">
        <v>1071</v>
      </c>
      <c r="H25" s="11">
        <v>0.0672268907563025</v>
      </c>
      <c r="I25" s="12">
        <v>82.7586111111111</v>
      </c>
      <c r="J25" s="12">
        <v>54.1692727272727</v>
      </c>
      <c r="K25">
        <v>72</v>
      </c>
      <c r="N25" s="5">
        <v>555055329886</v>
      </c>
      <c r="O25" t="s">
        <v>42</v>
      </c>
      <c r="Q25">
        <v>69962.82</v>
      </c>
      <c r="R25">
        <v>1406</v>
      </c>
      <c r="S25">
        <v>9120</v>
      </c>
      <c r="T25" s="11">
        <v>0.124122807017544</v>
      </c>
      <c r="U25" s="12">
        <v>61.8046113074205</v>
      </c>
      <c r="V25" s="12">
        <v>49.7601849217639</v>
      </c>
      <c r="W25">
        <v>1132</v>
      </c>
    </row>
    <row r="26" spans="1:23">
      <c r="A26" s="5">
        <v>563834177641</v>
      </c>
      <c r="B26" t="s">
        <v>56</v>
      </c>
      <c r="E26">
        <v>19313.78</v>
      </c>
      <c r="F26">
        <v>131</v>
      </c>
      <c r="G26">
        <v>1237</v>
      </c>
      <c r="H26" s="11">
        <v>0.0986257073565077</v>
      </c>
      <c r="I26" s="12">
        <v>158.309672131148</v>
      </c>
      <c r="J26" s="12">
        <v>147.433435114504</v>
      </c>
      <c r="K26">
        <v>122</v>
      </c>
      <c r="N26" s="5">
        <v>521804256985</v>
      </c>
      <c r="O26" t="s">
        <v>43</v>
      </c>
      <c r="Q26">
        <v>33270.74</v>
      </c>
      <c r="R26">
        <v>641</v>
      </c>
      <c r="S26">
        <v>3956</v>
      </c>
      <c r="T26" s="11">
        <v>0.117542972699697</v>
      </c>
      <c r="U26" s="12">
        <v>71.5499784946236</v>
      </c>
      <c r="V26" s="12">
        <v>51.9044305772231</v>
      </c>
      <c r="W26">
        <v>465</v>
      </c>
    </row>
    <row r="27" spans="1:23">
      <c r="A27" s="5">
        <v>564135111481</v>
      </c>
      <c r="B27" t="s">
        <v>58</v>
      </c>
      <c r="E27">
        <v>1130.81</v>
      </c>
      <c r="F27">
        <v>10</v>
      </c>
      <c r="G27">
        <v>178</v>
      </c>
      <c r="H27" s="11">
        <v>0.0393258426966292</v>
      </c>
      <c r="I27" s="12">
        <v>161.544285714286</v>
      </c>
      <c r="J27" s="12">
        <v>113.081</v>
      </c>
      <c r="K27">
        <v>7</v>
      </c>
      <c r="N27" s="5">
        <v>539854510916</v>
      </c>
      <c r="O27" t="s">
        <v>44</v>
      </c>
      <c r="Q27">
        <v>53305.25</v>
      </c>
      <c r="R27">
        <v>979</v>
      </c>
      <c r="S27">
        <v>4500</v>
      </c>
      <c r="T27" s="11">
        <v>0.171111111111111</v>
      </c>
      <c r="U27" s="12">
        <v>69.2275974025974</v>
      </c>
      <c r="V27" s="12">
        <v>54.4486721144024</v>
      </c>
      <c r="W27">
        <v>770</v>
      </c>
    </row>
    <row r="28" spans="1:23">
      <c r="A28" s="5">
        <v>559686121121</v>
      </c>
      <c r="B28" t="s">
        <v>76</v>
      </c>
      <c r="E28">
        <v>1275.31</v>
      </c>
      <c r="F28">
        <v>11</v>
      </c>
      <c r="G28">
        <v>297</v>
      </c>
      <c r="H28" s="11">
        <v>0.037037037037037</v>
      </c>
      <c r="I28" s="12">
        <v>115.937272727273</v>
      </c>
      <c r="J28" s="12">
        <v>115.937272727273</v>
      </c>
      <c r="K28">
        <v>11</v>
      </c>
      <c r="N28" s="5">
        <v>569909827792</v>
      </c>
      <c r="O28" t="s">
        <v>62</v>
      </c>
      <c r="Q28">
        <v>9863.49</v>
      </c>
      <c r="R28">
        <v>185</v>
      </c>
      <c r="S28">
        <v>1433</v>
      </c>
      <c r="T28" s="11">
        <v>0.0781577110956036</v>
      </c>
      <c r="U28" s="12">
        <v>88.066875</v>
      </c>
      <c r="V28" s="12">
        <v>53.3161621621622</v>
      </c>
      <c r="W28">
        <v>112</v>
      </c>
    </row>
    <row r="29" spans="1:23">
      <c r="A29" s="5">
        <v>555332266949</v>
      </c>
      <c r="B29" t="s">
        <v>47</v>
      </c>
      <c r="E29">
        <v>52042.12</v>
      </c>
      <c r="F29">
        <v>904</v>
      </c>
      <c r="G29">
        <v>9762</v>
      </c>
      <c r="H29" s="11">
        <v>0.0743700061462815</v>
      </c>
      <c r="I29" s="12">
        <v>71.6833608815427</v>
      </c>
      <c r="J29" s="12">
        <v>57.5687168141593</v>
      </c>
      <c r="K29">
        <v>726</v>
      </c>
      <c r="N29" s="5">
        <v>563834177641</v>
      </c>
      <c r="O29" t="s">
        <v>56</v>
      </c>
      <c r="Q29">
        <v>29653.08</v>
      </c>
      <c r="R29">
        <v>197</v>
      </c>
      <c r="S29">
        <v>1864</v>
      </c>
      <c r="T29" s="11">
        <v>0.0853004291845494</v>
      </c>
      <c r="U29" s="12">
        <v>186.497358490566</v>
      </c>
      <c r="V29" s="12">
        <v>150.523248730964</v>
      </c>
      <c r="W29">
        <v>159</v>
      </c>
    </row>
    <row r="30" spans="1:23">
      <c r="A30" s="5">
        <v>593225443577</v>
      </c>
      <c r="B30" t="s">
        <v>48</v>
      </c>
      <c r="E30">
        <v>8974.75</v>
      </c>
      <c r="F30">
        <v>143</v>
      </c>
      <c r="G30">
        <v>3053</v>
      </c>
      <c r="H30" s="11">
        <v>0.0406157877497543</v>
      </c>
      <c r="I30" s="12">
        <v>72.3770161290323</v>
      </c>
      <c r="J30" s="12">
        <v>62.7604895104895</v>
      </c>
      <c r="K30">
        <v>124</v>
      </c>
      <c r="N30" s="5">
        <v>564135111481</v>
      </c>
      <c r="O30" t="s">
        <v>58</v>
      </c>
      <c r="Q30">
        <v>1803.61</v>
      </c>
      <c r="R30">
        <v>15</v>
      </c>
      <c r="S30">
        <v>297</v>
      </c>
      <c r="T30" s="11">
        <v>0.0505050505050505</v>
      </c>
      <c r="U30" s="12">
        <v>120.240666666667</v>
      </c>
      <c r="V30" s="12">
        <v>120.240666666667</v>
      </c>
      <c r="W30">
        <v>15</v>
      </c>
    </row>
    <row r="31" spans="1:23">
      <c r="A31" s="5">
        <v>528778018743</v>
      </c>
      <c r="B31" t="s">
        <v>49</v>
      </c>
      <c r="E31">
        <v>54988.35</v>
      </c>
      <c r="F31">
        <v>990</v>
      </c>
      <c r="G31">
        <v>6762</v>
      </c>
      <c r="H31" s="11">
        <v>0.107956225968648</v>
      </c>
      <c r="I31" s="12">
        <v>75.3265068493151</v>
      </c>
      <c r="J31" s="12">
        <v>55.5437878787879</v>
      </c>
      <c r="K31">
        <v>730</v>
      </c>
      <c r="N31" s="5">
        <v>559686121121</v>
      </c>
      <c r="O31" t="s">
        <v>76</v>
      </c>
      <c r="Q31">
        <v>1480.67</v>
      </c>
      <c r="R31">
        <v>12</v>
      </c>
      <c r="S31">
        <v>260</v>
      </c>
      <c r="T31" s="11">
        <v>0.0346153846153846</v>
      </c>
      <c r="U31" s="12">
        <v>164.518888888889</v>
      </c>
      <c r="V31" s="12">
        <v>123.389166666667</v>
      </c>
      <c r="W31">
        <v>9</v>
      </c>
    </row>
    <row r="32" spans="1:23">
      <c r="A32" s="5">
        <v>526145930115</v>
      </c>
      <c r="B32" t="s">
        <v>51</v>
      </c>
      <c r="E32">
        <v>4313.26</v>
      </c>
      <c r="F32">
        <v>63</v>
      </c>
      <c r="G32">
        <v>665</v>
      </c>
      <c r="H32" s="11">
        <v>0.0857142857142857</v>
      </c>
      <c r="I32" s="12">
        <v>75.6712280701754</v>
      </c>
      <c r="J32" s="12">
        <v>68.4644444444445</v>
      </c>
      <c r="K32">
        <v>57</v>
      </c>
      <c r="N32" s="5">
        <v>555332266949</v>
      </c>
      <c r="O32" t="s">
        <v>47</v>
      </c>
      <c r="Q32">
        <v>91288.07</v>
      </c>
      <c r="R32">
        <v>1654</v>
      </c>
      <c r="S32">
        <v>11872</v>
      </c>
      <c r="T32" s="11">
        <v>0.112365229110512</v>
      </c>
      <c r="U32" s="12">
        <v>68.4318365817091</v>
      </c>
      <c r="V32" s="12">
        <v>55.1923035066505</v>
      </c>
      <c r="W32">
        <v>1334</v>
      </c>
    </row>
    <row r="33" spans="1:23">
      <c r="A33" s="5">
        <v>535688693680</v>
      </c>
      <c r="B33" t="s">
        <v>52</v>
      </c>
      <c r="E33">
        <v>7945.51</v>
      </c>
      <c r="F33">
        <v>111</v>
      </c>
      <c r="G33">
        <v>991</v>
      </c>
      <c r="H33" s="11">
        <v>0.0938446014127144</v>
      </c>
      <c r="I33" s="12">
        <v>85.4355913978495</v>
      </c>
      <c r="J33" s="12">
        <v>71.5811711711712</v>
      </c>
      <c r="K33">
        <v>93</v>
      </c>
      <c r="N33" s="5">
        <v>593225443577</v>
      </c>
      <c r="O33" t="s">
        <v>48</v>
      </c>
      <c r="Q33">
        <v>18415.29</v>
      </c>
      <c r="R33">
        <v>307</v>
      </c>
      <c r="S33">
        <v>3953</v>
      </c>
      <c r="T33" s="11">
        <v>0.0629901340753858</v>
      </c>
      <c r="U33" s="12">
        <v>73.9569879518072</v>
      </c>
      <c r="V33" s="12">
        <v>59.984657980456</v>
      </c>
      <c r="W33">
        <v>249</v>
      </c>
    </row>
    <row r="34" spans="1:23">
      <c r="A34" s="5">
        <v>563835009431</v>
      </c>
      <c r="B34" t="s">
        <v>53</v>
      </c>
      <c r="E34">
        <v>15735</v>
      </c>
      <c r="F34">
        <v>206</v>
      </c>
      <c r="G34">
        <v>1269</v>
      </c>
      <c r="H34" s="11">
        <v>0.151300236406619</v>
      </c>
      <c r="I34" s="12">
        <v>81.953125</v>
      </c>
      <c r="J34" s="12">
        <v>76.3834951456311</v>
      </c>
      <c r="K34">
        <v>192</v>
      </c>
      <c r="N34" s="5">
        <v>528778018743</v>
      </c>
      <c r="O34" t="s">
        <v>49</v>
      </c>
      <c r="Q34">
        <v>81302.91</v>
      </c>
      <c r="R34">
        <v>1502</v>
      </c>
      <c r="S34">
        <v>6481</v>
      </c>
      <c r="T34" s="11">
        <v>0.172967134701435</v>
      </c>
      <c r="U34" s="12">
        <v>72.5271275646744</v>
      </c>
      <c r="V34" s="12">
        <v>54.1297669773635</v>
      </c>
      <c r="W34">
        <v>1121</v>
      </c>
    </row>
    <row r="35" spans="1:23">
      <c r="A35" s="5">
        <v>592049049728</v>
      </c>
      <c r="B35" t="s">
        <v>54</v>
      </c>
      <c r="E35">
        <v>8313.95</v>
      </c>
      <c r="F35">
        <v>167</v>
      </c>
      <c r="G35">
        <v>2653</v>
      </c>
      <c r="H35" s="11">
        <v>0.0493780625706747</v>
      </c>
      <c r="I35" s="12">
        <v>63.4652671755725</v>
      </c>
      <c r="J35" s="12">
        <v>49.784131736527</v>
      </c>
      <c r="K35">
        <v>131</v>
      </c>
      <c r="N35" s="5">
        <v>526145930115</v>
      </c>
      <c r="O35" t="s">
        <v>51</v>
      </c>
      <c r="Q35">
        <v>17332.05</v>
      </c>
      <c r="R35">
        <v>260</v>
      </c>
      <c r="S35">
        <v>1565</v>
      </c>
      <c r="T35" s="11">
        <v>0.147603833865815</v>
      </c>
      <c r="U35" s="12">
        <v>75.0305194805195</v>
      </c>
      <c r="V35" s="12">
        <v>66.6617307692308</v>
      </c>
      <c r="W35">
        <v>231</v>
      </c>
    </row>
    <row r="36" spans="1:23">
      <c r="A36" s="5">
        <v>527990951359</v>
      </c>
      <c r="B36" t="s">
        <v>55</v>
      </c>
      <c r="E36">
        <v>3474.64</v>
      </c>
      <c r="F36">
        <v>60</v>
      </c>
      <c r="G36">
        <v>256</v>
      </c>
      <c r="H36" s="11">
        <v>0.203125</v>
      </c>
      <c r="I36" s="12">
        <v>66.82</v>
      </c>
      <c r="J36" s="12">
        <v>57.9106666666667</v>
      </c>
      <c r="K36">
        <v>52</v>
      </c>
      <c r="N36" s="5">
        <v>535688693680</v>
      </c>
      <c r="O36" t="s">
        <v>52</v>
      </c>
      <c r="Q36">
        <v>17687.21</v>
      </c>
      <c r="R36">
        <v>249</v>
      </c>
      <c r="S36">
        <v>1731</v>
      </c>
      <c r="T36" s="11">
        <v>0.12998266897747</v>
      </c>
      <c r="U36" s="12">
        <v>78.6098222222222</v>
      </c>
      <c r="V36" s="12">
        <v>71.0329718875502</v>
      </c>
      <c r="W36">
        <v>225</v>
      </c>
    </row>
    <row r="37" spans="1:23">
      <c r="A37" s="5">
        <v>599279018544</v>
      </c>
      <c r="B37" t="s">
        <v>60</v>
      </c>
      <c r="E37">
        <v>3844</v>
      </c>
      <c r="F37">
        <v>70</v>
      </c>
      <c r="G37">
        <v>3011</v>
      </c>
      <c r="H37" s="11">
        <v>0.0172700099634673</v>
      </c>
      <c r="I37" s="12">
        <v>73.9230769230769</v>
      </c>
      <c r="J37" s="12">
        <v>54.9142857142857</v>
      </c>
      <c r="K37">
        <v>52</v>
      </c>
      <c r="N37" s="5">
        <v>563835009431</v>
      </c>
      <c r="O37" t="s">
        <v>53</v>
      </c>
      <c r="Q37">
        <v>22811.37</v>
      </c>
      <c r="R37">
        <v>311</v>
      </c>
      <c r="S37">
        <v>1964</v>
      </c>
      <c r="T37" s="11">
        <v>0.140020366598778</v>
      </c>
      <c r="U37" s="12">
        <v>82.9504363636364</v>
      </c>
      <c r="V37" s="12">
        <v>73.3484565916399</v>
      </c>
      <c r="W37">
        <v>275</v>
      </c>
    </row>
    <row r="38" spans="1:23">
      <c r="A38" s="5">
        <v>613513119392</v>
      </c>
      <c r="B38" t="s">
        <v>61</v>
      </c>
      <c r="E38">
        <v>0</v>
      </c>
      <c r="F38">
        <v>0</v>
      </c>
      <c r="G38">
        <v>0</v>
      </c>
      <c r="H38" s="11">
        <v>0</v>
      </c>
      <c r="I38" s="12">
        <v>0</v>
      </c>
      <c r="J38" s="12">
        <v>0</v>
      </c>
      <c r="K38">
        <v>0</v>
      </c>
      <c r="N38" s="5">
        <v>592049049728</v>
      </c>
      <c r="O38" t="s">
        <v>54</v>
      </c>
      <c r="Q38">
        <v>12889.37</v>
      </c>
      <c r="R38">
        <v>265</v>
      </c>
      <c r="S38">
        <v>1989</v>
      </c>
      <c r="T38" s="11">
        <v>0.113122171945701</v>
      </c>
      <c r="U38" s="12">
        <v>57.2860888888889</v>
      </c>
      <c r="V38" s="12">
        <v>48.6391320754717</v>
      </c>
      <c r="W38">
        <v>225</v>
      </c>
    </row>
    <row r="39" spans="1:23">
      <c r="A39" s="5">
        <v>538927350752</v>
      </c>
      <c r="B39" t="s">
        <v>72</v>
      </c>
      <c r="E39">
        <v>1482.95</v>
      </c>
      <c r="F39">
        <v>33</v>
      </c>
      <c r="G39">
        <v>369</v>
      </c>
      <c r="H39" s="11">
        <v>0.0758807588075881</v>
      </c>
      <c r="I39" s="12">
        <v>52.9625</v>
      </c>
      <c r="J39" s="12">
        <v>44.9378787878788</v>
      </c>
      <c r="K39">
        <v>28</v>
      </c>
      <c r="N39" s="5">
        <v>527990951359</v>
      </c>
      <c r="O39" t="s">
        <v>55</v>
      </c>
      <c r="Q39">
        <v>6853.74</v>
      </c>
      <c r="R39">
        <v>117</v>
      </c>
      <c r="S39">
        <v>524</v>
      </c>
      <c r="T39" s="11">
        <v>0.166030534351145</v>
      </c>
      <c r="U39" s="12">
        <v>78.7786206896552</v>
      </c>
      <c r="V39" s="12">
        <v>58.5789743589744</v>
      </c>
      <c r="W39">
        <v>87</v>
      </c>
    </row>
    <row r="40" spans="1:23">
      <c r="A40" s="5">
        <v>599148365406</v>
      </c>
      <c r="B40" t="s">
        <v>73</v>
      </c>
      <c r="E40">
        <v>8505.83</v>
      </c>
      <c r="F40">
        <v>188</v>
      </c>
      <c r="G40">
        <v>1246</v>
      </c>
      <c r="H40" s="11">
        <v>0.107544141252006</v>
      </c>
      <c r="I40" s="12">
        <v>63.4763432835821</v>
      </c>
      <c r="J40" s="12">
        <v>45.2437765957447</v>
      </c>
      <c r="K40">
        <v>134</v>
      </c>
      <c r="N40" s="5">
        <v>599279018544</v>
      </c>
      <c r="O40" t="s">
        <v>60</v>
      </c>
      <c r="Q40">
        <v>8444.52</v>
      </c>
      <c r="R40">
        <v>158</v>
      </c>
      <c r="S40">
        <v>4286</v>
      </c>
      <c r="T40" s="11">
        <v>0.0268315445636958</v>
      </c>
      <c r="U40" s="12">
        <v>73.4306086956522</v>
      </c>
      <c r="V40" s="12">
        <v>53.4463291139241</v>
      </c>
      <c r="W40">
        <v>115</v>
      </c>
    </row>
    <row r="41" spans="1:23">
      <c r="A41" s="5">
        <v>524754970729</v>
      </c>
      <c r="B41" t="s">
        <v>74</v>
      </c>
      <c r="E41">
        <v>2345.06</v>
      </c>
      <c r="F41">
        <v>60</v>
      </c>
      <c r="G41">
        <v>1039</v>
      </c>
      <c r="H41" s="11">
        <v>0.0461982675649663</v>
      </c>
      <c r="I41" s="12">
        <v>48.8554166666667</v>
      </c>
      <c r="J41" s="12">
        <v>39.0843333333333</v>
      </c>
      <c r="K41">
        <v>48</v>
      </c>
      <c r="N41" s="5">
        <v>613513119392</v>
      </c>
      <c r="O41" t="s">
        <v>61</v>
      </c>
      <c r="Q41">
        <v>0</v>
      </c>
      <c r="R41">
        <v>0</v>
      </c>
      <c r="S41">
        <v>0</v>
      </c>
      <c r="T41" s="11">
        <v>0</v>
      </c>
      <c r="U41" s="12">
        <v>0</v>
      </c>
      <c r="V41" s="12">
        <v>0</v>
      </c>
      <c r="W41">
        <v>0</v>
      </c>
    </row>
    <row r="42" spans="1:23">
      <c r="A42" s="5">
        <v>621584076904</v>
      </c>
      <c r="B42" t="s">
        <v>105</v>
      </c>
      <c r="E42">
        <v>0</v>
      </c>
      <c r="F42">
        <v>0</v>
      </c>
      <c r="G42">
        <v>0</v>
      </c>
      <c r="H42">
        <v>0</v>
      </c>
      <c r="I42" s="12">
        <v>0</v>
      </c>
      <c r="J42" s="12">
        <v>0</v>
      </c>
      <c r="K42">
        <v>0</v>
      </c>
      <c r="N42" s="5">
        <v>538927350752</v>
      </c>
      <c r="O42" t="s">
        <v>72</v>
      </c>
      <c r="Q42">
        <v>2727.04</v>
      </c>
      <c r="R42">
        <v>61</v>
      </c>
      <c r="S42">
        <v>658</v>
      </c>
      <c r="T42" s="11">
        <v>0.0729483282674772</v>
      </c>
      <c r="U42" s="12">
        <v>56.8133333333333</v>
      </c>
      <c r="V42" s="12">
        <v>44.7055737704918</v>
      </c>
      <c r="W42">
        <v>48</v>
      </c>
    </row>
    <row r="43" spans="1:23">
      <c r="A43" s="5">
        <v>624636128578</v>
      </c>
      <c r="B43" t="s">
        <v>106</v>
      </c>
      <c r="E43">
        <v>0</v>
      </c>
      <c r="F43">
        <v>0</v>
      </c>
      <c r="G43">
        <v>0</v>
      </c>
      <c r="H43">
        <v>0</v>
      </c>
      <c r="I43" s="12">
        <v>0</v>
      </c>
      <c r="J43" s="12">
        <v>0</v>
      </c>
      <c r="K43">
        <v>0</v>
      </c>
      <c r="N43" s="5">
        <v>599148365406</v>
      </c>
      <c r="O43" t="s">
        <v>73</v>
      </c>
      <c r="Q43">
        <v>14505.93</v>
      </c>
      <c r="R43">
        <v>329</v>
      </c>
      <c r="S43">
        <v>1880</v>
      </c>
      <c r="T43" s="11">
        <v>0.145212765957447</v>
      </c>
      <c r="U43" s="12">
        <v>53.1352747252747</v>
      </c>
      <c r="V43" s="12">
        <v>44.0909726443769</v>
      </c>
      <c r="W43">
        <v>273</v>
      </c>
    </row>
    <row r="44" spans="1:23">
      <c r="A44" s="5">
        <v>562674596108</v>
      </c>
      <c r="B44" t="s">
        <v>17</v>
      </c>
      <c r="E44">
        <v>9844.69</v>
      </c>
      <c r="F44">
        <v>267</v>
      </c>
      <c r="G44">
        <v>2076</v>
      </c>
      <c r="H44" s="11">
        <v>0.0968208092485549</v>
      </c>
      <c r="I44" s="12">
        <v>48.9785572139304</v>
      </c>
      <c r="J44" s="12">
        <v>36.8714981273408</v>
      </c>
      <c r="K44">
        <v>201</v>
      </c>
      <c r="N44" s="5">
        <v>524754970729</v>
      </c>
      <c r="O44" t="s">
        <v>74</v>
      </c>
      <c r="Q44">
        <v>7799.47</v>
      </c>
      <c r="R44">
        <v>207</v>
      </c>
      <c r="S44">
        <v>2133</v>
      </c>
      <c r="T44" s="11">
        <v>0.0684481950304735</v>
      </c>
      <c r="U44" s="12">
        <v>53.4210273972603</v>
      </c>
      <c r="V44" s="12">
        <v>37.6785990338164</v>
      </c>
      <c r="W44">
        <v>146</v>
      </c>
    </row>
    <row r="45" spans="1:23">
      <c r="A45" s="5">
        <v>596986065929</v>
      </c>
      <c r="B45" t="s">
        <v>19</v>
      </c>
      <c r="E45">
        <v>47824.83</v>
      </c>
      <c r="F45">
        <v>1367</v>
      </c>
      <c r="G45">
        <v>7559</v>
      </c>
      <c r="H45" s="11">
        <v>0.134144728138643</v>
      </c>
      <c r="I45" s="12">
        <v>47.1645266272189</v>
      </c>
      <c r="J45" s="12">
        <v>34.98524506218</v>
      </c>
      <c r="K45">
        <v>1014</v>
      </c>
      <c r="N45" s="5">
        <v>621584076904</v>
      </c>
      <c r="O45" t="s">
        <v>105</v>
      </c>
      <c r="Q45">
        <v>0</v>
      </c>
      <c r="R45">
        <v>0</v>
      </c>
      <c r="S45">
        <v>0</v>
      </c>
      <c r="T45" s="11">
        <v>0</v>
      </c>
      <c r="U45" s="12">
        <v>0</v>
      </c>
      <c r="V45" s="12">
        <v>0</v>
      </c>
      <c r="W45">
        <v>0</v>
      </c>
    </row>
    <row r="46" spans="1:23">
      <c r="A46" s="5">
        <v>589851591771</v>
      </c>
      <c r="B46" t="s">
        <v>64</v>
      </c>
      <c r="E46">
        <v>2403.81</v>
      </c>
      <c r="F46">
        <v>54</v>
      </c>
      <c r="G46">
        <v>527</v>
      </c>
      <c r="H46" s="11">
        <v>0.0815939278937381</v>
      </c>
      <c r="I46" s="12">
        <v>55.9025581395349</v>
      </c>
      <c r="J46" s="12">
        <v>44.515</v>
      </c>
      <c r="K46">
        <v>43</v>
      </c>
      <c r="N46" s="5">
        <v>624636128578</v>
      </c>
      <c r="O46" t="s">
        <v>106</v>
      </c>
      <c r="Q46">
        <v>0</v>
      </c>
      <c r="R46">
        <v>0</v>
      </c>
      <c r="S46">
        <v>0</v>
      </c>
      <c r="T46" s="11">
        <v>0</v>
      </c>
      <c r="U46" s="12">
        <v>0</v>
      </c>
      <c r="V46" s="12">
        <v>0</v>
      </c>
      <c r="W46">
        <v>0</v>
      </c>
    </row>
    <row r="47" spans="1:23">
      <c r="A47" s="5">
        <v>592889713507</v>
      </c>
      <c r="B47" t="s">
        <v>70</v>
      </c>
      <c r="E47">
        <v>2875.2</v>
      </c>
      <c r="F47">
        <v>67</v>
      </c>
      <c r="G47">
        <v>1397</v>
      </c>
      <c r="H47" s="11">
        <v>0.0443808160343593</v>
      </c>
      <c r="I47" s="12">
        <v>46.3741935483871</v>
      </c>
      <c r="J47" s="12">
        <v>42.9134328358209</v>
      </c>
      <c r="K47">
        <v>62</v>
      </c>
      <c r="N47" s="5">
        <v>596986065929</v>
      </c>
      <c r="O47" t="s">
        <v>19</v>
      </c>
      <c r="Q47">
        <v>46447.34</v>
      </c>
      <c r="R47">
        <v>1323</v>
      </c>
      <c r="S47">
        <v>7456</v>
      </c>
      <c r="T47" s="11">
        <v>0.134790772532189</v>
      </c>
      <c r="U47" s="12">
        <v>46.2162587064677</v>
      </c>
      <c r="V47" s="12">
        <v>35.1075888133031</v>
      </c>
      <c r="W47">
        <v>1005</v>
      </c>
    </row>
    <row r="48" spans="1:23">
      <c r="A48" s="5">
        <v>573035985548</v>
      </c>
      <c r="B48" t="s">
        <v>77</v>
      </c>
      <c r="E48">
        <v>362737.73</v>
      </c>
      <c r="F48">
        <v>10122</v>
      </c>
      <c r="G48">
        <v>24121</v>
      </c>
      <c r="H48" s="11">
        <v>0.281994942166577</v>
      </c>
      <c r="I48" s="12">
        <v>53.3280990885034</v>
      </c>
      <c r="J48" s="12">
        <v>35.836566884015</v>
      </c>
      <c r="K48">
        <v>6802</v>
      </c>
      <c r="N48" s="5">
        <v>589851591771</v>
      </c>
      <c r="O48" t="s">
        <v>64</v>
      </c>
      <c r="Q48">
        <v>2386.5</v>
      </c>
      <c r="R48">
        <v>54</v>
      </c>
      <c r="S48">
        <v>507</v>
      </c>
      <c r="T48" s="11">
        <v>0.0966469428007889</v>
      </c>
      <c r="U48" s="12">
        <v>48.7040816326531</v>
      </c>
      <c r="V48" s="12">
        <v>44.1944444444444</v>
      </c>
      <c r="W48">
        <v>49</v>
      </c>
    </row>
    <row r="49" spans="1:23">
      <c r="A49" s="5">
        <v>628767299363</v>
      </c>
      <c r="B49" t="s">
        <v>523</v>
      </c>
      <c r="E49">
        <v>0</v>
      </c>
      <c r="F49">
        <v>0</v>
      </c>
      <c r="G49">
        <v>0</v>
      </c>
      <c r="H49" s="11">
        <v>0</v>
      </c>
      <c r="I49" s="12">
        <v>0</v>
      </c>
      <c r="J49" s="12">
        <v>0</v>
      </c>
      <c r="K49">
        <v>0</v>
      </c>
      <c r="N49" s="5">
        <v>592889713507</v>
      </c>
      <c r="O49" t="s">
        <v>70</v>
      </c>
      <c r="Q49">
        <v>3877.9</v>
      </c>
      <c r="R49">
        <v>90</v>
      </c>
      <c r="S49">
        <v>2162</v>
      </c>
      <c r="T49" s="11">
        <v>0.0397779833487512</v>
      </c>
      <c r="U49" s="12">
        <v>45.0918604651163</v>
      </c>
      <c r="V49" s="12">
        <v>43.0877777777778</v>
      </c>
      <c r="W49">
        <v>86</v>
      </c>
    </row>
    <row r="50" spans="1:23">
      <c r="A50" s="5">
        <v>577184412748</v>
      </c>
      <c r="B50" t="s">
        <v>11</v>
      </c>
      <c r="E50">
        <v>14461.98</v>
      </c>
      <c r="F50">
        <v>376</v>
      </c>
      <c r="G50">
        <v>4187</v>
      </c>
      <c r="H50" s="11">
        <v>0.0766658705517077</v>
      </c>
      <c r="I50" s="12">
        <v>45.0528971962617</v>
      </c>
      <c r="J50" s="12">
        <v>38.4627127659574</v>
      </c>
      <c r="K50">
        <v>321</v>
      </c>
      <c r="N50" s="5">
        <v>573035985548</v>
      </c>
      <c r="O50" t="s">
        <v>77</v>
      </c>
      <c r="Q50">
        <v>468953.99</v>
      </c>
      <c r="R50">
        <v>13006</v>
      </c>
      <c r="S50">
        <v>38726</v>
      </c>
      <c r="T50" s="11">
        <v>0.220317099622992</v>
      </c>
      <c r="U50" s="12">
        <v>54.9641338490389</v>
      </c>
      <c r="V50" s="12">
        <v>36.0567422727972</v>
      </c>
      <c r="W50">
        <v>8532</v>
      </c>
    </row>
    <row r="51" spans="1:23">
      <c r="A51" s="5">
        <v>574520036128</v>
      </c>
      <c r="B51" t="s">
        <v>91</v>
      </c>
      <c r="E51">
        <v>5372.4</v>
      </c>
      <c r="F51">
        <v>139</v>
      </c>
      <c r="G51">
        <v>1065</v>
      </c>
      <c r="H51" s="11">
        <v>0.0910798122065728</v>
      </c>
      <c r="I51" s="12">
        <v>55.3855670103093</v>
      </c>
      <c r="J51" s="12">
        <v>38.6503597122302</v>
      </c>
      <c r="K51">
        <v>97</v>
      </c>
      <c r="N51" s="5">
        <v>628767299363</v>
      </c>
      <c r="O51" t="s">
        <v>523</v>
      </c>
      <c r="Q51">
        <v>0</v>
      </c>
      <c r="R51">
        <v>0</v>
      </c>
      <c r="S51">
        <v>0</v>
      </c>
      <c r="T51" s="11">
        <v>0</v>
      </c>
      <c r="U51" s="12">
        <v>0</v>
      </c>
      <c r="V51" s="12">
        <v>0</v>
      </c>
      <c r="W51">
        <v>0</v>
      </c>
    </row>
    <row r="52" spans="1:23">
      <c r="A52" s="5">
        <v>544053639760</v>
      </c>
      <c r="B52" t="s">
        <v>20</v>
      </c>
      <c r="E52">
        <v>3560.08</v>
      </c>
      <c r="F52">
        <v>122</v>
      </c>
      <c r="G52">
        <v>512</v>
      </c>
      <c r="H52" s="11">
        <v>0.11328125</v>
      </c>
      <c r="I52" s="12">
        <v>61.3806896551724</v>
      </c>
      <c r="J52" s="12">
        <v>29.1809836065574</v>
      </c>
      <c r="K52">
        <v>58</v>
      </c>
      <c r="N52" s="5">
        <v>577184412748</v>
      </c>
      <c r="O52" t="s">
        <v>11</v>
      </c>
      <c r="Q52">
        <v>18928.15</v>
      </c>
      <c r="R52">
        <v>486</v>
      </c>
      <c r="S52">
        <v>4796</v>
      </c>
      <c r="T52" s="11">
        <v>0.0802752293577982</v>
      </c>
      <c r="U52" s="12">
        <v>49.164025974026</v>
      </c>
      <c r="V52" s="12">
        <v>38.9468106995885</v>
      </c>
      <c r="W52">
        <v>385</v>
      </c>
    </row>
    <row r="53" spans="1:23">
      <c r="A53" s="5">
        <v>602881179663</v>
      </c>
      <c r="B53" t="s">
        <v>69</v>
      </c>
      <c r="E53">
        <v>0</v>
      </c>
      <c r="F53">
        <v>0</v>
      </c>
      <c r="G53">
        <v>0</v>
      </c>
      <c r="H53" s="11">
        <v>0</v>
      </c>
      <c r="I53" s="12">
        <v>0</v>
      </c>
      <c r="J53" s="12">
        <v>0</v>
      </c>
      <c r="K53">
        <v>0</v>
      </c>
      <c r="N53" s="5">
        <v>574520036128</v>
      </c>
      <c r="O53" t="s">
        <v>91</v>
      </c>
      <c r="Q53">
        <v>15603.52</v>
      </c>
      <c r="R53">
        <v>397</v>
      </c>
      <c r="S53">
        <v>2414</v>
      </c>
      <c r="T53" s="11">
        <v>0.115575807787904</v>
      </c>
      <c r="U53" s="12">
        <v>55.9265949820789</v>
      </c>
      <c r="V53" s="12">
        <v>39.3035768261965</v>
      </c>
      <c r="W53">
        <v>279</v>
      </c>
    </row>
    <row r="54" spans="1:23">
      <c r="A54" s="5">
        <v>528047181291</v>
      </c>
      <c r="B54" t="s">
        <v>82</v>
      </c>
      <c r="E54">
        <v>711.21</v>
      </c>
      <c r="F54">
        <v>16</v>
      </c>
      <c r="G54">
        <v>91</v>
      </c>
      <c r="H54" s="11">
        <v>0.164835164835165</v>
      </c>
      <c r="I54" s="12">
        <v>47.414</v>
      </c>
      <c r="J54" s="12">
        <v>44.450625</v>
      </c>
      <c r="K54">
        <v>15</v>
      </c>
      <c r="N54" s="5">
        <v>602881179663</v>
      </c>
      <c r="O54" t="s">
        <v>69</v>
      </c>
      <c r="Q54">
        <v>198.38</v>
      </c>
      <c r="R54">
        <v>4</v>
      </c>
      <c r="S54">
        <v>92</v>
      </c>
      <c r="T54" s="11">
        <v>0.0543478260869565</v>
      </c>
      <c r="U54" s="12">
        <v>39.676</v>
      </c>
      <c r="V54" s="12">
        <v>49.595</v>
      </c>
      <c r="W54">
        <v>5</v>
      </c>
    </row>
    <row r="55" spans="1:23">
      <c r="A55" s="5">
        <v>601890751194</v>
      </c>
      <c r="B55" t="s">
        <v>67</v>
      </c>
      <c r="E55">
        <v>0</v>
      </c>
      <c r="F55">
        <v>0</v>
      </c>
      <c r="G55">
        <v>0</v>
      </c>
      <c r="H55" s="11">
        <v>0</v>
      </c>
      <c r="I55" s="12">
        <v>0</v>
      </c>
      <c r="J55" s="12">
        <v>0</v>
      </c>
      <c r="K55">
        <v>0</v>
      </c>
      <c r="N55" s="5">
        <v>528047181291</v>
      </c>
      <c r="O55" t="s">
        <v>82</v>
      </c>
      <c r="Q55">
        <v>447.14</v>
      </c>
      <c r="R55">
        <v>10</v>
      </c>
      <c r="S55">
        <v>112</v>
      </c>
      <c r="T55" s="11">
        <v>0.0892857142857143</v>
      </c>
      <c r="U55" s="12">
        <v>44.714</v>
      </c>
      <c r="V55" s="12">
        <v>44.714</v>
      </c>
      <c r="W55">
        <v>10</v>
      </c>
    </row>
    <row r="56" spans="1:23">
      <c r="A56" s="5">
        <v>604021319220</v>
      </c>
      <c r="B56" t="s">
        <v>13</v>
      </c>
      <c r="E56">
        <v>0</v>
      </c>
      <c r="F56">
        <v>0</v>
      </c>
      <c r="G56">
        <v>0</v>
      </c>
      <c r="H56" s="11">
        <v>0</v>
      </c>
      <c r="I56" s="12">
        <v>0</v>
      </c>
      <c r="J56" s="12">
        <v>0</v>
      </c>
      <c r="K56">
        <v>0</v>
      </c>
      <c r="N56" s="5">
        <v>601890751194</v>
      </c>
      <c r="O56" t="s">
        <v>67</v>
      </c>
      <c r="Q56">
        <v>0</v>
      </c>
      <c r="R56">
        <v>0</v>
      </c>
      <c r="S56">
        <v>0</v>
      </c>
      <c r="T56" s="11">
        <v>0</v>
      </c>
      <c r="U56" s="12">
        <v>0</v>
      </c>
      <c r="V56" s="12">
        <v>0</v>
      </c>
      <c r="W56">
        <v>0</v>
      </c>
    </row>
    <row r="57" spans="1:23">
      <c r="A57" s="5">
        <v>539325022308</v>
      </c>
      <c r="B57" t="s">
        <v>46</v>
      </c>
      <c r="E57">
        <v>28336.99</v>
      </c>
      <c r="F57">
        <v>381</v>
      </c>
      <c r="G57">
        <v>4012</v>
      </c>
      <c r="H57" s="11">
        <v>0.0812562313060818</v>
      </c>
      <c r="I57" s="12">
        <v>86.923282208589</v>
      </c>
      <c r="J57" s="12">
        <v>74.3753018372703</v>
      </c>
      <c r="K57">
        <v>326</v>
      </c>
      <c r="N57" s="5">
        <v>604021319220</v>
      </c>
      <c r="O57" t="s">
        <v>13</v>
      </c>
      <c r="Q57">
        <v>411.08</v>
      </c>
      <c r="R57">
        <v>6</v>
      </c>
      <c r="S57">
        <v>105</v>
      </c>
      <c r="T57" s="11">
        <v>0.0571428571428571</v>
      </c>
      <c r="U57" s="12">
        <v>68.5133333333333</v>
      </c>
      <c r="V57" s="12">
        <v>68.5133333333333</v>
      </c>
      <c r="W57">
        <v>6</v>
      </c>
    </row>
    <row r="58" spans="1:23">
      <c r="A58" s="5">
        <v>538263950177</v>
      </c>
      <c r="B58" t="s">
        <v>104</v>
      </c>
      <c r="E58">
        <v>47863.33</v>
      </c>
      <c r="F58">
        <v>332</v>
      </c>
      <c r="G58">
        <v>3588</v>
      </c>
      <c r="H58" s="11">
        <v>0.0774804905239688</v>
      </c>
      <c r="I58" s="12">
        <v>172.170251798561</v>
      </c>
      <c r="J58" s="12">
        <v>144.166656626506</v>
      </c>
      <c r="K58">
        <v>278</v>
      </c>
      <c r="N58" s="5">
        <v>539325022308</v>
      </c>
      <c r="O58" t="s">
        <v>46</v>
      </c>
      <c r="Q58">
        <v>44392.73</v>
      </c>
      <c r="R58">
        <v>610</v>
      </c>
      <c r="S58">
        <v>5960</v>
      </c>
      <c r="T58" s="11">
        <v>0.0875838926174497</v>
      </c>
      <c r="U58" s="12">
        <v>85.0435440613027</v>
      </c>
      <c r="V58" s="12">
        <v>72.7749672131148</v>
      </c>
      <c r="W58">
        <v>522</v>
      </c>
    </row>
    <row r="59" spans="1:23">
      <c r="A59" s="5">
        <v>541918489832</v>
      </c>
      <c r="B59" t="s">
        <v>102</v>
      </c>
      <c r="E59">
        <v>3341.54</v>
      </c>
      <c r="F59">
        <v>86</v>
      </c>
      <c r="G59">
        <v>450</v>
      </c>
      <c r="H59" s="11">
        <v>0.168888888888889</v>
      </c>
      <c r="I59" s="12">
        <v>43.9676315789474</v>
      </c>
      <c r="J59" s="12">
        <v>38.8551162790698</v>
      </c>
      <c r="K59">
        <v>76</v>
      </c>
      <c r="N59" s="5">
        <v>538263950177</v>
      </c>
      <c r="O59" t="s">
        <v>104</v>
      </c>
      <c r="Q59">
        <v>50322.23</v>
      </c>
      <c r="R59">
        <v>349</v>
      </c>
      <c r="S59">
        <v>2963</v>
      </c>
      <c r="T59" s="11">
        <v>0.106648666891664</v>
      </c>
      <c r="U59" s="12">
        <v>159.247563291139</v>
      </c>
      <c r="V59" s="12">
        <v>144.189770773639</v>
      </c>
      <c r="W59">
        <v>316</v>
      </c>
    </row>
    <row r="60" spans="1:23">
      <c r="A60" s="5">
        <v>528033190141</v>
      </c>
      <c r="B60" t="s">
        <v>84</v>
      </c>
      <c r="E60">
        <v>0</v>
      </c>
      <c r="F60">
        <v>0</v>
      </c>
      <c r="G60">
        <v>0</v>
      </c>
      <c r="H60">
        <v>0</v>
      </c>
      <c r="I60" s="12">
        <v>0</v>
      </c>
      <c r="J60" s="12">
        <v>0</v>
      </c>
      <c r="K60">
        <v>0</v>
      </c>
      <c r="N60" s="5">
        <v>541918489832</v>
      </c>
      <c r="O60" t="s">
        <v>102</v>
      </c>
      <c r="Q60">
        <v>7939.36</v>
      </c>
      <c r="R60">
        <v>202</v>
      </c>
      <c r="S60">
        <v>962</v>
      </c>
      <c r="T60" s="11">
        <v>0.189189189189189</v>
      </c>
      <c r="U60" s="12">
        <v>43.6228571428571</v>
      </c>
      <c r="V60" s="12">
        <v>39.3037623762376</v>
      </c>
      <c r="W60">
        <v>182</v>
      </c>
    </row>
    <row r="61" spans="1:23">
      <c r="A61" s="5">
        <v>554217085959</v>
      </c>
      <c r="B61" t="s">
        <v>85</v>
      </c>
      <c r="E61">
        <v>0</v>
      </c>
      <c r="F61">
        <v>0</v>
      </c>
      <c r="G61">
        <v>0</v>
      </c>
      <c r="H61">
        <v>0</v>
      </c>
      <c r="I61" s="12">
        <v>0</v>
      </c>
      <c r="J61" s="12">
        <v>0</v>
      </c>
      <c r="K61">
        <v>0</v>
      </c>
      <c r="N61" s="5">
        <v>528033190141</v>
      </c>
      <c r="O61" t="s">
        <v>84</v>
      </c>
      <c r="Q61">
        <v>0</v>
      </c>
      <c r="R61">
        <v>0</v>
      </c>
      <c r="S61">
        <v>0</v>
      </c>
      <c r="T61" s="11">
        <v>0</v>
      </c>
      <c r="U61" s="12">
        <v>0</v>
      </c>
      <c r="V61" s="12">
        <v>0</v>
      </c>
      <c r="W61">
        <v>0</v>
      </c>
    </row>
    <row r="62" spans="1:23">
      <c r="A62" s="5">
        <v>633838506663</v>
      </c>
      <c r="B62" t="s">
        <v>598</v>
      </c>
      <c r="E62">
        <v>0</v>
      </c>
      <c r="F62">
        <v>0</v>
      </c>
      <c r="G62">
        <v>0</v>
      </c>
      <c r="H62">
        <v>0</v>
      </c>
      <c r="I62" s="12">
        <v>0</v>
      </c>
      <c r="J62" s="12">
        <v>0</v>
      </c>
      <c r="K62">
        <v>0</v>
      </c>
      <c r="N62" s="5">
        <v>554217085959</v>
      </c>
      <c r="O62" t="s">
        <v>85</v>
      </c>
      <c r="Q62">
        <v>672.21</v>
      </c>
      <c r="R62">
        <v>16</v>
      </c>
      <c r="S62">
        <v>80</v>
      </c>
      <c r="T62" s="11">
        <v>0.175</v>
      </c>
      <c r="U62" s="12">
        <v>48.015</v>
      </c>
      <c r="V62" s="12">
        <v>42.013125</v>
      </c>
      <c r="W62">
        <v>14</v>
      </c>
    </row>
    <row r="63" spans="1:23">
      <c r="A63" s="5">
        <v>527719726342</v>
      </c>
      <c r="B63" t="s">
        <v>86</v>
      </c>
      <c r="E63">
        <v>0</v>
      </c>
      <c r="F63">
        <v>0</v>
      </c>
      <c r="G63">
        <v>0</v>
      </c>
      <c r="H63">
        <v>0</v>
      </c>
      <c r="I63" s="12">
        <v>0</v>
      </c>
      <c r="J63" s="12">
        <v>0</v>
      </c>
      <c r="K63">
        <v>0</v>
      </c>
      <c r="N63" s="5">
        <v>527719726342</v>
      </c>
      <c r="O63" t="s">
        <v>86</v>
      </c>
      <c r="Q63">
        <v>1271.88</v>
      </c>
      <c r="R63">
        <v>21</v>
      </c>
      <c r="S63">
        <v>136</v>
      </c>
      <c r="T63" s="11">
        <v>0.102941176470588</v>
      </c>
      <c r="U63" s="12">
        <v>90.8485714285714</v>
      </c>
      <c r="V63" s="12">
        <v>60.5657142857143</v>
      </c>
      <c r="W63">
        <v>14</v>
      </c>
    </row>
    <row r="64" spans="1:23">
      <c r="A64" s="5">
        <v>587409020085</v>
      </c>
      <c r="B64" t="s">
        <v>87</v>
      </c>
      <c r="E64">
        <v>2182.08</v>
      </c>
      <c r="F64">
        <v>20</v>
      </c>
      <c r="G64">
        <v>556</v>
      </c>
      <c r="H64" s="11">
        <v>0.0341726618705036</v>
      </c>
      <c r="I64" s="12">
        <v>114.846315789474</v>
      </c>
      <c r="J64" s="12">
        <v>109.104</v>
      </c>
      <c r="K64">
        <v>19</v>
      </c>
      <c r="N64" s="5">
        <v>587409020085</v>
      </c>
      <c r="O64" t="s">
        <v>87</v>
      </c>
      <c r="Q64">
        <v>4687.93</v>
      </c>
      <c r="R64">
        <v>43</v>
      </c>
      <c r="S64">
        <v>843</v>
      </c>
      <c r="T64" s="11">
        <v>0.0450771055753262</v>
      </c>
      <c r="U64" s="12">
        <v>123.366578947368</v>
      </c>
      <c r="V64" s="12">
        <v>109.021627906977</v>
      </c>
      <c r="W64">
        <v>38</v>
      </c>
    </row>
    <row r="65" spans="1:23">
      <c r="A65" s="5">
        <v>538354076404</v>
      </c>
      <c r="B65" t="s">
        <v>90</v>
      </c>
      <c r="E65">
        <v>12122.16</v>
      </c>
      <c r="F65">
        <v>142</v>
      </c>
      <c r="G65">
        <v>1244</v>
      </c>
      <c r="H65" s="11">
        <v>0.103697749196141</v>
      </c>
      <c r="I65" s="12">
        <v>93.9702325581395</v>
      </c>
      <c r="J65" s="12">
        <v>85.367323943662</v>
      </c>
      <c r="K65">
        <v>129</v>
      </c>
      <c r="N65" s="5">
        <v>538354076404</v>
      </c>
      <c r="O65" t="s">
        <v>90</v>
      </c>
      <c r="Q65">
        <v>23194.94</v>
      </c>
      <c r="R65">
        <v>271</v>
      </c>
      <c r="S65">
        <v>1686</v>
      </c>
      <c r="T65" s="11">
        <v>0.137603795966785</v>
      </c>
      <c r="U65" s="12">
        <v>99.9781896551724</v>
      </c>
      <c r="V65" s="12">
        <v>85.590184501845</v>
      </c>
      <c r="W65">
        <v>232</v>
      </c>
    </row>
    <row r="66" spans="1:23">
      <c r="A66" s="5">
        <v>583643847514</v>
      </c>
      <c r="B66" t="s">
        <v>92</v>
      </c>
      <c r="E66">
        <v>7236.58</v>
      </c>
      <c r="F66">
        <v>161</v>
      </c>
      <c r="G66">
        <v>1045</v>
      </c>
      <c r="H66" s="11">
        <v>0.113875598086124</v>
      </c>
      <c r="I66" s="12">
        <v>60.8115966386555</v>
      </c>
      <c r="J66" s="12">
        <v>44.947701863354</v>
      </c>
      <c r="K66">
        <v>119</v>
      </c>
      <c r="N66" s="5">
        <v>583643847514</v>
      </c>
      <c r="O66" t="s">
        <v>92</v>
      </c>
      <c r="Q66">
        <v>12959.12</v>
      </c>
      <c r="R66">
        <v>284</v>
      </c>
      <c r="S66">
        <v>1338</v>
      </c>
      <c r="T66" s="11">
        <v>0.165919282511211</v>
      </c>
      <c r="U66" s="12">
        <v>58.3744144144144</v>
      </c>
      <c r="V66" s="12">
        <v>45.6307042253521</v>
      </c>
      <c r="W66">
        <v>222</v>
      </c>
    </row>
    <row r="67" spans="1:23">
      <c r="A67" s="5">
        <v>527990475963</v>
      </c>
      <c r="B67" t="s">
        <v>95</v>
      </c>
      <c r="E67">
        <v>6385.69</v>
      </c>
      <c r="F67">
        <v>114</v>
      </c>
      <c r="G67">
        <v>512</v>
      </c>
      <c r="H67" s="11">
        <v>0.177734375</v>
      </c>
      <c r="I67" s="12">
        <v>70.1724175824176</v>
      </c>
      <c r="J67" s="12">
        <v>56.0148245614035</v>
      </c>
      <c r="K67">
        <v>91</v>
      </c>
      <c r="N67" s="5">
        <v>527990475963</v>
      </c>
      <c r="O67" t="s">
        <v>95</v>
      </c>
      <c r="Q67">
        <v>16884.31</v>
      </c>
      <c r="R67">
        <v>299</v>
      </c>
      <c r="S67">
        <v>1204</v>
      </c>
      <c r="T67" s="11">
        <v>0.212624584717608</v>
      </c>
      <c r="U67" s="12">
        <v>65.9543359375</v>
      </c>
      <c r="V67" s="12">
        <v>56.4692642140468</v>
      </c>
      <c r="W67">
        <v>256</v>
      </c>
    </row>
    <row r="68" spans="1:23">
      <c r="A68" s="5">
        <v>528064232769</v>
      </c>
      <c r="B68" t="s">
        <v>96</v>
      </c>
      <c r="E68">
        <v>529.51</v>
      </c>
      <c r="F68">
        <v>12</v>
      </c>
      <c r="G68">
        <v>35</v>
      </c>
      <c r="H68" s="11">
        <v>0.142857142857143</v>
      </c>
      <c r="I68" s="12">
        <v>105.902</v>
      </c>
      <c r="J68" s="12">
        <v>44.1258333333333</v>
      </c>
      <c r="K68">
        <v>5</v>
      </c>
      <c r="N68" s="5">
        <v>528064232769</v>
      </c>
      <c r="O68" t="s">
        <v>96</v>
      </c>
      <c r="Q68">
        <v>544.5</v>
      </c>
      <c r="R68">
        <v>12</v>
      </c>
      <c r="S68">
        <v>94</v>
      </c>
      <c r="T68" s="11">
        <v>0.138297872340426</v>
      </c>
      <c r="U68" s="12">
        <v>41.8846153846154</v>
      </c>
      <c r="V68" s="12">
        <v>45.375</v>
      </c>
      <c r="W68">
        <v>13</v>
      </c>
    </row>
    <row r="69" spans="1:23">
      <c r="A69" s="5">
        <v>528033010612</v>
      </c>
      <c r="B69" t="s">
        <v>98</v>
      </c>
      <c r="E69">
        <v>1922.34</v>
      </c>
      <c r="F69">
        <v>23</v>
      </c>
      <c r="G69">
        <v>471</v>
      </c>
      <c r="H69" s="11">
        <v>0.0467091295116773</v>
      </c>
      <c r="I69" s="12">
        <v>87.3790909090909</v>
      </c>
      <c r="J69" s="12">
        <v>83.58</v>
      </c>
      <c r="K69">
        <v>22</v>
      </c>
      <c r="N69" s="5">
        <v>528033010612</v>
      </c>
      <c r="O69" t="s">
        <v>98</v>
      </c>
      <c r="Q69">
        <v>4856.21</v>
      </c>
      <c r="R69">
        <v>57</v>
      </c>
      <c r="S69">
        <v>435</v>
      </c>
      <c r="T69" s="11">
        <v>0.11264367816092</v>
      </c>
      <c r="U69" s="12">
        <v>99.1063265306123</v>
      </c>
      <c r="V69" s="12">
        <v>85.1966666666667</v>
      </c>
      <c r="W69">
        <v>49</v>
      </c>
    </row>
    <row r="70" spans="1:23">
      <c r="A70" s="5">
        <v>527119411115</v>
      </c>
      <c r="B70" t="s">
        <v>99</v>
      </c>
      <c r="E70">
        <v>347.41</v>
      </c>
      <c r="F70">
        <v>8</v>
      </c>
      <c r="G70">
        <v>38</v>
      </c>
      <c r="H70" s="11">
        <v>0.236842105263158</v>
      </c>
      <c r="I70" s="12">
        <v>38.6011111111111</v>
      </c>
      <c r="J70" s="12">
        <v>43.42625</v>
      </c>
      <c r="K70">
        <v>9</v>
      </c>
      <c r="N70" s="5">
        <v>527119411115</v>
      </c>
      <c r="O70" t="s">
        <v>99</v>
      </c>
      <c r="Q70">
        <v>384.54</v>
      </c>
      <c r="R70">
        <v>9</v>
      </c>
      <c r="S70">
        <v>31</v>
      </c>
      <c r="T70" s="11">
        <v>0.290322580645161</v>
      </c>
      <c r="U70" s="12">
        <v>42.7266666666667</v>
      </c>
      <c r="V70" s="12">
        <v>42.7266666666667</v>
      </c>
      <c r="W70">
        <v>9</v>
      </c>
    </row>
    <row r="71" spans="1:23">
      <c r="A71" s="5">
        <v>527183564590</v>
      </c>
      <c r="B71" t="s">
        <v>101</v>
      </c>
      <c r="E71">
        <v>1821.97</v>
      </c>
      <c r="F71">
        <v>28</v>
      </c>
      <c r="G71">
        <v>145</v>
      </c>
      <c r="H71" s="11">
        <v>0.151724137931034</v>
      </c>
      <c r="I71" s="12">
        <v>82.8168181818182</v>
      </c>
      <c r="J71" s="12">
        <v>65.0703571428571</v>
      </c>
      <c r="K71">
        <v>22</v>
      </c>
      <c r="N71" s="5">
        <v>527183564590</v>
      </c>
      <c r="O71" t="s">
        <v>101</v>
      </c>
      <c r="Q71">
        <v>3117.47</v>
      </c>
      <c r="R71">
        <v>49</v>
      </c>
      <c r="S71">
        <v>199</v>
      </c>
      <c r="T71" s="11">
        <v>0.226130653266332</v>
      </c>
      <c r="U71" s="12">
        <v>69.2771111111111</v>
      </c>
      <c r="V71" s="12">
        <v>63.6218367346939</v>
      </c>
      <c r="W71">
        <v>45</v>
      </c>
    </row>
    <row r="72" spans="1:23">
      <c r="A72" s="5">
        <v>634615261933</v>
      </c>
      <c r="B72" t="s">
        <v>599</v>
      </c>
      <c r="E72">
        <v>0</v>
      </c>
      <c r="F72">
        <v>0</v>
      </c>
      <c r="G72">
        <v>0</v>
      </c>
      <c r="H72" s="11">
        <v>0</v>
      </c>
      <c r="I72" s="12">
        <v>0</v>
      </c>
      <c r="J72" s="12">
        <v>0</v>
      </c>
      <c r="K72">
        <v>0</v>
      </c>
      <c r="N72" s="5">
        <v>634615261933</v>
      </c>
      <c r="O72" t="s">
        <v>599</v>
      </c>
      <c r="Q72">
        <v>0</v>
      </c>
      <c r="R72">
        <v>0</v>
      </c>
      <c r="S72">
        <v>0</v>
      </c>
      <c r="T72" s="11">
        <v>0</v>
      </c>
      <c r="U72" s="12">
        <v>0</v>
      </c>
      <c r="V72" s="12">
        <v>0</v>
      </c>
      <c r="W72">
        <v>0</v>
      </c>
    </row>
    <row r="73" spans="1:23">
      <c r="A73" s="5">
        <v>527678427514</v>
      </c>
      <c r="B73" t="s">
        <v>81</v>
      </c>
      <c r="E73">
        <v>878.13</v>
      </c>
      <c r="F73">
        <v>22</v>
      </c>
      <c r="G73">
        <v>156</v>
      </c>
      <c r="H73" s="11">
        <v>0.128205128205128</v>
      </c>
      <c r="I73" s="12">
        <v>43.9065</v>
      </c>
      <c r="J73" s="12">
        <v>39.915</v>
      </c>
      <c r="K73">
        <v>20</v>
      </c>
      <c r="N73" s="5">
        <v>527678427514</v>
      </c>
      <c r="O73" t="s">
        <v>81</v>
      </c>
      <c r="Q73">
        <v>2756.56</v>
      </c>
      <c r="R73">
        <v>68</v>
      </c>
      <c r="S73">
        <v>290</v>
      </c>
      <c r="T73" s="11">
        <v>0.193103448275862</v>
      </c>
      <c r="U73" s="12">
        <v>49.2242857142857</v>
      </c>
      <c r="V73" s="12">
        <v>40.5376470588235</v>
      </c>
      <c r="W73">
        <v>56</v>
      </c>
    </row>
    <row r="74" spans="1:23">
      <c r="A74" s="5">
        <v>632083172612</v>
      </c>
      <c r="B74" t="s">
        <v>566</v>
      </c>
      <c r="E74">
        <v>0</v>
      </c>
      <c r="F74">
        <v>0</v>
      </c>
      <c r="G74">
        <v>0</v>
      </c>
      <c r="H74" s="11">
        <v>0</v>
      </c>
      <c r="I74" s="12">
        <v>0</v>
      </c>
      <c r="J74" s="12">
        <v>0</v>
      </c>
      <c r="K74">
        <v>0</v>
      </c>
      <c r="N74" s="5">
        <v>632083172612</v>
      </c>
      <c r="O74" t="s">
        <v>566</v>
      </c>
      <c r="Q74">
        <v>0</v>
      </c>
      <c r="R74">
        <v>0</v>
      </c>
      <c r="S74">
        <v>0</v>
      </c>
      <c r="T74" s="11">
        <v>0</v>
      </c>
      <c r="U74" s="12">
        <v>0</v>
      </c>
      <c r="V74" s="12">
        <v>0</v>
      </c>
      <c r="W74">
        <v>0</v>
      </c>
    </row>
    <row r="75" spans="1:23">
      <c r="A75" s="5">
        <v>587405880719</v>
      </c>
      <c r="B75" t="s">
        <v>79</v>
      </c>
      <c r="E75">
        <v>4426.73</v>
      </c>
      <c r="F75">
        <v>38</v>
      </c>
      <c r="G75">
        <v>1383</v>
      </c>
      <c r="H75" s="11">
        <v>0.0238611713665944</v>
      </c>
      <c r="I75" s="12">
        <v>134.143333333333</v>
      </c>
      <c r="J75" s="12">
        <v>116.492894736842</v>
      </c>
      <c r="K75">
        <v>33</v>
      </c>
      <c r="N75" s="5">
        <v>587405880719</v>
      </c>
      <c r="O75" t="s">
        <v>79</v>
      </c>
      <c r="Q75">
        <v>10208.06</v>
      </c>
      <c r="R75">
        <v>87</v>
      </c>
      <c r="S75">
        <v>1709</v>
      </c>
      <c r="T75" s="11">
        <v>0.0444704505558806</v>
      </c>
      <c r="U75" s="12">
        <v>134.316578947368</v>
      </c>
      <c r="V75" s="12">
        <v>117.334022988506</v>
      </c>
      <c r="W75">
        <v>76</v>
      </c>
    </row>
    <row r="76" spans="1:23">
      <c r="A76" s="5">
        <v>624157848041</v>
      </c>
      <c r="B76" t="s">
        <v>22</v>
      </c>
      <c r="E76">
        <v>0</v>
      </c>
      <c r="F76">
        <v>0</v>
      </c>
      <c r="G76">
        <v>0</v>
      </c>
      <c r="H76" s="11">
        <v>0</v>
      </c>
      <c r="I76" s="12">
        <v>0</v>
      </c>
      <c r="J76" s="12">
        <v>0</v>
      </c>
      <c r="K76">
        <v>0</v>
      </c>
      <c r="N76" s="5">
        <v>624157848041</v>
      </c>
      <c r="O76" t="s">
        <v>22</v>
      </c>
      <c r="Q76">
        <v>0</v>
      </c>
      <c r="R76">
        <v>0</v>
      </c>
      <c r="S76">
        <v>0</v>
      </c>
      <c r="T76" s="11">
        <v>0</v>
      </c>
      <c r="U76" s="12">
        <v>0</v>
      </c>
      <c r="V76" s="12">
        <v>0</v>
      </c>
      <c r="W76">
        <v>0</v>
      </c>
    </row>
    <row r="77" spans="1:23">
      <c r="A77" s="5">
        <v>525048016525</v>
      </c>
      <c r="B77" t="s">
        <v>340</v>
      </c>
      <c r="E77">
        <v>2213.21</v>
      </c>
      <c r="F77">
        <v>94</v>
      </c>
      <c r="G77">
        <v>624</v>
      </c>
      <c r="H77" s="11">
        <v>0.105769230769231</v>
      </c>
      <c r="I77" s="12">
        <v>33.5334848484848</v>
      </c>
      <c r="J77" s="12">
        <v>23.5447872340426</v>
      </c>
      <c r="K77">
        <v>66</v>
      </c>
      <c r="N77" s="5">
        <v>525048016525</v>
      </c>
      <c r="O77" t="s">
        <v>340</v>
      </c>
      <c r="Q77">
        <v>10797.85</v>
      </c>
      <c r="R77">
        <v>506</v>
      </c>
      <c r="S77">
        <v>2058</v>
      </c>
      <c r="T77" s="11">
        <v>0.156462585034014</v>
      </c>
      <c r="U77" s="12">
        <v>33.5336956521739</v>
      </c>
      <c r="V77" s="12">
        <v>21.3396245059289</v>
      </c>
      <c r="W77">
        <v>322</v>
      </c>
    </row>
    <row r="78" spans="1:23">
      <c r="A78" s="5">
        <v>611461391391</v>
      </c>
      <c r="B78" t="s">
        <v>545</v>
      </c>
      <c r="E78">
        <v>0</v>
      </c>
      <c r="F78">
        <v>0</v>
      </c>
      <c r="G78">
        <v>0</v>
      </c>
      <c r="H78">
        <v>0</v>
      </c>
      <c r="I78" s="12">
        <v>0</v>
      </c>
      <c r="J78" s="12">
        <v>0</v>
      </c>
      <c r="K78">
        <v>0</v>
      </c>
      <c r="N78" s="5">
        <v>611461391391</v>
      </c>
      <c r="O78" t="s">
        <v>545</v>
      </c>
      <c r="Q78">
        <v>0</v>
      </c>
      <c r="R78">
        <v>0</v>
      </c>
      <c r="S78">
        <v>0</v>
      </c>
      <c r="T78" s="11">
        <v>0</v>
      </c>
      <c r="U78" s="12">
        <v>0</v>
      </c>
      <c r="V78" s="12">
        <v>0</v>
      </c>
      <c r="W78">
        <v>0</v>
      </c>
    </row>
    <row r="79" spans="1:23">
      <c r="A79" s="5">
        <v>538305797734</v>
      </c>
      <c r="B79" t="s">
        <v>103</v>
      </c>
      <c r="E79">
        <v>15007.47</v>
      </c>
      <c r="F79">
        <v>112</v>
      </c>
      <c r="G79">
        <v>2341</v>
      </c>
      <c r="H79" s="11">
        <v>0.0435711234515164</v>
      </c>
      <c r="I79" s="12">
        <v>147.132058823529</v>
      </c>
      <c r="J79" s="12">
        <v>133.995267857143</v>
      </c>
      <c r="K79">
        <v>102</v>
      </c>
      <c r="N79" s="5">
        <v>538305797734</v>
      </c>
      <c r="O79" t="s">
        <v>103</v>
      </c>
      <c r="Q79">
        <v>33017</v>
      </c>
      <c r="R79">
        <v>246</v>
      </c>
      <c r="S79">
        <v>2248</v>
      </c>
      <c r="T79" s="11">
        <v>0.100533807829181</v>
      </c>
      <c r="U79" s="12">
        <v>146.092920353982</v>
      </c>
      <c r="V79" s="12">
        <v>134.215447154472</v>
      </c>
      <c r="W79">
        <v>226</v>
      </c>
    </row>
    <row r="80" spans="1:23">
      <c r="A80" s="5">
        <v>538266122146</v>
      </c>
      <c r="B80" t="s">
        <v>94</v>
      </c>
      <c r="E80">
        <v>1429.23</v>
      </c>
      <c r="F80">
        <v>16</v>
      </c>
      <c r="G80">
        <v>36</v>
      </c>
      <c r="H80" s="11">
        <v>0.333333333333333</v>
      </c>
      <c r="I80" s="12">
        <v>119.1025</v>
      </c>
      <c r="J80" s="12">
        <v>89.326875</v>
      </c>
      <c r="K80">
        <v>12</v>
      </c>
      <c r="N80" s="5">
        <v>538266122146</v>
      </c>
      <c r="O80" t="s">
        <v>94</v>
      </c>
      <c r="Q80">
        <v>950</v>
      </c>
      <c r="R80">
        <v>10</v>
      </c>
      <c r="S80">
        <v>44</v>
      </c>
      <c r="T80" s="11">
        <v>0.0909090909090909</v>
      </c>
      <c r="U80" s="12">
        <v>237.5</v>
      </c>
      <c r="V80" s="12">
        <v>95</v>
      </c>
      <c r="W80">
        <v>4</v>
      </c>
    </row>
    <row r="81" spans="1:23">
      <c r="A81" s="5">
        <v>583164476133</v>
      </c>
      <c r="B81" t="s">
        <v>414</v>
      </c>
      <c r="E81">
        <v>591.39</v>
      </c>
      <c r="F81">
        <v>8</v>
      </c>
      <c r="G81">
        <v>235</v>
      </c>
      <c r="H81" s="11">
        <v>0.0297872340425532</v>
      </c>
      <c r="I81" s="12">
        <v>84.4842857142857</v>
      </c>
      <c r="J81" s="12">
        <v>73.92375</v>
      </c>
      <c r="K81">
        <v>7</v>
      </c>
      <c r="N81" s="5">
        <v>583164476133</v>
      </c>
      <c r="O81" t="s">
        <v>414</v>
      </c>
      <c r="Q81">
        <v>1542.75</v>
      </c>
      <c r="R81">
        <v>21</v>
      </c>
      <c r="S81">
        <v>520</v>
      </c>
      <c r="T81" s="11">
        <v>0.0365384615384615</v>
      </c>
      <c r="U81" s="12">
        <v>81.1973684210526</v>
      </c>
      <c r="V81" s="12">
        <v>73.4642857142857</v>
      </c>
      <c r="W81">
        <v>19</v>
      </c>
    </row>
    <row r="82" spans="1:23">
      <c r="A82" s="5">
        <v>586951697361</v>
      </c>
      <c r="B82" t="s">
        <v>396</v>
      </c>
      <c r="E82">
        <v>0</v>
      </c>
      <c r="F82">
        <v>0</v>
      </c>
      <c r="G82">
        <v>0</v>
      </c>
      <c r="H82" s="11">
        <v>0</v>
      </c>
      <c r="I82" s="12">
        <v>0</v>
      </c>
      <c r="J82" s="12">
        <v>0</v>
      </c>
      <c r="K82">
        <v>0</v>
      </c>
      <c r="N82" s="5">
        <v>586951697361</v>
      </c>
      <c r="O82" t="s">
        <v>396</v>
      </c>
      <c r="Q82">
        <v>1006.05</v>
      </c>
      <c r="R82">
        <v>17</v>
      </c>
      <c r="S82">
        <v>616</v>
      </c>
      <c r="T82" s="11">
        <v>0.025974025974026</v>
      </c>
      <c r="U82" s="12">
        <v>62.878125</v>
      </c>
      <c r="V82" s="12">
        <v>59.1794117647059</v>
      </c>
      <c r="W82">
        <v>16</v>
      </c>
    </row>
    <row r="83" spans="1:23">
      <c r="A83" s="5">
        <v>574735494600</v>
      </c>
      <c r="B83" t="s">
        <v>359</v>
      </c>
      <c r="E83">
        <v>680.46</v>
      </c>
      <c r="F83">
        <v>12</v>
      </c>
      <c r="G83">
        <v>199</v>
      </c>
      <c r="H83" s="11">
        <v>0.0603015075376884</v>
      </c>
      <c r="I83" s="12">
        <v>56.705</v>
      </c>
      <c r="J83" s="12">
        <v>56.705</v>
      </c>
      <c r="K83">
        <v>12</v>
      </c>
      <c r="N83" s="5">
        <v>574735494600</v>
      </c>
      <c r="O83" t="s">
        <v>359</v>
      </c>
      <c r="Q83">
        <v>1778.44</v>
      </c>
      <c r="R83">
        <v>31</v>
      </c>
      <c r="S83">
        <v>420</v>
      </c>
      <c r="T83" s="11">
        <v>0.0690476190476191</v>
      </c>
      <c r="U83" s="12">
        <v>61.3255172413793</v>
      </c>
      <c r="V83" s="12">
        <v>57.3690322580645</v>
      </c>
      <c r="W83">
        <v>29</v>
      </c>
    </row>
    <row r="84" spans="1:23">
      <c r="A84" s="5">
        <v>622645559255</v>
      </c>
      <c r="B84" t="s">
        <v>28</v>
      </c>
      <c r="E84">
        <v>0</v>
      </c>
      <c r="F84">
        <v>0</v>
      </c>
      <c r="G84">
        <v>0</v>
      </c>
      <c r="H84">
        <v>0</v>
      </c>
      <c r="I84" s="12">
        <v>0</v>
      </c>
      <c r="J84" s="12">
        <v>0</v>
      </c>
      <c r="K84">
        <v>0</v>
      </c>
      <c r="N84" s="5">
        <v>622645559255</v>
      </c>
      <c r="O84" t="s">
        <v>28</v>
      </c>
      <c r="Q84">
        <v>0</v>
      </c>
      <c r="R84">
        <v>0</v>
      </c>
      <c r="S84">
        <v>0</v>
      </c>
      <c r="T84" s="11">
        <v>0</v>
      </c>
      <c r="U84" s="12">
        <v>0</v>
      </c>
      <c r="V84" s="12">
        <v>0</v>
      </c>
      <c r="W84">
        <v>0</v>
      </c>
    </row>
    <row r="85" spans="1:23">
      <c r="A85" s="5">
        <v>562374577568</v>
      </c>
      <c r="B85" t="s">
        <v>75</v>
      </c>
      <c r="E85">
        <v>1800.27</v>
      </c>
      <c r="F85">
        <v>36</v>
      </c>
      <c r="G85">
        <v>342</v>
      </c>
      <c r="H85" s="11">
        <v>0.0906432748538012</v>
      </c>
      <c r="I85" s="12">
        <v>58.0732258064516</v>
      </c>
      <c r="J85" s="12">
        <v>50.0075</v>
      </c>
      <c r="K85">
        <v>31</v>
      </c>
      <c r="N85" s="5">
        <v>562374577568</v>
      </c>
      <c r="O85" t="s">
        <v>75</v>
      </c>
      <c r="Q85">
        <v>3443.77</v>
      </c>
      <c r="R85">
        <v>68</v>
      </c>
      <c r="S85">
        <v>500</v>
      </c>
      <c r="T85" s="11">
        <v>0.11</v>
      </c>
      <c r="U85" s="12">
        <v>62.614</v>
      </c>
      <c r="V85" s="12">
        <v>50.6436764705882</v>
      </c>
      <c r="W85">
        <v>55</v>
      </c>
    </row>
    <row r="86" spans="1:23">
      <c r="A86" s="5">
        <v>538349196723</v>
      </c>
      <c r="B86" t="s">
        <v>89</v>
      </c>
      <c r="E86">
        <v>9374.79</v>
      </c>
      <c r="F86">
        <v>64</v>
      </c>
      <c r="G86">
        <v>694</v>
      </c>
      <c r="H86" s="11">
        <v>0.0749279538904899</v>
      </c>
      <c r="I86" s="12">
        <v>180.284423076923</v>
      </c>
      <c r="J86" s="12">
        <v>146.48109375</v>
      </c>
      <c r="K86">
        <v>52</v>
      </c>
      <c r="N86" s="5">
        <v>538349196723</v>
      </c>
      <c r="O86" t="s">
        <v>89</v>
      </c>
      <c r="Q86">
        <v>13534.82</v>
      </c>
      <c r="R86">
        <v>92</v>
      </c>
      <c r="S86">
        <v>750</v>
      </c>
      <c r="T86" s="11">
        <v>0.108</v>
      </c>
      <c r="U86" s="12">
        <v>167.096543209877</v>
      </c>
      <c r="V86" s="12">
        <v>147.117608695652</v>
      </c>
      <c r="W86">
        <v>81</v>
      </c>
    </row>
    <row r="87" spans="1:23">
      <c r="A87" s="5">
        <v>538312709167</v>
      </c>
      <c r="B87" t="s">
        <v>88</v>
      </c>
      <c r="E87">
        <v>30563.22</v>
      </c>
      <c r="F87">
        <v>245</v>
      </c>
      <c r="G87">
        <v>2169</v>
      </c>
      <c r="H87" s="11">
        <v>0.104195481788843</v>
      </c>
      <c r="I87" s="12">
        <v>135.235486725664</v>
      </c>
      <c r="J87" s="12">
        <v>124.747836734694</v>
      </c>
      <c r="K87">
        <v>226</v>
      </c>
      <c r="N87" s="5">
        <v>538312709167</v>
      </c>
      <c r="O87" t="s">
        <v>88</v>
      </c>
      <c r="Q87">
        <v>42017.13</v>
      </c>
      <c r="R87">
        <v>335</v>
      </c>
      <c r="S87">
        <v>2227</v>
      </c>
      <c r="T87" s="11">
        <v>0.140547822182308</v>
      </c>
      <c r="U87" s="12">
        <v>134.240031948882</v>
      </c>
      <c r="V87" s="12">
        <v>125.424268656716</v>
      </c>
      <c r="W87">
        <v>313</v>
      </c>
    </row>
    <row r="88" spans="1:23">
      <c r="A88" s="5">
        <v>538307169296</v>
      </c>
      <c r="B88" t="s">
        <v>93</v>
      </c>
      <c r="E88">
        <v>2692.12</v>
      </c>
      <c r="F88">
        <v>28</v>
      </c>
      <c r="G88">
        <v>200</v>
      </c>
      <c r="H88" s="11">
        <v>0.125</v>
      </c>
      <c r="I88" s="12">
        <v>107.6848</v>
      </c>
      <c r="J88" s="12">
        <v>96.1471428571429</v>
      </c>
      <c r="K88">
        <v>25</v>
      </c>
      <c r="N88" s="5">
        <v>538307169296</v>
      </c>
      <c r="O88" t="s">
        <v>93</v>
      </c>
      <c r="Q88">
        <v>4389.37</v>
      </c>
      <c r="R88">
        <v>46</v>
      </c>
      <c r="S88">
        <v>343</v>
      </c>
      <c r="T88" s="11">
        <v>0.12536443148688</v>
      </c>
      <c r="U88" s="12">
        <v>102.078372093023</v>
      </c>
      <c r="V88" s="12">
        <v>95.4210869565217</v>
      </c>
      <c r="W88">
        <v>43</v>
      </c>
    </row>
    <row r="89" spans="1:23">
      <c r="A89" s="5">
        <v>538192543595</v>
      </c>
      <c r="B89" t="s">
        <v>97</v>
      </c>
      <c r="E89">
        <v>500.57</v>
      </c>
      <c r="F89">
        <v>4</v>
      </c>
      <c r="G89">
        <v>258</v>
      </c>
      <c r="H89" s="11">
        <v>0.0116279069767442</v>
      </c>
      <c r="I89" s="12">
        <v>166.856666666667</v>
      </c>
      <c r="J89" s="12">
        <v>125.1425</v>
      </c>
      <c r="K89">
        <v>3</v>
      </c>
      <c r="N89" s="5">
        <v>538192543595</v>
      </c>
      <c r="O89" t="s">
        <v>97</v>
      </c>
      <c r="Q89">
        <v>901.52</v>
      </c>
      <c r="R89">
        <v>7</v>
      </c>
      <c r="S89">
        <v>532</v>
      </c>
      <c r="T89" s="11">
        <v>0.0150375939849624</v>
      </c>
      <c r="U89" s="12">
        <v>112.69</v>
      </c>
      <c r="V89" s="12">
        <v>128.788571428571</v>
      </c>
      <c r="W89">
        <v>8</v>
      </c>
    </row>
    <row r="90" spans="1:23">
      <c r="A90" s="5">
        <v>538314893621</v>
      </c>
      <c r="B90" t="s">
        <v>80</v>
      </c>
      <c r="E90">
        <v>2698.99</v>
      </c>
      <c r="F90">
        <v>36</v>
      </c>
      <c r="G90">
        <v>958</v>
      </c>
      <c r="H90" s="11">
        <v>0.034446764091858</v>
      </c>
      <c r="I90" s="12">
        <v>81.7875757575758</v>
      </c>
      <c r="J90" s="12">
        <v>74.9719444444444</v>
      </c>
      <c r="K90">
        <v>33</v>
      </c>
      <c r="N90" s="5">
        <v>538314893621</v>
      </c>
      <c r="O90" t="s">
        <v>80</v>
      </c>
      <c r="Q90">
        <v>7209.52</v>
      </c>
      <c r="R90">
        <v>96</v>
      </c>
      <c r="S90">
        <v>1017</v>
      </c>
      <c r="T90" s="11">
        <v>0.0865290068829892</v>
      </c>
      <c r="U90" s="12">
        <v>81.9263636363636</v>
      </c>
      <c r="V90" s="12">
        <v>75.0991666666667</v>
      </c>
      <c r="W90">
        <v>88</v>
      </c>
    </row>
    <row r="91" spans="5:23">
      <c r="E91">
        <v>1354621.86</v>
      </c>
      <c r="F91">
        <v>26336</v>
      </c>
      <c r="G91">
        <v>213229</v>
      </c>
      <c r="H91" s="11">
        <v>0.0905458450773581</v>
      </c>
      <c r="I91" s="12">
        <v>70.1622137048739</v>
      </c>
      <c r="J91" s="12">
        <v>51.4361277339004</v>
      </c>
      <c r="K91">
        <v>19307</v>
      </c>
      <c r="Q91">
        <v>3564324.82</v>
      </c>
      <c r="R91">
        <v>68859</v>
      </c>
      <c r="S91">
        <v>380402</v>
      </c>
      <c r="T91" s="11">
        <v>0.132501932166498</v>
      </c>
      <c r="U91" s="12">
        <v>70.7151182445838</v>
      </c>
      <c r="V91" s="12">
        <v>51.7626573142218</v>
      </c>
      <c r="W91">
        <v>50404</v>
      </c>
    </row>
  </sheetData>
  <pageMargins left="0.75" right="0.75" top="1" bottom="1" header="0.5" footer="0.5"/>
  <pageSetup paperSize="9" orientation="portrait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2.6666666666667" customWidth="1"/>
    <col min="3" max="3" width="17.5555555555556" customWidth="1"/>
    <col min="7" max="7" width="12.8888888888889"/>
    <col min="9" max="10" width="7.66666666666667" customWidth="1"/>
    <col min="11" max="11" width="14.1111111111111" customWidth="1"/>
    <col min="12" max="12" width="12.7777777777778" customWidth="1"/>
    <col min="13" max="13" width="10.6666666666667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43837.3</v>
      </c>
      <c r="D2">
        <v>5790</v>
      </c>
      <c r="E2">
        <v>12057</v>
      </c>
      <c r="F2" s="11">
        <v>0.237621298830555</v>
      </c>
      <c r="G2" s="12">
        <f t="shared" ref="G2:G7" si="0">C2/H2</f>
        <v>15.3009773123909</v>
      </c>
      <c r="H2">
        <v>2865</v>
      </c>
      <c r="K2" s="5">
        <v>43893226461</v>
      </c>
      <c r="L2" s="118" t="s">
        <v>247</v>
      </c>
      <c r="M2">
        <v>18634.78</v>
      </c>
      <c r="N2">
        <v>2083</v>
      </c>
      <c r="O2">
        <v>7548</v>
      </c>
      <c r="P2" s="11">
        <v>0.163222045574987</v>
      </c>
      <c r="Q2" s="12">
        <v>15.1256331168831</v>
      </c>
      <c r="R2" s="66">
        <v>1232</v>
      </c>
    </row>
    <row r="3" spans="1:18">
      <c r="A3" s="5">
        <v>538927350752</v>
      </c>
      <c r="B3" s="118" t="s">
        <v>72</v>
      </c>
      <c r="C3">
        <v>27973.96</v>
      </c>
      <c r="D3">
        <v>706</v>
      </c>
      <c r="E3">
        <v>3960</v>
      </c>
      <c r="F3" s="11">
        <v>0.112626262626263</v>
      </c>
      <c r="G3" s="12">
        <f t="shared" si="0"/>
        <v>62.7218834080717</v>
      </c>
      <c r="H3">
        <v>446</v>
      </c>
      <c r="K3" s="5">
        <v>538927350752</v>
      </c>
      <c r="L3" s="118" t="s">
        <v>72</v>
      </c>
      <c r="M3">
        <v>4209.99</v>
      </c>
      <c r="N3">
        <v>94</v>
      </c>
      <c r="O3">
        <v>1027</v>
      </c>
      <c r="P3" s="11">
        <v>0.0740019474196689</v>
      </c>
      <c r="Q3" s="12">
        <v>55.3946052631579</v>
      </c>
      <c r="R3" s="66">
        <v>76</v>
      </c>
    </row>
    <row r="4" spans="1:18">
      <c r="A4" s="5">
        <v>539325022308</v>
      </c>
      <c r="B4" s="118" t="s">
        <v>46</v>
      </c>
      <c r="C4">
        <v>425272.48</v>
      </c>
      <c r="D4">
        <v>7166</v>
      </c>
      <c r="E4">
        <v>20250</v>
      </c>
      <c r="F4" s="11">
        <v>0.170617283950617</v>
      </c>
      <c r="G4" s="12">
        <f t="shared" si="0"/>
        <v>123.088995658466</v>
      </c>
      <c r="H4">
        <v>3455</v>
      </c>
      <c r="I4">
        <f>C4-[7]Sheet1!$T$138</f>
        <v>425272.48</v>
      </c>
      <c r="J4" s="11">
        <f>I4/C4</f>
        <v>1</v>
      </c>
      <c r="K4" s="5">
        <v>539325022308</v>
      </c>
      <c r="L4" s="118" t="s">
        <v>46</v>
      </c>
      <c r="M4">
        <v>72729.72</v>
      </c>
      <c r="N4">
        <v>991</v>
      </c>
      <c r="O4">
        <v>9972</v>
      </c>
      <c r="P4" s="11">
        <v>0.0850381066987565</v>
      </c>
      <c r="Q4" s="12">
        <v>85.766179245283</v>
      </c>
      <c r="R4" s="66">
        <v>848</v>
      </c>
    </row>
    <row r="5" spans="1:18">
      <c r="A5" s="5">
        <v>547190677216</v>
      </c>
      <c r="B5" s="118" t="s">
        <v>363</v>
      </c>
      <c r="C5">
        <v>54440.69</v>
      </c>
      <c r="D5">
        <v>2373</v>
      </c>
      <c r="E5">
        <v>17691</v>
      </c>
      <c r="F5" s="11">
        <v>0.120852410830366</v>
      </c>
      <c r="G5" s="12">
        <f t="shared" si="0"/>
        <v>25.4633723105706</v>
      </c>
      <c r="H5">
        <v>2138</v>
      </c>
      <c r="K5" s="5">
        <v>547190677216</v>
      </c>
      <c r="L5" s="118" t="s">
        <v>363</v>
      </c>
      <c r="M5">
        <v>3248.9</v>
      </c>
      <c r="N5">
        <v>132</v>
      </c>
      <c r="O5">
        <v>497</v>
      </c>
      <c r="P5" s="11">
        <v>0.243460764587525</v>
      </c>
      <c r="Q5" s="12">
        <v>26.8504132231405</v>
      </c>
      <c r="R5" s="66">
        <v>121</v>
      </c>
    </row>
    <row r="6" spans="1:18">
      <c r="A6" s="5">
        <v>566160365748</v>
      </c>
      <c r="B6" s="118" t="s">
        <v>403</v>
      </c>
      <c r="C6">
        <v>12111.3</v>
      </c>
      <c r="D6">
        <v>541</v>
      </c>
      <c r="E6">
        <v>1964</v>
      </c>
      <c r="F6" s="11">
        <v>0.170570264765784</v>
      </c>
      <c r="G6" s="12">
        <f t="shared" si="0"/>
        <v>36.1531343283582</v>
      </c>
      <c r="H6">
        <v>335</v>
      </c>
      <c r="K6" s="5">
        <v>566160365748</v>
      </c>
      <c r="L6" s="118" t="s">
        <v>403</v>
      </c>
      <c r="M6">
        <v>6713.08</v>
      </c>
      <c r="N6">
        <v>261</v>
      </c>
      <c r="O6">
        <v>4579</v>
      </c>
      <c r="P6" s="11">
        <v>0.0471718715876829</v>
      </c>
      <c r="Q6" s="12">
        <v>31.0790740740741</v>
      </c>
      <c r="R6" s="66">
        <v>216</v>
      </c>
    </row>
    <row r="7" spans="1:18">
      <c r="A7" s="5">
        <v>568765915390</v>
      </c>
      <c r="B7" s="118" t="s">
        <v>301</v>
      </c>
      <c r="C7">
        <v>22171.68</v>
      </c>
      <c r="D7">
        <v>23197</v>
      </c>
      <c r="E7">
        <v>43226</v>
      </c>
      <c r="F7" s="11">
        <v>0.404825799287466</v>
      </c>
      <c r="G7" s="12">
        <f t="shared" si="0"/>
        <v>1.26702554431682</v>
      </c>
      <c r="H7">
        <v>17499</v>
      </c>
      <c r="K7" s="5">
        <v>568765915390</v>
      </c>
      <c r="L7" s="118" t="s">
        <v>301</v>
      </c>
      <c r="M7">
        <v>24135.91</v>
      </c>
      <c r="N7">
        <v>12598</v>
      </c>
      <c r="O7">
        <v>40324</v>
      </c>
      <c r="P7" s="11">
        <v>0.231797440730086</v>
      </c>
      <c r="Q7" s="12">
        <v>2.58220926500481</v>
      </c>
      <c r="R7" s="66">
        <v>9347</v>
      </c>
    </row>
    <row r="8" spans="1:18">
      <c r="A8" s="5">
        <v>574118879871</v>
      </c>
      <c r="B8" s="118" t="s">
        <v>542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s="5">
        <v>574118879871</v>
      </c>
      <c r="L8" s="118" t="s">
        <v>542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5">
        <v>575961933882</v>
      </c>
      <c r="B9" s="118" t="s">
        <v>383</v>
      </c>
      <c r="C9">
        <v>3142.2</v>
      </c>
      <c r="D9">
        <v>114</v>
      </c>
      <c r="E9">
        <v>790</v>
      </c>
      <c r="F9" s="11">
        <v>0.120253164556962</v>
      </c>
      <c r="G9" s="12">
        <v>33.0757894736842</v>
      </c>
      <c r="H9">
        <v>95</v>
      </c>
      <c r="K9" s="5">
        <v>575961933882</v>
      </c>
      <c r="L9" s="118" t="s">
        <v>383</v>
      </c>
      <c r="M9">
        <v>1456.3</v>
      </c>
      <c r="N9">
        <v>51</v>
      </c>
      <c r="O9">
        <v>546</v>
      </c>
      <c r="P9" s="11">
        <v>0.0860805860805861</v>
      </c>
      <c r="Q9" s="12">
        <v>30.9851063829787</v>
      </c>
      <c r="R9" s="66">
        <v>47</v>
      </c>
    </row>
    <row r="10" spans="1:18">
      <c r="A10" s="5">
        <v>585050518231</v>
      </c>
      <c r="B10" s="118" t="s">
        <v>436</v>
      </c>
      <c r="C10">
        <v>1670.87</v>
      </c>
      <c r="D10">
        <v>183</v>
      </c>
      <c r="E10">
        <v>735</v>
      </c>
      <c r="F10" s="11">
        <v>0.137414965986395</v>
      </c>
      <c r="G10" s="12">
        <v>16.5432673267327</v>
      </c>
      <c r="H10">
        <v>101</v>
      </c>
      <c r="K10" s="5">
        <v>585050518231</v>
      </c>
      <c r="L10" s="118" t="s">
        <v>436</v>
      </c>
      <c r="M10">
        <v>435.32</v>
      </c>
      <c r="N10">
        <v>44</v>
      </c>
      <c r="O10">
        <v>247</v>
      </c>
      <c r="P10" s="11">
        <v>0.101214574898785</v>
      </c>
      <c r="Q10" s="12">
        <v>17.4128</v>
      </c>
      <c r="R10" s="66">
        <v>25</v>
      </c>
    </row>
    <row r="11" spans="1:18">
      <c r="A11" s="5">
        <v>587015100676</v>
      </c>
      <c r="B11" s="118" t="s">
        <v>4</v>
      </c>
      <c r="C11">
        <v>186435.94</v>
      </c>
      <c r="D11">
        <v>4958</v>
      </c>
      <c r="E11">
        <v>24487</v>
      </c>
      <c r="F11" s="11">
        <v>0.110385102299179</v>
      </c>
      <c r="G11" s="12">
        <v>68.9737106918239</v>
      </c>
      <c r="H11">
        <v>2703</v>
      </c>
      <c r="K11" s="5">
        <v>587015100676</v>
      </c>
      <c r="L11" s="118" t="s">
        <v>4</v>
      </c>
      <c r="M11">
        <v>112983.89</v>
      </c>
      <c r="N11">
        <v>2483</v>
      </c>
      <c r="O11">
        <v>21620</v>
      </c>
      <c r="P11" s="11">
        <v>0.0875578168362627</v>
      </c>
      <c r="Q11" s="12">
        <v>59.6850977284733</v>
      </c>
      <c r="R11" s="66">
        <v>1893</v>
      </c>
    </row>
    <row r="12" spans="1:18">
      <c r="A12" s="5">
        <v>589329976605</v>
      </c>
      <c r="B12" s="118" t="s">
        <v>350</v>
      </c>
      <c r="C12">
        <v>11331.17</v>
      </c>
      <c r="D12">
        <v>1553</v>
      </c>
      <c r="E12">
        <v>3650</v>
      </c>
      <c r="F12" s="11">
        <v>0.249315068493151</v>
      </c>
      <c r="G12" s="12">
        <v>12.4518351648352</v>
      </c>
      <c r="H12">
        <v>910</v>
      </c>
      <c r="K12" s="5">
        <v>589329976605</v>
      </c>
      <c r="L12" s="118" t="s">
        <v>350</v>
      </c>
      <c r="M12">
        <v>5779.5</v>
      </c>
      <c r="N12">
        <v>796</v>
      </c>
      <c r="O12">
        <v>2413</v>
      </c>
      <c r="P12" s="11">
        <v>0.150020721094074</v>
      </c>
      <c r="Q12" s="12">
        <v>15.9654696132597</v>
      </c>
      <c r="R12" s="66">
        <v>362</v>
      </c>
    </row>
    <row r="13" spans="1:18">
      <c r="A13" s="5">
        <v>589851591771</v>
      </c>
      <c r="B13" s="118" t="s">
        <v>64</v>
      </c>
      <c r="C13">
        <v>329402.08</v>
      </c>
      <c r="D13">
        <v>8186</v>
      </c>
      <c r="E13">
        <v>24894</v>
      </c>
      <c r="F13" s="11">
        <v>0.121113521330441</v>
      </c>
      <c r="G13" s="12">
        <v>109.254421227197</v>
      </c>
      <c r="H13">
        <v>3015</v>
      </c>
      <c r="K13" s="5">
        <v>589851591771</v>
      </c>
      <c r="L13" s="118" t="s">
        <v>64</v>
      </c>
      <c r="M13">
        <v>4790.31</v>
      </c>
      <c r="N13">
        <v>108</v>
      </c>
      <c r="O13">
        <v>1034</v>
      </c>
      <c r="P13" s="11">
        <v>0.0889748549323017</v>
      </c>
      <c r="Q13" s="12">
        <v>52.0685869565217</v>
      </c>
      <c r="R13" s="66">
        <v>92</v>
      </c>
    </row>
    <row r="14" spans="1:18">
      <c r="A14" s="5">
        <v>592878213305</v>
      </c>
      <c r="B14" s="118" t="s">
        <v>353</v>
      </c>
      <c r="C14">
        <v>1319.85</v>
      </c>
      <c r="D14">
        <v>233</v>
      </c>
      <c r="E14">
        <v>1356</v>
      </c>
      <c r="F14" s="11">
        <v>0.12905604719764</v>
      </c>
      <c r="G14" s="12">
        <v>7.542</v>
      </c>
      <c r="H14">
        <v>175</v>
      </c>
      <c r="K14" s="5">
        <v>592878213305</v>
      </c>
      <c r="L14" s="118" t="s">
        <v>353</v>
      </c>
      <c r="M14">
        <v>2036.17</v>
      </c>
      <c r="N14">
        <v>401</v>
      </c>
      <c r="O14">
        <v>2748</v>
      </c>
      <c r="P14" s="11">
        <v>0.100072780203785</v>
      </c>
      <c r="Q14" s="12">
        <v>7.40425454545455</v>
      </c>
      <c r="R14" s="66">
        <v>275</v>
      </c>
    </row>
    <row r="15" spans="1:18">
      <c r="A15" s="5">
        <v>592889713507</v>
      </c>
      <c r="B15" s="118" t="s">
        <v>70</v>
      </c>
      <c r="C15">
        <v>9762.42</v>
      </c>
      <c r="D15">
        <v>278</v>
      </c>
      <c r="E15">
        <v>1186</v>
      </c>
      <c r="F15" s="11">
        <v>0.136593591905565</v>
      </c>
      <c r="G15" s="12">
        <v>60.2618518518519</v>
      </c>
      <c r="H15">
        <v>162</v>
      </c>
      <c r="K15" s="5">
        <v>592889713507</v>
      </c>
      <c r="L15" s="118" t="s">
        <v>70</v>
      </c>
      <c r="M15">
        <v>6753.1</v>
      </c>
      <c r="N15">
        <v>157</v>
      </c>
      <c r="O15">
        <v>3559</v>
      </c>
      <c r="P15" s="11">
        <v>0.0415847148075302</v>
      </c>
      <c r="Q15" s="12">
        <v>45.6290540540541</v>
      </c>
      <c r="R15" s="66">
        <v>148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57170.66</v>
      </c>
      <c r="D17">
        <f>VLOOKUP(A17,'[6]22-28透视表'!$A:$C,3,FALSE)</f>
        <v>38150</v>
      </c>
      <c r="E17">
        <v>88526</v>
      </c>
      <c r="F17" s="11">
        <f>H17/E17</f>
        <v>0.369055418747035</v>
      </c>
      <c r="G17" s="12">
        <f>C17/H17</f>
        <v>1.74989011661718</v>
      </c>
      <c r="H17">
        <f>VLOOKUP(A17,'[6]22-28透视表'!$A:$E,5,FALSE)</f>
        <v>32671</v>
      </c>
      <c r="K17" s="5">
        <v>17609936348</v>
      </c>
      <c r="L17" s="8" t="s">
        <v>344</v>
      </c>
      <c r="M17">
        <v>32711.34</v>
      </c>
      <c r="N17">
        <v>10880</v>
      </c>
      <c r="O17">
        <v>27832</v>
      </c>
      <c r="P17" s="11">
        <v>0.11026875538948</v>
      </c>
      <c r="Q17" s="12">
        <v>10.6586314760508</v>
      </c>
      <c r="R17" s="66">
        <v>3069</v>
      </c>
    </row>
    <row r="18" spans="1:18">
      <c r="A18" s="5">
        <v>17609980146</v>
      </c>
      <c r="B18" s="8" t="s">
        <v>288</v>
      </c>
      <c r="C18">
        <v>18638.88</v>
      </c>
      <c r="D18">
        <f>VLOOKUP(A18,'[6]22-28透视表'!$A:$C,3,FALSE)</f>
        <v>4169</v>
      </c>
      <c r="E18">
        <v>8608</v>
      </c>
      <c r="F18" s="11">
        <f t="shared" ref="F18:F37" si="1">H18/E18</f>
        <v>0.225487918215613</v>
      </c>
      <c r="G18" s="12">
        <f t="shared" ref="G18:G37" si="2">C18/H18</f>
        <v>9.60272024729521</v>
      </c>
      <c r="H18">
        <f>VLOOKUP(A18,'[6]22-28透视表'!$A:$E,5,FALSE)</f>
        <v>1941</v>
      </c>
      <c r="K18" s="5">
        <v>17609980146</v>
      </c>
      <c r="L18" s="8" t="s">
        <v>288</v>
      </c>
      <c r="M18">
        <v>15714.22</v>
      </c>
      <c r="N18">
        <v>3289</v>
      </c>
      <c r="O18">
        <v>9033</v>
      </c>
      <c r="P18" s="11">
        <v>0.183106387689583</v>
      </c>
      <c r="Q18" s="12">
        <v>9.50073760580411</v>
      </c>
      <c r="R18" s="66">
        <v>1654</v>
      </c>
    </row>
    <row r="19" spans="1:18">
      <c r="A19" s="5">
        <v>39829692578</v>
      </c>
      <c r="B19" s="8" t="s">
        <v>237</v>
      </c>
      <c r="C19">
        <v>32141.52</v>
      </c>
      <c r="D19">
        <f>VLOOKUP(A19,'[6]22-28透视表'!$A:$C,3,FALSE)</f>
        <v>3113</v>
      </c>
      <c r="E19">
        <v>5953</v>
      </c>
      <c r="F19" s="11">
        <f t="shared" si="1"/>
        <v>0.229632118259701</v>
      </c>
      <c r="G19" s="12">
        <f t="shared" si="2"/>
        <v>23.5124506217996</v>
      </c>
      <c r="H19">
        <f>VLOOKUP(A19,'[6]22-28透视表'!$A:$E,5,FALSE)</f>
        <v>1367</v>
      </c>
      <c r="K19" s="5">
        <v>39829692578</v>
      </c>
      <c r="L19" s="8" t="s">
        <v>237</v>
      </c>
      <c r="M19">
        <v>42709.63</v>
      </c>
      <c r="N19">
        <v>3605</v>
      </c>
      <c r="O19">
        <v>10471</v>
      </c>
      <c r="P19" s="11">
        <v>0.174004393085665</v>
      </c>
      <c r="Q19" s="12">
        <v>23.4410702524698</v>
      </c>
      <c r="R19" s="66">
        <v>1822</v>
      </c>
    </row>
    <row r="20" spans="1:18">
      <c r="A20" s="5">
        <v>523138079161</v>
      </c>
      <c r="B20" s="8" t="s">
        <v>385</v>
      </c>
      <c r="C20">
        <v>10343.53</v>
      </c>
      <c r="D20">
        <f>VLOOKUP(A20,'[6]22-28透视表'!$A:$C,3,FALSE)</f>
        <v>1613</v>
      </c>
      <c r="E20">
        <v>3981</v>
      </c>
      <c r="F20" s="11">
        <f t="shared" si="1"/>
        <v>0.186385330319015</v>
      </c>
      <c r="G20" s="12">
        <f t="shared" si="2"/>
        <v>13.9400673854447</v>
      </c>
      <c r="H20">
        <f>VLOOKUP(A20,'[6]22-28透视表'!$A:$E,5,FALSE)</f>
        <v>742</v>
      </c>
      <c r="K20" s="5">
        <v>523138079161</v>
      </c>
      <c r="L20" s="8" t="s">
        <v>385</v>
      </c>
      <c r="M20">
        <v>9828.92</v>
      </c>
      <c r="N20">
        <v>1505</v>
      </c>
      <c r="O20">
        <v>4663</v>
      </c>
      <c r="P20" s="11">
        <v>0.170276645936093</v>
      </c>
      <c r="Q20" s="12">
        <v>12.3789924433249</v>
      </c>
      <c r="R20" s="66">
        <v>794</v>
      </c>
    </row>
    <row r="21" spans="1:18">
      <c r="A21" s="5">
        <v>524754970729</v>
      </c>
      <c r="B21" s="8" t="s">
        <v>74</v>
      </c>
      <c r="C21">
        <v>16924.94</v>
      </c>
      <c r="D21">
        <f>VLOOKUP(A21,'[6]22-28透视表'!$A:$C,3,FALSE)</f>
        <v>506</v>
      </c>
      <c r="E21">
        <v>4221</v>
      </c>
      <c r="F21" s="11">
        <f t="shared" si="1"/>
        <v>0.0665719023927979</v>
      </c>
      <c r="G21" s="12">
        <f t="shared" si="2"/>
        <v>60.231103202847</v>
      </c>
      <c r="H21">
        <f>VLOOKUP(A21,'[6]22-28透视表'!$A:$E,5,FALSE)</f>
        <v>281</v>
      </c>
      <c r="K21" s="5">
        <v>524754970729</v>
      </c>
      <c r="L21" s="8" t="s">
        <v>74</v>
      </c>
      <c r="M21">
        <v>10144.53</v>
      </c>
      <c r="N21">
        <v>267</v>
      </c>
      <c r="O21">
        <v>3172</v>
      </c>
      <c r="P21" s="11">
        <v>0.0611601513240857</v>
      </c>
      <c r="Q21" s="12">
        <v>52.2913917525773</v>
      </c>
      <c r="R21" s="66">
        <v>194</v>
      </c>
    </row>
    <row r="22" spans="1:18">
      <c r="A22" s="5">
        <v>527733589105</v>
      </c>
      <c r="B22" s="8" t="s">
        <v>231</v>
      </c>
      <c r="C22">
        <v>121647.96</v>
      </c>
      <c r="D22">
        <f>VLOOKUP(A22,'[6]22-28透视表'!$A:$C,3,FALSE)</f>
        <v>10657</v>
      </c>
      <c r="E22">
        <v>12007</v>
      </c>
      <c r="F22" s="11">
        <f t="shared" si="1"/>
        <v>0.314733072374448</v>
      </c>
      <c r="G22" s="12">
        <f t="shared" si="2"/>
        <v>32.1905160095263</v>
      </c>
      <c r="H22">
        <f>VLOOKUP(A22,'[6]22-28透视表'!$A:$E,5,FALSE)</f>
        <v>3779</v>
      </c>
      <c r="K22" s="5">
        <v>527733589105</v>
      </c>
      <c r="L22" s="8" t="s">
        <v>231</v>
      </c>
      <c r="M22">
        <v>319221.84</v>
      </c>
      <c r="N22">
        <v>22348</v>
      </c>
      <c r="O22">
        <v>49251</v>
      </c>
      <c r="P22" s="11">
        <v>0.238269273720331</v>
      </c>
      <c r="Q22" s="12">
        <v>27.2025428206221</v>
      </c>
      <c r="R22" s="66">
        <v>11735</v>
      </c>
    </row>
    <row r="23" spans="1:18">
      <c r="A23" s="5">
        <v>555904462655</v>
      </c>
      <c r="B23" s="8" t="s">
        <v>276</v>
      </c>
      <c r="C23">
        <v>31519.3</v>
      </c>
      <c r="D23">
        <f>VLOOKUP(A23,'[6]22-28透视表'!$A:$C,3,FALSE)</f>
        <v>2412</v>
      </c>
      <c r="E23">
        <v>4677</v>
      </c>
      <c r="F23" s="11">
        <f t="shared" si="1"/>
        <v>0.241180243745991</v>
      </c>
      <c r="G23" s="12">
        <f t="shared" si="2"/>
        <v>27.9426418439716</v>
      </c>
      <c r="H23">
        <f>VLOOKUP(A23,'[6]22-28透视表'!$A:$E,5,FALSE)</f>
        <v>1128</v>
      </c>
      <c r="K23" s="5">
        <v>555904462655</v>
      </c>
      <c r="L23" s="8" t="s">
        <v>276</v>
      </c>
      <c r="M23">
        <v>152239.04</v>
      </c>
      <c r="N23">
        <v>10614</v>
      </c>
      <c r="O23">
        <v>49015</v>
      </c>
      <c r="P23" s="11">
        <v>0.131225135162705</v>
      </c>
      <c r="Q23" s="12">
        <v>23.6690049751244</v>
      </c>
      <c r="R23" s="66">
        <v>6432</v>
      </c>
    </row>
    <row r="24" spans="1:18">
      <c r="A24" s="5">
        <v>562674596108</v>
      </c>
      <c r="B24" s="8" t="s">
        <v>17</v>
      </c>
      <c r="C24">
        <v>76966.59</v>
      </c>
      <c r="D24">
        <f>VLOOKUP(A24,'[6]22-28透视表'!$A:$C,3,FALSE)</f>
        <v>2555</v>
      </c>
      <c r="E24">
        <v>7909</v>
      </c>
      <c r="F24" s="11">
        <f t="shared" si="1"/>
        <v>0.149070678973322</v>
      </c>
      <c r="G24" s="12">
        <f t="shared" si="2"/>
        <v>65.2812468193384</v>
      </c>
      <c r="H24">
        <f>VLOOKUP(A24,'[6]22-28透视表'!$A:$E,5,FALSE)</f>
        <v>1179</v>
      </c>
      <c r="K24" s="5">
        <v>562674596108</v>
      </c>
      <c r="L24" s="8" t="s">
        <v>17</v>
      </c>
      <c r="M24">
        <v>33952.69</v>
      </c>
      <c r="N24">
        <v>928</v>
      </c>
      <c r="O24">
        <v>5597</v>
      </c>
      <c r="P24" s="11">
        <v>0.120600321600858</v>
      </c>
      <c r="Q24" s="12">
        <v>50.3002814814815</v>
      </c>
      <c r="R24" s="66">
        <v>675</v>
      </c>
    </row>
    <row r="25" spans="1:18">
      <c r="A25" s="5">
        <v>573035985548</v>
      </c>
      <c r="B25" s="8" t="s">
        <v>77</v>
      </c>
      <c r="C25">
        <v>191071.99</v>
      </c>
      <c r="D25">
        <f>VLOOKUP(A25,'[6]22-28透视表'!$A:$C,3,FALSE)</f>
        <v>5016</v>
      </c>
      <c r="E25">
        <v>14131</v>
      </c>
      <c r="F25" s="11">
        <f t="shared" si="1"/>
        <v>0.207557851532093</v>
      </c>
      <c r="G25" s="12">
        <f t="shared" si="2"/>
        <v>65.1455813160586</v>
      </c>
      <c r="H25">
        <f>VLOOKUP(A25,'[6]22-28透视表'!$A:$E,5,FALSE)</f>
        <v>2933</v>
      </c>
      <c r="K25" s="5">
        <v>573035985548</v>
      </c>
      <c r="L25" s="8" t="s">
        <v>77</v>
      </c>
      <c r="M25">
        <v>831691.72</v>
      </c>
      <c r="N25">
        <v>23128</v>
      </c>
      <c r="O25">
        <v>62847</v>
      </c>
      <c r="P25" s="11">
        <v>0.243989371012141</v>
      </c>
      <c r="Q25" s="12">
        <v>54.2384061562541</v>
      </c>
      <c r="R25" s="66">
        <v>15334</v>
      </c>
    </row>
    <row r="26" spans="1:18">
      <c r="A26" s="5">
        <v>574736366653</v>
      </c>
      <c r="B26" s="8" t="s">
        <v>544</v>
      </c>
      <c r="C26">
        <v>31791.29</v>
      </c>
      <c r="D26">
        <f>VLOOKUP(A26,'[6]22-28透视表'!$A:$C,3,FALSE)</f>
        <v>1278</v>
      </c>
      <c r="E26">
        <v>2252</v>
      </c>
      <c r="F26" s="11">
        <f t="shared" si="1"/>
        <v>0.299289520426288</v>
      </c>
      <c r="G26" s="12">
        <f t="shared" si="2"/>
        <v>47.1680860534125</v>
      </c>
      <c r="H26">
        <f>VLOOKUP(A26,'[6]22-28透视表'!$A:$E,5,FALSE)</f>
        <v>674</v>
      </c>
      <c r="K26" s="5">
        <v>574736366653</v>
      </c>
      <c r="L26" s="8" t="s">
        <v>544</v>
      </c>
      <c r="M26">
        <v>7675.13</v>
      </c>
      <c r="N26">
        <v>276</v>
      </c>
      <c r="O26">
        <v>2064</v>
      </c>
      <c r="P26" s="11">
        <v>0.0973837209302326</v>
      </c>
      <c r="Q26" s="12">
        <v>38.1847263681592</v>
      </c>
      <c r="R26" s="66">
        <v>201</v>
      </c>
    </row>
    <row r="27" spans="1:18">
      <c r="A27" s="5">
        <v>574838039203</v>
      </c>
      <c r="B27" s="8" t="s">
        <v>441</v>
      </c>
      <c r="C27">
        <v>3657.27</v>
      </c>
      <c r="D27">
        <f>VLOOKUP(A27,'[6]22-28透视表'!$A:$C,3,FALSE)</f>
        <v>163</v>
      </c>
      <c r="E27">
        <v>515</v>
      </c>
      <c r="F27" s="11">
        <f t="shared" si="1"/>
        <v>0.174757281553398</v>
      </c>
      <c r="G27" s="12">
        <f t="shared" si="2"/>
        <v>40.6363333333333</v>
      </c>
      <c r="H27">
        <f>VLOOKUP(A27,'[6]22-28透视表'!$A:$E,5,FALSE)</f>
        <v>90</v>
      </c>
      <c r="K27" s="5">
        <v>574838039203</v>
      </c>
      <c r="L27" s="8" t="s">
        <v>441</v>
      </c>
      <c r="M27">
        <v>180.6</v>
      </c>
      <c r="N27">
        <v>7</v>
      </c>
      <c r="O27">
        <v>34</v>
      </c>
      <c r="P27" s="11">
        <v>0.117647058823529</v>
      </c>
      <c r="Q27" s="12">
        <v>45.15</v>
      </c>
      <c r="R27" s="66">
        <v>4</v>
      </c>
    </row>
    <row r="28" spans="1:18">
      <c r="A28" s="5">
        <v>581521081842</v>
      </c>
      <c r="B28" s="8" t="s">
        <v>221</v>
      </c>
      <c r="C28">
        <v>63575.33</v>
      </c>
      <c r="D28">
        <f>VLOOKUP(A28,'[6]22-28透视表'!$A:$C,3,FALSE)</f>
        <v>2598</v>
      </c>
      <c r="E28">
        <v>7746</v>
      </c>
      <c r="F28" s="11">
        <f t="shared" si="1"/>
        <v>0.185386005680351</v>
      </c>
      <c r="G28" s="12">
        <f t="shared" si="2"/>
        <v>44.2725139275766</v>
      </c>
      <c r="H28">
        <f>VLOOKUP(A28,'[6]22-28透视表'!$A:$E,5,FALSE)</f>
        <v>1436</v>
      </c>
      <c r="K28" s="5">
        <v>581521081842</v>
      </c>
      <c r="L28" s="8" t="s">
        <v>221</v>
      </c>
      <c r="M28">
        <v>60677.67</v>
      </c>
      <c r="N28">
        <v>2258</v>
      </c>
      <c r="O28">
        <v>9987</v>
      </c>
      <c r="P28" s="11">
        <v>0.169520376489436</v>
      </c>
      <c r="Q28" s="12">
        <v>35.8403248670998</v>
      </c>
      <c r="R28" s="66">
        <v>1693</v>
      </c>
    </row>
    <row r="29" spans="1:18">
      <c r="A29" s="5">
        <v>592501952315</v>
      </c>
      <c r="B29" s="8" t="s">
        <v>305</v>
      </c>
      <c r="C29">
        <v>17810.34</v>
      </c>
      <c r="D29">
        <f>VLOOKUP(A29,'[6]22-28透视表'!$A:$C,3,FALSE)</f>
        <v>1681</v>
      </c>
      <c r="E29">
        <v>4789</v>
      </c>
      <c r="F29" s="11">
        <f t="shared" si="1"/>
        <v>0.21236166214241</v>
      </c>
      <c r="G29" s="12">
        <f t="shared" si="2"/>
        <v>17.5126253687316</v>
      </c>
      <c r="H29">
        <f>VLOOKUP(A29,'[6]22-28透视表'!$A:$E,5,FALSE)</f>
        <v>1017</v>
      </c>
      <c r="K29" s="5">
        <v>592501952315</v>
      </c>
      <c r="L29" s="8" t="s">
        <v>305</v>
      </c>
      <c r="M29">
        <v>56130.69</v>
      </c>
      <c r="N29">
        <v>5767</v>
      </c>
      <c r="O29">
        <v>18497</v>
      </c>
      <c r="P29" s="11">
        <v>0.173001027193599</v>
      </c>
      <c r="Q29" s="12">
        <v>17.540840625</v>
      </c>
      <c r="R29" s="66">
        <v>3200</v>
      </c>
    </row>
    <row r="30" spans="1:18">
      <c r="A30" s="5">
        <v>592505020153</v>
      </c>
      <c r="B30" s="8" t="s">
        <v>314</v>
      </c>
      <c r="C30">
        <v>43998.03</v>
      </c>
      <c r="D30">
        <f>VLOOKUP(A30,'[6]22-28透视表'!$A:$C,3,FALSE)</f>
        <v>5704</v>
      </c>
      <c r="E30">
        <v>10203</v>
      </c>
      <c r="F30" s="11">
        <f t="shared" si="1"/>
        <v>0.30393021660296</v>
      </c>
      <c r="G30" s="12">
        <f t="shared" si="2"/>
        <v>14.1883360206385</v>
      </c>
      <c r="H30">
        <f>VLOOKUP(A30,'[6]22-28透视表'!$A:$E,5,FALSE)</f>
        <v>3101</v>
      </c>
      <c r="K30" s="5">
        <v>592505020153</v>
      </c>
      <c r="L30" s="8" t="s">
        <v>314</v>
      </c>
      <c r="M30">
        <v>20637.36</v>
      </c>
      <c r="N30">
        <v>2539</v>
      </c>
      <c r="O30">
        <v>14693</v>
      </c>
      <c r="P30" s="11">
        <v>0.0857551214864221</v>
      </c>
      <c r="Q30" s="12">
        <v>16.3788571428571</v>
      </c>
      <c r="R30" s="66">
        <v>1260</v>
      </c>
    </row>
    <row r="31" spans="1:18">
      <c r="A31" s="5">
        <v>592722485900</v>
      </c>
      <c r="B31" s="8" t="s">
        <v>338</v>
      </c>
      <c r="C31">
        <v>18999.82</v>
      </c>
      <c r="D31">
        <f>VLOOKUP(A31,'[6]22-28透视表'!$A:$C,3,FALSE)</f>
        <v>2111</v>
      </c>
      <c r="E31">
        <v>4796</v>
      </c>
      <c r="F31" s="11">
        <f t="shared" si="1"/>
        <v>0.261676396997498</v>
      </c>
      <c r="G31" s="12">
        <f t="shared" si="2"/>
        <v>15.1392988047809</v>
      </c>
      <c r="H31">
        <f>VLOOKUP(A31,'[6]22-28透视表'!$A:$E,5,FALSE)</f>
        <v>1255</v>
      </c>
      <c r="K31" s="5">
        <v>592722485900</v>
      </c>
      <c r="L31" s="8" t="s">
        <v>338</v>
      </c>
      <c r="M31">
        <v>35751.26</v>
      </c>
      <c r="N31">
        <v>3759</v>
      </c>
      <c r="O31">
        <v>21403</v>
      </c>
      <c r="P31" s="11">
        <v>0.123907863383638</v>
      </c>
      <c r="Q31" s="12">
        <v>13.4808672699849</v>
      </c>
      <c r="R31" s="66">
        <v>2652</v>
      </c>
    </row>
    <row r="32" spans="1:18">
      <c r="A32" s="5">
        <v>596986065929</v>
      </c>
      <c r="B32" s="8" t="s">
        <v>19</v>
      </c>
      <c r="C32">
        <v>22695.65</v>
      </c>
      <c r="D32">
        <f>VLOOKUP(A32,'[6]22-28透视表'!$A:$C,3,FALSE)</f>
        <v>740</v>
      </c>
      <c r="E32">
        <v>3370</v>
      </c>
      <c r="F32" s="11">
        <f t="shared" si="1"/>
        <v>0.134718100890208</v>
      </c>
      <c r="G32" s="12">
        <f t="shared" si="2"/>
        <v>49.9904185022026</v>
      </c>
      <c r="H32">
        <f>VLOOKUP(A32,'[6]22-28透视表'!$A:$E,5,FALSE)</f>
        <v>454</v>
      </c>
      <c r="K32" s="5">
        <v>596986065929</v>
      </c>
      <c r="L32" s="8" t="s">
        <v>19</v>
      </c>
      <c r="M32">
        <v>94272.17</v>
      </c>
      <c r="N32">
        <v>2690</v>
      </c>
      <c r="O32">
        <v>15015</v>
      </c>
      <c r="P32" s="11">
        <v>0.134465534465534</v>
      </c>
      <c r="Q32" s="12">
        <v>46.6925061911838</v>
      </c>
      <c r="R32" s="66">
        <v>2019</v>
      </c>
    </row>
    <row r="33" spans="1:18">
      <c r="A33" s="5">
        <v>611461391391</v>
      </c>
      <c r="B33" s="8" t="s">
        <v>545</v>
      </c>
      <c r="C33">
        <v>6923.69</v>
      </c>
      <c r="D33">
        <f>VLOOKUP(A33,'[6]22-28透视表'!$A:$C,3,FALSE)</f>
        <v>263</v>
      </c>
      <c r="E33">
        <v>1652</v>
      </c>
      <c r="F33" s="11">
        <f t="shared" si="1"/>
        <v>0.0786924939467312</v>
      </c>
      <c r="G33" s="12">
        <f t="shared" si="2"/>
        <v>53.2591538461538</v>
      </c>
      <c r="H33">
        <f>VLOOKUP(A33,'[6]22-28透视表'!$A:$E,5,FALSE)</f>
        <v>130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5">
        <v>627410507881</v>
      </c>
      <c r="B34" s="8" t="s">
        <v>546</v>
      </c>
      <c r="C34">
        <v>2349.52</v>
      </c>
      <c r="D34">
        <f>VLOOKUP(A34,'[6]22-28透视表'!$A:$C,3,FALSE)</f>
        <v>319</v>
      </c>
      <c r="E34">
        <v>700</v>
      </c>
      <c r="F34" s="11">
        <f t="shared" si="1"/>
        <v>0.172857142857143</v>
      </c>
      <c r="G34" s="12">
        <f t="shared" si="2"/>
        <v>19.417520661157</v>
      </c>
      <c r="H34">
        <f>VLOOKUP(A34,'[6]22-28透视表'!$A:$E,5,FALSE)</f>
        <v>121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s="5">
        <v>627413079207</v>
      </c>
      <c r="B35" s="8" t="s">
        <v>547</v>
      </c>
      <c r="C35">
        <v>47534.12</v>
      </c>
      <c r="D35">
        <f>VLOOKUP(A35,'[6]22-28透视表'!$A:$C,3,FALSE)</f>
        <v>1904</v>
      </c>
      <c r="E35">
        <v>5522</v>
      </c>
      <c r="F35" s="11">
        <f t="shared" si="1"/>
        <v>0.181455994204998</v>
      </c>
      <c r="G35" s="12">
        <f t="shared" si="2"/>
        <v>47.4392415169661</v>
      </c>
      <c r="H35">
        <f>VLOOKUP(A35,'[6]22-28透视表'!$A:$E,5,FALSE)</f>
        <v>1002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s="5">
        <v>569909827792</v>
      </c>
      <c r="B36" s="118" t="s">
        <v>62</v>
      </c>
      <c r="C36">
        <v>36468.51</v>
      </c>
      <c r="D36">
        <f>VLOOKUP(A36,'[6]22-28透视表'!$A:$C,3,FALSE)</f>
        <v>1214</v>
      </c>
      <c r="E36">
        <v>3745</v>
      </c>
      <c r="F36" s="11">
        <f t="shared" si="1"/>
        <v>0.119893190921228</v>
      </c>
      <c r="G36" s="12">
        <f t="shared" si="2"/>
        <v>81.2216258351893</v>
      </c>
      <c r="H36">
        <f>VLOOKUP(A36,'[6]22-28透视表'!$A:$E,5,FALSE)</f>
        <v>449</v>
      </c>
      <c r="K36" s="5">
        <v>569909827792</v>
      </c>
      <c r="L36" s="118" t="s">
        <v>62</v>
      </c>
      <c r="M36">
        <v>15822.11</v>
      </c>
      <c r="N36">
        <v>295</v>
      </c>
      <c r="O36">
        <v>2504</v>
      </c>
      <c r="P36" s="11">
        <v>0.073482428115016</v>
      </c>
      <c r="Q36" s="12">
        <v>85.9897282608696</v>
      </c>
      <c r="R36" s="66">
        <v>184</v>
      </c>
    </row>
    <row r="37" spans="1:18">
      <c r="A37" s="5">
        <v>570361375952</v>
      </c>
      <c r="B37" s="118" t="s">
        <v>342</v>
      </c>
      <c r="C37">
        <v>2313.72</v>
      </c>
      <c r="D37">
        <f>VLOOKUP(A37,'[6]22-28透视表'!$A:$C,3,FALSE)</f>
        <v>62</v>
      </c>
      <c r="E37">
        <v>462</v>
      </c>
      <c r="F37" s="11">
        <f t="shared" si="1"/>
        <v>0.0692640692640693</v>
      </c>
      <c r="G37" s="12">
        <f t="shared" si="2"/>
        <v>72.30375</v>
      </c>
      <c r="H37">
        <f>VLOOKUP(A37,'[6]22-28透视表'!$A:$E,5,FALSE)</f>
        <v>32</v>
      </c>
      <c r="K37" s="5">
        <v>570361375952</v>
      </c>
      <c r="L37" s="118" t="s">
        <v>342</v>
      </c>
      <c r="M37">
        <v>11767.37</v>
      </c>
      <c r="N37">
        <v>271</v>
      </c>
      <c r="O37">
        <v>2029</v>
      </c>
      <c r="P37" s="11">
        <v>0.094627895515032</v>
      </c>
      <c r="Q37" s="12">
        <v>61.2883854166667</v>
      </c>
      <c r="R37" s="66">
        <v>192</v>
      </c>
    </row>
  </sheetData>
  <pageMargins left="0.75" right="0.75" top="1" bottom="1" header="0.5" footer="0.5"/>
  <pageSetup paperSize="9" orientation="portrait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77"/>
  <sheetViews>
    <sheetView topLeftCell="J1" workbookViewId="0">
      <selection activeCell="X2" sqref="X2:Z28"/>
    </sheetView>
  </sheetViews>
  <sheetFormatPr defaultColWidth="8.88888888888889" defaultRowHeight="14.4"/>
  <cols>
    <col min="1" max="1" width="14" customWidth="1"/>
    <col min="2" max="2" width="9.66666666666667" customWidth="1"/>
    <col min="3" max="3" width="14.8888888888889" customWidth="1"/>
    <col min="4" max="4" width="12.8888888888889"/>
    <col min="7" max="8" width="10.3333333333333" customWidth="1"/>
    <col min="11" max="11" width="13.2222222222222" customWidth="1"/>
    <col min="13" max="13" width="10.5555555555556" customWidth="1"/>
    <col min="14" max="14" width="11.7777777777778"/>
    <col min="17" max="18" width="12.8888888888889"/>
    <col min="21" max="21" width="15.4444444444444" customWidth="1"/>
    <col min="22" max="22" width="23" customWidth="1"/>
    <col min="23" max="23" width="11.7777777777778"/>
    <col min="24" max="27" width="12.8888888888889"/>
  </cols>
  <sheetData>
    <row r="1" ht="15.6" spans="1:28">
      <c r="A1" t="s">
        <v>610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K1" s="9" t="s">
        <v>553</v>
      </c>
      <c r="L1" s="116" t="s">
        <v>611</v>
      </c>
      <c r="N1" s="9" t="s">
        <v>1</v>
      </c>
      <c r="O1" s="9" t="s">
        <v>2</v>
      </c>
      <c r="P1" s="9" t="s">
        <v>3</v>
      </c>
      <c r="Q1" s="9" t="s">
        <v>516</v>
      </c>
      <c r="R1" s="9" t="s">
        <v>517</v>
      </c>
      <c r="S1" s="9" t="s">
        <v>518</v>
      </c>
      <c r="T1" s="9"/>
      <c r="U1" s="9" t="s">
        <v>553</v>
      </c>
      <c r="V1" t="s">
        <v>612</v>
      </c>
      <c r="W1" s="9" t="s">
        <v>1</v>
      </c>
      <c r="X1" s="9" t="s">
        <v>2</v>
      </c>
      <c r="Y1" s="9" t="s">
        <v>3</v>
      </c>
      <c r="Z1" s="9" t="s">
        <v>516</v>
      </c>
      <c r="AA1" s="9" t="s">
        <v>517</v>
      </c>
      <c r="AB1" s="9" t="s">
        <v>518</v>
      </c>
    </row>
    <row r="2" ht="15.6" spans="1:28">
      <c r="A2" s="115">
        <v>537752882633</v>
      </c>
      <c r="B2" t="s">
        <v>34</v>
      </c>
      <c r="D2" s="67">
        <v>771360.16</v>
      </c>
      <c r="E2" s="67">
        <v>14534</v>
      </c>
      <c r="F2" s="67">
        <v>55112</v>
      </c>
      <c r="G2" s="95">
        <v>0.173192771084337</v>
      </c>
      <c r="H2" s="96">
        <v>80.813007857517</v>
      </c>
      <c r="I2" s="67">
        <v>9545</v>
      </c>
      <c r="K2" s="115">
        <v>574308070162</v>
      </c>
      <c r="L2" s="117" t="s">
        <v>38</v>
      </c>
      <c r="N2">
        <v>280956.96</v>
      </c>
      <c r="O2">
        <v>7114</v>
      </c>
      <c r="P2">
        <v>24670</v>
      </c>
      <c r="Q2" s="95">
        <v>0.162095359591772</v>
      </c>
      <c r="R2" s="96">
        <v>72.7684095753402</v>
      </c>
      <c r="S2">
        <f>VLOOKUP(K2,'[8]23-25透视表'!$A:$E,5,FALSE)</f>
        <v>3815</v>
      </c>
      <c r="U2" s="115">
        <v>537752882633</v>
      </c>
      <c r="V2" s="117" t="s">
        <v>34</v>
      </c>
      <c r="W2">
        <v>484370.98</v>
      </c>
      <c r="X2">
        <v>9869</v>
      </c>
      <c r="Y2">
        <v>32386</v>
      </c>
      <c r="AB2">
        <v>5198</v>
      </c>
    </row>
    <row r="3" ht="15.6" spans="4:28">
      <c r="D3">
        <v>618406.83</v>
      </c>
      <c r="E3">
        <v>15480</v>
      </c>
      <c r="F3">
        <v>68439</v>
      </c>
      <c r="I3">
        <v>8180</v>
      </c>
      <c r="K3" s="115">
        <v>587516703876</v>
      </c>
      <c r="L3" s="117" t="s">
        <v>40</v>
      </c>
      <c r="N3">
        <v>337449.87</v>
      </c>
      <c r="O3">
        <v>8366</v>
      </c>
      <c r="P3">
        <v>43769</v>
      </c>
      <c r="Q3" s="95">
        <v>0.10225349210321</v>
      </c>
      <c r="R3" s="96">
        <v>77.0084770404491</v>
      </c>
      <c r="S3">
        <f>VLOOKUP(K3,'[8]23-25透视表'!$A:$E,5,FALSE)</f>
        <v>4365</v>
      </c>
      <c r="W3" s="67"/>
      <c r="X3" s="67"/>
      <c r="Y3" s="67"/>
      <c r="Z3" s="95"/>
      <c r="AA3" s="96"/>
      <c r="AB3" s="67"/>
    </row>
    <row r="4" spans="4:27">
      <c r="D4">
        <v>484370.98</v>
      </c>
      <c r="E4">
        <v>9869</v>
      </c>
      <c r="F4">
        <v>32386</v>
      </c>
      <c r="G4" s="95"/>
      <c r="H4" s="96"/>
      <c r="I4">
        <v>5198</v>
      </c>
      <c r="N4">
        <f t="shared" ref="N4:P4" si="0">SUM(N2:N3)</f>
        <v>618406.83</v>
      </c>
      <c r="O4">
        <f t="shared" si="0"/>
        <v>15480</v>
      </c>
      <c r="P4">
        <f t="shared" si="0"/>
        <v>68439</v>
      </c>
      <c r="S4">
        <f>SUM(S2:S3)</f>
        <v>8180</v>
      </c>
      <c r="Z4" s="11"/>
      <c r="AA4" s="12"/>
    </row>
    <row r="5" spans="4:9">
      <c r="D5">
        <v>822888.6</v>
      </c>
      <c r="E5">
        <v>13336</v>
      </c>
      <c r="F5">
        <v>69352</v>
      </c>
      <c r="G5" s="95"/>
      <c r="H5" s="96"/>
      <c r="I5">
        <v>9216</v>
      </c>
    </row>
    <row r="6" spans="4:9">
      <c r="D6">
        <v>5834012.23</v>
      </c>
      <c r="E6">
        <v>105501</v>
      </c>
      <c r="F6">
        <v>387237</v>
      </c>
      <c r="I6">
        <v>56737</v>
      </c>
    </row>
    <row r="7" spans="4:9">
      <c r="D7">
        <f t="shared" ref="D7:F7" si="1">SUM(D3:D6)</f>
        <v>7759678.64</v>
      </c>
      <c r="E7">
        <f t="shared" si="1"/>
        <v>144186</v>
      </c>
      <c r="F7">
        <f t="shared" si="1"/>
        <v>557414</v>
      </c>
      <c r="G7" s="11">
        <f>I7/F7</f>
        <v>0.142319712099086</v>
      </c>
      <c r="H7" s="96">
        <f>D7/I7</f>
        <v>97.813952175064</v>
      </c>
      <c r="I7">
        <f>SUM(I3:I6)</f>
        <v>79331</v>
      </c>
    </row>
    <row r="10" spans="1:28">
      <c r="A10" t="s">
        <v>613</v>
      </c>
      <c r="D10" s="9" t="s">
        <v>1</v>
      </c>
      <c r="E10" s="9" t="s">
        <v>2</v>
      </c>
      <c r="F10" s="9" t="s">
        <v>3</v>
      </c>
      <c r="G10" s="9" t="s">
        <v>516</v>
      </c>
      <c r="H10" s="9" t="s">
        <v>517</v>
      </c>
      <c r="I10" s="9" t="s">
        <v>518</v>
      </c>
      <c r="K10" s="9" t="s">
        <v>553</v>
      </c>
      <c r="L10" t="s">
        <v>614</v>
      </c>
      <c r="N10" s="9" t="s">
        <v>1</v>
      </c>
      <c r="O10" s="9" t="s">
        <v>2</v>
      </c>
      <c r="P10" s="9" t="s">
        <v>3</v>
      </c>
      <c r="Q10" s="9" t="s">
        <v>516</v>
      </c>
      <c r="R10" s="9" t="s">
        <v>517</v>
      </c>
      <c r="S10" s="9" t="s">
        <v>518</v>
      </c>
      <c r="T10" s="9"/>
      <c r="V10" t="s">
        <v>615</v>
      </c>
      <c r="W10" s="9" t="s">
        <v>1</v>
      </c>
      <c r="X10" s="9" t="s">
        <v>2</v>
      </c>
      <c r="Y10" s="9" t="s">
        <v>3</v>
      </c>
      <c r="Z10" s="9" t="s">
        <v>516</v>
      </c>
      <c r="AA10" s="9" t="s">
        <v>517</v>
      </c>
      <c r="AB10" s="9" t="s">
        <v>518</v>
      </c>
    </row>
    <row r="11" spans="1:28">
      <c r="A11" s="10">
        <v>42759737847</v>
      </c>
      <c r="B11" t="s">
        <v>39</v>
      </c>
      <c r="D11">
        <v>36898.53</v>
      </c>
      <c r="E11">
        <v>595</v>
      </c>
      <c r="F11">
        <v>3946</v>
      </c>
      <c r="I11">
        <v>429</v>
      </c>
      <c r="K11" s="10">
        <v>42759737847</v>
      </c>
      <c r="L11" t="s">
        <v>39</v>
      </c>
      <c r="N11">
        <v>49112.02</v>
      </c>
      <c r="O11">
        <v>796</v>
      </c>
      <c r="P11">
        <v>5176</v>
      </c>
      <c r="Q11" s="11">
        <v>0.102825745682889</v>
      </c>
      <c r="R11" s="12">
        <v>89.0710687022901</v>
      </c>
      <c r="S11">
        <v>538</v>
      </c>
      <c r="U11" s="10">
        <v>41141176393</v>
      </c>
      <c r="V11" t="s">
        <v>35</v>
      </c>
      <c r="W11">
        <v>256566.62</v>
      </c>
      <c r="X11">
        <v>5361</v>
      </c>
      <c r="Y11">
        <v>16286</v>
      </c>
      <c r="Z11">
        <v>0.191145769372467</v>
      </c>
      <c r="AA11">
        <v>82.4178027626084</v>
      </c>
      <c r="AB11">
        <v>3113</v>
      </c>
    </row>
    <row r="12" spans="1:28">
      <c r="A12" s="10">
        <v>521804256985</v>
      </c>
      <c r="B12" t="s">
        <v>43</v>
      </c>
      <c r="D12">
        <v>5781.73</v>
      </c>
      <c r="E12">
        <v>114</v>
      </c>
      <c r="F12">
        <v>1122</v>
      </c>
      <c r="I12">
        <v>70</v>
      </c>
      <c r="K12" s="5">
        <v>521804256985</v>
      </c>
      <c r="L12" t="s">
        <v>43</v>
      </c>
      <c r="N12">
        <v>5227.63</v>
      </c>
      <c r="O12">
        <v>104</v>
      </c>
      <c r="P12">
        <v>1691</v>
      </c>
      <c r="Q12" s="11">
        <v>0.0427413411938099</v>
      </c>
      <c r="R12" s="12">
        <v>80.516724137931</v>
      </c>
      <c r="S12">
        <v>62</v>
      </c>
      <c r="U12" s="10">
        <v>39290708556</v>
      </c>
      <c r="V12" t="s">
        <v>37</v>
      </c>
      <c r="W12">
        <v>151696.53</v>
      </c>
      <c r="X12">
        <v>2398</v>
      </c>
      <c r="Y12">
        <v>8530</v>
      </c>
      <c r="Z12">
        <v>0.148065650644783</v>
      </c>
      <c r="AA12">
        <v>120.10809976247</v>
      </c>
      <c r="AB12">
        <v>1263</v>
      </c>
    </row>
    <row r="13" spans="1:28">
      <c r="A13" s="10">
        <v>569909827792</v>
      </c>
      <c r="B13" t="s">
        <v>62</v>
      </c>
      <c r="D13">
        <v>10169.16</v>
      </c>
      <c r="E13">
        <v>331</v>
      </c>
      <c r="F13">
        <v>1019</v>
      </c>
      <c r="I13">
        <v>146</v>
      </c>
      <c r="K13" s="5">
        <v>569909827792</v>
      </c>
      <c r="L13" t="s">
        <v>62</v>
      </c>
      <c r="N13">
        <v>10795.67</v>
      </c>
      <c r="O13">
        <v>328</v>
      </c>
      <c r="P13">
        <v>1637</v>
      </c>
      <c r="Q13" s="11">
        <v>0.112712490761271</v>
      </c>
      <c r="R13" s="12">
        <v>72.2529180327869</v>
      </c>
      <c r="S13">
        <v>146</v>
      </c>
      <c r="U13" s="10">
        <v>554877274741</v>
      </c>
      <c r="V13" t="s">
        <v>6</v>
      </c>
      <c r="W13">
        <v>72940.08</v>
      </c>
      <c r="X13">
        <v>1525</v>
      </c>
      <c r="Y13">
        <v>6498</v>
      </c>
      <c r="Z13" s="11">
        <v>0.119113573407202</v>
      </c>
      <c r="AA13" s="12">
        <v>94.2378294573643</v>
      </c>
      <c r="AB13">
        <v>774</v>
      </c>
    </row>
    <row r="14" spans="1:28">
      <c r="A14" s="10">
        <v>563834177641</v>
      </c>
      <c r="B14" t="s">
        <v>56</v>
      </c>
      <c r="D14">
        <v>25950.46</v>
      </c>
      <c r="E14">
        <v>170</v>
      </c>
      <c r="F14">
        <v>894</v>
      </c>
      <c r="I14">
        <v>116</v>
      </c>
      <c r="K14" s="5">
        <v>563834177641</v>
      </c>
      <c r="L14" t="s">
        <v>56</v>
      </c>
      <c r="N14">
        <v>50718.96</v>
      </c>
      <c r="O14">
        <v>331</v>
      </c>
      <c r="P14">
        <v>1619</v>
      </c>
      <c r="Q14" s="11">
        <v>0.149093599704033</v>
      </c>
      <c r="R14" s="12">
        <v>207.274838709677</v>
      </c>
      <c r="S14">
        <v>237</v>
      </c>
      <c r="U14" s="10">
        <v>587015100676</v>
      </c>
      <c r="V14" t="s">
        <v>4</v>
      </c>
      <c r="W14">
        <v>42049.51</v>
      </c>
      <c r="X14">
        <v>1064</v>
      </c>
      <c r="Y14">
        <v>3816</v>
      </c>
      <c r="AB14">
        <v>609</v>
      </c>
    </row>
    <row r="15" spans="1:28">
      <c r="A15" s="10">
        <v>564135111481</v>
      </c>
      <c r="B15" t="s">
        <v>58</v>
      </c>
      <c r="D15">
        <v>18702.31</v>
      </c>
      <c r="E15">
        <v>158</v>
      </c>
      <c r="F15">
        <v>319</v>
      </c>
      <c r="I15">
        <v>91</v>
      </c>
      <c r="K15" s="5">
        <v>564135111481</v>
      </c>
      <c r="L15" t="s">
        <v>58</v>
      </c>
      <c r="N15">
        <v>28062</v>
      </c>
      <c r="O15">
        <v>232</v>
      </c>
      <c r="P15">
        <v>506</v>
      </c>
      <c r="Q15" s="11">
        <v>0.244705882352941</v>
      </c>
      <c r="R15" s="12">
        <v>220.153028846154</v>
      </c>
      <c r="S15">
        <v>121</v>
      </c>
      <c r="U15" s="10">
        <v>598898432532</v>
      </c>
      <c r="V15" t="s">
        <v>41</v>
      </c>
      <c r="W15">
        <v>145589.99</v>
      </c>
      <c r="X15">
        <v>2178</v>
      </c>
      <c r="Y15">
        <v>11171</v>
      </c>
      <c r="AB15">
        <v>1005</v>
      </c>
    </row>
    <row r="16" spans="1:28">
      <c r="A16" s="10">
        <v>559686121121</v>
      </c>
      <c r="B16" t="s">
        <v>76</v>
      </c>
      <c r="D16">
        <v>13680.31</v>
      </c>
      <c r="E16">
        <v>115</v>
      </c>
      <c r="F16">
        <v>614</v>
      </c>
      <c r="I16">
        <v>78</v>
      </c>
      <c r="K16" s="5">
        <v>559686121121</v>
      </c>
      <c r="L16" t="s">
        <v>76</v>
      </c>
      <c r="N16">
        <v>22986.46</v>
      </c>
      <c r="O16">
        <v>192</v>
      </c>
      <c r="P16">
        <v>934</v>
      </c>
      <c r="Q16" s="11">
        <v>0.139281129653402</v>
      </c>
      <c r="R16" s="12">
        <v>172.021198156682</v>
      </c>
      <c r="S16">
        <v>136</v>
      </c>
      <c r="U16" s="10">
        <v>555055329886</v>
      </c>
      <c r="V16" t="s">
        <v>42</v>
      </c>
      <c r="W16">
        <v>14439.01</v>
      </c>
      <c r="X16">
        <v>300</v>
      </c>
      <c r="Y16">
        <v>1690</v>
      </c>
      <c r="AB16">
        <v>185</v>
      </c>
    </row>
    <row r="17" spans="1:28">
      <c r="A17" s="10">
        <v>555332266949</v>
      </c>
      <c r="B17" t="s">
        <v>47</v>
      </c>
      <c r="D17">
        <v>16139.13</v>
      </c>
      <c r="E17">
        <v>318</v>
      </c>
      <c r="F17">
        <v>2032</v>
      </c>
      <c r="I17">
        <v>207</v>
      </c>
      <c r="K17" s="5">
        <v>555332266949</v>
      </c>
      <c r="L17" t="s">
        <v>47</v>
      </c>
      <c r="N17">
        <v>20156.55</v>
      </c>
      <c r="O17">
        <v>390</v>
      </c>
      <c r="P17">
        <v>3195</v>
      </c>
      <c r="Q17" s="11">
        <v>0.0862823061630219</v>
      </c>
      <c r="R17" s="12">
        <v>78.0098156682028</v>
      </c>
      <c r="S17">
        <v>261</v>
      </c>
      <c r="U17" s="10">
        <v>539854510916</v>
      </c>
      <c r="V17" t="s">
        <v>44</v>
      </c>
      <c r="W17">
        <v>33346.19</v>
      </c>
      <c r="X17">
        <v>724</v>
      </c>
      <c r="Y17">
        <v>1836</v>
      </c>
      <c r="AB17">
        <v>346</v>
      </c>
    </row>
    <row r="18" spans="1:28">
      <c r="A18" s="10">
        <v>593225443577</v>
      </c>
      <c r="B18" t="s">
        <v>48</v>
      </c>
      <c r="D18">
        <v>11012.62</v>
      </c>
      <c r="E18">
        <v>188</v>
      </c>
      <c r="F18">
        <v>2713</v>
      </c>
      <c r="I18">
        <v>97</v>
      </c>
      <c r="K18" s="5">
        <v>593225443577</v>
      </c>
      <c r="L18" t="s">
        <v>48</v>
      </c>
      <c r="N18">
        <v>168201.26</v>
      </c>
      <c r="O18">
        <v>2710</v>
      </c>
      <c r="P18">
        <v>6510</v>
      </c>
      <c r="Q18" s="11">
        <v>0.154189681513691</v>
      </c>
      <c r="R18" s="12">
        <v>132.407050304878</v>
      </c>
      <c r="S18">
        <v>1254</v>
      </c>
      <c r="U18" s="10">
        <v>564587383224</v>
      </c>
      <c r="V18" t="s">
        <v>33</v>
      </c>
      <c r="W18">
        <v>183080.07</v>
      </c>
      <c r="X18">
        <v>3668</v>
      </c>
      <c r="Y18">
        <v>10481</v>
      </c>
      <c r="AB18">
        <v>2006</v>
      </c>
    </row>
    <row r="19" spans="1:28">
      <c r="A19" s="10">
        <v>526145930115</v>
      </c>
      <c r="B19" t="s">
        <v>51</v>
      </c>
      <c r="D19">
        <v>4653.71</v>
      </c>
      <c r="E19">
        <v>67</v>
      </c>
      <c r="F19">
        <v>659</v>
      </c>
      <c r="I19">
        <v>51</v>
      </c>
      <c r="K19" s="5">
        <v>526145930115</v>
      </c>
      <c r="L19" t="s">
        <v>51</v>
      </c>
      <c r="N19">
        <v>9176.61</v>
      </c>
      <c r="O19">
        <v>137</v>
      </c>
      <c r="P19">
        <v>986</v>
      </c>
      <c r="Q19" s="11">
        <v>0.0898805782526713</v>
      </c>
      <c r="R19" s="12">
        <v>100.564895104895</v>
      </c>
      <c r="S19">
        <v>85</v>
      </c>
      <c r="U19" s="10">
        <v>520538406051</v>
      </c>
      <c r="V19" t="s">
        <v>25</v>
      </c>
      <c r="W19">
        <v>163804.66</v>
      </c>
      <c r="X19">
        <v>2399</v>
      </c>
      <c r="Y19">
        <v>6032</v>
      </c>
      <c r="AB19">
        <v>930</v>
      </c>
    </row>
    <row r="20" spans="1:28">
      <c r="A20" s="10">
        <v>535688693680</v>
      </c>
      <c r="B20" t="s">
        <v>52</v>
      </c>
      <c r="D20">
        <v>10694.65</v>
      </c>
      <c r="E20">
        <v>149</v>
      </c>
      <c r="F20">
        <v>938</v>
      </c>
      <c r="I20">
        <v>114</v>
      </c>
      <c r="K20" s="5">
        <v>535688693680</v>
      </c>
      <c r="L20" t="s">
        <v>52</v>
      </c>
      <c r="N20">
        <v>28243.83</v>
      </c>
      <c r="O20">
        <v>393</v>
      </c>
      <c r="P20">
        <v>2131</v>
      </c>
      <c r="Q20" s="11">
        <v>0.114453891432309</v>
      </c>
      <c r="R20" s="12">
        <v>112.949942857143</v>
      </c>
      <c r="S20">
        <v>240</v>
      </c>
      <c r="U20" s="10">
        <v>42759737847</v>
      </c>
      <c r="V20" t="s">
        <v>39</v>
      </c>
      <c r="W20">
        <v>17370.02</v>
      </c>
      <c r="X20">
        <v>286</v>
      </c>
      <c r="Y20">
        <v>1644</v>
      </c>
      <c r="AB20">
        <v>182</v>
      </c>
    </row>
    <row r="21" spans="1:28">
      <c r="A21" s="10">
        <v>563835009431</v>
      </c>
      <c r="B21" t="s">
        <v>53</v>
      </c>
      <c r="D21">
        <v>12725.35</v>
      </c>
      <c r="E21">
        <v>171</v>
      </c>
      <c r="F21">
        <v>1194</v>
      </c>
      <c r="I21">
        <v>136</v>
      </c>
      <c r="K21" s="5">
        <v>563835009431</v>
      </c>
      <c r="L21" t="s">
        <v>53</v>
      </c>
      <c r="N21">
        <v>22278.31</v>
      </c>
      <c r="O21">
        <v>304</v>
      </c>
      <c r="P21">
        <v>1696</v>
      </c>
      <c r="Q21" s="11">
        <v>0.118017018128006</v>
      </c>
      <c r="R21" s="12">
        <v>103.384796238245</v>
      </c>
      <c r="S21">
        <v>211</v>
      </c>
      <c r="U21" s="10">
        <v>40611478319</v>
      </c>
      <c r="V21" t="s">
        <v>45</v>
      </c>
      <c r="W21">
        <v>60685.97</v>
      </c>
      <c r="X21">
        <v>786</v>
      </c>
      <c r="Y21">
        <v>4453</v>
      </c>
      <c r="AB21">
        <v>280</v>
      </c>
    </row>
    <row r="22" spans="1:28">
      <c r="A22" s="10">
        <v>592049049728</v>
      </c>
      <c r="B22" t="s">
        <v>54</v>
      </c>
      <c r="D22">
        <v>7810.71</v>
      </c>
      <c r="E22">
        <v>163</v>
      </c>
      <c r="F22">
        <v>811</v>
      </c>
      <c r="I22">
        <v>118</v>
      </c>
      <c r="K22" s="5">
        <v>592049049728</v>
      </c>
      <c r="L22" t="s">
        <v>54</v>
      </c>
      <c r="N22">
        <v>10768.22</v>
      </c>
      <c r="O22">
        <v>229</v>
      </c>
      <c r="P22">
        <v>1052</v>
      </c>
      <c r="Q22" s="11">
        <v>0.14003294892916</v>
      </c>
      <c r="R22" s="12">
        <v>72.0138823529412</v>
      </c>
      <c r="S22">
        <v>146</v>
      </c>
      <c r="U22" s="10">
        <v>521804256985</v>
      </c>
      <c r="V22" t="s">
        <v>43</v>
      </c>
      <c r="W22">
        <v>1438.73</v>
      </c>
      <c r="X22">
        <v>29</v>
      </c>
      <c r="Y22">
        <v>550</v>
      </c>
      <c r="AB22">
        <v>15</v>
      </c>
    </row>
    <row r="23" spans="1:28">
      <c r="A23" s="10">
        <v>527990951359</v>
      </c>
      <c r="B23" t="s">
        <v>55</v>
      </c>
      <c r="D23">
        <v>5945.48</v>
      </c>
      <c r="E23">
        <v>109</v>
      </c>
      <c r="F23">
        <v>348</v>
      </c>
      <c r="I23">
        <v>59</v>
      </c>
      <c r="K23" s="5">
        <v>527990951359</v>
      </c>
      <c r="L23" t="s">
        <v>55</v>
      </c>
      <c r="N23">
        <v>8818.44</v>
      </c>
      <c r="O23">
        <v>158</v>
      </c>
      <c r="P23">
        <v>604</v>
      </c>
      <c r="Q23" s="11">
        <v>0.160788381742739</v>
      </c>
      <c r="R23" s="12">
        <v>101.432258064516</v>
      </c>
      <c r="S23">
        <v>80</v>
      </c>
      <c r="U23" s="10">
        <v>569909827792</v>
      </c>
      <c r="V23" t="s">
        <v>62</v>
      </c>
      <c r="W23">
        <v>3858.99</v>
      </c>
      <c r="X23">
        <v>114</v>
      </c>
      <c r="Y23">
        <v>500</v>
      </c>
      <c r="AB23">
        <v>47</v>
      </c>
    </row>
    <row r="24" spans="1:28">
      <c r="A24" s="10">
        <v>599279018544</v>
      </c>
      <c r="B24" t="s">
        <v>60</v>
      </c>
      <c r="D24">
        <v>3267.54</v>
      </c>
      <c r="E24">
        <v>91</v>
      </c>
      <c r="F24">
        <v>1023</v>
      </c>
      <c r="I24">
        <v>64</v>
      </c>
      <c r="K24" s="5">
        <v>599279018544</v>
      </c>
      <c r="L24" t="s">
        <v>60</v>
      </c>
      <c r="N24">
        <v>3711.39</v>
      </c>
      <c r="O24">
        <v>112</v>
      </c>
      <c r="P24">
        <v>1474</v>
      </c>
      <c r="Q24" s="11">
        <v>0.0516377649325626</v>
      </c>
      <c r="R24" s="12">
        <v>50.2090298507463</v>
      </c>
      <c r="S24">
        <v>67</v>
      </c>
      <c r="U24" s="10">
        <v>563834177641</v>
      </c>
      <c r="V24" t="s">
        <v>56</v>
      </c>
      <c r="W24">
        <v>17433.46</v>
      </c>
      <c r="X24">
        <v>113</v>
      </c>
      <c r="Y24">
        <v>534</v>
      </c>
      <c r="AB24">
        <v>78</v>
      </c>
    </row>
    <row r="25" spans="1:28">
      <c r="A25" s="10">
        <v>613513119392</v>
      </c>
      <c r="B25" t="s">
        <v>61</v>
      </c>
      <c r="D25">
        <v>30280.56</v>
      </c>
      <c r="E25">
        <v>561</v>
      </c>
      <c r="F25">
        <v>3537</v>
      </c>
      <c r="I25">
        <v>263</v>
      </c>
      <c r="K25" s="5">
        <v>613513119392</v>
      </c>
      <c r="L25" t="s">
        <v>61</v>
      </c>
      <c r="N25">
        <v>93317.36</v>
      </c>
      <c r="O25">
        <v>1806</v>
      </c>
      <c r="P25">
        <v>7800</v>
      </c>
      <c r="Q25" s="11">
        <v>0.0956475956475956</v>
      </c>
      <c r="R25" s="12">
        <v>127.945339449541</v>
      </c>
      <c r="S25">
        <v>700</v>
      </c>
      <c r="U25" s="10">
        <v>564135111481</v>
      </c>
      <c r="V25" t="s">
        <v>58</v>
      </c>
      <c r="W25">
        <v>8926.77</v>
      </c>
      <c r="X25">
        <v>74</v>
      </c>
      <c r="Y25">
        <v>162</v>
      </c>
      <c r="AB25">
        <v>35</v>
      </c>
    </row>
    <row r="26" spans="1:28">
      <c r="A26" s="10">
        <v>538927350752</v>
      </c>
      <c r="B26" t="s">
        <v>72</v>
      </c>
      <c r="D26">
        <v>5720.28</v>
      </c>
      <c r="E26">
        <v>137</v>
      </c>
      <c r="F26">
        <v>959</v>
      </c>
      <c r="I26">
        <v>95</v>
      </c>
      <c r="K26" s="5">
        <v>538927350752</v>
      </c>
      <c r="L26" t="s">
        <v>72</v>
      </c>
      <c r="N26">
        <v>25998.69</v>
      </c>
      <c r="O26">
        <v>532</v>
      </c>
      <c r="P26">
        <v>1997</v>
      </c>
      <c r="Q26" s="11">
        <v>0.0994152046783626</v>
      </c>
      <c r="R26" s="12">
        <v>106.092254901961</v>
      </c>
      <c r="S26">
        <v>212</v>
      </c>
      <c r="U26" s="10">
        <v>555332266949</v>
      </c>
      <c r="V26" t="s">
        <v>47</v>
      </c>
      <c r="W26">
        <v>6887.56</v>
      </c>
      <c r="X26">
        <v>135</v>
      </c>
      <c r="Y26">
        <v>1161</v>
      </c>
      <c r="AB26">
        <v>84</v>
      </c>
    </row>
    <row r="27" spans="1:28">
      <c r="A27" s="10">
        <v>599148365406</v>
      </c>
      <c r="B27" t="s">
        <v>73</v>
      </c>
      <c r="D27">
        <v>8679.12</v>
      </c>
      <c r="E27">
        <v>194</v>
      </c>
      <c r="F27">
        <v>1074</v>
      </c>
      <c r="I27">
        <v>145</v>
      </c>
      <c r="K27" s="5">
        <v>599148365406</v>
      </c>
      <c r="L27" t="s">
        <v>73</v>
      </c>
      <c r="N27">
        <v>10252.01</v>
      </c>
      <c r="O27">
        <v>234</v>
      </c>
      <c r="P27">
        <v>1457</v>
      </c>
      <c r="Q27" s="11">
        <v>0.123897707231041</v>
      </c>
      <c r="R27" s="12">
        <v>65.9885053380783</v>
      </c>
      <c r="S27">
        <v>159</v>
      </c>
      <c r="U27" s="10">
        <v>593225443577</v>
      </c>
      <c r="V27" t="s">
        <v>48</v>
      </c>
      <c r="W27">
        <v>163007.96</v>
      </c>
      <c r="X27">
        <v>2618</v>
      </c>
      <c r="Y27">
        <v>4701</v>
      </c>
      <c r="AB27">
        <v>1193</v>
      </c>
    </row>
    <row r="28" spans="1:28">
      <c r="A28" s="10">
        <v>524754970729</v>
      </c>
      <c r="B28" t="s">
        <v>74</v>
      </c>
      <c r="D28">
        <v>5597.15</v>
      </c>
      <c r="E28">
        <v>157</v>
      </c>
      <c r="F28">
        <v>1077</v>
      </c>
      <c r="I28">
        <v>93</v>
      </c>
      <c r="K28" s="5">
        <v>524754970729</v>
      </c>
      <c r="L28" t="s">
        <v>74</v>
      </c>
      <c r="N28">
        <v>6056.89</v>
      </c>
      <c r="O28">
        <v>171</v>
      </c>
      <c r="P28">
        <v>1185</v>
      </c>
      <c r="Q28" s="11">
        <v>0.0905531081742535</v>
      </c>
      <c r="R28" s="12">
        <v>61.8888648648649</v>
      </c>
      <c r="S28">
        <v>103</v>
      </c>
      <c r="U28" s="10">
        <v>528778018743</v>
      </c>
      <c r="V28" t="s">
        <v>49</v>
      </c>
      <c r="W28">
        <v>20599.41</v>
      </c>
      <c r="X28">
        <v>404</v>
      </c>
      <c r="Y28">
        <v>1658</v>
      </c>
      <c r="AB28">
        <v>241</v>
      </c>
    </row>
    <row r="29" spans="1:28">
      <c r="A29" s="10">
        <v>621584076904</v>
      </c>
      <c r="B29" t="s">
        <v>105</v>
      </c>
      <c r="D29">
        <v>10377.84</v>
      </c>
      <c r="E29">
        <v>204</v>
      </c>
      <c r="F29">
        <v>3393</v>
      </c>
      <c r="I29">
        <v>137</v>
      </c>
      <c r="K29" s="5">
        <v>621584076904</v>
      </c>
      <c r="L29" t="s">
        <v>105</v>
      </c>
      <c r="N29">
        <v>13902.06</v>
      </c>
      <c r="O29">
        <v>275</v>
      </c>
      <c r="P29">
        <v>4483</v>
      </c>
      <c r="Q29" s="11">
        <v>0.0374562112638103</v>
      </c>
      <c r="R29" s="12">
        <v>83.4722302158273</v>
      </c>
      <c r="S29">
        <v>169</v>
      </c>
      <c r="U29" s="10">
        <v>526145930115</v>
      </c>
      <c r="V29" t="s">
        <v>51</v>
      </c>
      <c r="W29">
        <v>3813.22</v>
      </c>
      <c r="X29">
        <v>58</v>
      </c>
      <c r="Y29">
        <v>352</v>
      </c>
      <c r="AB29">
        <v>35</v>
      </c>
    </row>
    <row r="30" spans="1:28">
      <c r="A30" s="10">
        <v>624636128578</v>
      </c>
      <c r="B30" t="s">
        <v>106</v>
      </c>
      <c r="D30">
        <v>1361.4</v>
      </c>
      <c r="E30">
        <v>31</v>
      </c>
      <c r="F30">
        <v>156</v>
      </c>
      <c r="I30">
        <v>18</v>
      </c>
      <c r="K30" s="5">
        <v>624636128578</v>
      </c>
      <c r="L30" t="s">
        <v>106</v>
      </c>
      <c r="N30">
        <v>1798.8</v>
      </c>
      <c r="O30">
        <v>47</v>
      </c>
      <c r="P30">
        <v>207</v>
      </c>
      <c r="Q30" s="11">
        <v>0.0932944606413994</v>
      </c>
      <c r="R30" s="12">
        <v>82.9165625</v>
      </c>
      <c r="S30">
        <v>20</v>
      </c>
      <c r="U30" s="10">
        <v>535688693680</v>
      </c>
      <c r="V30" t="s">
        <v>52</v>
      </c>
      <c r="W30">
        <v>13984.82</v>
      </c>
      <c r="X30">
        <v>193</v>
      </c>
      <c r="Y30">
        <v>969</v>
      </c>
      <c r="AB30">
        <v>113</v>
      </c>
    </row>
    <row r="31" spans="1:28">
      <c r="A31" s="10">
        <v>596986065929</v>
      </c>
      <c r="B31" t="s">
        <v>19</v>
      </c>
      <c r="D31">
        <v>8763.84</v>
      </c>
      <c r="E31">
        <v>255</v>
      </c>
      <c r="F31">
        <v>1220</v>
      </c>
      <c r="I31">
        <v>166</v>
      </c>
      <c r="K31" s="5">
        <v>596986065929</v>
      </c>
      <c r="L31" t="s">
        <v>19</v>
      </c>
      <c r="N31">
        <v>14235.96</v>
      </c>
      <c r="O31">
        <v>419</v>
      </c>
      <c r="P31">
        <v>1979</v>
      </c>
      <c r="Q31" s="11">
        <v>0.141891891891892</v>
      </c>
      <c r="R31" s="12">
        <v>51.0757142857143</v>
      </c>
      <c r="S31">
        <v>276</v>
      </c>
      <c r="U31" s="10">
        <v>592049049728</v>
      </c>
      <c r="V31" t="s">
        <v>54</v>
      </c>
      <c r="W31">
        <v>3753.56</v>
      </c>
      <c r="X31">
        <v>81</v>
      </c>
      <c r="Y31">
        <v>348</v>
      </c>
      <c r="AB31">
        <v>51</v>
      </c>
    </row>
    <row r="32" spans="1:28">
      <c r="A32" s="10">
        <v>592889713507</v>
      </c>
      <c r="B32" t="s">
        <v>70</v>
      </c>
      <c r="D32">
        <v>3017.21</v>
      </c>
      <c r="E32">
        <v>79</v>
      </c>
      <c r="F32">
        <v>378</v>
      </c>
      <c r="I32">
        <v>53</v>
      </c>
      <c r="K32" s="5">
        <v>592889713507</v>
      </c>
      <c r="L32" t="s">
        <v>70</v>
      </c>
      <c r="N32">
        <v>3529.91</v>
      </c>
      <c r="O32">
        <v>96</v>
      </c>
      <c r="P32">
        <v>541</v>
      </c>
      <c r="Q32" s="11">
        <v>0.111353711790393</v>
      </c>
      <c r="R32" s="12">
        <v>63.4844117647059</v>
      </c>
      <c r="S32">
        <v>52</v>
      </c>
      <c r="U32" s="10">
        <v>527990951359</v>
      </c>
      <c r="V32" t="s">
        <v>55</v>
      </c>
      <c r="W32">
        <v>2107.81</v>
      </c>
      <c r="X32">
        <v>38</v>
      </c>
      <c r="Y32">
        <v>185</v>
      </c>
      <c r="AB32">
        <v>21</v>
      </c>
    </row>
    <row r="33" spans="1:28">
      <c r="A33" s="10">
        <v>628767299363</v>
      </c>
      <c r="B33" t="s">
        <v>523</v>
      </c>
      <c r="D33">
        <v>206.55</v>
      </c>
      <c r="E33">
        <v>4</v>
      </c>
      <c r="F33">
        <v>87</v>
      </c>
      <c r="I33">
        <v>4</v>
      </c>
      <c r="K33" s="5">
        <v>628767299363</v>
      </c>
      <c r="L33" t="s">
        <v>523</v>
      </c>
      <c r="N33">
        <v>34527.79</v>
      </c>
      <c r="O33">
        <v>699</v>
      </c>
      <c r="P33">
        <v>1372</v>
      </c>
      <c r="Q33" s="11">
        <v>0.261672095548317</v>
      </c>
      <c r="R33" s="12">
        <v>77.2432157676349</v>
      </c>
      <c r="S33">
        <v>438</v>
      </c>
      <c r="U33" s="10">
        <v>599279018544</v>
      </c>
      <c r="V33" t="s">
        <v>60</v>
      </c>
      <c r="W33">
        <v>1263.11</v>
      </c>
      <c r="X33">
        <v>38</v>
      </c>
      <c r="Y33">
        <v>526</v>
      </c>
      <c r="AB33">
        <v>26</v>
      </c>
    </row>
    <row r="34" spans="1:28">
      <c r="A34" s="10">
        <v>577184412748</v>
      </c>
      <c r="B34" t="s">
        <v>11</v>
      </c>
      <c r="D34">
        <v>10915.39</v>
      </c>
      <c r="E34">
        <v>317</v>
      </c>
      <c r="F34">
        <v>3060</v>
      </c>
      <c r="I34">
        <v>210</v>
      </c>
      <c r="K34" s="5">
        <v>577184412748</v>
      </c>
      <c r="L34" t="s">
        <v>11</v>
      </c>
      <c r="N34">
        <v>54494.09</v>
      </c>
      <c r="O34">
        <v>1612</v>
      </c>
      <c r="P34">
        <v>7511</v>
      </c>
      <c r="Q34" s="11">
        <v>0.137719298245614</v>
      </c>
      <c r="R34" s="12">
        <v>53.4675732484076</v>
      </c>
      <c r="S34">
        <v>1015</v>
      </c>
      <c r="U34" s="10">
        <v>613513119392</v>
      </c>
      <c r="V34" t="s">
        <v>61</v>
      </c>
      <c r="W34">
        <v>18047.53</v>
      </c>
      <c r="X34">
        <v>345</v>
      </c>
      <c r="Y34">
        <v>2254</v>
      </c>
      <c r="AB34">
        <v>155</v>
      </c>
    </row>
    <row r="35" spans="1:28">
      <c r="A35" s="10">
        <v>574520036128</v>
      </c>
      <c r="B35" t="s">
        <v>91</v>
      </c>
      <c r="D35">
        <v>25291.58</v>
      </c>
      <c r="E35">
        <v>677</v>
      </c>
      <c r="F35">
        <v>2603</v>
      </c>
      <c r="I35">
        <v>433</v>
      </c>
      <c r="K35" s="5">
        <v>574520036128</v>
      </c>
      <c r="L35" t="s">
        <v>91</v>
      </c>
      <c r="N35">
        <v>64410.28</v>
      </c>
      <c r="O35">
        <v>1719</v>
      </c>
      <c r="P35">
        <v>5204</v>
      </c>
      <c r="Q35" s="11">
        <v>0.187180112113088</v>
      </c>
      <c r="R35" s="12">
        <v>63.105625</v>
      </c>
      <c r="S35">
        <v>982</v>
      </c>
      <c r="U35" s="10">
        <v>538927350752</v>
      </c>
      <c r="V35" t="s">
        <v>72</v>
      </c>
      <c r="W35">
        <v>8527.18</v>
      </c>
      <c r="X35">
        <v>176</v>
      </c>
      <c r="Y35">
        <v>745</v>
      </c>
      <c r="AB35">
        <v>85</v>
      </c>
    </row>
    <row r="36" spans="1:28">
      <c r="A36" s="10">
        <v>528047181291</v>
      </c>
      <c r="B36" t="s">
        <v>82</v>
      </c>
      <c r="D36">
        <v>770.92</v>
      </c>
      <c r="E36">
        <v>18</v>
      </c>
      <c r="F36">
        <v>202</v>
      </c>
      <c r="I36">
        <v>15</v>
      </c>
      <c r="K36" s="5">
        <v>544053639760</v>
      </c>
      <c r="L36" t="s">
        <v>20</v>
      </c>
      <c r="N36">
        <v>15111.67</v>
      </c>
      <c r="O36">
        <v>368</v>
      </c>
      <c r="P36">
        <v>3385</v>
      </c>
      <c r="Q36" s="11">
        <v>0.0495679854479309</v>
      </c>
      <c r="R36" s="12">
        <v>96.1433486238532</v>
      </c>
      <c r="S36">
        <v>148</v>
      </c>
      <c r="U36" s="10">
        <v>599148365406</v>
      </c>
      <c r="V36" t="s">
        <v>73</v>
      </c>
      <c r="W36">
        <v>3484.13</v>
      </c>
      <c r="X36">
        <v>81</v>
      </c>
      <c r="Y36">
        <v>512</v>
      </c>
      <c r="AB36">
        <v>56</v>
      </c>
    </row>
    <row r="37" spans="1:28">
      <c r="A37" s="10">
        <v>601890751194</v>
      </c>
      <c r="B37" t="s">
        <v>67</v>
      </c>
      <c r="D37">
        <v>640.63</v>
      </c>
      <c r="E37">
        <v>17</v>
      </c>
      <c r="F37">
        <v>205</v>
      </c>
      <c r="I37">
        <v>13</v>
      </c>
      <c r="K37" s="5">
        <v>528047181291</v>
      </c>
      <c r="L37" t="s">
        <v>82</v>
      </c>
      <c r="N37">
        <v>1177.16</v>
      </c>
      <c r="O37">
        <v>29</v>
      </c>
      <c r="P37">
        <v>239</v>
      </c>
      <c r="Q37" s="11">
        <v>0.0845410628019324</v>
      </c>
      <c r="R37" s="12">
        <v>60.4734285714286</v>
      </c>
      <c r="S37">
        <v>16</v>
      </c>
      <c r="U37" s="10">
        <v>524754970729</v>
      </c>
      <c r="V37" t="s">
        <v>74</v>
      </c>
      <c r="W37">
        <v>1858.71</v>
      </c>
      <c r="X37">
        <v>54</v>
      </c>
      <c r="Y37">
        <v>374</v>
      </c>
      <c r="AB37">
        <v>30</v>
      </c>
    </row>
    <row r="38" spans="1:28">
      <c r="A38" s="10">
        <v>604021319220</v>
      </c>
      <c r="B38" t="s">
        <v>13</v>
      </c>
      <c r="D38">
        <v>2511.94</v>
      </c>
      <c r="E38">
        <v>43</v>
      </c>
      <c r="F38">
        <v>321</v>
      </c>
      <c r="I38">
        <v>33</v>
      </c>
      <c r="K38" s="5">
        <v>601890751194</v>
      </c>
      <c r="L38" t="s">
        <v>67</v>
      </c>
      <c r="N38">
        <v>407.37</v>
      </c>
      <c r="O38">
        <v>11</v>
      </c>
      <c r="P38">
        <v>51</v>
      </c>
      <c r="Q38" s="11">
        <v>0.0990990990990991</v>
      </c>
      <c r="R38" s="12">
        <v>64.5954545454545</v>
      </c>
      <c r="S38">
        <v>7</v>
      </c>
      <c r="U38" s="10">
        <v>621584076904</v>
      </c>
      <c r="V38" t="s">
        <v>105</v>
      </c>
      <c r="W38">
        <v>4018.01</v>
      </c>
      <c r="X38">
        <v>80</v>
      </c>
      <c r="Y38">
        <v>1614</v>
      </c>
      <c r="AB38">
        <v>52</v>
      </c>
    </row>
    <row r="39" spans="1:28">
      <c r="A39" s="10">
        <v>538263950177</v>
      </c>
      <c r="B39" t="s">
        <v>104</v>
      </c>
      <c r="D39">
        <v>86361.54</v>
      </c>
      <c r="E39">
        <v>630</v>
      </c>
      <c r="F39">
        <v>3464</v>
      </c>
      <c r="I39">
        <v>568</v>
      </c>
      <c r="K39" s="5">
        <v>604021319220</v>
      </c>
      <c r="L39" t="s">
        <v>13</v>
      </c>
      <c r="N39">
        <v>4492.17</v>
      </c>
      <c r="O39">
        <v>76</v>
      </c>
      <c r="P39">
        <v>543</v>
      </c>
      <c r="Q39" s="11">
        <v>0.121699196326062</v>
      </c>
      <c r="R39" s="12">
        <v>85.7577358490566</v>
      </c>
      <c r="S39">
        <v>60</v>
      </c>
      <c r="U39" s="10">
        <v>562674596108</v>
      </c>
      <c r="V39" t="s">
        <v>17</v>
      </c>
      <c r="W39">
        <v>10167.23</v>
      </c>
      <c r="X39">
        <v>344</v>
      </c>
      <c r="Y39">
        <v>736</v>
      </c>
      <c r="AB39">
        <v>152</v>
      </c>
    </row>
    <row r="40" spans="1:28">
      <c r="A40" s="10">
        <v>541918489832</v>
      </c>
      <c r="B40" t="s">
        <v>102</v>
      </c>
      <c r="D40">
        <v>14472.97</v>
      </c>
      <c r="E40">
        <v>393</v>
      </c>
      <c r="F40">
        <v>952</v>
      </c>
      <c r="I40">
        <v>241</v>
      </c>
      <c r="K40" s="5">
        <v>538263950177</v>
      </c>
      <c r="L40" t="s">
        <v>104</v>
      </c>
      <c r="N40">
        <v>125526.5</v>
      </c>
      <c r="O40">
        <v>912</v>
      </c>
      <c r="P40">
        <v>5582</v>
      </c>
      <c r="Q40" s="11">
        <v>0.14495680466734</v>
      </c>
      <c r="R40" s="12">
        <v>154.675982972136</v>
      </c>
      <c r="S40">
        <v>798</v>
      </c>
      <c r="U40" s="10">
        <v>573035985548</v>
      </c>
      <c r="V40" t="s">
        <v>77</v>
      </c>
      <c r="W40">
        <v>25837.21</v>
      </c>
      <c r="X40">
        <v>752</v>
      </c>
      <c r="Y40">
        <v>1661</v>
      </c>
      <c r="AB40">
        <v>427</v>
      </c>
    </row>
    <row r="41" spans="1:28">
      <c r="A41" s="10">
        <v>528033190141</v>
      </c>
      <c r="B41" t="s">
        <v>84</v>
      </c>
      <c r="D41">
        <v>23206.88</v>
      </c>
      <c r="E41">
        <v>540</v>
      </c>
      <c r="F41">
        <v>953</v>
      </c>
      <c r="I41">
        <v>261</v>
      </c>
      <c r="K41" s="5">
        <v>541918489832</v>
      </c>
      <c r="L41" t="s">
        <v>102</v>
      </c>
      <c r="N41">
        <v>18086.96</v>
      </c>
      <c r="O41">
        <v>468</v>
      </c>
      <c r="P41">
        <v>1635</v>
      </c>
      <c r="Q41" s="11">
        <v>0.222336065573771</v>
      </c>
      <c r="R41" s="12">
        <v>57.0853149001536</v>
      </c>
      <c r="S41">
        <v>302</v>
      </c>
      <c r="U41" s="10">
        <v>596986065929</v>
      </c>
      <c r="V41" t="s">
        <v>19</v>
      </c>
      <c r="W41">
        <v>4468.51</v>
      </c>
      <c r="X41">
        <v>132</v>
      </c>
      <c r="Y41">
        <v>604</v>
      </c>
      <c r="AB41">
        <v>86</v>
      </c>
    </row>
    <row r="42" spans="1:28">
      <c r="A42" s="10">
        <v>527719726342</v>
      </c>
      <c r="B42" t="s">
        <v>86</v>
      </c>
      <c r="D42">
        <v>1277.96</v>
      </c>
      <c r="E42">
        <v>21</v>
      </c>
      <c r="F42">
        <v>83</v>
      </c>
      <c r="I42">
        <v>11</v>
      </c>
      <c r="K42" s="5">
        <v>528033190141</v>
      </c>
      <c r="L42" t="s">
        <v>84</v>
      </c>
      <c r="N42">
        <v>24202.57</v>
      </c>
      <c r="O42">
        <v>567</v>
      </c>
      <c r="P42">
        <v>1500</v>
      </c>
      <c r="Q42" s="11">
        <v>0.247297881539127</v>
      </c>
      <c r="R42" s="12">
        <v>73.6642482517482</v>
      </c>
      <c r="S42">
        <v>334</v>
      </c>
      <c r="U42" s="10">
        <v>589851591771</v>
      </c>
      <c r="V42" t="s">
        <v>64</v>
      </c>
      <c r="W42">
        <v>153786.36</v>
      </c>
      <c r="X42">
        <v>3243</v>
      </c>
      <c r="Y42">
        <v>5830</v>
      </c>
      <c r="AB42">
        <v>1471</v>
      </c>
    </row>
    <row r="43" spans="1:28">
      <c r="A43" s="10">
        <v>587409020085</v>
      </c>
      <c r="B43" t="s">
        <v>87</v>
      </c>
      <c r="D43">
        <v>37422.53</v>
      </c>
      <c r="E43">
        <v>382</v>
      </c>
      <c r="F43">
        <v>2854</v>
      </c>
      <c r="I43">
        <v>343</v>
      </c>
      <c r="K43" s="5">
        <v>633838506663</v>
      </c>
      <c r="L43" t="s">
        <v>598</v>
      </c>
      <c r="N43">
        <v>284.58</v>
      </c>
      <c r="O43">
        <v>7</v>
      </c>
      <c r="P43">
        <v>127</v>
      </c>
      <c r="Q43" s="11">
        <v>0.0413223140495868</v>
      </c>
      <c r="R43" s="12">
        <v>61.568</v>
      </c>
      <c r="S43">
        <v>5</v>
      </c>
      <c r="U43" s="10">
        <v>592889713507</v>
      </c>
      <c r="V43" t="s">
        <v>70</v>
      </c>
      <c r="W43">
        <v>969.4</v>
      </c>
      <c r="X43">
        <v>28</v>
      </c>
      <c r="Y43">
        <v>164</v>
      </c>
      <c r="AB43">
        <v>13</v>
      </c>
    </row>
    <row r="44" spans="1:28">
      <c r="A44" s="10">
        <v>538354076404</v>
      </c>
      <c r="B44" t="s">
        <v>90</v>
      </c>
      <c r="D44">
        <v>18181.07</v>
      </c>
      <c r="E44">
        <v>210</v>
      </c>
      <c r="F44">
        <v>1570</v>
      </c>
      <c r="I44">
        <v>165</v>
      </c>
      <c r="K44" s="5">
        <v>527719726342</v>
      </c>
      <c r="L44" t="s">
        <v>86</v>
      </c>
      <c r="N44">
        <v>1574.93</v>
      </c>
      <c r="O44">
        <v>26</v>
      </c>
      <c r="P44">
        <v>137</v>
      </c>
      <c r="Q44" s="11">
        <v>0.119617224880383</v>
      </c>
      <c r="R44" s="12">
        <v>107.2852</v>
      </c>
      <c r="S44">
        <v>12</v>
      </c>
      <c r="U44" s="10">
        <v>577184412748</v>
      </c>
      <c r="V44" t="s">
        <v>11</v>
      </c>
      <c r="W44">
        <v>21570.53</v>
      </c>
      <c r="X44">
        <v>644</v>
      </c>
      <c r="Y44">
        <v>2875</v>
      </c>
      <c r="AB44">
        <v>392</v>
      </c>
    </row>
    <row r="45" spans="1:28">
      <c r="A45" s="10">
        <v>583643847514</v>
      </c>
      <c r="B45" t="s">
        <v>92</v>
      </c>
      <c r="D45">
        <v>15325.89</v>
      </c>
      <c r="E45">
        <v>362</v>
      </c>
      <c r="F45">
        <v>973</v>
      </c>
      <c r="I45">
        <v>198</v>
      </c>
      <c r="K45" s="5">
        <v>587409020085</v>
      </c>
      <c r="L45" t="s">
        <v>87</v>
      </c>
      <c r="N45">
        <v>65571.13</v>
      </c>
      <c r="O45">
        <v>672</v>
      </c>
      <c r="P45">
        <v>6292</v>
      </c>
      <c r="Q45" s="11">
        <v>0.100259011439672</v>
      </c>
      <c r="R45" s="12">
        <v>109.487330462863</v>
      </c>
      <c r="S45">
        <v>609</v>
      </c>
      <c r="U45" s="10">
        <v>574520036128</v>
      </c>
      <c r="V45" t="s">
        <v>91</v>
      </c>
      <c r="W45">
        <v>21208.17</v>
      </c>
      <c r="X45">
        <v>573</v>
      </c>
      <c r="Y45">
        <v>1740</v>
      </c>
      <c r="AB45">
        <v>301</v>
      </c>
    </row>
    <row r="46" spans="1:28">
      <c r="A46" s="10">
        <v>527990475963</v>
      </c>
      <c r="B46" t="s">
        <v>95</v>
      </c>
      <c r="D46">
        <v>18603.31</v>
      </c>
      <c r="E46">
        <v>351</v>
      </c>
      <c r="F46">
        <v>1013</v>
      </c>
      <c r="I46">
        <v>248</v>
      </c>
      <c r="K46" s="5">
        <v>538354076404</v>
      </c>
      <c r="L46" t="s">
        <v>90</v>
      </c>
      <c r="N46">
        <v>27246.2</v>
      </c>
      <c r="O46">
        <v>314</v>
      </c>
      <c r="P46">
        <v>2267</v>
      </c>
      <c r="Q46" s="11">
        <v>0.107515378443434</v>
      </c>
      <c r="R46" s="12">
        <v>119.134502487562</v>
      </c>
      <c r="S46">
        <v>250</v>
      </c>
      <c r="U46" s="10">
        <v>544053639760</v>
      </c>
      <c r="V46" t="s">
        <v>20</v>
      </c>
      <c r="W46">
        <v>1981.83</v>
      </c>
      <c r="X46">
        <v>46</v>
      </c>
      <c r="Y46">
        <v>1894</v>
      </c>
      <c r="AB46">
        <v>23</v>
      </c>
    </row>
    <row r="47" spans="1:28">
      <c r="A47" s="10">
        <v>528064232769</v>
      </c>
      <c r="B47" t="s">
        <v>96</v>
      </c>
      <c r="D47">
        <v>1335.18</v>
      </c>
      <c r="E47">
        <v>33</v>
      </c>
      <c r="F47">
        <v>135</v>
      </c>
      <c r="I47">
        <v>20</v>
      </c>
      <c r="K47" s="5">
        <v>583643847514</v>
      </c>
      <c r="L47" t="s">
        <v>92</v>
      </c>
      <c r="N47">
        <v>92260.4</v>
      </c>
      <c r="O47">
        <v>2497</v>
      </c>
      <c r="P47">
        <v>2632</v>
      </c>
      <c r="Q47" s="11">
        <v>0.282689253573319</v>
      </c>
      <c r="R47" s="12">
        <v>121.961741573034</v>
      </c>
      <c r="S47">
        <v>732</v>
      </c>
      <c r="U47" s="10">
        <v>602881179663</v>
      </c>
      <c r="V47" t="s">
        <v>69</v>
      </c>
      <c r="W47">
        <v>208855.06</v>
      </c>
      <c r="X47">
        <v>6477</v>
      </c>
      <c r="Y47">
        <v>13231</v>
      </c>
      <c r="AB47">
        <v>3429</v>
      </c>
    </row>
    <row r="48" spans="1:28">
      <c r="A48" s="10">
        <v>528033010612</v>
      </c>
      <c r="B48" t="s">
        <v>98</v>
      </c>
      <c r="D48">
        <v>34834.38</v>
      </c>
      <c r="E48">
        <v>403</v>
      </c>
      <c r="F48">
        <v>1319</v>
      </c>
      <c r="I48">
        <v>317</v>
      </c>
      <c r="K48" s="5">
        <v>527990475963</v>
      </c>
      <c r="L48" t="s">
        <v>95</v>
      </c>
      <c r="N48">
        <v>22874.31</v>
      </c>
      <c r="O48">
        <v>425</v>
      </c>
      <c r="P48">
        <v>1295</v>
      </c>
      <c r="Q48" s="11">
        <v>0.227573182247403</v>
      </c>
      <c r="R48" s="12">
        <v>75.8874481327801</v>
      </c>
      <c r="S48">
        <v>302</v>
      </c>
      <c r="U48" s="10">
        <v>604021319220</v>
      </c>
      <c r="V48" t="s">
        <v>13</v>
      </c>
      <c r="W48">
        <v>1286.52</v>
      </c>
      <c r="X48">
        <v>22</v>
      </c>
      <c r="Y48">
        <v>172</v>
      </c>
      <c r="AB48">
        <v>15</v>
      </c>
    </row>
    <row r="49" spans="1:28">
      <c r="A49" s="10">
        <v>527119411115</v>
      </c>
      <c r="B49" t="s">
        <v>99</v>
      </c>
      <c r="D49">
        <v>1019.45</v>
      </c>
      <c r="E49">
        <v>23</v>
      </c>
      <c r="F49">
        <v>138</v>
      </c>
      <c r="I49">
        <v>20</v>
      </c>
      <c r="K49" s="5">
        <v>528064232769</v>
      </c>
      <c r="L49" t="s">
        <v>96</v>
      </c>
      <c r="N49">
        <v>8709.24</v>
      </c>
      <c r="O49">
        <v>212</v>
      </c>
      <c r="P49">
        <v>281</v>
      </c>
      <c r="Q49" s="11">
        <v>0.157427937915743</v>
      </c>
      <c r="R49" s="12">
        <v>183.686197183099</v>
      </c>
      <c r="S49">
        <v>51</v>
      </c>
      <c r="U49" s="10">
        <v>539325022308</v>
      </c>
      <c r="V49" t="s">
        <v>46</v>
      </c>
      <c r="W49">
        <v>49059.4</v>
      </c>
      <c r="X49">
        <v>696</v>
      </c>
      <c r="Y49">
        <v>3314</v>
      </c>
      <c r="AB49">
        <v>491</v>
      </c>
    </row>
    <row r="50" spans="1:28">
      <c r="A50" s="10">
        <v>634615261933</v>
      </c>
      <c r="B50" t="s">
        <v>599</v>
      </c>
      <c r="D50">
        <v>110344.7</v>
      </c>
      <c r="E50">
        <v>1407</v>
      </c>
      <c r="F50">
        <v>7696</v>
      </c>
      <c r="I50">
        <v>1261</v>
      </c>
      <c r="K50" s="5">
        <v>528033010612</v>
      </c>
      <c r="L50" t="s">
        <v>98</v>
      </c>
      <c r="N50">
        <v>57796.08</v>
      </c>
      <c r="O50">
        <v>671</v>
      </c>
      <c r="P50">
        <v>1946</v>
      </c>
      <c r="Q50" s="11">
        <v>0.263060848186847</v>
      </c>
      <c r="R50" s="12">
        <v>111.286460280374</v>
      </c>
      <c r="S50">
        <v>510</v>
      </c>
      <c r="U50" s="10">
        <v>538263950177</v>
      </c>
      <c r="V50" t="s">
        <v>104</v>
      </c>
      <c r="W50">
        <v>39406.17</v>
      </c>
      <c r="X50">
        <v>287</v>
      </c>
      <c r="Y50">
        <v>1936</v>
      </c>
      <c r="AB50">
        <v>253</v>
      </c>
    </row>
    <row r="51" spans="1:28">
      <c r="A51" s="10">
        <v>527678427514</v>
      </c>
      <c r="B51" t="s">
        <v>81</v>
      </c>
      <c r="D51">
        <v>2889.22</v>
      </c>
      <c r="E51">
        <v>71</v>
      </c>
      <c r="F51">
        <v>371</v>
      </c>
      <c r="I51">
        <v>60</v>
      </c>
      <c r="K51" s="5">
        <v>527119411115</v>
      </c>
      <c r="L51" t="s">
        <v>99</v>
      </c>
      <c r="N51">
        <v>3819.86</v>
      </c>
      <c r="O51">
        <v>94</v>
      </c>
      <c r="P51">
        <v>274</v>
      </c>
      <c r="Q51" s="11">
        <v>0.134860050890585</v>
      </c>
      <c r="R51" s="12">
        <v>89.6062264150943</v>
      </c>
      <c r="S51">
        <v>39</v>
      </c>
      <c r="U51" s="10">
        <v>541918489832</v>
      </c>
      <c r="V51" t="s">
        <v>102</v>
      </c>
      <c r="W51">
        <v>6264.86</v>
      </c>
      <c r="X51">
        <v>167</v>
      </c>
      <c r="Y51">
        <v>504</v>
      </c>
      <c r="AB51">
        <v>100</v>
      </c>
    </row>
    <row r="52" spans="1:28">
      <c r="A52" s="10">
        <v>632083172612</v>
      </c>
      <c r="B52" t="s">
        <v>566</v>
      </c>
      <c r="D52">
        <v>0</v>
      </c>
      <c r="E52">
        <v>0</v>
      </c>
      <c r="F52">
        <v>0</v>
      </c>
      <c r="I52">
        <v>0</v>
      </c>
      <c r="K52" s="5">
        <v>634615261933</v>
      </c>
      <c r="L52" t="s">
        <v>599</v>
      </c>
      <c r="N52">
        <v>133311.66</v>
      </c>
      <c r="O52">
        <v>1697</v>
      </c>
      <c r="P52">
        <v>10805</v>
      </c>
      <c r="Q52" s="11">
        <v>0.12996658002228</v>
      </c>
      <c r="R52" s="12">
        <v>90.3793306122449</v>
      </c>
      <c r="S52">
        <v>1466</v>
      </c>
      <c r="U52" s="10">
        <v>528033190141</v>
      </c>
      <c r="V52" t="s">
        <v>84</v>
      </c>
      <c r="W52">
        <v>9808.84</v>
      </c>
      <c r="X52">
        <v>235</v>
      </c>
      <c r="Y52">
        <v>483</v>
      </c>
      <c r="AB52">
        <v>135</v>
      </c>
    </row>
    <row r="53" spans="1:28">
      <c r="A53" s="10">
        <v>587405880719</v>
      </c>
      <c r="B53" t="s">
        <v>79</v>
      </c>
      <c r="D53">
        <v>71539.16</v>
      </c>
      <c r="E53">
        <v>709</v>
      </c>
      <c r="F53">
        <v>3428</v>
      </c>
      <c r="I53">
        <v>636</v>
      </c>
      <c r="K53" s="5">
        <v>527678427514</v>
      </c>
      <c r="L53" t="s">
        <v>81</v>
      </c>
      <c r="N53">
        <v>4651.5</v>
      </c>
      <c r="O53">
        <v>112</v>
      </c>
      <c r="P53">
        <v>494</v>
      </c>
      <c r="Q53" s="11">
        <v>0.187823834196891</v>
      </c>
      <c r="R53" s="12">
        <v>49.2610344827586</v>
      </c>
      <c r="S53">
        <v>93</v>
      </c>
      <c r="U53" s="10">
        <v>527719726342</v>
      </c>
      <c r="V53" t="s">
        <v>86</v>
      </c>
      <c r="W53">
        <v>365.22</v>
      </c>
      <c r="X53">
        <v>6</v>
      </c>
      <c r="Y53">
        <v>28</v>
      </c>
      <c r="AB53">
        <v>4</v>
      </c>
    </row>
    <row r="54" spans="1:28">
      <c r="A54" s="10">
        <v>624157848041</v>
      </c>
      <c r="B54" t="s">
        <v>22</v>
      </c>
      <c r="D54">
        <v>441.89</v>
      </c>
      <c r="E54">
        <v>7</v>
      </c>
      <c r="F54">
        <v>185</v>
      </c>
      <c r="I54">
        <v>6</v>
      </c>
      <c r="K54" s="5">
        <v>632083172612</v>
      </c>
      <c r="L54" t="s">
        <v>566</v>
      </c>
      <c r="N54">
        <v>339</v>
      </c>
      <c r="O54">
        <v>6</v>
      </c>
      <c r="P54">
        <v>33</v>
      </c>
      <c r="Q54" s="11">
        <v>0.158730158730159</v>
      </c>
      <c r="R54" s="12">
        <v>72.881</v>
      </c>
      <c r="S54">
        <v>4</v>
      </c>
      <c r="U54" s="10">
        <v>587409020085</v>
      </c>
      <c r="V54" t="s">
        <v>87</v>
      </c>
      <c r="W54">
        <v>27349.73</v>
      </c>
      <c r="X54">
        <v>283</v>
      </c>
      <c r="Y54">
        <v>3089</v>
      </c>
      <c r="AB54">
        <v>259</v>
      </c>
    </row>
    <row r="55" spans="1:28">
      <c r="A55" s="10">
        <v>525048016525</v>
      </c>
      <c r="B55" t="s">
        <v>340</v>
      </c>
      <c r="D55">
        <v>33179.36</v>
      </c>
      <c r="E55">
        <v>1775</v>
      </c>
      <c r="F55">
        <v>6048</v>
      </c>
      <c r="I55">
        <v>1010</v>
      </c>
      <c r="K55" s="5">
        <v>587405880719</v>
      </c>
      <c r="L55" t="s">
        <v>79</v>
      </c>
      <c r="N55">
        <v>105838.57</v>
      </c>
      <c r="O55">
        <v>1051</v>
      </c>
      <c r="P55">
        <v>6698</v>
      </c>
      <c r="Q55" s="11">
        <v>0.145877788554801</v>
      </c>
      <c r="R55" s="12">
        <v>111.292779255319</v>
      </c>
      <c r="S55">
        <v>951</v>
      </c>
      <c r="U55" s="10">
        <v>538354076404</v>
      </c>
      <c r="V55" t="s">
        <v>90</v>
      </c>
      <c r="W55">
        <v>9158.84</v>
      </c>
      <c r="X55">
        <v>105</v>
      </c>
      <c r="Y55">
        <v>691</v>
      </c>
      <c r="AB55">
        <v>94</v>
      </c>
    </row>
    <row r="56" spans="1:28">
      <c r="A56" s="10">
        <v>611461391391</v>
      </c>
      <c r="B56" t="s">
        <v>545</v>
      </c>
      <c r="D56">
        <v>1127.84</v>
      </c>
      <c r="E56">
        <v>39</v>
      </c>
      <c r="F56">
        <v>477</v>
      </c>
      <c r="I56">
        <v>20</v>
      </c>
      <c r="K56" s="5">
        <v>624157848041</v>
      </c>
      <c r="L56" t="s">
        <v>22</v>
      </c>
      <c r="N56">
        <v>910.71</v>
      </c>
      <c r="O56">
        <v>15</v>
      </c>
      <c r="P56">
        <v>331</v>
      </c>
      <c r="Q56" s="11">
        <v>0.0329218106995885</v>
      </c>
      <c r="R56" s="12">
        <v>105.588125</v>
      </c>
      <c r="S56">
        <v>10</v>
      </c>
      <c r="U56" s="10">
        <v>583643847514</v>
      </c>
      <c r="V56" t="s">
        <v>92</v>
      </c>
      <c r="W56">
        <v>9808.56</v>
      </c>
      <c r="X56">
        <v>245</v>
      </c>
      <c r="Y56">
        <v>562</v>
      </c>
      <c r="AB56">
        <v>91</v>
      </c>
    </row>
    <row r="57" spans="1:28">
      <c r="A57" s="10">
        <v>538305797734</v>
      </c>
      <c r="B57" t="s">
        <v>103</v>
      </c>
      <c r="D57">
        <v>51410.59</v>
      </c>
      <c r="E57">
        <v>458</v>
      </c>
      <c r="F57">
        <v>1262</v>
      </c>
      <c r="I57">
        <v>325</v>
      </c>
      <c r="K57" s="5">
        <v>525048016525</v>
      </c>
      <c r="L57" t="s">
        <v>340</v>
      </c>
      <c r="N57">
        <v>25148.42</v>
      </c>
      <c r="O57">
        <v>1308</v>
      </c>
      <c r="P57">
        <v>4685</v>
      </c>
      <c r="Q57" s="11">
        <v>0.149215816213828</v>
      </c>
      <c r="R57" s="12">
        <v>36.2562472242783</v>
      </c>
      <c r="S57">
        <v>679</v>
      </c>
      <c r="U57" s="10">
        <v>527990475963</v>
      </c>
      <c r="V57" t="s">
        <v>95</v>
      </c>
      <c r="W57">
        <v>7508.17</v>
      </c>
      <c r="X57">
        <v>139</v>
      </c>
      <c r="Y57">
        <v>384</v>
      </c>
      <c r="AB57">
        <v>107</v>
      </c>
    </row>
    <row r="58" spans="1:28">
      <c r="A58" s="10">
        <v>622645559255</v>
      </c>
      <c r="B58" t="s">
        <v>28</v>
      </c>
      <c r="D58">
        <v>2348.58</v>
      </c>
      <c r="E58">
        <v>89</v>
      </c>
      <c r="F58">
        <v>527</v>
      </c>
      <c r="I58">
        <v>52</v>
      </c>
      <c r="K58" s="5">
        <v>611461391391</v>
      </c>
      <c r="L58" t="s">
        <v>545</v>
      </c>
      <c r="N58">
        <v>2580.3</v>
      </c>
      <c r="O58">
        <v>88</v>
      </c>
      <c r="P58">
        <v>538</v>
      </c>
      <c r="Q58" s="11">
        <v>0.080325960419092</v>
      </c>
      <c r="R58" s="12">
        <v>59.9859420289855</v>
      </c>
      <c r="S58">
        <v>43</v>
      </c>
      <c r="U58" s="10">
        <v>528033010612</v>
      </c>
      <c r="V58" t="s">
        <v>98</v>
      </c>
      <c r="W58">
        <v>19709.78</v>
      </c>
      <c r="X58">
        <v>231</v>
      </c>
      <c r="Y58">
        <v>647</v>
      </c>
      <c r="AB58">
        <v>160</v>
      </c>
    </row>
    <row r="59" spans="4:28">
      <c r="D59" s="8">
        <f t="shared" ref="D59:F59" si="2">SUM(D11:D58)</f>
        <v>822888.6</v>
      </c>
      <c r="E59" s="8">
        <f t="shared" si="2"/>
        <v>13336</v>
      </c>
      <c r="F59" s="8">
        <f t="shared" si="2"/>
        <v>69352</v>
      </c>
      <c r="G59" s="8"/>
      <c r="H59" s="8"/>
      <c r="I59" s="8">
        <f>SUM(I11:I58)</f>
        <v>9216</v>
      </c>
      <c r="K59" s="5">
        <v>538305797734</v>
      </c>
      <c r="L59" t="s">
        <v>103</v>
      </c>
      <c r="N59">
        <v>46956.79</v>
      </c>
      <c r="O59">
        <v>419</v>
      </c>
      <c r="P59">
        <v>1711</v>
      </c>
      <c r="Q59" s="11">
        <v>0.207975249226538</v>
      </c>
      <c r="R59" s="12">
        <v>144.058181818182</v>
      </c>
      <c r="S59">
        <v>354</v>
      </c>
      <c r="U59" s="10">
        <v>527119411115</v>
      </c>
      <c r="V59" t="s">
        <v>99</v>
      </c>
      <c r="W59">
        <v>784.5</v>
      </c>
      <c r="X59">
        <v>19</v>
      </c>
      <c r="Y59">
        <v>70</v>
      </c>
      <c r="AB59">
        <v>9</v>
      </c>
    </row>
    <row r="60" spans="4:28">
      <c r="D60" s="8">
        <v>9790179.18</v>
      </c>
      <c r="E60" s="8">
        <v>170578</v>
      </c>
      <c r="F60" s="8">
        <v>592079</v>
      </c>
      <c r="G60" s="8"/>
      <c r="H60" s="8"/>
      <c r="I60" s="8">
        <v>90763</v>
      </c>
      <c r="K60" s="5">
        <v>622645559255</v>
      </c>
      <c r="L60" t="s">
        <v>28</v>
      </c>
      <c r="N60">
        <v>4485.73</v>
      </c>
      <c r="O60">
        <v>169</v>
      </c>
      <c r="P60">
        <v>1085</v>
      </c>
      <c r="Q60" s="11">
        <v>0.0949367088607595</v>
      </c>
      <c r="R60" s="12">
        <v>51.7570909090909</v>
      </c>
      <c r="S60">
        <v>75</v>
      </c>
      <c r="U60" s="10">
        <v>634615261933</v>
      </c>
      <c r="V60" t="s">
        <v>599</v>
      </c>
      <c r="W60">
        <v>40957.75</v>
      </c>
      <c r="X60">
        <v>520</v>
      </c>
      <c r="Y60">
        <v>3393</v>
      </c>
      <c r="AB60">
        <v>439</v>
      </c>
    </row>
    <row r="61" spans="3:28">
      <c r="C61" t="s">
        <v>587</v>
      </c>
      <c r="D61">
        <f t="shared" ref="D61:F61" si="3">SUM(D59:D60)</f>
        <v>10613067.78</v>
      </c>
      <c r="E61">
        <f t="shared" si="3"/>
        <v>183914</v>
      </c>
      <c r="F61">
        <f t="shared" si="3"/>
        <v>661431</v>
      </c>
      <c r="G61" s="11">
        <f>I61/F61</f>
        <v>0.151155600508594</v>
      </c>
      <c r="H61" s="12">
        <f>D61/I61</f>
        <v>106.152969923684</v>
      </c>
      <c r="I61">
        <f>SUM(I59:I60)</f>
        <v>99979</v>
      </c>
      <c r="K61" s="5">
        <v>39290708556</v>
      </c>
      <c r="L61" t="s">
        <v>37</v>
      </c>
      <c r="N61">
        <v>304228.08</v>
      </c>
      <c r="O61">
        <v>4479</v>
      </c>
      <c r="P61">
        <v>22030</v>
      </c>
      <c r="Q61" s="11">
        <v>0.111427379579417</v>
      </c>
      <c r="R61" s="12">
        <v>109.278813036776</v>
      </c>
      <c r="S61">
        <v>2714</v>
      </c>
      <c r="U61" s="10">
        <v>527678427514</v>
      </c>
      <c r="V61" t="s">
        <v>81</v>
      </c>
      <c r="W61">
        <v>1465.85</v>
      </c>
      <c r="X61">
        <v>36</v>
      </c>
      <c r="Y61">
        <v>175</v>
      </c>
      <c r="AB61">
        <v>31</v>
      </c>
    </row>
    <row r="62" spans="4:28">
      <c r="D62">
        <v>2234523.56</v>
      </c>
      <c r="E62">
        <v>48612</v>
      </c>
      <c r="F62">
        <v>193063</v>
      </c>
      <c r="G62" s="11">
        <v>0.143937471188161</v>
      </c>
      <c r="H62" s="96">
        <v>80.4103623736011</v>
      </c>
      <c r="I62">
        <v>27789</v>
      </c>
      <c r="K62" s="5">
        <v>520538406051</v>
      </c>
      <c r="L62" t="s">
        <v>25</v>
      </c>
      <c r="N62">
        <v>596177.39</v>
      </c>
      <c r="O62">
        <v>8732</v>
      </c>
      <c r="P62">
        <v>17427</v>
      </c>
      <c r="Q62" s="11">
        <v>0.183052043893987</v>
      </c>
      <c r="R62" s="12">
        <v>227.975950920245</v>
      </c>
      <c r="S62">
        <v>2994</v>
      </c>
      <c r="U62" s="10">
        <v>632083172612</v>
      </c>
      <c r="V62" t="s">
        <v>566</v>
      </c>
      <c r="W62">
        <v>0</v>
      </c>
      <c r="X62">
        <v>0</v>
      </c>
      <c r="Y62">
        <v>0</v>
      </c>
      <c r="AB62">
        <v>0</v>
      </c>
    </row>
    <row r="63" spans="4:28">
      <c r="D63" s="104">
        <v>12847591.34</v>
      </c>
      <c r="E63" s="104">
        <v>232526</v>
      </c>
      <c r="F63" s="104">
        <v>854494</v>
      </c>
      <c r="G63" s="105">
        <v>0.149524747979506</v>
      </c>
      <c r="H63" s="106">
        <v>100.554061580364</v>
      </c>
      <c r="I63" s="104">
        <v>127768</v>
      </c>
      <c r="K63" s="5">
        <v>598898432532</v>
      </c>
      <c r="L63" t="s">
        <v>41</v>
      </c>
      <c r="N63">
        <v>634261.43</v>
      </c>
      <c r="O63">
        <v>9532</v>
      </c>
      <c r="P63">
        <v>37913</v>
      </c>
      <c r="Q63" s="11">
        <v>0.137412065657642</v>
      </c>
      <c r="R63" s="12">
        <v>142.197019340159</v>
      </c>
      <c r="S63">
        <v>4321</v>
      </c>
      <c r="U63" s="10">
        <v>587405880719</v>
      </c>
      <c r="V63" t="s">
        <v>79</v>
      </c>
      <c r="W63">
        <v>34524.55</v>
      </c>
      <c r="X63">
        <v>343</v>
      </c>
      <c r="Y63">
        <v>2369</v>
      </c>
      <c r="AB63">
        <v>304</v>
      </c>
    </row>
    <row r="64" spans="11:28">
      <c r="K64" s="5">
        <v>564587383224</v>
      </c>
      <c r="L64" t="s">
        <v>33</v>
      </c>
      <c r="N64">
        <v>496680.04</v>
      </c>
      <c r="O64">
        <v>9671</v>
      </c>
      <c r="P64">
        <v>29947</v>
      </c>
      <c r="Q64" s="11">
        <v>0.195093087635511</v>
      </c>
      <c r="R64" s="12">
        <v>86.4176787261698</v>
      </c>
      <c r="S64">
        <v>5640</v>
      </c>
      <c r="U64" s="10">
        <v>624157848041</v>
      </c>
      <c r="V64" t="s">
        <v>22</v>
      </c>
      <c r="W64">
        <v>256.87</v>
      </c>
      <c r="X64">
        <v>4</v>
      </c>
      <c r="Y64">
        <v>96</v>
      </c>
      <c r="AB64">
        <v>4</v>
      </c>
    </row>
    <row r="65" spans="11:28">
      <c r="K65" s="5">
        <v>41141176393</v>
      </c>
      <c r="L65" t="s">
        <v>35</v>
      </c>
      <c r="N65">
        <v>712444.37</v>
      </c>
      <c r="O65">
        <v>14387</v>
      </c>
      <c r="P65">
        <v>48491</v>
      </c>
      <c r="Q65" s="11">
        <v>0.194144150061081</v>
      </c>
      <c r="R65" s="12">
        <v>80.9991069012179</v>
      </c>
      <c r="S65">
        <v>8706</v>
      </c>
      <c r="U65" s="10">
        <v>525048016525</v>
      </c>
      <c r="V65" t="s">
        <v>340</v>
      </c>
      <c r="W65">
        <v>7397.66</v>
      </c>
      <c r="X65">
        <v>383</v>
      </c>
      <c r="Y65">
        <v>1168</v>
      </c>
      <c r="AB65">
        <v>197</v>
      </c>
    </row>
    <row r="66" spans="11:28">
      <c r="K66" s="5">
        <v>554877274741</v>
      </c>
      <c r="L66" t="s">
        <v>6</v>
      </c>
      <c r="N66">
        <v>200317.26</v>
      </c>
      <c r="O66">
        <v>4132</v>
      </c>
      <c r="P66">
        <v>17548</v>
      </c>
      <c r="Q66" s="11">
        <v>0.128776898204928</v>
      </c>
      <c r="R66" s="12">
        <v>94.176202020202</v>
      </c>
      <c r="S66">
        <v>2093</v>
      </c>
      <c r="U66" s="10">
        <v>538305797734</v>
      </c>
      <c r="V66" t="s">
        <v>103</v>
      </c>
      <c r="W66">
        <v>17135.46</v>
      </c>
      <c r="X66">
        <v>152</v>
      </c>
      <c r="Y66">
        <v>600</v>
      </c>
      <c r="AB66">
        <v>121</v>
      </c>
    </row>
    <row r="67" spans="11:28">
      <c r="K67" s="5">
        <v>587015100676</v>
      </c>
      <c r="L67" t="s">
        <v>4</v>
      </c>
      <c r="N67">
        <v>106203.55</v>
      </c>
      <c r="O67">
        <v>2637</v>
      </c>
      <c r="P67">
        <v>11470</v>
      </c>
      <c r="Q67" s="11">
        <v>0.145909214460451</v>
      </c>
      <c r="R67" s="12">
        <v>69.5045752608048</v>
      </c>
      <c r="S67">
        <v>1570</v>
      </c>
      <c r="U67" s="10">
        <v>622645559255</v>
      </c>
      <c r="V67" t="s">
        <v>28</v>
      </c>
      <c r="W67">
        <v>1071.38</v>
      </c>
      <c r="X67">
        <v>38</v>
      </c>
      <c r="Y67">
        <v>322</v>
      </c>
      <c r="AB67">
        <v>18</v>
      </c>
    </row>
    <row r="68" spans="11:19">
      <c r="K68" s="5">
        <v>40611478319</v>
      </c>
      <c r="L68" t="s">
        <v>45</v>
      </c>
      <c r="N68">
        <v>270109.27</v>
      </c>
      <c r="O68">
        <v>3492</v>
      </c>
      <c r="P68">
        <v>14218</v>
      </c>
      <c r="Q68" s="11">
        <v>0.0981145816475158</v>
      </c>
      <c r="R68" s="12">
        <v>267.711843298969</v>
      </c>
      <c r="S68">
        <v>1165</v>
      </c>
    </row>
    <row r="69" spans="11:26">
      <c r="K69" s="5">
        <v>555055329886</v>
      </c>
      <c r="L69" t="s">
        <v>42</v>
      </c>
      <c r="N69">
        <v>42962.71</v>
      </c>
      <c r="O69">
        <v>880</v>
      </c>
      <c r="P69">
        <v>4525</v>
      </c>
      <c r="Q69" s="11">
        <v>0.130434782608696</v>
      </c>
      <c r="R69" s="12">
        <v>84.4898167239404</v>
      </c>
      <c r="S69">
        <v>524</v>
      </c>
      <c r="U69">
        <v>712444.37</v>
      </c>
      <c r="V69">
        <v>14387</v>
      </c>
      <c r="W69">
        <v>48491</v>
      </c>
      <c r="X69">
        <v>0.194144150061081</v>
      </c>
      <c r="Y69">
        <v>80.9991069012179</v>
      </c>
      <c r="Z69">
        <v>8706</v>
      </c>
    </row>
    <row r="70" spans="11:26">
      <c r="K70" s="5">
        <v>539854510916</v>
      </c>
      <c r="L70" t="s">
        <v>44</v>
      </c>
      <c r="N70">
        <v>79432.74</v>
      </c>
      <c r="O70">
        <v>1640</v>
      </c>
      <c r="P70">
        <v>5248</v>
      </c>
      <c r="Q70" s="11">
        <v>0.177009155645982</v>
      </c>
      <c r="R70" s="12">
        <v>84.8305555555555</v>
      </c>
      <c r="S70">
        <v>915</v>
      </c>
      <c r="U70">
        <v>256566.62</v>
      </c>
      <c r="V70">
        <v>5361</v>
      </c>
      <c r="W70">
        <v>16286</v>
      </c>
      <c r="X70" s="11">
        <v>0.191145769372467</v>
      </c>
      <c r="Y70" s="12">
        <v>82.4178027626084</v>
      </c>
      <c r="Z70">
        <v>3113</v>
      </c>
    </row>
    <row r="71" spans="11:26">
      <c r="K71" s="5">
        <v>528778018743</v>
      </c>
      <c r="L71" t="s">
        <v>49</v>
      </c>
      <c r="N71">
        <v>58661.36</v>
      </c>
      <c r="O71">
        <v>1152</v>
      </c>
      <c r="P71">
        <v>4117</v>
      </c>
      <c r="Q71" s="11">
        <v>0.177911275415896</v>
      </c>
      <c r="R71" s="12">
        <v>83.9831688311688</v>
      </c>
      <c r="S71">
        <v>688</v>
      </c>
      <c r="U71">
        <v>969010.99</v>
      </c>
      <c r="V71">
        <v>19748</v>
      </c>
      <c r="W71">
        <v>64777</v>
      </c>
      <c r="X71" s="11">
        <v>0.182456736187227</v>
      </c>
      <c r="Y71" s="12">
        <v>81.9875615534309</v>
      </c>
      <c r="Z71">
        <v>11819</v>
      </c>
    </row>
    <row r="72" spans="11:25">
      <c r="K72" s="5">
        <v>562674596108</v>
      </c>
      <c r="L72" t="s">
        <v>17</v>
      </c>
      <c r="N72">
        <v>25236.25</v>
      </c>
      <c r="O72">
        <v>798</v>
      </c>
      <c r="P72">
        <v>2148</v>
      </c>
      <c r="Q72" s="11">
        <v>0.158938622353257</v>
      </c>
      <c r="R72" s="12">
        <v>66.3671838111298</v>
      </c>
      <c r="S72">
        <v>387</v>
      </c>
      <c r="X72" s="11"/>
      <c r="Y72" s="12"/>
    </row>
    <row r="73" spans="11:19">
      <c r="K73" s="5">
        <v>573035985548</v>
      </c>
      <c r="L73" t="s">
        <v>77</v>
      </c>
      <c r="N73">
        <v>70290.79</v>
      </c>
      <c r="O73">
        <v>1909</v>
      </c>
      <c r="P73">
        <v>4751</v>
      </c>
      <c r="Q73" s="11">
        <v>0.259735443194462</v>
      </c>
      <c r="R73" s="12">
        <v>62.8972203712518</v>
      </c>
      <c r="S73">
        <v>1104</v>
      </c>
    </row>
    <row r="74" spans="11:19">
      <c r="K74" s="5">
        <v>539325022308</v>
      </c>
      <c r="L74" t="s">
        <v>46</v>
      </c>
      <c r="N74">
        <v>146021.2</v>
      </c>
      <c r="O74">
        <v>2124</v>
      </c>
      <c r="P74">
        <v>10023</v>
      </c>
      <c r="Q74" s="11">
        <v>0.139681987000929</v>
      </c>
      <c r="R74" s="12">
        <v>100.447469879518</v>
      </c>
      <c r="S74">
        <v>1458</v>
      </c>
    </row>
    <row r="75" spans="11:19">
      <c r="K75" s="10">
        <v>589851591771</v>
      </c>
      <c r="L75" t="s">
        <v>64</v>
      </c>
      <c r="N75">
        <v>244586.54</v>
      </c>
      <c r="O75">
        <v>5146</v>
      </c>
      <c r="P75">
        <v>11274</v>
      </c>
      <c r="S75">
        <v>2360</v>
      </c>
    </row>
    <row r="76" spans="11:19">
      <c r="K76" s="10">
        <v>602881179663</v>
      </c>
      <c r="L76" t="s">
        <v>69</v>
      </c>
      <c r="N76">
        <v>292254.25</v>
      </c>
      <c r="O76">
        <v>8550</v>
      </c>
      <c r="P76">
        <v>28594</v>
      </c>
      <c r="S76">
        <v>4538</v>
      </c>
    </row>
    <row r="77" spans="14:19">
      <c r="N77">
        <v>5834012.23</v>
      </c>
      <c r="O77">
        <v>105501</v>
      </c>
      <c r="P77">
        <v>387237</v>
      </c>
      <c r="S77">
        <v>56737</v>
      </c>
    </row>
  </sheetData>
  <conditionalFormatting sqref="A2">
    <cfRule type="duplicateValues" dxfId="1" priority="9"/>
  </conditionalFormatting>
  <conditionalFormatting sqref="K2">
    <cfRule type="duplicateValues" dxfId="1" priority="6"/>
  </conditionalFormatting>
  <conditionalFormatting sqref="U2">
    <cfRule type="duplicateValues" dxfId="1" priority="8"/>
  </conditionalFormatting>
  <conditionalFormatting sqref="K3">
    <cfRule type="duplicateValues" dxfId="1" priority="4"/>
  </conditionalFormatting>
  <conditionalFormatting sqref="K75:L75">
    <cfRule type="duplicateValues" dxfId="1" priority="2"/>
  </conditionalFormatting>
  <conditionalFormatting sqref="K76:L76">
    <cfRule type="duplicateValues" dxfId="1" priority="1"/>
  </conditionalFormatting>
  <conditionalFormatting sqref="K11:L74 U11:V67">
    <cfRule type="duplicateValues" dxfId="1" priority="3"/>
  </conditionalFormatting>
  <pageMargins left="0.75" right="0.75" top="1" bottom="1" header="0.5" footer="0.5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8"/>
  <sheetViews>
    <sheetView topLeftCell="C1" workbookViewId="0">
      <selection activeCell="X2" sqref="X2:Z28"/>
    </sheetView>
  </sheetViews>
  <sheetFormatPr defaultColWidth="8.88888888888889" defaultRowHeight="14.4"/>
  <cols>
    <col min="1" max="1" width="22" customWidth="1"/>
    <col min="2" max="2" width="12.5555555555556" customWidth="1"/>
    <col min="3" max="3" width="16.6666666666667" customWidth="1"/>
    <col min="4" max="4" width="11.7777777777778"/>
    <col min="7" max="8" width="12.8888888888889"/>
    <col min="11" max="11" width="13.6666666666667" customWidth="1"/>
    <col min="12" max="12" width="10.1111111111111" customWidth="1"/>
    <col min="14" max="14" width="18.3333333333333" customWidth="1"/>
    <col min="15" max="15" width="11.7777777777778"/>
    <col min="18" max="18" width="11.7777777777778"/>
    <col min="19" max="19" width="12.8888888888889"/>
  </cols>
  <sheetData>
    <row r="1" spans="1:20">
      <c r="A1" t="s">
        <v>616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J1" s="9"/>
      <c r="K1" s="9"/>
      <c r="L1" t="s">
        <v>617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</row>
    <row r="2" spans="1:20">
      <c r="A2" s="5">
        <v>537752882633</v>
      </c>
      <c r="B2" t="s">
        <v>34</v>
      </c>
      <c r="D2">
        <f>VLOOKUP(A2,'[8]12-13透视表'!$A:$B,2,FALSE)</f>
        <v>150573.31</v>
      </c>
      <c r="E2">
        <f>VLOOKUP(A2,'[8]12-13透视表'!$A:$C,3,FALSE)</f>
        <v>2873</v>
      </c>
      <c r="F2">
        <f>VLOOKUP(A2,'[8]12-13透视表'!$A:$D,4,FALSE)</f>
        <v>20794</v>
      </c>
      <c r="I2">
        <f>VLOOKUP(A2,'[8]12-13透视表'!$A:$E,5,FALSE)</f>
        <v>1983</v>
      </c>
      <c r="K2" s="5">
        <v>537752882633</v>
      </c>
      <c r="L2" t="s">
        <v>34</v>
      </c>
      <c r="O2">
        <v>627264.37</v>
      </c>
      <c r="P2">
        <v>11830</v>
      </c>
      <c r="Q2">
        <v>53285</v>
      </c>
      <c r="T2">
        <v>8176</v>
      </c>
    </row>
    <row r="3" spans="1:20">
      <c r="A3" s="5">
        <v>41141176393</v>
      </c>
      <c r="B3" t="s">
        <v>35</v>
      </c>
      <c r="D3">
        <f>VLOOKUP(A3,'[8]12-13透视表'!$A:$B,2,FALSE)</f>
        <v>87968.32</v>
      </c>
      <c r="E3">
        <f>VLOOKUP(A3,'[8]12-13透视表'!$A:$C,3,FALSE)</f>
        <v>1772</v>
      </c>
      <c r="F3">
        <f>VLOOKUP(A3,'[8]12-13透视表'!$A:$D,4,FALSE)</f>
        <v>11091</v>
      </c>
      <c r="I3">
        <f>VLOOKUP(A3,'[8]12-13透视表'!$A:$E,5,FALSE)</f>
        <v>1293</v>
      </c>
      <c r="O3">
        <v>150573.31</v>
      </c>
      <c r="P3">
        <v>2873</v>
      </c>
      <c r="Q3">
        <v>20794</v>
      </c>
      <c r="T3">
        <v>1983</v>
      </c>
    </row>
    <row r="4" spans="4:20">
      <c r="D4" s="8">
        <f t="shared" ref="D4:F4" si="0">SUM(D2:D3)</f>
        <v>238541.63</v>
      </c>
      <c r="E4" s="8">
        <f t="shared" si="0"/>
        <v>4645</v>
      </c>
      <c r="F4" s="8">
        <f t="shared" si="0"/>
        <v>31885</v>
      </c>
      <c r="G4" s="8"/>
      <c r="H4" s="8"/>
      <c r="I4" s="8">
        <f>SUM(I2:I3)</f>
        <v>3276</v>
      </c>
      <c r="O4">
        <v>777837.68</v>
      </c>
      <c r="P4">
        <v>14703</v>
      </c>
      <c r="Q4">
        <v>74079</v>
      </c>
      <c r="R4">
        <v>0.137137380364206</v>
      </c>
      <c r="S4">
        <v>76.5663628309873</v>
      </c>
      <c r="T4">
        <v>10159</v>
      </c>
    </row>
    <row r="5" spans="4:9">
      <c r="D5">
        <v>627264.37</v>
      </c>
      <c r="E5">
        <v>11830</v>
      </c>
      <c r="F5">
        <v>53285</v>
      </c>
      <c r="I5">
        <v>8176</v>
      </c>
    </row>
    <row r="6" spans="4:9">
      <c r="D6">
        <f t="shared" ref="D6:F6" si="1">SUM(D4:D5)</f>
        <v>865806</v>
      </c>
      <c r="E6">
        <f t="shared" si="1"/>
        <v>16475</v>
      </c>
      <c r="F6">
        <f t="shared" si="1"/>
        <v>85170</v>
      </c>
      <c r="I6">
        <f>SUM(I4:I5)</f>
        <v>11452</v>
      </c>
    </row>
    <row r="7" spans="4:9">
      <c r="D7" s="8"/>
      <c r="E7" s="8"/>
      <c r="F7" s="8"/>
      <c r="G7" s="8"/>
      <c r="H7" s="8"/>
      <c r="I7" s="8"/>
    </row>
    <row r="9" spans="2:20">
      <c r="B9" t="s">
        <v>618</v>
      </c>
      <c r="D9" s="9" t="s">
        <v>1</v>
      </c>
      <c r="E9" s="9" t="s">
        <v>2</v>
      </c>
      <c r="F9" s="9" t="s">
        <v>3</v>
      </c>
      <c r="G9" s="9" t="s">
        <v>516</v>
      </c>
      <c r="H9" s="9" t="s">
        <v>517</v>
      </c>
      <c r="I9" s="9" t="s">
        <v>518</v>
      </c>
      <c r="J9" s="9"/>
      <c r="K9" s="9"/>
      <c r="L9" t="s">
        <v>619</v>
      </c>
      <c r="O9" s="9" t="s">
        <v>1</v>
      </c>
      <c r="P9" s="9" t="s">
        <v>2</v>
      </c>
      <c r="Q9" s="9" t="s">
        <v>3</v>
      </c>
      <c r="R9" s="9" t="s">
        <v>516</v>
      </c>
      <c r="S9" s="9" t="s">
        <v>517</v>
      </c>
      <c r="T9" s="9" t="s">
        <v>518</v>
      </c>
    </row>
    <row r="10" spans="1:20">
      <c r="A10" s="5">
        <v>42759737847</v>
      </c>
      <c r="B10" t="s">
        <v>39</v>
      </c>
      <c r="D10">
        <f>VLOOKUP(A10,'[8]12-15透视表'!$A:$B,2,FALSE)</f>
        <v>23546.31</v>
      </c>
      <c r="E10">
        <f>VLOOKUP(A10,'[8]12-15透视表'!$A:$C,3,FALSE)</f>
        <v>382</v>
      </c>
      <c r="F10">
        <f>VLOOKUP(A10,'[8]12-15透视表'!$A:$D,4,FALSE)</f>
        <v>3146</v>
      </c>
      <c r="I10">
        <f>VLOOKUP(A10,'[8]12-15透视表'!$A:$E,5,FALSE)</f>
        <v>292</v>
      </c>
      <c r="K10" s="5">
        <v>42759737847</v>
      </c>
      <c r="L10" t="s">
        <v>39</v>
      </c>
      <c r="O10">
        <v>15928.64</v>
      </c>
      <c r="P10">
        <v>260</v>
      </c>
      <c r="Q10">
        <v>1677</v>
      </c>
      <c r="T10">
        <v>196</v>
      </c>
    </row>
    <row r="11" spans="1:20">
      <c r="A11" s="5">
        <v>521804256985</v>
      </c>
      <c r="B11" t="s">
        <v>43</v>
      </c>
      <c r="D11">
        <f>VLOOKUP(A11,'[8]12-15透视表'!$A:$B,2,FALSE)</f>
        <v>5886.06</v>
      </c>
      <c r="E11">
        <f>VLOOKUP(A11,'[8]12-15透视表'!$A:$C,3,FALSE)</f>
        <v>117</v>
      </c>
      <c r="F11">
        <f>VLOOKUP(A11,'[8]12-15透视表'!$A:$D,4,FALSE)</f>
        <v>1103</v>
      </c>
      <c r="I11">
        <f>VLOOKUP(A11,'[8]12-15透视表'!$A:$E,5,FALSE)</f>
        <v>84</v>
      </c>
      <c r="K11" s="5">
        <v>521804256985</v>
      </c>
      <c r="L11" t="s">
        <v>43</v>
      </c>
      <c r="O11">
        <v>2859.7</v>
      </c>
      <c r="P11">
        <v>57</v>
      </c>
      <c r="Q11">
        <v>592</v>
      </c>
      <c r="T11">
        <v>38</v>
      </c>
    </row>
    <row r="12" spans="1:20">
      <c r="A12" s="5">
        <v>569909827792</v>
      </c>
      <c r="B12" t="s">
        <v>62</v>
      </c>
      <c r="D12">
        <f>VLOOKUP(A12,'[8]12-15透视表'!$A:$B,2,FALSE)</f>
        <v>7609.72</v>
      </c>
      <c r="E12">
        <f>VLOOKUP(A12,'[8]12-15透视表'!$A:$C,3,FALSE)</f>
        <v>231</v>
      </c>
      <c r="F12">
        <f>VLOOKUP(A12,'[8]12-15透视表'!$A:$D,4,FALSE)</f>
        <v>962</v>
      </c>
      <c r="I12">
        <f>VLOOKUP(A12,'[8]12-15透视表'!$A:$E,5,FALSE)</f>
        <v>105</v>
      </c>
      <c r="K12" s="5">
        <v>569909827792</v>
      </c>
      <c r="L12" t="s">
        <v>62</v>
      </c>
      <c r="O12">
        <v>3878.76</v>
      </c>
      <c r="P12">
        <v>121</v>
      </c>
      <c r="Q12">
        <v>520</v>
      </c>
      <c r="T12">
        <v>47</v>
      </c>
    </row>
    <row r="13" spans="1:20">
      <c r="A13" s="5">
        <v>535688693680</v>
      </c>
      <c r="B13" t="s">
        <v>52</v>
      </c>
      <c r="D13">
        <f>VLOOKUP(A13,'[8]12-15透视表'!$A:$B,2,FALSE)</f>
        <v>8285.21</v>
      </c>
      <c r="E13">
        <f>VLOOKUP(A13,'[8]12-15透视表'!$A:$C,3,FALSE)</f>
        <v>115</v>
      </c>
      <c r="F13">
        <f>VLOOKUP(A13,'[8]12-15透视表'!$A:$D,4,FALSE)</f>
        <v>1076</v>
      </c>
      <c r="I13">
        <f>VLOOKUP(A13,'[8]12-15透视表'!$A:$E,5,FALSE)</f>
        <v>94</v>
      </c>
      <c r="K13" s="5">
        <v>563834177641</v>
      </c>
      <c r="L13" t="s">
        <v>56</v>
      </c>
      <c r="O13">
        <v>10127.13</v>
      </c>
      <c r="P13">
        <v>70</v>
      </c>
      <c r="Q13">
        <v>485</v>
      </c>
      <c r="T13">
        <v>51</v>
      </c>
    </row>
    <row r="14" spans="1:20">
      <c r="A14" s="5">
        <v>592049049728</v>
      </c>
      <c r="B14" t="s">
        <v>54</v>
      </c>
      <c r="D14">
        <f>VLOOKUP(A14,'[8]12-15透视表'!$A:$B,2,FALSE)</f>
        <v>8287.66</v>
      </c>
      <c r="E14">
        <f>VLOOKUP(A14,'[8]12-15透视表'!$A:$C,3,FALSE)</f>
        <v>177</v>
      </c>
      <c r="F14">
        <f>VLOOKUP(A14,'[8]12-15透视表'!$A:$D,4,FALSE)</f>
        <v>1069</v>
      </c>
      <c r="I14">
        <f>VLOOKUP(A14,'[8]12-15透视表'!$A:$E,5,FALSE)</f>
        <v>116</v>
      </c>
      <c r="K14" s="5">
        <v>564135111481</v>
      </c>
      <c r="L14" t="s">
        <v>58</v>
      </c>
      <c r="O14">
        <v>6930.25</v>
      </c>
      <c r="P14">
        <v>58</v>
      </c>
      <c r="Q14">
        <v>140</v>
      </c>
      <c r="T14">
        <v>33</v>
      </c>
    </row>
    <row r="15" spans="1:20">
      <c r="A15" s="5">
        <v>613513119392</v>
      </c>
      <c r="B15" t="s">
        <v>61</v>
      </c>
      <c r="D15">
        <f>VLOOKUP(A15,'[8]12-15透视表'!$A:$B,2,FALSE)</f>
        <v>35329.24</v>
      </c>
      <c r="E15">
        <f>VLOOKUP(A15,'[8]12-15透视表'!$A:$C,3,FALSE)</f>
        <v>646</v>
      </c>
      <c r="F15">
        <f>VLOOKUP(A15,'[8]12-15透视表'!$A:$D,4,FALSE)</f>
        <v>6094</v>
      </c>
      <c r="I15">
        <f>VLOOKUP(A15,'[8]12-15透视表'!$A:$E,5,FALSE)</f>
        <v>402</v>
      </c>
      <c r="K15" s="5">
        <v>559686121121</v>
      </c>
      <c r="L15" t="s">
        <v>76</v>
      </c>
      <c r="O15">
        <v>7255.89</v>
      </c>
      <c r="P15">
        <v>61</v>
      </c>
      <c r="Q15">
        <v>301</v>
      </c>
      <c r="T15">
        <v>32</v>
      </c>
    </row>
    <row r="16" spans="1:20">
      <c r="A16" s="5">
        <v>538927350752</v>
      </c>
      <c r="B16" t="s">
        <v>72</v>
      </c>
      <c r="D16">
        <f>VLOOKUP(A16,'[8]12-15透视表'!$A:$B,2,FALSE)</f>
        <v>4959.43</v>
      </c>
      <c r="E16">
        <f>VLOOKUP(A16,'[8]12-15透视表'!$A:$C,3,FALSE)</f>
        <v>119</v>
      </c>
      <c r="F16">
        <f>VLOOKUP(A16,'[8]12-15透视表'!$A:$D,4,FALSE)</f>
        <v>935</v>
      </c>
      <c r="I16">
        <f>VLOOKUP(A16,'[8]12-15透视表'!$A:$E,5,FALSE)</f>
        <v>91</v>
      </c>
      <c r="K16" s="5">
        <v>555332266949</v>
      </c>
      <c r="L16" t="s">
        <v>47</v>
      </c>
      <c r="O16">
        <v>8101.11</v>
      </c>
      <c r="P16">
        <v>161</v>
      </c>
      <c r="Q16">
        <v>979</v>
      </c>
      <c r="T16">
        <v>108</v>
      </c>
    </row>
    <row r="17" spans="1:20">
      <c r="A17" s="5">
        <v>599148365406</v>
      </c>
      <c r="B17" t="s">
        <v>73</v>
      </c>
      <c r="D17">
        <f>VLOOKUP(A17,'[8]12-15透视表'!$A:$B,2,FALSE)</f>
        <v>11691.71</v>
      </c>
      <c r="E17">
        <f>VLOOKUP(A17,'[8]12-15透视表'!$A:$C,3,FALSE)</f>
        <v>272</v>
      </c>
      <c r="F17">
        <f>VLOOKUP(A17,'[8]12-15透视表'!$A:$D,4,FALSE)</f>
        <v>1967</v>
      </c>
      <c r="I17">
        <f>VLOOKUP(A17,'[8]12-15透视表'!$A:$E,5,FALSE)</f>
        <v>189</v>
      </c>
      <c r="K17" s="5">
        <v>593225443577</v>
      </c>
      <c r="L17" t="s">
        <v>48</v>
      </c>
      <c r="O17">
        <v>6498.36</v>
      </c>
      <c r="P17">
        <v>111</v>
      </c>
      <c r="Q17">
        <v>1413</v>
      </c>
      <c r="T17">
        <v>60</v>
      </c>
    </row>
    <row r="18" spans="1:20">
      <c r="A18" s="5">
        <v>524754970729</v>
      </c>
      <c r="B18" t="s">
        <v>74</v>
      </c>
      <c r="D18">
        <f>VLOOKUP(A18,'[8]12-15透视表'!$A:$B,2,FALSE)</f>
        <v>4656.58</v>
      </c>
      <c r="E18">
        <f>VLOOKUP(A18,'[8]12-15透视表'!$A:$C,3,FALSE)</f>
        <v>137</v>
      </c>
      <c r="F18">
        <f>VLOOKUP(A18,'[8]12-15透视表'!$A:$D,4,FALSE)</f>
        <v>1142</v>
      </c>
      <c r="I18">
        <f>VLOOKUP(A18,'[8]12-15透视表'!$A:$E,5,FALSE)</f>
        <v>81</v>
      </c>
      <c r="K18" s="5">
        <v>526145930115</v>
      </c>
      <c r="L18" t="s">
        <v>51</v>
      </c>
      <c r="O18">
        <v>3576.54</v>
      </c>
      <c r="P18">
        <v>55</v>
      </c>
      <c r="Q18">
        <v>429</v>
      </c>
      <c r="T18">
        <v>36</v>
      </c>
    </row>
    <row r="19" spans="1:20">
      <c r="A19" s="5">
        <v>621584076904</v>
      </c>
      <c r="B19" t="s">
        <v>105</v>
      </c>
      <c r="D19">
        <f>VLOOKUP(A19,'[8]12-15透视表'!$A:$B,2,FALSE)</f>
        <v>37556.44</v>
      </c>
      <c r="E19">
        <f>VLOOKUP(A19,'[8]12-15透视表'!$A:$C,3,FALSE)</f>
        <v>875</v>
      </c>
      <c r="F19">
        <f>VLOOKUP(A19,'[8]12-15透视表'!$A:$D,4,FALSE)</f>
        <v>13327</v>
      </c>
      <c r="I19">
        <f>VLOOKUP(A19,'[8]12-15透视表'!$A:$E,5,FALSE)</f>
        <v>497</v>
      </c>
      <c r="K19" s="5">
        <v>535688693680</v>
      </c>
      <c r="L19" t="s">
        <v>52</v>
      </c>
      <c r="O19">
        <v>5737.83</v>
      </c>
      <c r="P19">
        <v>81</v>
      </c>
      <c r="Q19">
        <v>493</v>
      </c>
      <c r="T19">
        <v>58</v>
      </c>
    </row>
    <row r="20" spans="1:20">
      <c r="A20" s="5">
        <v>596986065929</v>
      </c>
      <c r="B20" t="s">
        <v>19</v>
      </c>
      <c r="D20">
        <f>VLOOKUP(A20,'[8]12-15透视表'!$A:$B,2,FALSE)</f>
        <v>6892.66</v>
      </c>
      <c r="E20">
        <f>VLOOKUP(A20,'[8]12-15透视表'!$A:$C,3,FALSE)</f>
        <v>205</v>
      </c>
      <c r="F20">
        <f>VLOOKUP(A20,'[8]12-15透视表'!$A:$D,4,FALSE)</f>
        <v>1334</v>
      </c>
      <c r="I20">
        <f>VLOOKUP(A20,'[8]12-15透视表'!$A:$E,5,FALSE)</f>
        <v>140</v>
      </c>
      <c r="K20" s="5">
        <v>563835009431</v>
      </c>
      <c r="L20" t="s">
        <v>53</v>
      </c>
      <c r="O20">
        <v>11022.98</v>
      </c>
      <c r="P20">
        <v>149</v>
      </c>
      <c r="Q20">
        <v>840</v>
      </c>
      <c r="T20">
        <v>118</v>
      </c>
    </row>
    <row r="21" spans="1:20">
      <c r="A21" s="5">
        <v>592889713507</v>
      </c>
      <c r="B21" t="s">
        <v>70</v>
      </c>
      <c r="D21">
        <f>VLOOKUP(A21,'[8]12-15透视表'!$A:$B,2,FALSE)</f>
        <v>3338.58</v>
      </c>
      <c r="E21">
        <f>VLOOKUP(A21,'[8]12-15透视表'!$A:$C,3,FALSE)</f>
        <v>92</v>
      </c>
      <c r="F21">
        <f>VLOOKUP(A21,'[8]12-15透视表'!$A:$D,4,FALSE)</f>
        <v>416</v>
      </c>
      <c r="I21">
        <f>VLOOKUP(A21,'[8]12-15透视表'!$A:$E,5,FALSE)</f>
        <v>57</v>
      </c>
      <c r="K21" s="5">
        <v>592049049728</v>
      </c>
      <c r="L21" t="s">
        <v>54</v>
      </c>
      <c r="O21">
        <v>4891.55</v>
      </c>
      <c r="P21">
        <v>105</v>
      </c>
      <c r="Q21">
        <v>456</v>
      </c>
      <c r="T21">
        <v>70</v>
      </c>
    </row>
    <row r="22" spans="1:20">
      <c r="A22" s="5">
        <v>577184412748</v>
      </c>
      <c r="B22" t="s">
        <v>11</v>
      </c>
      <c r="D22">
        <f>VLOOKUP(A22,'[8]12-15透视表'!$A:$B,2,FALSE)</f>
        <v>30797.83</v>
      </c>
      <c r="E22">
        <f>VLOOKUP(A22,'[8]12-15透视表'!$A:$C,3,FALSE)</f>
        <v>930</v>
      </c>
      <c r="F22">
        <f>VLOOKUP(A22,'[8]12-15透视表'!$A:$D,4,FALSE)</f>
        <v>5739</v>
      </c>
      <c r="I22">
        <f>VLOOKUP(A22,'[8]12-15透视表'!$A:$E,5,FALSE)</f>
        <v>602</v>
      </c>
      <c r="K22" s="5">
        <v>527990951359</v>
      </c>
      <c r="L22" t="s">
        <v>55</v>
      </c>
      <c r="O22">
        <v>4173.99</v>
      </c>
      <c r="P22">
        <v>75</v>
      </c>
      <c r="Q22">
        <v>179</v>
      </c>
      <c r="T22">
        <v>38</v>
      </c>
    </row>
    <row r="23" spans="1:20">
      <c r="A23" s="5">
        <v>604021319220</v>
      </c>
      <c r="B23" t="s">
        <v>13</v>
      </c>
      <c r="D23">
        <f>VLOOKUP(A23,'[8]12-15透视表'!$A:$B,2,FALSE)</f>
        <v>2556.14</v>
      </c>
      <c r="E23">
        <f>VLOOKUP(A23,'[8]12-15透视表'!$A:$C,3,FALSE)</f>
        <v>43</v>
      </c>
      <c r="F23">
        <f>VLOOKUP(A23,'[8]12-15透视表'!$A:$D,4,FALSE)</f>
        <v>366</v>
      </c>
      <c r="I23">
        <f>VLOOKUP(A23,'[8]12-15透视表'!$A:$E,5,FALSE)</f>
        <v>35</v>
      </c>
      <c r="K23" s="5">
        <v>599279018544</v>
      </c>
      <c r="L23" t="s">
        <v>60</v>
      </c>
      <c r="O23">
        <v>1366.83</v>
      </c>
      <c r="P23">
        <v>35</v>
      </c>
      <c r="Q23">
        <v>437</v>
      </c>
      <c r="T23">
        <v>18</v>
      </c>
    </row>
    <row r="24" spans="1:20">
      <c r="A24" s="5">
        <v>541918489832</v>
      </c>
      <c r="B24" t="s">
        <v>102</v>
      </c>
      <c r="D24">
        <f>VLOOKUP(A24,'[8]12-15透视表'!$A:$B,2,FALSE)</f>
        <v>11894.41</v>
      </c>
      <c r="E24">
        <f>VLOOKUP(A24,'[8]12-15透视表'!$A:$C,3,FALSE)</f>
        <v>322</v>
      </c>
      <c r="F24">
        <f>VLOOKUP(A24,'[8]12-15透视表'!$A:$D,4,FALSE)</f>
        <v>1052</v>
      </c>
      <c r="I24">
        <f>VLOOKUP(A24,'[8]12-15透视表'!$A:$E,5,FALSE)</f>
        <v>218</v>
      </c>
      <c r="K24" s="5">
        <v>613513119392</v>
      </c>
      <c r="L24" t="s">
        <v>61</v>
      </c>
      <c r="O24">
        <v>22216.88</v>
      </c>
      <c r="P24">
        <v>403</v>
      </c>
      <c r="Q24">
        <v>2604</v>
      </c>
      <c r="T24">
        <v>241</v>
      </c>
    </row>
    <row r="25" spans="1:20">
      <c r="A25" s="5">
        <v>633838506663</v>
      </c>
      <c r="B25" t="s">
        <v>598</v>
      </c>
      <c r="D25">
        <f>VLOOKUP(A25,'[8]12-15透视表'!$A:$B,2,FALSE)</f>
        <v>361.45</v>
      </c>
      <c r="E25">
        <f>VLOOKUP(A25,'[8]12-15透视表'!$A:$C,3,FALSE)</f>
        <v>10</v>
      </c>
      <c r="F25">
        <f>VLOOKUP(A25,'[8]12-15透视表'!$A:$D,4,FALSE)</f>
        <v>272</v>
      </c>
      <c r="I25">
        <f>VLOOKUP(A25,'[8]12-15透视表'!$A:$E,5,FALSE)</f>
        <v>4</v>
      </c>
      <c r="K25" s="5">
        <v>538927350752</v>
      </c>
      <c r="L25" t="s">
        <v>72</v>
      </c>
      <c r="O25">
        <v>3329.17</v>
      </c>
      <c r="P25">
        <v>79</v>
      </c>
      <c r="Q25">
        <v>416</v>
      </c>
      <c r="T25">
        <v>56</v>
      </c>
    </row>
    <row r="26" spans="1:20">
      <c r="A26" s="5">
        <v>525048016525</v>
      </c>
      <c r="B26" t="s">
        <v>340</v>
      </c>
      <c r="D26">
        <f>VLOOKUP(A26,'[8]12-15透视表'!$A:$B,2,FALSE)</f>
        <v>42292.32</v>
      </c>
      <c r="E26">
        <f>VLOOKUP(A26,'[8]12-15透视表'!$A:$C,3,FALSE)</f>
        <v>2340</v>
      </c>
      <c r="F26">
        <f>VLOOKUP(A26,'[8]12-15透视表'!$A:$D,4,FALSE)</f>
        <v>5965</v>
      </c>
      <c r="I26">
        <f>VLOOKUP(A26,'[8]12-15透视表'!$A:$E,5,FALSE)</f>
        <v>810</v>
      </c>
      <c r="K26" s="5">
        <v>599148365406</v>
      </c>
      <c r="L26" t="s">
        <v>73</v>
      </c>
      <c r="O26">
        <v>5188.68</v>
      </c>
      <c r="P26">
        <v>120</v>
      </c>
      <c r="Q26">
        <v>643</v>
      </c>
      <c r="T26">
        <v>79</v>
      </c>
    </row>
    <row r="27" spans="1:20">
      <c r="A27" s="5">
        <v>611461391391</v>
      </c>
      <c r="B27" t="s">
        <v>545</v>
      </c>
      <c r="D27">
        <f>VLOOKUP(A27,'[8]12-15透视表'!$A:$B,2,FALSE)</f>
        <v>1683.24</v>
      </c>
      <c r="E27">
        <f>VLOOKUP(A27,'[8]12-15透视表'!$A:$C,3,FALSE)</f>
        <v>59</v>
      </c>
      <c r="F27">
        <f>VLOOKUP(A27,'[8]12-15透视表'!$A:$D,4,FALSE)</f>
        <v>957</v>
      </c>
      <c r="I27">
        <f>VLOOKUP(A27,'[8]12-15透视表'!$A:$E,5,FALSE)</f>
        <v>30</v>
      </c>
      <c r="K27" s="5">
        <v>524754970729</v>
      </c>
      <c r="L27" t="s">
        <v>74</v>
      </c>
      <c r="O27">
        <v>3059.34</v>
      </c>
      <c r="P27">
        <v>88</v>
      </c>
      <c r="Q27">
        <v>567</v>
      </c>
      <c r="T27">
        <v>50</v>
      </c>
    </row>
    <row r="28" spans="1:20">
      <c r="A28" s="5">
        <v>622645559255</v>
      </c>
      <c r="B28" t="s">
        <v>28</v>
      </c>
      <c r="D28">
        <f>VLOOKUP(A28,'[8]12-15透视表'!$A:$B,2,FALSE)</f>
        <v>1515.15</v>
      </c>
      <c r="E28">
        <f>VLOOKUP(A28,'[8]12-15透视表'!$A:$C,3,FALSE)</f>
        <v>51</v>
      </c>
      <c r="F28">
        <f>VLOOKUP(A28,'[8]12-15透视表'!$A:$D,4,FALSE)</f>
        <v>743</v>
      </c>
      <c r="I28">
        <f>VLOOKUP(A28,'[8]12-15透视表'!$A:$E,5,FALSE)</f>
        <v>28</v>
      </c>
      <c r="K28" s="5">
        <v>621584076904</v>
      </c>
      <c r="L28" t="s">
        <v>105</v>
      </c>
      <c r="O28">
        <v>6484.02</v>
      </c>
      <c r="P28">
        <v>129</v>
      </c>
      <c r="Q28">
        <v>2231</v>
      </c>
      <c r="T28">
        <v>81</v>
      </c>
    </row>
    <row r="29" spans="4:20">
      <c r="D29">
        <f t="shared" ref="D29:F29" si="2">SUM(D10:D28)</f>
        <v>249140.14</v>
      </c>
      <c r="E29">
        <f t="shared" si="2"/>
        <v>7123</v>
      </c>
      <c r="F29">
        <f t="shared" si="2"/>
        <v>47665</v>
      </c>
      <c r="I29">
        <f>SUM(I10:I28)</f>
        <v>3875</v>
      </c>
      <c r="K29" s="5">
        <v>624636128578</v>
      </c>
      <c r="L29" t="s">
        <v>106</v>
      </c>
      <c r="O29">
        <v>668.04</v>
      </c>
      <c r="P29">
        <v>16</v>
      </c>
      <c r="Q29">
        <v>91</v>
      </c>
      <c r="T29">
        <v>9</v>
      </c>
    </row>
    <row r="30" spans="4:20">
      <c r="D30" s="8">
        <v>404869.22</v>
      </c>
      <c r="E30" s="8">
        <v>6927</v>
      </c>
      <c r="F30" s="8">
        <v>36913</v>
      </c>
      <c r="G30" s="8"/>
      <c r="H30" s="8"/>
      <c r="I30" s="8">
        <v>4961</v>
      </c>
      <c r="K30" s="5">
        <v>596986065929</v>
      </c>
      <c r="L30" t="s">
        <v>19</v>
      </c>
      <c r="O30">
        <v>3939.65</v>
      </c>
      <c r="P30">
        <v>115</v>
      </c>
      <c r="Q30">
        <v>599</v>
      </c>
      <c r="T30">
        <v>78</v>
      </c>
    </row>
    <row r="31" spans="4:20">
      <c r="D31">
        <v>865806</v>
      </c>
      <c r="E31">
        <v>16475</v>
      </c>
      <c r="F31">
        <v>85170</v>
      </c>
      <c r="I31">
        <v>11452</v>
      </c>
      <c r="K31" s="5">
        <v>592889713507</v>
      </c>
      <c r="L31" t="s">
        <v>70</v>
      </c>
      <c r="O31">
        <v>1809.63</v>
      </c>
      <c r="P31">
        <v>46</v>
      </c>
      <c r="Q31">
        <v>226</v>
      </c>
      <c r="T31">
        <v>31</v>
      </c>
    </row>
    <row r="32" spans="3:20">
      <c r="C32" t="s">
        <v>536</v>
      </c>
      <c r="D32">
        <v>1519815.36</v>
      </c>
      <c r="E32">
        <v>30525</v>
      </c>
      <c r="F32">
        <v>169748</v>
      </c>
      <c r="G32" s="11">
        <v>0.119518344840587</v>
      </c>
      <c r="H32" s="12">
        <v>74.9120347003155</v>
      </c>
      <c r="I32">
        <v>20288</v>
      </c>
      <c r="K32" s="5">
        <v>628767299363</v>
      </c>
      <c r="L32" t="s">
        <v>523</v>
      </c>
      <c r="O32">
        <v>233.09</v>
      </c>
      <c r="P32">
        <v>5</v>
      </c>
      <c r="Q32">
        <v>53</v>
      </c>
      <c r="T32">
        <v>2</v>
      </c>
    </row>
    <row r="33" spans="11:20">
      <c r="K33" s="5">
        <v>577184412748</v>
      </c>
      <c r="L33" t="s">
        <v>11</v>
      </c>
      <c r="O33">
        <v>4762.22</v>
      </c>
      <c r="P33">
        <v>141</v>
      </c>
      <c r="Q33">
        <v>1673</v>
      </c>
      <c r="T33">
        <v>97</v>
      </c>
    </row>
    <row r="34" spans="11:20">
      <c r="K34" s="5">
        <v>574520036128</v>
      </c>
      <c r="L34" t="s">
        <v>91</v>
      </c>
      <c r="O34">
        <v>12242.9</v>
      </c>
      <c r="P34">
        <v>331</v>
      </c>
      <c r="Q34">
        <v>1349</v>
      </c>
      <c r="T34">
        <v>227</v>
      </c>
    </row>
    <row r="35" spans="11:20">
      <c r="K35" s="5">
        <v>528047181291</v>
      </c>
      <c r="L35" t="s">
        <v>82</v>
      </c>
      <c r="O35">
        <v>774.5</v>
      </c>
      <c r="P35">
        <v>19</v>
      </c>
      <c r="Q35">
        <v>120</v>
      </c>
      <c r="T35">
        <v>13</v>
      </c>
    </row>
    <row r="36" spans="11:20">
      <c r="K36" s="5">
        <v>601890751194</v>
      </c>
      <c r="L36" t="s">
        <v>67</v>
      </c>
      <c r="O36">
        <v>336.62</v>
      </c>
      <c r="P36">
        <v>10</v>
      </c>
      <c r="Q36">
        <v>175</v>
      </c>
      <c r="T36">
        <v>4</v>
      </c>
    </row>
    <row r="37" spans="2:20">
      <c r="B37" s="5">
        <v>41141176393</v>
      </c>
      <c r="C37" t="s">
        <v>35</v>
      </c>
      <c r="D37">
        <v>87968.32</v>
      </c>
      <c r="E37">
        <v>1772</v>
      </c>
      <c r="F37">
        <v>11091</v>
      </c>
      <c r="I37">
        <v>1293</v>
      </c>
      <c r="K37" s="5">
        <v>604021319220</v>
      </c>
      <c r="L37" t="s">
        <v>13</v>
      </c>
      <c r="O37">
        <v>1949.99</v>
      </c>
      <c r="P37">
        <v>33</v>
      </c>
      <c r="Q37">
        <v>208</v>
      </c>
      <c r="T37">
        <v>24</v>
      </c>
    </row>
    <row r="38" spans="11:20">
      <c r="K38" s="5">
        <v>538263950177</v>
      </c>
      <c r="L38" t="s">
        <v>104</v>
      </c>
      <c r="O38">
        <v>39566.7</v>
      </c>
      <c r="P38">
        <v>290</v>
      </c>
      <c r="Q38">
        <v>1773</v>
      </c>
      <c r="T38">
        <v>255</v>
      </c>
    </row>
    <row r="39" spans="11:20">
      <c r="K39" s="5">
        <v>541918489832</v>
      </c>
      <c r="L39" t="s">
        <v>102</v>
      </c>
      <c r="O39">
        <v>6449.24</v>
      </c>
      <c r="P39">
        <v>177</v>
      </c>
      <c r="Q39">
        <v>526</v>
      </c>
      <c r="T39">
        <v>113</v>
      </c>
    </row>
    <row r="40" spans="11:20">
      <c r="K40" s="5">
        <v>528033190141</v>
      </c>
      <c r="L40" t="s">
        <v>84</v>
      </c>
      <c r="O40">
        <v>7606.81</v>
      </c>
      <c r="P40">
        <v>172</v>
      </c>
      <c r="Q40">
        <v>439</v>
      </c>
      <c r="T40">
        <v>129</v>
      </c>
    </row>
    <row r="41" spans="11:20">
      <c r="K41" s="5">
        <v>527719726342</v>
      </c>
      <c r="L41" t="s">
        <v>86</v>
      </c>
      <c r="O41">
        <v>839.45</v>
      </c>
      <c r="P41">
        <v>14</v>
      </c>
      <c r="Q41">
        <v>66</v>
      </c>
      <c r="T41">
        <v>8</v>
      </c>
    </row>
    <row r="42" spans="11:20">
      <c r="K42" s="5">
        <v>587409020085</v>
      </c>
      <c r="L42" t="s">
        <v>87</v>
      </c>
      <c r="O42">
        <v>17993.11</v>
      </c>
      <c r="P42">
        <v>186</v>
      </c>
      <c r="Q42">
        <v>1390</v>
      </c>
      <c r="T42">
        <v>180</v>
      </c>
    </row>
    <row r="43" spans="11:20">
      <c r="K43" s="5">
        <v>538354076404</v>
      </c>
      <c r="L43" t="s">
        <v>90</v>
      </c>
      <c r="O43">
        <v>7862.81</v>
      </c>
      <c r="P43">
        <v>93</v>
      </c>
      <c r="Q43">
        <v>792</v>
      </c>
      <c r="T43">
        <v>78</v>
      </c>
    </row>
    <row r="44" spans="11:20">
      <c r="K44" s="5">
        <v>583643847514</v>
      </c>
      <c r="L44" t="s">
        <v>92</v>
      </c>
      <c r="O44">
        <v>5122.46</v>
      </c>
      <c r="P44">
        <v>117</v>
      </c>
      <c r="Q44">
        <v>480</v>
      </c>
      <c r="T44">
        <v>82</v>
      </c>
    </row>
    <row r="45" spans="11:20">
      <c r="K45" s="5">
        <v>527990475963</v>
      </c>
      <c r="L45" t="s">
        <v>95</v>
      </c>
      <c r="O45">
        <v>9695.32</v>
      </c>
      <c r="P45">
        <v>185</v>
      </c>
      <c r="Q45">
        <v>585</v>
      </c>
      <c r="T45">
        <v>138</v>
      </c>
    </row>
    <row r="46" spans="11:20">
      <c r="K46" s="5">
        <v>528064232769</v>
      </c>
      <c r="L46" t="s">
        <v>96</v>
      </c>
      <c r="O46">
        <v>388.47</v>
      </c>
      <c r="P46">
        <v>9</v>
      </c>
      <c r="Q46">
        <v>73</v>
      </c>
      <c r="T46">
        <v>8</v>
      </c>
    </row>
    <row r="47" spans="11:20">
      <c r="K47" s="5">
        <v>528033010612</v>
      </c>
      <c r="L47" t="s">
        <v>98</v>
      </c>
      <c r="O47">
        <v>18377.93</v>
      </c>
      <c r="P47">
        <v>218</v>
      </c>
      <c r="Q47">
        <v>697</v>
      </c>
      <c r="T47">
        <v>185</v>
      </c>
    </row>
    <row r="48" spans="11:20">
      <c r="K48" s="5">
        <v>527119411115</v>
      </c>
      <c r="L48" t="s">
        <v>99</v>
      </c>
      <c r="O48">
        <v>503.58</v>
      </c>
      <c r="P48">
        <v>12</v>
      </c>
      <c r="Q48">
        <v>78</v>
      </c>
      <c r="T48">
        <v>8</v>
      </c>
    </row>
    <row r="49" spans="11:20">
      <c r="K49" s="5">
        <v>634615261933</v>
      </c>
      <c r="L49" t="s">
        <v>599</v>
      </c>
      <c r="O49">
        <v>57207.9</v>
      </c>
      <c r="P49">
        <v>738</v>
      </c>
      <c r="Q49">
        <v>3792</v>
      </c>
      <c r="T49">
        <v>641</v>
      </c>
    </row>
    <row r="50" spans="11:20">
      <c r="K50" s="5">
        <v>527678427514</v>
      </c>
      <c r="L50" t="s">
        <v>81</v>
      </c>
      <c r="O50">
        <v>1495.41</v>
      </c>
      <c r="P50">
        <v>37</v>
      </c>
      <c r="Q50">
        <v>177</v>
      </c>
      <c r="T50">
        <v>29</v>
      </c>
    </row>
    <row r="51" spans="11:20">
      <c r="K51" s="5">
        <v>632083172612</v>
      </c>
      <c r="L51" t="s">
        <v>566</v>
      </c>
      <c r="O51">
        <v>763.38</v>
      </c>
      <c r="P51">
        <v>14</v>
      </c>
      <c r="Q51">
        <v>56</v>
      </c>
      <c r="T51">
        <v>11</v>
      </c>
    </row>
    <row r="52" spans="11:20">
      <c r="K52" s="5">
        <v>587405880719</v>
      </c>
      <c r="L52" t="s">
        <v>79</v>
      </c>
      <c r="O52">
        <v>29455.68</v>
      </c>
      <c r="P52">
        <v>295</v>
      </c>
      <c r="Q52">
        <v>1605</v>
      </c>
      <c r="T52">
        <v>273</v>
      </c>
    </row>
    <row r="53" spans="11:20">
      <c r="K53" s="5">
        <v>624157848041</v>
      </c>
      <c r="L53" t="s">
        <v>22</v>
      </c>
      <c r="O53">
        <v>0</v>
      </c>
      <c r="P53">
        <v>0</v>
      </c>
      <c r="Q53">
        <v>0</v>
      </c>
      <c r="T53">
        <v>0</v>
      </c>
    </row>
    <row r="54" spans="11:20">
      <c r="K54" s="5">
        <v>525048016525</v>
      </c>
      <c r="L54" t="s">
        <v>340</v>
      </c>
      <c r="O54">
        <v>22237.77</v>
      </c>
      <c r="P54">
        <v>1209</v>
      </c>
      <c r="Q54">
        <v>3340</v>
      </c>
      <c r="T54">
        <v>762</v>
      </c>
    </row>
    <row r="55" spans="11:20">
      <c r="K55" s="5">
        <v>611461391391</v>
      </c>
      <c r="L55" t="s">
        <v>545</v>
      </c>
      <c r="O55">
        <v>950.94</v>
      </c>
      <c r="P55">
        <v>35</v>
      </c>
      <c r="Q55">
        <v>280</v>
      </c>
      <c r="T55">
        <v>15</v>
      </c>
    </row>
    <row r="56" spans="11:20">
      <c r="K56" s="5">
        <v>538305797734</v>
      </c>
      <c r="L56" t="s">
        <v>103</v>
      </c>
      <c r="O56">
        <v>18088.26</v>
      </c>
      <c r="P56">
        <v>161</v>
      </c>
      <c r="Q56">
        <v>558</v>
      </c>
      <c r="T56">
        <v>134</v>
      </c>
    </row>
    <row r="57" spans="11:20">
      <c r="K57" s="5">
        <v>622645559255</v>
      </c>
      <c r="L57" t="s">
        <v>28</v>
      </c>
      <c r="O57">
        <v>919.71</v>
      </c>
      <c r="P57">
        <v>31</v>
      </c>
      <c r="Q57">
        <v>310</v>
      </c>
      <c r="T57">
        <v>17</v>
      </c>
    </row>
    <row r="58" spans="15:20">
      <c r="O58">
        <f t="shared" ref="O58:Q58" si="3">SUM(O10:O57)</f>
        <v>404869.22</v>
      </c>
      <c r="P58">
        <f t="shared" si="3"/>
        <v>6927</v>
      </c>
      <c r="Q58">
        <f t="shared" si="3"/>
        <v>36913</v>
      </c>
      <c r="T58">
        <f>SUM(T10:T57)</f>
        <v>4961</v>
      </c>
    </row>
  </sheetData>
  <pageMargins left="0.75" right="0.75" top="1" bottom="1" header="0.5" footer="0.5"/>
  <pageSetup paperSize="9" orientation="portrait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3" width="16.3333333333333" customWidth="1"/>
    <col min="4" max="4" width="17.5555555555556" customWidth="1"/>
    <col min="5" max="5" width="19.7777777777778" customWidth="1"/>
    <col min="6" max="6" width="11.8888888888889" customWidth="1"/>
    <col min="7" max="7" width="12.8888888888889"/>
    <col min="10" max="10" width="5.66666666666667" customWidth="1"/>
    <col min="11" max="11" width="14.1111111111111" customWidth="1"/>
    <col min="13" max="13" width="10.6666666666667"/>
    <col min="14" max="14" width="9.66666666666667"/>
    <col min="16" max="17" width="12.8888888888889"/>
    <col min="22" max="22" width="14.1111111111111" customWidth="1"/>
    <col min="24" max="24" width="10.6666666666667"/>
    <col min="25" max="25" width="15.5555555555556" customWidth="1"/>
    <col min="26" max="26" width="12.7777777777778" customWidth="1"/>
    <col min="27" max="28" width="12.8888888888889"/>
  </cols>
  <sheetData>
    <row r="1" spans="1:29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539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  <c r="U1" t="s">
        <v>534</v>
      </c>
      <c r="V1" t="s">
        <v>553</v>
      </c>
      <c r="W1" t="s">
        <v>554</v>
      </c>
      <c r="X1" t="s">
        <v>466</v>
      </c>
      <c r="Y1" t="s">
        <v>467</v>
      </c>
      <c r="Z1" t="s">
        <v>468</v>
      </c>
      <c r="AA1" t="s">
        <v>114</v>
      </c>
      <c r="AB1" t="s">
        <v>115</v>
      </c>
      <c r="AC1" t="s">
        <v>518</v>
      </c>
    </row>
    <row r="2" spans="1:29">
      <c r="A2" s="107">
        <v>573035985548</v>
      </c>
      <c r="B2" s="108" t="s">
        <v>77</v>
      </c>
      <c r="C2" s="108">
        <v>182179.63</v>
      </c>
      <c r="D2" s="108">
        <v>4996</v>
      </c>
      <c r="E2" s="108">
        <v>11358</v>
      </c>
      <c r="F2" s="109">
        <v>0.254094030639197</v>
      </c>
      <c r="G2" s="110">
        <v>63.1253049203049</v>
      </c>
      <c r="H2" s="108">
        <v>2886</v>
      </c>
      <c r="K2" s="107">
        <v>573035985548</v>
      </c>
      <c r="L2" s="108" t="s">
        <v>77</v>
      </c>
      <c r="M2">
        <v>96169.93</v>
      </c>
      <c r="N2">
        <v>2586</v>
      </c>
      <c r="O2">
        <v>7380</v>
      </c>
      <c r="P2" s="11">
        <f>R2/O2</f>
        <v>0.215311653116531</v>
      </c>
      <c r="Q2" s="12">
        <v>60.5222970421649</v>
      </c>
      <c r="R2">
        <v>1589</v>
      </c>
      <c r="V2" s="107">
        <v>573035985548</v>
      </c>
      <c r="W2" s="108" t="s">
        <v>77</v>
      </c>
      <c r="X2">
        <v>11919.14</v>
      </c>
      <c r="Y2">
        <v>264</v>
      </c>
      <c r="Z2">
        <v>25606</v>
      </c>
      <c r="AA2" s="11">
        <v>0.00706865578380067</v>
      </c>
      <c r="AB2" s="12">
        <v>65.8516022099447</v>
      </c>
      <c r="AC2">
        <v>181</v>
      </c>
    </row>
    <row r="3" spans="1:29">
      <c r="A3" s="107">
        <v>527733589105</v>
      </c>
      <c r="B3" s="108" t="s">
        <v>231</v>
      </c>
      <c r="C3" s="108">
        <v>103252.92</v>
      </c>
      <c r="D3" s="108">
        <v>8637</v>
      </c>
      <c r="E3" s="108">
        <v>13221</v>
      </c>
      <c r="F3" s="109">
        <v>0.295968534906588</v>
      </c>
      <c r="G3" s="110">
        <v>26.3871505238947</v>
      </c>
      <c r="H3" s="108">
        <v>3913</v>
      </c>
      <c r="K3" s="107">
        <v>527733589105</v>
      </c>
      <c r="L3" s="108" t="s">
        <v>231</v>
      </c>
      <c r="M3">
        <v>48996.95</v>
      </c>
      <c r="N3">
        <v>4046</v>
      </c>
      <c r="O3">
        <v>8014</v>
      </c>
      <c r="P3" s="11">
        <f t="shared" ref="P3:P22" si="0">R3/O3</f>
        <v>0.23433990516596</v>
      </c>
      <c r="Q3" s="12">
        <v>26.0899627263046</v>
      </c>
      <c r="R3">
        <v>1878</v>
      </c>
      <c r="V3" s="107">
        <v>527733589105</v>
      </c>
      <c r="W3" s="108" t="s">
        <v>231</v>
      </c>
      <c r="X3">
        <v>75671.15</v>
      </c>
      <c r="Y3">
        <v>5223</v>
      </c>
      <c r="Z3">
        <v>35335</v>
      </c>
      <c r="AA3" s="11">
        <v>0.084646950615537</v>
      </c>
      <c r="AB3" s="12">
        <v>25.2996155132063</v>
      </c>
      <c r="AC3">
        <v>2991</v>
      </c>
    </row>
    <row r="4" spans="1:29">
      <c r="A4" s="107">
        <v>581521081842</v>
      </c>
      <c r="B4" s="108" t="s">
        <v>221</v>
      </c>
      <c r="C4" s="108">
        <v>102103.39</v>
      </c>
      <c r="D4" s="108">
        <v>4058</v>
      </c>
      <c r="E4" s="108">
        <v>8621</v>
      </c>
      <c r="F4" s="109">
        <v>0.222479990720334</v>
      </c>
      <c r="G4" s="110">
        <v>53.2343013555787</v>
      </c>
      <c r="H4" s="108">
        <v>1918</v>
      </c>
      <c r="K4" s="107">
        <v>581521081842</v>
      </c>
      <c r="L4" s="108" t="s">
        <v>221</v>
      </c>
      <c r="M4">
        <v>37159.04</v>
      </c>
      <c r="N4">
        <v>1399</v>
      </c>
      <c r="O4">
        <v>3811</v>
      </c>
      <c r="P4" s="11">
        <f t="shared" si="0"/>
        <v>0.201784308580425</v>
      </c>
      <c r="Q4" s="12">
        <v>48.3212483745124</v>
      </c>
      <c r="R4">
        <v>769</v>
      </c>
      <c r="V4" s="107">
        <v>581521081842</v>
      </c>
      <c r="W4" s="108" t="s">
        <v>221</v>
      </c>
      <c r="X4">
        <v>84252.05</v>
      </c>
      <c r="Y4">
        <v>2874</v>
      </c>
      <c r="Z4">
        <v>21559</v>
      </c>
      <c r="AA4" s="11">
        <v>0.110441115079549</v>
      </c>
      <c r="AB4" s="12">
        <v>35.3851532969341</v>
      </c>
      <c r="AC4">
        <v>2381</v>
      </c>
    </row>
    <row r="5" spans="1:29">
      <c r="A5" s="107">
        <v>592722485900</v>
      </c>
      <c r="B5" s="108" t="s">
        <v>338</v>
      </c>
      <c r="C5" s="108">
        <v>75272.92</v>
      </c>
      <c r="D5" s="108">
        <v>7562</v>
      </c>
      <c r="E5" s="108">
        <v>8789</v>
      </c>
      <c r="F5" s="109">
        <v>0.288087381954716</v>
      </c>
      <c r="G5" s="110">
        <v>29.7286413902054</v>
      </c>
      <c r="H5" s="108">
        <v>2532</v>
      </c>
      <c r="K5" s="107">
        <v>592722485900</v>
      </c>
      <c r="L5" s="108" t="s">
        <v>338</v>
      </c>
      <c r="M5">
        <v>13547.46</v>
      </c>
      <c r="N5">
        <v>1338</v>
      </c>
      <c r="O5">
        <v>3571</v>
      </c>
      <c r="P5" s="11">
        <f t="shared" si="0"/>
        <v>0.237468496219546</v>
      </c>
      <c r="Q5" s="12">
        <v>15.9757783018868</v>
      </c>
      <c r="R5">
        <v>848</v>
      </c>
      <c r="V5" s="107">
        <v>592722485900</v>
      </c>
      <c r="W5" s="108" t="s">
        <v>338</v>
      </c>
      <c r="X5">
        <v>487.91</v>
      </c>
      <c r="Y5">
        <v>48</v>
      </c>
      <c r="Z5">
        <v>3404</v>
      </c>
      <c r="AA5" s="11">
        <v>0.0120446533490012</v>
      </c>
      <c r="AB5" s="12">
        <v>11.900243902439</v>
      </c>
      <c r="AC5">
        <v>41</v>
      </c>
    </row>
    <row r="6" spans="1:29">
      <c r="A6" s="107">
        <v>17609936348</v>
      </c>
      <c r="B6" s="108" t="s">
        <v>344</v>
      </c>
      <c r="C6" s="108">
        <v>66059.71</v>
      </c>
      <c r="D6" s="108">
        <v>29540</v>
      </c>
      <c r="E6" s="108">
        <v>48055</v>
      </c>
      <c r="F6" s="109">
        <v>0.34217042971595</v>
      </c>
      <c r="G6" s="110">
        <v>4.01749741531351</v>
      </c>
      <c r="H6" s="108">
        <v>16443</v>
      </c>
      <c r="K6" s="107">
        <v>17609936348</v>
      </c>
      <c r="L6" s="108" t="s">
        <v>344</v>
      </c>
      <c r="M6">
        <v>27433.26</v>
      </c>
      <c r="N6">
        <v>15030</v>
      </c>
      <c r="O6">
        <v>55165</v>
      </c>
      <c r="P6" s="11">
        <f t="shared" si="0"/>
        <v>0.215535212544186</v>
      </c>
      <c r="Q6" s="12">
        <v>2.30725483599664</v>
      </c>
      <c r="R6">
        <v>11890</v>
      </c>
      <c r="V6" s="107">
        <v>17609936348</v>
      </c>
      <c r="W6" s="108" t="s">
        <v>344</v>
      </c>
      <c r="X6">
        <v>12205.3</v>
      </c>
      <c r="Y6">
        <v>4078</v>
      </c>
      <c r="Z6">
        <v>17169</v>
      </c>
      <c r="AA6" s="11">
        <v>0.0873085211718796</v>
      </c>
      <c r="AB6" s="12">
        <v>8.14229486324216</v>
      </c>
      <c r="AC6">
        <v>1499</v>
      </c>
    </row>
    <row r="7" spans="1:29">
      <c r="A7" s="107">
        <v>39829692578</v>
      </c>
      <c r="B7" s="108" t="s">
        <v>237</v>
      </c>
      <c r="C7" s="108">
        <v>65315.42</v>
      </c>
      <c r="D7" s="108">
        <v>6743</v>
      </c>
      <c r="E7" s="108">
        <v>8108</v>
      </c>
      <c r="F7" s="109">
        <v>0.277997039960533</v>
      </c>
      <c r="G7" s="110">
        <v>28.9775598935226</v>
      </c>
      <c r="H7" s="108">
        <v>2254</v>
      </c>
      <c r="K7" s="107">
        <v>39829692578</v>
      </c>
      <c r="L7" s="108" t="s">
        <v>237</v>
      </c>
      <c r="M7">
        <v>19278.58</v>
      </c>
      <c r="N7">
        <v>1763</v>
      </c>
      <c r="O7">
        <v>4078</v>
      </c>
      <c r="P7" s="11">
        <f t="shared" si="0"/>
        <v>0.217018146150074</v>
      </c>
      <c r="Q7" s="12">
        <v>21.7837062146893</v>
      </c>
      <c r="R7">
        <v>885</v>
      </c>
      <c r="V7" s="107">
        <v>39829692578</v>
      </c>
      <c r="W7" s="108" t="s">
        <v>237</v>
      </c>
      <c r="X7">
        <v>19644.88</v>
      </c>
      <c r="Y7">
        <v>1485</v>
      </c>
      <c r="Z7">
        <v>15558</v>
      </c>
      <c r="AA7" s="11">
        <v>0.0642756138321121</v>
      </c>
      <c r="AB7" s="12">
        <v>19.64488</v>
      </c>
      <c r="AC7">
        <v>1000</v>
      </c>
    </row>
    <row r="8" spans="1:29">
      <c r="A8" s="107">
        <v>562674596108</v>
      </c>
      <c r="B8" s="108" t="s">
        <v>17</v>
      </c>
      <c r="C8" s="108">
        <v>56038.65</v>
      </c>
      <c r="D8" s="108">
        <v>1708</v>
      </c>
      <c r="E8" s="108">
        <v>5313</v>
      </c>
      <c r="F8" s="109">
        <v>0.153961980048937</v>
      </c>
      <c r="G8" s="110">
        <v>68.5069070904646</v>
      </c>
      <c r="H8" s="108">
        <v>818</v>
      </c>
      <c r="K8" s="107">
        <v>562674596108</v>
      </c>
      <c r="L8" s="108" t="s">
        <v>17</v>
      </c>
      <c r="M8">
        <v>27353.52</v>
      </c>
      <c r="N8">
        <v>789</v>
      </c>
      <c r="O8">
        <v>3340</v>
      </c>
      <c r="P8" s="11">
        <f t="shared" si="0"/>
        <v>0.126047904191617</v>
      </c>
      <c r="Q8" s="12">
        <v>64.9727315914489</v>
      </c>
      <c r="R8">
        <v>421</v>
      </c>
      <c r="V8" s="107">
        <v>562674596108</v>
      </c>
      <c r="W8" s="108" t="s">
        <v>17</v>
      </c>
      <c r="X8">
        <v>30566.65</v>
      </c>
      <c r="Y8">
        <v>802</v>
      </c>
      <c r="Z8">
        <v>7791</v>
      </c>
      <c r="AA8" s="11">
        <v>0.0749582852008728</v>
      </c>
      <c r="AB8" s="12">
        <v>52.340154109589</v>
      </c>
      <c r="AC8">
        <v>584</v>
      </c>
    </row>
    <row r="9" spans="1:29">
      <c r="A9" s="107">
        <v>636099038566</v>
      </c>
      <c r="B9" s="108" t="s">
        <v>620</v>
      </c>
      <c r="C9" s="108">
        <v>45553.64</v>
      </c>
      <c r="D9" s="108">
        <v>1155</v>
      </c>
      <c r="E9" s="108">
        <v>3365</v>
      </c>
      <c r="F9" s="109">
        <v>0.0858841010401189</v>
      </c>
      <c r="G9" s="110">
        <v>157.625051903114</v>
      </c>
      <c r="H9" s="108">
        <v>289</v>
      </c>
      <c r="K9" s="107">
        <v>636099038566</v>
      </c>
      <c r="L9" s="108" t="s">
        <v>620</v>
      </c>
      <c r="M9">
        <v>3713.77</v>
      </c>
      <c r="N9">
        <v>82</v>
      </c>
      <c r="O9">
        <v>492</v>
      </c>
      <c r="P9" s="11">
        <f t="shared" si="0"/>
        <v>0.105691056910569</v>
      </c>
      <c r="Q9" s="12">
        <v>71.4186538461538</v>
      </c>
      <c r="R9">
        <v>52</v>
      </c>
      <c r="V9" s="107">
        <v>636099038566</v>
      </c>
      <c r="W9" s="108" t="s">
        <v>620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107">
        <v>592505020153</v>
      </c>
      <c r="B10" s="108" t="s">
        <v>314</v>
      </c>
      <c r="C10" s="108">
        <v>43482.31</v>
      </c>
      <c r="D10" s="108">
        <v>5341</v>
      </c>
      <c r="E10" s="108">
        <v>10233</v>
      </c>
      <c r="F10" s="109">
        <v>0.315938629922799</v>
      </c>
      <c r="G10" s="110">
        <v>13.4495236622332</v>
      </c>
      <c r="H10" s="108">
        <v>3233</v>
      </c>
      <c r="K10" s="107">
        <v>592505020153</v>
      </c>
      <c r="L10" s="108" t="s">
        <v>314</v>
      </c>
      <c r="M10">
        <v>19406.22</v>
      </c>
      <c r="N10">
        <v>2032</v>
      </c>
      <c r="O10">
        <v>4557</v>
      </c>
      <c r="P10" s="11">
        <f t="shared" si="0"/>
        <v>0.252797893350889</v>
      </c>
      <c r="Q10" s="12">
        <v>16.8456770833333</v>
      </c>
      <c r="R10">
        <v>1152</v>
      </c>
      <c r="V10" s="107">
        <v>592505020153</v>
      </c>
      <c r="W10" s="108" t="s">
        <v>314</v>
      </c>
      <c r="X10">
        <v>66964.73</v>
      </c>
      <c r="Y10">
        <v>6749</v>
      </c>
      <c r="Z10">
        <v>29158</v>
      </c>
      <c r="AA10" s="11">
        <v>0.130633102407573</v>
      </c>
      <c r="AB10" s="12">
        <v>17.5806589656078</v>
      </c>
      <c r="AC10">
        <v>3809</v>
      </c>
    </row>
    <row r="11" spans="1:29">
      <c r="A11" s="107">
        <v>596986065929</v>
      </c>
      <c r="B11" s="108" t="s">
        <v>19</v>
      </c>
      <c r="C11" s="108">
        <v>31288.23</v>
      </c>
      <c r="D11" s="108">
        <v>912</v>
      </c>
      <c r="E11" s="108">
        <v>4328</v>
      </c>
      <c r="F11" s="109">
        <v>0.140249537892791</v>
      </c>
      <c r="G11" s="110">
        <v>51.5456836902801</v>
      </c>
      <c r="H11" s="108">
        <v>607</v>
      </c>
      <c r="K11" s="107">
        <v>596986065929</v>
      </c>
      <c r="L11" s="108" t="s">
        <v>19</v>
      </c>
      <c r="M11">
        <v>15125.76</v>
      </c>
      <c r="N11">
        <v>445</v>
      </c>
      <c r="O11">
        <v>3167</v>
      </c>
      <c r="P11" s="11">
        <f t="shared" si="0"/>
        <v>0.097884433217556</v>
      </c>
      <c r="Q11" s="12">
        <v>48.7927741935484</v>
      </c>
      <c r="R11">
        <v>310</v>
      </c>
      <c r="V11" s="107">
        <v>596986065929</v>
      </c>
      <c r="W11" s="108" t="s">
        <v>19</v>
      </c>
      <c r="X11">
        <v>5450.53</v>
      </c>
      <c r="Y11">
        <v>153</v>
      </c>
      <c r="Z11">
        <v>9273</v>
      </c>
      <c r="AA11" s="11">
        <v>0.0131564757899277</v>
      </c>
      <c r="AB11" s="12">
        <v>44.6764754098361</v>
      </c>
      <c r="AC11">
        <v>122</v>
      </c>
    </row>
    <row r="12" spans="1:29">
      <c r="A12" s="107">
        <v>17609980146</v>
      </c>
      <c r="B12" s="108" t="s">
        <v>288</v>
      </c>
      <c r="C12" s="108">
        <v>26322.08</v>
      </c>
      <c r="D12" s="108">
        <v>5072</v>
      </c>
      <c r="E12" s="108">
        <v>10463</v>
      </c>
      <c r="F12" s="109">
        <v>0.224887699512568</v>
      </c>
      <c r="G12" s="110">
        <v>11.1866043348916</v>
      </c>
      <c r="H12" s="108">
        <v>2353</v>
      </c>
      <c r="K12" s="107">
        <v>17609980146</v>
      </c>
      <c r="L12" s="108" t="s">
        <v>288</v>
      </c>
      <c r="M12">
        <v>10725.44</v>
      </c>
      <c r="N12">
        <v>2217</v>
      </c>
      <c r="O12">
        <v>5151</v>
      </c>
      <c r="P12" s="11">
        <f t="shared" si="0"/>
        <v>0.17511162880994</v>
      </c>
      <c r="Q12" s="12">
        <v>11.8907317073171</v>
      </c>
      <c r="R12">
        <v>902</v>
      </c>
      <c r="V12" s="107">
        <v>17609980146</v>
      </c>
      <c r="W12" s="108" t="s">
        <v>288</v>
      </c>
      <c r="X12">
        <v>37293.04</v>
      </c>
      <c r="Y12">
        <v>7747</v>
      </c>
      <c r="Z12">
        <v>22135</v>
      </c>
      <c r="AA12" s="11">
        <v>0.169505308335216</v>
      </c>
      <c r="AB12" s="12">
        <v>9.93950959488273</v>
      </c>
      <c r="AC12">
        <v>3752</v>
      </c>
    </row>
    <row r="13" spans="1:29">
      <c r="A13" s="107">
        <v>592501952315</v>
      </c>
      <c r="B13" s="108" t="s">
        <v>305</v>
      </c>
      <c r="C13" s="108">
        <v>25644.02</v>
      </c>
      <c r="D13" s="108">
        <v>2307</v>
      </c>
      <c r="E13" s="108">
        <v>6085</v>
      </c>
      <c r="F13" s="109">
        <v>0.234018077239113</v>
      </c>
      <c r="G13" s="110">
        <v>18.008441011236</v>
      </c>
      <c r="H13" s="108">
        <v>1424</v>
      </c>
      <c r="K13" s="107">
        <v>592501952315</v>
      </c>
      <c r="L13" s="108" t="s">
        <v>305</v>
      </c>
      <c r="M13">
        <v>11783.49</v>
      </c>
      <c r="N13">
        <v>1104</v>
      </c>
      <c r="O13">
        <v>3257</v>
      </c>
      <c r="P13" s="11">
        <f t="shared" si="0"/>
        <v>0.196192815474363</v>
      </c>
      <c r="Q13" s="12">
        <v>18.4405164319249</v>
      </c>
      <c r="R13">
        <v>639</v>
      </c>
      <c r="V13" s="107">
        <v>592501952315</v>
      </c>
      <c r="W13" s="108" t="s">
        <v>305</v>
      </c>
      <c r="X13">
        <v>8997.05</v>
      </c>
      <c r="Y13">
        <v>913</v>
      </c>
      <c r="Z13">
        <v>7260</v>
      </c>
      <c r="AA13" s="11">
        <v>0.0669421487603306</v>
      </c>
      <c r="AB13" s="12">
        <v>18.5124485596708</v>
      </c>
      <c r="AC13">
        <v>486</v>
      </c>
    </row>
    <row r="14" spans="1:29">
      <c r="A14" s="107">
        <v>555904462655</v>
      </c>
      <c r="B14" s="108" t="s">
        <v>276</v>
      </c>
      <c r="C14" s="108">
        <v>24649.52</v>
      </c>
      <c r="D14" s="108">
        <v>1720</v>
      </c>
      <c r="E14" s="108">
        <v>3656</v>
      </c>
      <c r="F14" s="109">
        <v>0.273249452954048</v>
      </c>
      <c r="G14" s="110">
        <v>24.6741941941942</v>
      </c>
      <c r="H14" s="108">
        <v>999</v>
      </c>
      <c r="K14" s="107">
        <v>555904462655</v>
      </c>
      <c r="L14" s="108" t="s">
        <v>276</v>
      </c>
      <c r="M14">
        <v>10031.53</v>
      </c>
      <c r="N14">
        <v>683</v>
      </c>
      <c r="O14">
        <v>1811</v>
      </c>
      <c r="P14" s="11">
        <f t="shared" si="0"/>
        <v>0.236885698509111</v>
      </c>
      <c r="Q14" s="12">
        <v>23.3835198135198</v>
      </c>
      <c r="R14">
        <v>429</v>
      </c>
      <c r="V14" s="107">
        <v>555904462655</v>
      </c>
      <c r="W14" s="108" t="s">
        <v>276</v>
      </c>
      <c r="X14">
        <v>13812.63</v>
      </c>
      <c r="Y14">
        <v>858</v>
      </c>
      <c r="Z14">
        <v>26572</v>
      </c>
      <c r="AA14" s="11">
        <v>0.0197952732199308</v>
      </c>
      <c r="AB14" s="12">
        <v>26.259752851711</v>
      </c>
      <c r="AC14">
        <v>526</v>
      </c>
    </row>
    <row r="15" spans="1:29">
      <c r="A15" s="107">
        <v>574736366653</v>
      </c>
      <c r="B15" s="108" t="s">
        <v>544</v>
      </c>
      <c r="C15" s="108">
        <v>17812.19</v>
      </c>
      <c r="D15" s="108">
        <v>673</v>
      </c>
      <c r="E15" s="108">
        <v>1693</v>
      </c>
      <c r="F15" s="109">
        <v>0.277023036030715</v>
      </c>
      <c r="G15" s="110">
        <v>37.9790831556503</v>
      </c>
      <c r="H15" s="108">
        <v>469</v>
      </c>
      <c r="K15" s="107">
        <v>574736366653</v>
      </c>
      <c r="L15" s="108" t="s">
        <v>544</v>
      </c>
      <c r="M15">
        <v>11802.89</v>
      </c>
      <c r="N15">
        <v>453</v>
      </c>
      <c r="O15">
        <v>1017</v>
      </c>
      <c r="P15" s="11">
        <f t="shared" si="0"/>
        <v>0.331366764995084</v>
      </c>
      <c r="Q15" s="12">
        <v>35.023412462908</v>
      </c>
      <c r="R15">
        <v>337</v>
      </c>
      <c r="V15" s="107">
        <v>574736366653</v>
      </c>
      <c r="W15" s="108" t="s">
        <v>544</v>
      </c>
      <c r="X15">
        <v>1697.85</v>
      </c>
      <c r="Y15">
        <v>60</v>
      </c>
      <c r="Z15">
        <v>5034</v>
      </c>
      <c r="AA15" s="11">
        <v>0.00814461660707191</v>
      </c>
      <c r="AB15" s="12">
        <v>41.4109756097561</v>
      </c>
      <c r="AC15">
        <v>41</v>
      </c>
    </row>
    <row r="16" spans="1:29">
      <c r="A16" s="107">
        <v>524754970729</v>
      </c>
      <c r="B16" s="108" t="s">
        <v>74</v>
      </c>
      <c r="C16" s="108">
        <v>17046.59</v>
      </c>
      <c r="D16" s="108">
        <v>478</v>
      </c>
      <c r="E16" s="108">
        <v>3120</v>
      </c>
      <c r="F16" s="109">
        <v>0.0891025641025641</v>
      </c>
      <c r="G16" s="110">
        <v>61.3186690647482</v>
      </c>
      <c r="H16" s="108">
        <v>278</v>
      </c>
      <c r="K16" s="107">
        <v>524754970729</v>
      </c>
      <c r="L16" s="108" t="s">
        <v>74</v>
      </c>
      <c r="M16">
        <v>10854.59</v>
      </c>
      <c r="N16">
        <v>313</v>
      </c>
      <c r="O16">
        <v>2469</v>
      </c>
      <c r="P16" s="11">
        <f t="shared" si="0"/>
        <v>0.0765492102065614</v>
      </c>
      <c r="Q16" s="12">
        <v>57.4316931216931</v>
      </c>
      <c r="R16">
        <v>189</v>
      </c>
      <c r="V16" s="107">
        <v>524754970729</v>
      </c>
      <c r="W16" s="108" t="s">
        <v>74</v>
      </c>
      <c r="X16">
        <v>28293.69</v>
      </c>
      <c r="Y16">
        <v>700</v>
      </c>
      <c r="Z16">
        <v>8762</v>
      </c>
      <c r="AA16" s="11">
        <v>0.0582058890664232</v>
      </c>
      <c r="AB16" s="12">
        <v>55.4778235294118</v>
      </c>
      <c r="AC16">
        <v>510</v>
      </c>
    </row>
    <row r="17" spans="1:29">
      <c r="A17" s="107">
        <v>523138079161</v>
      </c>
      <c r="B17" s="108" t="s">
        <v>385</v>
      </c>
      <c r="C17" s="108">
        <v>13671.22</v>
      </c>
      <c r="D17" s="108">
        <v>2117</v>
      </c>
      <c r="E17" s="108">
        <v>5089</v>
      </c>
      <c r="F17" s="109">
        <v>0.202004323049715</v>
      </c>
      <c r="G17" s="110">
        <v>13.2988521400778</v>
      </c>
      <c r="H17" s="108">
        <v>1028</v>
      </c>
      <c r="K17" s="107">
        <v>523138079161</v>
      </c>
      <c r="L17" s="108" t="s">
        <v>385</v>
      </c>
      <c r="M17">
        <v>6493.21</v>
      </c>
      <c r="N17">
        <v>968</v>
      </c>
      <c r="O17">
        <v>2796</v>
      </c>
      <c r="P17" s="11">
        <f t="shared" si="0"/>
        <v>0.176680972818312</v>
      </c>
      <c r="Q17" s="12">
        <v>13.1441497975709</v>
      </c>
      <c r="R17">
        <v>494</v>
      </c>
      <c r="V17" s="107">
        <v>523138079161</v>
      </c>
      <c r="W17" s="108" t="s">
        <v>385</v>
      </c>
      <c r="X17">
        <v>11298.77</v>
      </c>
      <c r="Y17">
        <v>1726</v>
      </c>
      <c r="Z17">
        <v>7575</v>
      </c>
      <c r="AA17" s="11">
        <v>0.117755775577558</v>
      </c>
      <c r="AB17" s="12">
        <v>12.6667825112108</v>
      </c>
      <c r="AC17">
        <v>892</v>
      </c>
    </row>
    <row r="18" spans="1:29">
      <c r="A18" s="107">
        <v>627413079207</v>
      </c>
      <c r="B18" s="108" t="s">
        <v>547</v>
      </c>
      <c r="C18" s="108">
        <v>13634.57</v>
      </c>
      <c r="D18" s="108">
        <v>511</v>
      </c>
      <c r="E18" s="108">
        <v>1539</v>
      </c>
      <c r="F18" s="109">
        <v>0.195581546458739</v>
      </c>
      <c r="G18" s="110">
        <v>45.2975747508306</v>
      </c>
      <c r="H18" s="108">
        <v>301</v>
      </c>
      <c r="K18" s="107">
        <v>627413079207</v>
      </c>
      <c r="L18" s="108" t="s">
        <v>547</v>
      </c>
      <c r="M18">
        <v>8584.11</v>
      </c>
      <c r="N18">
        <v>321</v>
      </c>
      <c r="O18">
        <v>1229</v>
      </c>
      <c r="P18" s="11">
        <f t="shared" si="0"/>
        <v>0.169243287225386</v>
      </c>
      <c r="Q18" s="12">
        <v>41.2697596153846</v>
      </c>
      <c r="R18">
        <v>208</v>
      </c>
      <c r="V18" s="107">
        <v>627413079207</v>
      </c>
      <c r="W18" s="108" t="s">
        <v>547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107">
        <v>611461391391</v>
      </c>
      <c r="B19" s="108" t="s">
        <v>545</v>
      </c>
      <c r="C19" s="108">
        <v>5266.87</v>
      </c>
      <c r="D19" s="108">
        <v>178</v>
      </c>
      <c r="E19" s="108">
        <v>1336</v>
      </c>
      <c r="F19" s="109">
        <v>0.0666167664670659</v>
      </c>
      <c r="G19" s="110">
        <v>59.1783146067416</v>
      </c>
      <c r="H19" s="108">
        <v>89</v>
      </c>
      <c r="K19" s="107">
        <v>611461391391</v>
      </c>
      <c r="L19" s="108" t="s">
        <v>545</v>
      </c>
      <c r="M19">
        <v>3436.94</v>
      </c>
      <c r="N19">
        <v>123</v>
      </c>
      <c r="O19">
        <v>1660</v>
      </c>
      <c r="P19" s="11">
        <f t="shared" si="0"/>
        <v>0.0373493975903614</v>
      </c>
      <c r="Q19" s="12">
        <v>55.4345161290323</v>
      </c>
      <c r="R19">
        <v>62</v>
      </c>
      <c r="V19" s="107">
        <v>611461391391</v>
      </c>
      <c r="W19" s="108" t="s">
        <v>545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107">
        <v>574838039203</v>
      </c>
      <c r="B20" s="108" t="s">
        <v>441</v>
      </c>
      <c r="C20" s="108">
        <v>3007.66</v>
      </c>
      <c r="D20" s="108">
        <v>129</v>
      </c>
      <c r="E20" s="108">
        <v>526</v>
      </c>
      <c r="F20" s="109">
        <v>0.144486692015209</v>
      </c>
      <c r="G20" s="110">
        <v>39.5744736842105</v>
      </c>
      <c r="H20" s="108">
        <v>76</v>
      </c>
      <c r="K20" s="107">
        <v>574838039203</v>
      </c>
      <c r="L20" s="108" t="s">
        <v>441</v>
      </c>
      <c r="M20">
        <v>1897.04</v>
      </c>
      <c r="N20">
        <v>83</v>
      </c>
      <c r="O20">
        <v>311</v>
      </c>
      <c r="P20" s="11">
        <f t="shared" si="0"/>
        <v>0.154340836012862</v>
      </c>
      <c r="Q20" s="12">
        <v>39.5216666666667</v>
      </c>
      <c r="R20">
        <v>48</v>
      </c>
      <c r="V20" s="107">
        <v>574838039203</v>
      </c>
      <c r="W20" s="108" t="s">
        <v>441</v>
      </c>
      <c r="X20">
        <v>2906</v>
      </c>
      <c r="Y20">
        <v>113</v>
      </c>
      <c r="Z20">
        <v>537</v>
      </c>
      <c r="AA20" s="11">
        <v>0.0912476722532588</v>
      </c>
      <c r="AB20" s="12">
        <v>59.3061224489796</v>
      </c>
      <c r="AC20">
        <v>49</v>
      </c>
    </row>
    <row r="21" spans="1:29">
      <c r="A21" s="107">
        <v>633838506663</v>
      </c>
      <c r="B21" s="108" t="s">
        <v>598</v>
      </c>
      <c r="C21" s="108">
        <v>2948.83</v>
      </c>
      <c r="D21" s="108">
        <v>80</v>
      </c>
      <c r="E21" s="108">
        <v>578</v>
      </c>
      <c r="F21" s="109">
        <v>0.055363321799308</v>
      </c>
      <c r="G21" s="110">
        <v>92.1509375</v>
      </c>
      <c r="H21" s="108">
        <v>32</v>
      </c>
      <c r="K21" s="107">
        <v>633838506663</v>
      </c>
      <c r="L21" s="108" t="s">
        <v>598</v>
      </c>
      <c r="M21">
        <v>990.63</v>
      </c>
      <c r="N21">
        <v>26</v>
      </c>
      <c r="O21">
        <v>695</v>
      </c>
      <c r="P21" s="11">
        <f t="shared" si="0"/>
        <v>0.0244604316546763</v>
      </c>
      <c r="Q21" s="12">
        <v>58.2723529411765</v>
      </c>
      <c r="R21">
        <v>17</v>
      </c>
      <c r="V21" s="107">
        <v>633838506663</v>
      </c>
      <c r="W21" s="108" t="s">
        <v>598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107">
        <v>627410507881</v>
      </c>
      <c r="B22" s="108" t="s">
        <v>546</v>
      </c>
      <c r="C22" s="108">
        <v>1785.12</v>
      </c>
      <c r="D22" s="108">
        <v>197</v>
      </c>
      <c r="E22" s="108">
        <v>653</v>
      </c>
      <c r="F22" s="109">
        <v>0.168453292496172</v>
      </c>
      <c r="G22" s="110">
        <v>16.2283636363636</v>
      </c>
      <c r="H22" s="108">
        <v>110</v>
      </c>
      <c r="K22" s="107">
        <v>627410507881</v>
      </c>
      <c r="L22" s="108" t="s">
        <v>546</v>
      </c>
      <c r="M22">
        <v>598</v>
      </c>
      <c r="N22">
        <v>70</v>
      </c>
      <c r="O22">
        <v>159</v>
      </c>
      <c r="P22" s="11">
        <f t="shared" si="0"/>
        <v>0.19496855345912</v>
      </c>
      <c r="Q22" s="12">
        <v>19.2903225806452</v>
      </c>
      <c r="R22">
        <v>31</v>
      </c>
      <c r="V22" s="107">
        <v>627410507881</v>
      </c>
      <c r="W22" s="108" t="s">
        <v>546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3:29">
      <c r="C23" s="111">
        <f t="shared" ref="C23:H23" si="1">SUM(C2:C22)</f>
        <v>922335.49</v>
      </c>
      <c r="D23" s="8">
        <f t="shared" si="1"/>
        <v>84114</v>
      </c>
      <c r="E23" s="8">
        <f t="shared" si="1"/>
        <v>156129</v>
      </c>
      <c r="F23" s="112">
        <f>H23/E23</f>
        <v>0.269341377963095</v>
      </c>
      <c r="G23" s="113">
        <f>C23/H23</f>
        <v>21.9332134024541</v>
      </c>
      <c r="H23" s="8">
        <f t="shared" si="1"/>
        <v>42052</v>
      </c>
      <c r="M23">
        <v>385382.36</v>
      </c>
      <c r="N23">
        <v>35871</v>
      </c>
      <c r="O23">
        <v>114130</v>
      </c>
      <c r="P23" s="11">
        <v>0.202838867957592</v>
      </c>
      <c r="Q23" s="12">
        <v>16.6471861771058</v>
      </c>
      <c r="R23">
        <v>23150</v>
      </c>
      <c r="X23" s="114">
        <v>411461.37</v>
      </c>
      <c r="Y23">
        <v>33793</v>
      </c>
      <c r="Z23">
        <v>242728</v>
      </c>
      <c r="AA23" s="11">
        <v>0.0777166210737945</v>
      </c>
      <c r="AB23" s="12">
        <v>21.8119895038168</v>
      </c>
      <c r="AC23">
        <v>18864</v>
      </c>
    </row>
    <row r="24" spans="3:8">
      <c r="C24" s="114">
        <v>411461.37</v>
      </c>
      <c r="D24">
        <v>33793</v>
      </c>
      <c r="E24">
        <v>242728</v>
      </c>
      <c r="F24">
        <v>0.0777166210737945</v>
      </c>
      <c r="G24">
        <v>21.8119895038168</v>
      </c>
      <c r="H24">
        <v>18864</v>
      </c>
    </row>
    <row r="25" spans="3:8">
      <c r="C25" s="114">
        <v>385382.36</v>
      </c>
      <c r="D25">
        <v>35871</v>
      </c>
      <c r="E25">
        <v>114130</v>
      </c>
      <c r="F25">
        <v>0.202838867957592</v>
      </c>
      <c r="G25">
        <v>16.6471861771058</v>
      </c>
      <c r="H25">
        <v>23150</v>
      </c>
    </row>
    <row r="26" spans="2:8">
      <c r="B26" t="s">
        <v>538</v>
      </c>
      <c r="C26" s="11">
        <f t="shared" ref="C26:H26" si="2">C23/C24-1</f>
        <v>1.24160895104199</v>
      </c>
      <c r="D26" s="11">
        <f t="shared" si="2"/>
        <v>1.48909537478176</v>
      </c>
      <c r="E26" s="11">
        <f t="shared" si="2"/>
        <v>-0.356773837381761</v>
      </c>
      <c r="F26" s="11">
        <f t="shared" si="2"/>
        <v>2.46568564409595</v>
      </c>
      <c r="G26" s="11">
        <f t="shared" si="2"/>
        <v>0.00555767270179985</v>
      </c>
      <c r="H26" s="11">
        <f t="shared" si="2"/>
        <v>1.22921967769296</v>
      </c>
    </row>
    <row r="27" spans="2:8">
      <c r="B27" t="s">
        <v>541</v>
      </c>
      <c r="C27" s="11">
        <f t="shared" ref="C27:H27" si="3">C23/C25-1</f>
        <v>1.39329970889171</v>
      </c>
      <c r="D27" s="11">
        <f t="shared" si="3"/>
        <v>1.34490256753366</v>
      </c>
      <c r="E27" s="11">
        <f t="shared" si="3"/>
        <v>0.367992639971962</v>
      </c>
      <c r="F27" s="11">
        <f t="shared" si="3"/>
        <v>0.327858810666436</v>
      </c>
      <c r="G27" s="11">
        <f t="shared" si="3"/>
        <v>0.317532775155594</v>
      </c>
      <c r="H27" s="11">
        <f t="shared" si="3"/>
        <v>0.816501079913607</v>
      </c>
    </row>
  </sheetData>
  <autoFilter ref="A1:H27">
    <sortState ref="A1:H27">
      <sortCondition ref="C1" descending="1"/>
    </sortState>
    <extLst/>
  </autoFilter>
  <pageMargins left="0.75" right="0.75" top="1" bottom="1" header="0.5" footer="0.5"/>
  <pageSetup paperSize="9" orientation="portrait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82"/>
  <sheetViews>
    <sheetView workbookViewId="0">
      <selection activeCell="X2" sqref="X2:Z28"/>
    </sheetView>
  </sheetViews>
  <sheetFormatPr defaultColWidth="8.88888888888889" defaultRowHeight="14.4"/>
  <cols>
    <col min="1" max="1" width="17.1111111111111" customWidth="1"/>
    <col min="3" max="3" width="12.8888888888889"/>
    <col min="5" max="5" width="12.8888888888889"/>
    <col min="8" max="8" width="11.7777777777778"/>
    <col min="9" max="9" width="12.8888888888889"/>
    <col min="12" max="12" width="14.1111111111111"/>
    <col min="14" max="14" width="12.8888888888889"/>
    <col min="15" max="15" width="10.6666666666667"/>
    <col min="17" max="17" width="11.7777777777778"/>
    <col min="20" max="21" width="12.8888888888889"/>
    <col min="25" max="25" width="17.1111111111111" customWidth="1"/>
    <col min="29" max="29" width="12.8888888888889"/>
    <col min="36" max="36" width="14.1111111111111" customWidth="1"/>
    <col min="41" max="41" width="11.7777777777778"/>
    <col min="44" max="45" width="12.8888888888889"/>
  </cols>
  <sheetData>
    <row r="1" spans="1:46">
      <c r="A1" t="s">
        <v>553</v>
      </c>
      <c r="B1" t="s">
        <v>621</v>
      </c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M1" t="s">
        <v>622</v>
      </c>
      <c r="Q1" s="9" t="s">
        <v>1</v>
      </c>
      <c r="R1" s="9" t="s">
        <v>2</v>
      </c>
      <c r="S1" s="9" t="s">
        <v>3</v>
      </c>
      <c r="T1" s="9" t="s">
        <v>516</v>
      </c>
      <c r="U1" s="9" t="s">
        <v>517</v>
      </c>
      <c r="V1" s="9" t="s">
        <v>518</v>
      </c>
      <c r="X1" t="s">
        <v>538</v>
      </c>
      <c r="Y1" t="s">
        <v>553</v>
      </c>
      <c r="Z1" t="s">
        <v>621</v>
      </c>
      <c r="AC1" s="9" t="s">
        <v>1</v>
      </c>
      <c r="AD1" s="9" t="s">
        <v>2</v>
      </c>
      <c r="AE1" s="9" t="s">
        <v>3</v>
      </c>
      <c r="AF1" s="9" t="s">
        <v>516</v>
      </c>
      <c r="AG1" s="9" t="s">
        <v>517</v>
      </c>
      <c r="AH1" s="9" t="s">
        <v>518</v>
      </c>
      <c r="AK1" t="s">
        <v>622</v>
      </c>
      <c r="AO1" s="9" t="s">
        <v>1</v>
      </c>
      <c r="AP1" s="9" t="s">
        <v>2</v>
      </c>
      <c r="AQ1" s="9" t="s">
        <v>3</v>
      </c>
      <c r="AR1" s="9" t="s">
        <v>516</v>
      </c>
      <c r="AS1" s="9" t="s">
        <v>517</v>
      </c>
      <c r="AT1" s="9" t="s">
        <v>518</v>
      </c>
    </row>
    <row r="2" ht="15.6" spans="1:46">
      <c r="A2" s="56">
        <v>537752882633</v>
      </c>
      <c r="B2" t="s">
        <v>34</v>
      </c>
      <c r="E2">
        <v>658104.32</v>
      </c>
      <c r="F2">
        <v>12205</v>
      </c>
      <c r="G2">
        <v>57792</v>
      </c>
      <c r="H2" s="11">
        <v>0.141922757475083</v>
      </c>
      <c r="I2" s="12">
        <v>80.2370543769812</v>
      </c>
      <c r="J2">
        <v>8202</v>
      </c>
      <c r="L2" s="5">
        <v>537752882633</v>
      </c>
      <c r="M2" t="s">
        <v>34</v>
      </c>
      <c r="Q2">
        <v>1323569.7</v>
      </c>
      <c r="R2">
        <v>26146</v>
      </c>
      <c r="S2">
        <v>130619</v>
      </c>
      <c r="V2">
        <v>14731</v>
      </c>
      <c r="Y2" s="56">
        <v>537752882633</v>
      </c>
      <c r="Z2" t="s">
        <v>34</v>
      </c>
      <c r="AC2">
        <v>1132191.81</v>
      </c>
      <c r="AD2">
        <v>21964</v>
      </c>
      <c r="AE2">
        <v>83241</v>
      </c>
      <c r="AF2" s="11">
        <v>0.143751276414267</v>
      </c>
      <c r="AG2" s="12">
        <v>94.6174001337122</v>
      </c>
      <c r="AH2">
        <v>11966</v>
      </c>
      <c r="AJ2" s="5">
        <v>537752882633</v>
      </c>
      <c r="AK2" t="s">
        <v>34</v>
      </c>
      <c r="AO2">
        <v>1942763.83</v>
      </c>
      <c r="AP2">
        <v>37654</v>
      </c>
      <c r="AQ2">
        <v>167522</v>
      </c>
      <c r="AR2" s="11">
        <v>0.123482288893399</v>
      </c>
      <c r="AS2" s="12">
        <v>93.9168437590641</v>
      </c>
      <c r="AT2">
        <v>20686</v>
      </c>
    </row>
    <row r="3" spans="5:46">
      <c r="E3" s="104">
        <v>2052499.33</v>
      </c>
      <c r="F3" s="104">
        <v>37156</v>
      </c>
      <c r="G3" s="104">
        <v>125989</v>
      </c>
      <c r="H3" s="105">
        <v>0.168943320448611</v>
      </c>
      <c r="I3" s="106">
        <v>96.4293789053324</v>
      </c>
      <c r="J3" s="104">
        <v>21285</v>
      </c>
      <c r="L3" s="5">
        <v>41141176393</v>
      </c>
      <c r="M3" t="s">
        <v>35</v>
      </c>
      <c r="Q3">
        <v>724240.47</v>
      </c>
      <c r="R3">
        <v>14939</v>
      </c>
      <c r="S3">
        <v>60440</v>
      </c>
      <c r="V3">
        <v>8659</v>
      </c>
      <c r="AC3" s="104">
        <v>1779930.69</v>
      </c>
      <c r="AD3" s="104">
        <v>31819</v>
      </c>
      <c r="AE3" s="104">
        <v>204944</v>
      </c>
      <c r="AF3" s="105">
        <v>0.104243110313061</v>
      </c>
      <c r="AG3" s="106">
        <v>83.3144865193784</v>
      </c>
      <c r="AH3" s="104">
        <v>21364</v>
      </c>
      <c r="AJ3" s="5">
        <v>41141176393</v>
      </c>
      <c r="AK3" t="s">
        <v>35</v>
      </c>
      <c r="AO3">
        <v>1247433.48</v>
      </c>
      <c r="AP3">
        <v>24153</v>
      </c>
      <c r="AQ3">
        <v>137475</v>
      </c>
      <c r="AR3" s="11">
        <v>0.106986724859065</v>
      </c>
      <c r="AS3" s="12">
        <v>84.8132635300517</v>
      </c>
      <c r="AT3">
        <v>14708</v>
      </c>
    </row>
    <row r="4" spans="5:46">
      <c r="E4" s="104">
        <v>6060409.27</v>
      </c>
      <c r="F4" s="104">
        <v>127681</v>
      </c>
      <c r="G4" s="104">
        <v>575459</v>
      </c>
      <c r="H4" s="105">
        <v>0.124500616029986</v>
      </c>
      <c r="I4" s="106">
        <v>84.5894238258078</v>
      </c>
      <c r="J4" s="104">
        <v>71645</v>
      </c>
      <c r="L4" s="5">
        <v>39290708556</v>
      </c>
      <c r="M4" t="s">
        <v>37</v>
      </c>
      <c r="Q4">
        <v>356087.03</v>
      </c>
      <c r="R4">
        <v>5218</v>
      </c>
      <c r="S4">
        <v>30518</v>
      </c>
      <c r="V4">
        <v>3153</v>
      </c>
      <c r="AC4" s="104">
        <v>1359530.09</v>
      </c>
      <c r="AD4" s="104">
        <v>20769</v>
      </c>
      <c r="AE4" s="104">
        <v>176511</v>
      </c>
      <c r="AF4" s="105">
        <v>0.0771849913036581</v>
      </c>
      <c r="AG4" s="106">
        <v>99.7893489430417</v>
      </c>
      <c r="AH4" s="104">
        <v>13624</v>
      </c>
      <c r="AJ4" s="5">
        <v>39290708556</v>
      </c>
      <c r="AK4" t="s">
        <v>37</v>
      </c>
      <c r="AO4">
        <v>370191.98</v>
      </c>
      <c r="AP4">
        <v>4786</v>
      </c>
      <c r="AQ4">
        <v>45631</v>
      </c>
      <c r="AR4" s="11">
        <v>0.0770090508645438</v>
      </c>
      <c r="AS4" s="12">
        <v>105.347746158224</v>
      </c>
      <c r="AT4">
        <v>3514</v>
      </c>
    </row>
    <row r="5" spans="5:46">
      <c r="E5" s="104">
        <v>4783403.09</v>
      </c>
      <c r="F5" s="104">
        <v>78140</v>
      </c>
      <c r="G5" s="104">
        <v>372414</v>
      </c>
      <c r="H5" s="105">
        <v>0.109987809266032</v>
      </c>
      <c r="I5" s="106">
        <v>116.779450941139</v>
      </c>
      <c r="J5" s="104">
        <v>40961</v>
      </c>
      <c r="L5" s="5">
        <v>554877274741</v>
      </c>
      <c r="M5" t="s">
        <v>6</v>
      </c>
      <c r="Q5">
        <v>199336.85</v>
      </c>
      <c r="R5">
        <v>4052</v>
      </c>
      <c r="S5">
        <v>26109</v>
      </c>
      <c r="V5">
        <v>2149</v>
      </c>
      <c r="AC5" s="104">
        <v>6158335.17</v>
      </c>
      <c r="AD5" s="104">
        <v>118957</v>
      </c>
      <c r="AE5" s="104">
        <v>712598</v>
      </c>
      <c r="AF5" s="105">
        <v>0.0999329215069366</v>
      </c>
      <c r="AG5" s="106">
        <v>86.4788963938662</v>
      </c>
      <c r="AH5" s="104">
        <v>71212</v>
      </c>
      <c r="AJ5" s="5">
        <v>554877274741</v>
      </c>
      <c r="AK5" t="s">
        <v>6</v>
      </c>
      <c r="AO5">
        <v>315164.66</v>
      </c>
      <c r="AP5">
        <v>6140</v>
      </c>
      <c r="AQ5">
        <v>34275</v>
      </c>
      <c r="AR5" s="11">
        <v>0.0992268417213713</v>
      </c>
      <c r="AS5" s="12">
        <v>92.6682328726845</v>
      </c>
      <c r="AT5">
        <v>3401</v>
      </c>
    </row>
    <row r="6" spans="5:46">
      <c r="E6">
        <v>13554416.01</v>
      </c>
      <c r="F6">
        <v>255182</v>
      </c>
      <c r="G6">
        <v>1131654</v>
      </c>
      <c r="H6" s="11">
        <v>0.125562230151619</v>
      </c>
      <c r="I6" s="12">
        <v>95.3911593815318</v>
      </c>
      <c r="J6">
        <v>142093</v>
      </c>
      <c r="L6" s="5">
        <v>587015100676</v>
      </c>
      <c r="M6" t="s">
        <v>4</v>
      </c>
      <c r="Q6">
        <v>101669.98</v>
      </c>
      <c r="R6">
        <v>2475</v>
      </c>
      <c r="S6">
        <v>15123</v>
      </c>
      <c r="V6">
        <v>1423</v>
      </c>
      <c r="AC6">
        <v>10429987.76</v>
      </c>
      <c r="AD6">
        <v>193509</v>
      </c>
      <c r="AE6">
        <v>1177294</v>
      </c>
      <c r="AF6" s="11">
        <v>0.100370850441776</v>
      </c>
      <c r="AG6" s="12">
        <v>88.265556589882</v>
      </c>
      <c r="AH6">
        <v>118166</v>
      </c>
      <c r="AJ6" s="5">
        <v>587015100676</v>
      </c>
      <c r="AK6" t="s">
        <v>4</v>
      </c>
      <c r="AO6">
        <v>155786.74</v>
      </c>
      <c r="AP6">
        <v>3556</v>
      </c>
      <c r="AQ6">
        <v>23060</v>
      </c>
      <c r="AR6" s="11">
        <v>0.0942324371205551</v>
      </c>
      <c r="AS6" s="12">
        <v>71.6920110446387</v>
      </c>
      <c r="AT6">
        <v>2173</v>
      </c>
    </row>
    <row r="7" spans="12:46">
      <c r="L7" s="5">
        <v>587516703876</v>
      </c>
      <c r="M7" t="s">
        <v>40</v>
      </c>
      <c r="Q7">
        <v>423046.25</v>
      </c>
      <c r="R7">
        <v>10585</v>
      </c>
      <c r="S7">
        <v>58854</v>
      </c>
      <c r="V7">
        <v>4921</v>
      </c>
      <c r="AJ7" s="5">
        <v>587516703876</v>
      </c>
      <c r="AK7" t="s">
        <v>40</v>
      </c>
      <c r="AO7">
        <v>251028.59</v>
      </c>
      <c r="AP7">
        <v>5438</v>
      </c>
      <c r="AQ7">
        <v>31618</v>
      </c>
      <c r="AR7" s="11">
        <v>0.0959896261623126</v>
      </c>
      <c r="AS7" s="12">
        <v>82.7112322899506</v>
      </c>
      <c r="AT7">
        <v>3035</v>
      </c>
    </row>
    <row r="8" spans="12:46">
      <c r="L8" s="5">
        <v>555055329886</v>
      </c>
      <c r="M8" t="s">
        <v>42</v>
      </c>
      <c r="Q8">
        <v>58847.69</v>
      </c>
      <c r="R8">
        <v>1209</v>
      </c>
      <c r="S8">
        <v>7340</v>
      </c>
      <c r="V8">
        <v>708</v>
      </c>
      <c r="AJ8" s="5">
        <v>555055329886</v>
      </c>
      <c r="AK8" t="s">
        <v>42</v>
      </c>
      <c r="AO8">
        <v>155646.85</v>
      </c>
      <c r="AP8">
        <v>3027</v>
      </c>
      <c r="AQ8">
        <v>38832</v>
      </c>
      <c r="AR8" s="11">
        <v>0.0509888751545117</v>
      </c>
      <c r="AS8" s="12">
        <v>78.6095202020202</v>
      </c>
      <c r="AT8">
        <v>1980</v>
      </c>
    </row>
    <row r="9" spans="12:46">
      <c r="L9" s="5">
        <v>564587383224</v>
      </c>
      <c r="M9" t="s">
        <v>33</v>
      </c>
      <c r="Q9">
        <v>583493.67</v>
      </c>
      <c r="R9">
        <v>11481</v>
      </c>
      <c r="S9">
        <v>39138</v>
      </c>
      <c r="V9">
        <v>6931</v>
      </c>
      <c r="AJ9" s="5">
        <v>564587383224</v>
      </c>
      <c r="AK9" t="s">
        <v>33</v>
      </c>
      <c r="AO9">
        <v>687421.05</v>
      </c>
      <c r="AP9">
        <v>12170</v>
      </c>
      <c r="AQ9">
        <v>82122</v>
      </c>
      <c r="AR9" s="11">
        <v>0.0980857748228246</v>
      </c>
      <c r="AS9" s="12">
        <v>85.3409124767225</v>
      </c>
      <c r="AT9">
        <v>8055</v>
      </c>
    </row>
    <row r="10" spans="12:46">
      <c r="L10" s="5">
        <v>574308070162</v>
      </c>
      <c r="M10" t="s">
        <v>38</v>
      </c>
      <c r="Q10">
        <v>291026.52</v>
      </c>
      <c r="R10">
        <v>7366</v>
      </c>
      <c r="S10">
        <v>31361</v>
      </c>
      <c r="V10">
        <v>3583</v>
      </c>
      <c r="AJ10" s="5">
        <v>574308070162</v>
      </c>
      <c r="AK10" t="s">
        <v>38</v>
      </c>
      <c r="AO10">
        <v>391508.57</v>
      </c>
      <c r="AP10">
        <v>9490</v>
      </c>
      <c r="AQ10">
        <v>54201</v>
      </c>
      <c r="AR10" s="11">
        <v>0.0952934447703917</v>
      </c>
      <c r="AS10" s="12">
        <v>75.8003039690223</v>
      </c>
      <c r="AT10">
        <v>5165</v>
      </c>
    </row>
    <row r="11" spans="12:46">
      <c r="L11" s="5">
        <v>544053639760</v>
      </c>
      <c r="M11" t="s">
        <v>20</v>
      </c>
      <c r="Q11">
        <v>4915.18</v>
      </c>
      <c r="R11">
        <v>136</v>
      </c>
      <c r="S11">
        <v>1447</v>
      </c>
      <c r="V11">
        <v>76</v>
      </c>
      <c r="AJ11" s="5">
        <v>544053639760</v>
      </c>
      <c r="AK11" t="s">
        <v>20</v>
      </c>
      <c r="AO11">
        <v>62393.01</v>
      </c>
      <c r="AP11">
        <v>2432</v>
      </c>
      <c r="AQ11">
        <v>10220</v>
      </c>
      <c r="AR11" s="11">
        <v>0.224461839530333</v>
      </c>
      <c r="AS11" s="12">
        <v>27.198347863993</v>
      </c>
      <c r="AT11">
        <v>2294</v>
      </c>
    </row>
    <row r="12" spans="2:46">
      <c r="B12" t="s">
        <v>623</v>
      </c>
      <c r="E12" s="9" t="s">
        <v>1</v>
      </c>
      <c r="F12" s="9" t="s">
        <v>2</v>
      </c>
      <c r="G12" s="9" t="s">
        <v>3</v>
      </c>
      <c r="H12" s="9" t="s">
        <v>516</v>
      </c>
      <c r="I12" s="9" t="s">
        <v>517</v>
      </c>
      <c r="J12" s="9" t="s">
        <v>518</v>
      </c>
      <c r="L12" s="5">
        <v>598898432532</v>
      </c>
      <c r="M12" t="s">
        <v>41</v>
      </c>
      <c r="Q12">
        <v>311027.79</v>
      </c>
      <c r="R12">
        <v>5268</v>
      </c>
      <c r="S12">
        <v>51044</v>
      </c>
      <c r="V12">
        <v>2473</v>
      </c>
      <c r="AJ12" s="5">
        <v>598898432532</v>
      </c>
      <c r="AK12" t="s">
        <v>41</v>
      </c>
      <c r="AO12">
        <v>152412.36</v>
      </c>
      <c r="AP12">
        <v>2419</v>
      </c>
      <c r="AQ12">
        <v>29877</v>
      </c>
      <c r="AR12" s="11">
        <v>0.0493021387689527</v>
      </c>
      <c r="AS12" s="12">
        <v>103.470712830957</v>
      </c>
      <c r="AT12">
        <v>1473</v>
      </c>
    </row>
    <row r="13" spans="1:46">
      <c r="A13" s="10">
        <v>41141176393</v>
      </c>
      <c r="B13" t="s">
        <v>35</v>
      </c>
      <c r="E13">
        <v>180634.83</v>
      </c>
      <c r="F13">
        <v>3550</v>
      </c>
      <c r="G13">
        <v>12810</v>
      </c>
      <c r="J13">
        <v>2371</v>
      </c>
      <c r="L13" s="5">
        <v>539854510916</v>
      </c>
      <c r="M13" t="s">
        <v>44</v>
      </c>
      <c r="Q13">
        <v>81711.6</v>
      </c>
      <c r="R13">
        <v>1649</v>
      </c>
      <c r="S13">
        <v>7537</v>
      </c>
      <c r="V13">
        <v>984</v>
      </c>
      <c r="AJ13" s="5">
        <v>539854510916</v>
      </c>
      <c r="AK13" t="s">
        <v>44</v>
      </c>
      <c r="AO13">
        <v>202131.65</v>
      </c>
      <c r="AP13">
        <v>3758</v>
      </c>
      <c r="AQ13">
        <v>17878</v>
      </c>
      <c r="AR13" s="11">
        <v>0.123056270276317</v>
      </c>
      <c r="AS13" s="12">
        <v>91.8780227272727</v>
      </c>
      <c r="AT13">
        <v>2200</v>
      </c>
    </row>
    <row r="14" spans="1:46">
      <c r="A14" s="10">
        <v>39290708556</v>
      </c>
      <c r="B14" t="s">
        <v>37</v>
      </c>
      <c r="E14">
        <v>77334.98</v>
      </c>
      <c r="F14">
        <v>1069</v>
      </c>
      <c r="G14">
        <v>5814</v>
      </c>
      <c r="J14">
        <v>727</v>
      </c>
      <c r="L14" s="5">
        <v>520538406051</v>
      </c>
      <c r="M14" t="s">
        <v>25</v>
      </c>
      <c r="Q14">
        <v>251494.97</v>
      </c>
      <c r="R14">
        <v>4167</v>
      </c>
      <c r="S14">
        <v>19822</v>
      </c>
      <c r="V14">
        <v>2565</v>
      </c>
      <c r="AJ14" s="5">
        <v>520538406051</v>
      </c>
      <c r="AK14" t="s">
        <v>25</v>
      </c>
      <c r="AO14">
        <v>127444.39</v>
      </c>
      <c r="AP14">
        <v>1986</v>
      </c>
      <c r="AQ14">
        <v>15278</v>
      </c>
      <c r="AR14" s="11">
        <v>0.0824060740934677</v>
      </c>
      <c r="AS14" s="12">
        <v>101.226679904686</v>
      </c>
      <c r="AT14">
        <v>1259</v>
      </c>
    </row>
    <row r="15" spans="1:46">
      <c r="A15" s="10">
        <v>554877274741</v>
      </c>
      <c r="B15" t="s">
        <v>6</v>
      </c>
      <c r="E15">
        <v>52437.83</v>
      </c>
      <c r="F15">
        <v>1056</v>
      </c>
      <c r="G15">
        <v>5377</v>
      </c>
      <c r="J15">
        <v>610</v>
      </c>
      <c r="L15" s="5">
        <v>613513119392</v>
      </c>
      <c r="M15" t="s">
        <v>61</v>
      </c>
      <c r="Q15">
        <v>594824.05</v>
      </c>
      <c r="R15">
        <v>14427</v>
      </c>
      <c r="S15">
        <v>31112</v>
      </c>
      <c r="V15">
        <v>8233</v>
      </c>
      <c r="AJ15" s="5">
        <v>613513119392</v>
      </c>
      <c r="AK15" t="s">
        <v>61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0">
        <v>587015100676</v>
      </c>
      <c r="B16" t="s">
        <v>4</v>
      </c>
      <c r="E16">
        <v>32477.5</v>
      </c>
      <c r="F16">
        <v>786</v>
      </c>
      <c r="G16">
        <v>3346</v>
      </c>
      <c r="J16">
        <v>501</v>
      </c>
      <c r="L16" s="5">
        <v>599148365406</v>
      </c>
      <c r="M16" t="s">
        <v>73</v>
      </c>
      <c r="Q16">
        <v>20324.64</v>
      </c>
      <c r="R16">
        <v>464</v>
      </c>
      <c r="S16">
        <v>2637</v>
      </c>
      <c r="V16">
        <v>312</v>
      </c>
      <c r="AJ16" s="5">
        <v>599148365406</v>
      </c>
      <c r="AK16" t="s">
        <v>73</v>
      </c>
      <c r="AO16">
        <v>19239.11</v>
      </c>
      <c r="AP16">
        <v>417</v>
      </c>
      <c r="AQ16">
        <v>3531</v>
      </c>
      <c r="AR16" s="11">
        <v>0.0747663551401869</v>
      </c>
      <c r="AS16" s="12">
        <v>72.8754166666667</v>
      </c>
      <c r="AT16">
        <v>264</v>
      </c>
    </row>
    <row r="17" spans="1:46">
      <c r="A17" s="10">
        <v>598898432532</v>
      </c>
      <c r="B17" t="s">
        <v>41</v>
      </c>
      <c r="E17">
        <v>137831.99</v>
      </c>
      <c r="F17">
        <v>2048</v>
      </c>
      <c r="G17">
        <v>11122</v>
      </c>
      <c r="J17">
        <v>1006</v>
      </c>
      <c r="L17" s="5">
        <v>589851591771</v>
      </c>
      <c r="M17" t="s">
        <v>64</v>
      </c>
      <c r="Q17">
        <v>197948.02</v>
      </c>
      <c r="R17">
        <v>4184</v>
      </c>
      <c r="S17">
        <v>15211</v>
      </c>
      <c r="V17">
        <v>2071</v>
      </c>
      <c r="AJ17" s="5">
        <v>589851591771</v>
      </c>
      <c r="AK17" t="s">
        <v>64</v>
      </c>
      <c r="AO17">
        <v>15936.75</v>
      </c>
      <c r="AP17">
        <v>382</v>
      </c>
      <c r="AQ17">
        <v>3418</v>
      </c>
      <c r="AR17" s="11">
        <v>0.0731421884142774</v>
      </c>
      <c r="AS17" s="12">
        <v>63.747</v>
      </c>
      <c r="AT17">
        <v>250</v>
      </c>
    </row>
    <row r="18" spans="1:46">
      <c r="A18" s="10">
        <v>555055329886</v>
      </c>
      <c r="B18" t="s">
        <v>42</v>
      </c>
      <c r="E18">
        <v>12612.79</v>
      </c>
      <c r="F18">
        <v>257</v>
      </c>
      <c r="G18">
        <v>1439</v>
      </c>
      <c r="J18">
        <v>137</v>
      </c>
      <c r="L18" s="5">
        <v>573035985548</v>
      </c>
      <c r="M18" t="s">
        <v>77</v>
      </c>
      <c r="Q18">
        <v>75546.23</v>
      </c>
      <c r="R18">
        <v>2030</v>
      </c>
      <c r="S18">
        <v>4901</v>
      </c>
      <c r="V18">
        <v>1077</v>
      </c>
      <c r="AJ18" s="5">
        <v>573035985548</v>
      </c>
      <c r="AK18" t="s">
        <v>77</v>
      </c>
      <c r="AO18">
        <v>13614.96</v>
      </c>
      <c r="AP18">
        <v>304</v>
      </c>
      <c r="AQ18">
        <v>6575</v>
      </c>
      <c r="AR18" s="11">
        <v>0.0171863117870722</v>
      </c>
      <c r="AS18" s="12">
        <v>120.486371681416</v>
      </c>
      <c r="AT18">
        <v>113</v>
      </c>
    </row>
    <row r="19" spans="1:46">
      <c r="A19" s="10">
        <v>539854510916</v>
      </c>
      <c r="B19" t="s">
        <v>44</v>
      </c>
      <c r="E19">
        <v>21588.05</v>
      </c>
      <c r="F19">
        <v>438</v>
      </c>
      <c r="G19">
        <v>1499</v>
      </c>
      <c r="J19">
        <v>251</v>
      </c>
      <c r="L19" s="5">
        <v>539325022308</v>
      </c>
      <c r="M19" t="s">
        <v>46</v>
      </c>
      <c r="Q19">
        <v>131651.21</v>
      </c>
      <c r="R19">
        <v>1826</v>
      </c>
      <c r="S19">
        <v>10729</v>
      </c>
      <c r="V19">
        <v>1283</v>
      </c>
      <c r="AJ19" s="5">
        <v>539325022308</v>
      </c>
      <c r="AK19" t="s">
        <v>46</v>
      </c>
      <c r="AO19">
        <v>30544.06</v>
      </c>
      <c r="AP19">
        <v>409</v>
      </c>
      <c r="AQ19">
        <v>6205</v>
      </c>
      <c r="AR19" s="11">
        <v>0.0489927477840451</v>
      </c>
      <c r="AS19" s="12">
        <v>100.473881578947</v>
      </c>
      <c r="AT19">
        <v>304</v>
      </c>
    </row>
    <row r="20" spans="1:46">
      <c r="A20" s="10">
        <v>564587383224</v>
      </c>
      <c r="B20" t="s">
        <v>33</v>
      </c>
      <c r="E20">
        <v>122191.54</v>
      </c>
      <c r="F20">
        <v>2276</v>
      </c>
      <c r="G20">
        <v>8476</v>
      </c>
      <c r="J20">
        <v>1468</v>
      </c>
      <c r="L20" s="5">
        <v>602881179663</v>
      </c>
      <c r="M20" t="s">
        <v>69</v>
      </c>
      <c r="Q20">
        <v>302537.81</v>
      </c>
      <c r="R20">
        <v>9185</v>
      </c>
      <c r="S20">
        <v>29196</v>
      </c>
      <c r="V20">
        <v>5852</v>
      </c>
      <c r="AJ20" s="5">
        <v>602881179663</v>
      </c>
      <c r="AK20" t="s">
        <v>69</v>
      </c>
      <c r="AO20">
        <v>3007.09</v>
      </c>
      <c r="AP20">
        <v>61</v>
      </c>
      <c r="AQ20">
        <v>1395</v>
      </c>
      <c r="AR20" s="11">
        <v>0.03584229390681</v>
      </c>
      <c r="AS20" s="12">
        <v>60.1418</v>
      </c>
      <c r="AT20">
        <v>50</v>
      </c>
    </row>
    <row r="21" spans="1:46">
      <c r="A21" s="10">
        <v>520538406051</v>
      </c>
      <c r="B21" t="s">
        <v>25</v>
      </c>
      <c r="E21">
        <v>272314.72</v>
      </c>
      <c r="F21">
        <v>4154</v>
      </c>
      <c r="G21">
        <v>6181</v>
      </c>
      <c r="J21">
        <v>1398</v>
      </c>
      <c r="L21" s="5">
        <v>562674596108</v>
      </c>
      <c r="M21" t="s">
        <v>17</v>
      </c>
      <c r="Q21">
        <v>27109.61</v>
      </c>
      <c r="R21">
        <v>874</v>
      </c>
      <c r="S21">
        <v>2321</v>
      </c>
      <c r="V21">
        <v>461</v>
      </c>
      <c r="AJ21" s="5">
        <v>562674596108</v>
      </c>
      <c r="AK21" t="s">
        <v>17</v>
      </c>
      <c r="AO21">
        <v>14666.04</v>
      </c>
      <c r="AP21">
        <v>375</v>
      </c>
      <c r="AQ21">
        <v>3485</v>
      </c>
      <c r="AR21" s="11">
        <v>0.0826398852223816</v>
      </c>
      <c r="AS21" s="12">
        <v>50.92375</v>
      </c>
      <c r="AT21">
        <v>288</v>
      </c>
    </row>
    <row r="22" spans="1:46">
      <c r="A22" s="10">
        <v>42759737847</v>
      </c>
      <c r="B22" t="s">
        <v>39</v>
      </c>
      <c r="E22">
        <v>12481.79</v>
      </c>
      <c r="F22">
        <v>199</v>
      </c>
      <c r="G22">
        <v>1546</v>
      </c>
      <c r="J22">
        <v>144</v>
      </c>
      <c r="Q22" s="104">
        <v>6060409.27</v>
      </c>
      <c r="R22" s="104">
        <v>127681</v>
      </c>
      <c r="S22" s="104">
        <v>575459</v>
      </c>
      <c r="T22" s="105">
        <v>0.124500616029986</v>
      </c>
      <c r="U22" s="106">
        <v>84.5894238258078</v>
      </c>
      <c r="V22" s="104">
        <v>71645</v>
      </c>
      <c r="AO22" s="104">
        <v>6158335.17</v>
      </c>
      <c r="AP22" s="104">
        <v>118957</v>
      </c>
      <c r="AQ22" s="104">
        <v>712598</v>
      </c>
      <c r="AR22" s="105">
        <v>0.0999329215069366</v>
      </c>
      <c r="AS22" s="106">
        <v>86.4788963938662</v>
      </c>
      <c r="AT22" s="104">
        <v>71212</v>
      </c>
    </row>
    <row r="23" spans="1:10">
      <c r="A23" s="10">
        <v>40611478319</v>
      </c>
      <c r="B23" t="s">
        <v>45</v>
      </c>
      <c r="E23">
        <v>40069.24</v>
      </c>
      <c r="F23">
        <v>515</v>
      </c>
      <c r="G23">
        <v>3940</v>
      </c>
      <c r="J23">
        <v>293</v>
      </c>
    </row>
    <row r="24" spans="1:46">
      <c r="A24" s="10">
        <v>521804256985</v>
      </c>
      <c r="B24" t="s">
        <v>43</v>
      </c>
      <c r="E24">
        <v>1365.58</v>
      </c>
      <c r="F24">
        <v>26</v>
      </c>
      <c r="G24">
        <v>518</v>
      </c>
      <c r="J24">
        <v>17</v>
      </c>
      <c r="M24" t="s">
        <v>624</v>
      </c>
      <c r="Q24" s="9" t="s">
        <v>1</v>
      </c>
      <c r="R24" s="9" t="s">
        <v>2</v>
      </c>
      <c r="S24" s="9" t="s">
        <v>3</v>
      </c>
      <c r="T24" s="9" t="s">
        <v>516</v>
      </c>
      <c r="U24" s="9" t="s">
        <v>517</v>
      </c>
      <c r="V24" s="9" t="s">
        <v>518</v>
      </c>
      <c r="Z24" t="s">
        <v>623</v>
      </c>
      <c r="AC24" s="9" t="s">
        <v>1</v>
      </c>
      <c r="AD24" s="9" t="s">
        <v>2</v>
      </c>
      <c r="AE24" s="9" t="s">
        <v>3</v>
      </c>
      <c r="AF24" s="9" t="s">
        <v>516</v>
      </c>
      <c r="AG24" s="9" t="s">
        <v>517</v>
      </c>
      <c r="AH24" s="9" t="s">
        <v>518</v>
      </c>
      <c r="AK24" t="s">
        <v>624</v>
      </c>
      <c r="AO24" s="9" t="s">
        <v>1</v>
      </c>
      <c r="AP24" s="9" t="s">
        <v>2</v>
      </c>
      <c r="AQ24" s="9" t="s">
        <v>3</v>
      </c>
      <c r="AR24" s="9" t="s">
        <v>516</v>
      </c>
      <c r="AS24" s="9" t="s">
        <v>517</v>
      </c>
      <c r="AT24" s="9" t="s">
        <v>518</v>
      </c>
    </row>
    <row r="25" spans="1:46">
      <c r="A25" s="10">
        <v>569909827792</v>
      </c>
      <c r="B25" t="s">
        <v>62</v>
      </c>
      <c r="E25">
        <v>4151.76</v>
      </c>
      <c r="F25">
        <v>124</v>
      </c>
      <c r="G25">
        <v>462</v>
      </c>
      <c r="J25">
        <v>56</v>
      </c>
      <c r="L25" s="5">
        <v>42759737847</v>
      </c>
      <c r="M25" t="s">
        <v>39</v>
      </c>
      <c r="Q25">
        <v>90464.54</v>
      </c>
      <c r="R25">
        <v>1425</v>
      </c>
      <c r="S25">
        <v>13772</v>
      </c>
      <c r="V25">
        <v>1068</v>
      </c>
      <c r="Y25" s="10">
        <v>41141176393</v>
      </c>
      <c r="Z25" t="s">
        <v>35</v>
      </c>
      <c r="AC25">
        <v>506735.72</v>
      </c>
      <c r="AD25">
        <v>9791</v>
      </c>
      <c r="AE25">
        <v>43372</v>
      </c>
      <c r="AH25">
        <v>6115</v>
      </c>
      <c r="AJ25" s="5">
        <v>42759737847</v>
      </c>
      <c r="AK25" t="s">
        <v>39</v>
      </c>
      <c r="AO25">
        <v>82147.63</v>
      </c>
      <c r="AP25">
        <v>1336</v>
      </c>
      <c r="AQ25">
        <v>8394</v>
      </c>
      <c r="AT25">
        <v>814</v>
      </c>
    </row>
    <row r="26" spans="1:46">
      <c r="A26" s="10">
        <v>563834177641</v>
      </c>
      <c r="B26" t="s">
        <v>56</v>
      </c>
      <c r="E26">
        <v>10300.11</v>
      </c>
      <c r="F26">
        <v>67</v>
      </c>
      <c r="G26">
        <v>442</v>
      </c>
      <c r="J26">
        <v>52</v>
      </c>
      <c r="L26" s="5">
        <v>40611478319</v>
      </c>
      <c r="M26" t="s">
        <v>45</v>
      </c>
      <c r="Q26">
        <v>760936.54</v>
      </c>
      <c r="R26">
        <v>10006</v>
      </c>
      <c r="S26">
        <v>46329</v>
      </c>
      <c r="V26">
        <v>3150</v>
      </c>
      <c r="Y26" s="10">
        <v>39290708556</v>
      </c>
      <c r="Z26" t="s">
        <v>37</v>
      </c>
      <c r="AC26">
        <v>94482.35</v>
      </c>
      <c r="AD26">
        <v>1221</v>
      </c>
      <c r="AE26">
        <v>9538</v>
      </c>
      <c r="AH26">
        <v>904</v>
      </c>
      <c r="AJ26" s="5">
        <v>40611478319</v>
      </c>
      <c r="AK26" t="s">
        <v>45</v>
      </c>
      <c r="AO26">
        <v>85048.89</v>
      </c>
      <c r="AP26">
        <v>1134</v>
      </c>
      <c r="AQ26">
        <v>8963</v>
      </c>
      <c r="AT26">
        <v>701</v>
      </c>
    </row>
    <row r="27" spans="1:46">
      <c r="A27" s="10">
        <v>564135111481</v>
      </c>
      <c r="B27" t="s">
        <v>58</v>
      </c>
      <c r="E27">
        <v>6111.57</v>
      </c>
      <c r="F27">
        <v>52</v>
      </c>
      <c r="G27">
        <v>121</v>
      </c>
      <c r="J27">
        <v>31</v>
      </c>
      <c r="L27" s="5">
        <v>521804256985</v>
      </c>
      <c r="M27" t="s">
        <v>43</v>
      </c>
      <c r="Q27">
        <v>13586.17</v>
      </c>
      <c r="R27">
        <v>269</v>
      </c>
      <c r="S27">
        <v>4530</v>
      </c>
      <c r="V27">
        <v>167</v>
      </c>
      <c r="Y27" s="10">
        <v>554877274741</v>
      </c>
      <c r="Z27" t="s">
        <v>6</v>
      </c>
      <c r="AC27">
        <v>114373.2</v>
      </c>
      <c r="AD27">
        <v>2218</v>
      </c>
      <c r="AE27">
        <v>10288</v>
      </c>
      <c r="AH27">
        <v>1217</v>
      </c>
      <c r="AJ27" s="5">
        <v>521804256985</v>
      </c>
      <c r="AK27" t="s">
        <v>43</v>
      </c>
      <c r="AO27">
        <v>104757.94</v>
      </c>
      <c r="AP27">
        <v>2035</v>
      </c>
      <c r="AQ27">
        <v>12432</v>
      </c>
      <c r="AT27">
        <v>1212</v>
      </c>
    </row>
    <row r="28" spans="1:46">
      <c r="A28" s="10">
        <v>555332266949</v>
      </c>
      <c r="B28" t="s">
        <v>47</v>
      </c>
      <c r="E28">
        <v>7114.3</v>
      </c>
      <c r="F28">
        <v>139</v>
      </c>
      <c r="G28">
        <v>1086</v>
      </c>
      <c r="J28">
        <v>88</v>
      </c>
      <c r="L28" s="5">
        <v>569909827792</v>
      </c>
      <c r="M28" t="s">
        <v>62</v>
      </c>
      <c r="Q28">
        <v>33908.94</v>
      </c>
      <c r="R28">
        <v>1130</v>
      </c>
      <c r="S28">
        <v>4095</v>
      </c>
      <c r="V28">
        <v>504</v>
      </c>
      <c r="Y28" s="10">
        <v>587015100676</v>
      </c>
      <c r="Z28" t="s">
        <v>4</v>
      </c>
      <c r="AC28">
        <v>62467.34</v>
      </c>
      <c r="AD28">
        <v>1457</v>
      </c>
      <c r="AE28">
        <v>7663</v>
      </c>
      <c r="AH28">
        <v>783</v>
      </c>
      <c r="AJ28" s="5">
        <v>569909827792</v>
      </c>
      <c r="AK28" t="s">
        <v>62</v>
      </c>
      <c r="AO28">
        <v>15633.58</v>
      </c>
      <c r="AP28">
        <v>309</v>
      </c>
      <c r="AQ28">
        <v>3278</v>
      </c>
      <c r="AT28">
        <v>172</v>
      </c>
    </row>
    <row r="29" spans="1:46">
      <c r="A29" s="10">
        <v>593225443577</v>
      </c>
      <c r="B29" t="s">
        <v>48</v>
      </c>
      <c r="E29">
        <v>387317.34</v>
      </c>
      <c r="F29">
        <v>6208</v>
      </c>
      <c r="G29">
        <v>10300</v>
      </c>
      <c r="J29">
        <v>2833</v>
      </c>
      <c r="L29" s="5">
        <v>563834177641</v>
      </c>
      <c r="M29" t="s">
        <v>56</v>
      </c>
      <c r="Q29">
        <v>96513.02</v>
      </c>
      <c r="R29">
        <v>628</v>
      </c>
      <c r="S29">
        <v>3466</v>
      </c>
      <c r="V29">
        <v>470</v>
      </c>
      <c r="Y29" s="10">
        <v>598898432532</v>
      </c>
      <c r="Z29" t="s">
        <v>41</v>
      </c>
      <c r="AC29">
        <v>36678.7</v>
      </c>
      <c r="AD29">
        <v>590</v>
      </c>
      <c r="AE29">
        <v>6984</v>
      </c>
      <c r="AH29">
        <v>338</v>
      </c>
      <c r="AJ29" s="5">
        <v>563834177641</v>
      </c>
      <c r="AK29" t="s">
        <v>56</v>
      </c>
      <c r="AO29">
        <v>36894.7</v>
      </c>
      <c r="AP29">
        <v>233</v>
      </c>
      <c r="AQ29">
        <v>2167</v>
      </c>
      <c r="AT29">
        <v>176</v>
      </c>
    </row>
    <row r="30" spans="1:46">
      <c r="A30" s="10">
        <v>528778018743</v>
      </c>
      <c r="B30" t="s">
        <v>49</v>
      </c>
      <c r="E30">
        <v>20761.79</v>
      </c>
      <c r="F30">
        <v>403</v>
      </c>
      <c r="G30">
        <v>1631</v>
      </c>
      <c r="J30">
        <v>246</v>
      </c>
      <c r="L30" s="5">
        <v>564135111481</v>
      </c>
      <c r="M30" t="s">
        <v>58</v>
      </c>
      <c r="Q30">
        <v>43686.02</v>
      </c>
      <c r="R30">
        <v>363</v>
      </c>
      <c r="S30">
        <v>1027</v>
      </c>
      <c r="V30">
        <v>234</v>
      </c>
      <c r="Y30" s="10">
        <v>555055329886</v>
      </c>
      <c r="Z30" t="s">
        <v>42</v>
      </c>
      <c r="AC30">
        <v>39198.07</v>
      </c>
      <c r="AD30">
        <v>759</v>
      </c>
      <c r="AE30">
        <v>10106</v>
      </c>
      <c r="AH30">
        <v>506</v>
      </c>
      <c r="AJ30" s="5">
        <v>564135111481</v>
      </c>
      <c r="AK30" t="s">
        <v>58</v>
      </c>
      <c r="AO30">
        <v>17870.84</v>
      </c>
      <c r="AP30">
        <v>153</v>
      </c>
      <c r="AQ30">
        <v>819</v>
      </c>
      <c r="AT30">
        <v>102</v>
      </c>
    </row>
    <row r="31" spans="1:46">
      <c r="A31" s="10">
        <v>526145930115</v>
      </c>
      <c r="B31" t="s">
        <v>51</v>
      </c>
      <c r="E31">
        <v>2761.61</v>
      </c>
      <c r="F31">
        <v>41</v>
      </c>
      <c r="G31">
        <v>272</v>
      </c>
      <c r="J31">
        <v>23</v>
      </c>
      <c r="L31" s="5">
        <v>559686121121</v>
      </c>
      <c r="M31" t="s">
        <v>76</v>
      </c>
      <c r="Q31">
        <v>49007.28</v>
      </c>
      <c r="R31">
        <v>404</v>
      </c>
      <c r="S31">
        <v>1862</v>
      </c>
      <c r="V31">
        <v>255</v>
      </c>
      <c r="Y31" s="10">
        <v>539854510916</v>
      </c>
      <c r="Z31" t="s">
        <v>44</v>
      </c>
      <c r="AC31">
        <v>37030.61</v>
      </c>
      <c r="AD31">
        <v>657</v>
      </c>
      <c r="AE31">
        <v>2843</v>
      </c>
      <c r="AH31">
        <v>435</v>
      </c>
      <c r="AJ31" s="5">
        <v>559686121121</v>
      </c>
      <c r="AK31" t="s">
        <v>76</v>
      </c>
      <c r="AO31">
        <v>15392.83</v>
      </c>
      <c r="AP31">
        <v>130</v>
      </c>
      <c r="AQ31">
        <v>803</v>
      </c>
      <c r="AT31">
        <v>88</v>
      </c>
    </row>
    <row r="32" spans="1:46">
      <c r="A32" s="10">
        <v>535688693680</v>
      </c>
      <c r="B32" t="s">
        <v>52</v>
      </c>
      <c r="E32">
        <v>28370.66</v>
      </c>
      <c r="F32">
        <v>382</v>
      </c>
      <c r="G32">
        <v>1547</v>
      </c>
      <c r="J32">
        <v>218</v>
      </c>
      <c r="L32" s="5">
        <v>555332266949</v>
      </c>
      <c r="M32" t="s">
        <v>47</v>
      </c>
      <c r="Q32">
        <v>48350.55</v>
      </c>
      <c r="R32">
        <v>937</v>
      </c>
      <c r="S32">
        <v>9200</v>
      </c>
      <c r="V32">
        <v>611</v>
      </c>
      <c r="Y32" s="10">
        <v>564587383224</v>
      </c>
      <c r="Z32" t="s">
        <v>33</v>
      </c>
      <c r="AC32">
        <v>259065.34</v>
      </c>
      <c r="AD32">
        <v>4571</v>
      </c>
      <c r="AE32">
        <v>28642</v>
      </c>
      <c r="AH32">
        <v>3118</v>
      </c>
      <c r="AJ32" s="5">
        <v>555332266949</v>
      </c>
      <c r="AK32" t="s">
        <v>47</v>
      </c>
      <c r="AO32">
        <v>96591.73</v>
      </c>
      <c r="AP32">
        <v>1872</v>
      </c>
      <c r="AQ32">
        <v>18185</v>
      </c>
      <c r="AT32">
        <v>1155</v>
      </c>
    </row>
    <row r="33" spans="1:46">
      <c r="A33" s="10">
        <v>592049049728</v>
      </c>
      <c r="B33" t="s">
        <v>54</v>
      </c>
      <c r="E33">
        <v>3287.03</v>
      </c>
      <c r="F33">
        <v>70</v>
      </c>
      <c r="G33">
        <v>304</v>
      </c>
      <c r="J33">
        <v>45</v>
      </c>
      <c r="L33" s="5">
        <v>593225443577</v>
      </c>
      <c r="M33" t="s">
        <v>48</v>
      </c>
      <c r="Q33">
        <v>1180629.52</v>
      </c>
      <c r="R33">
        <v>19145</v>
      </c>
      <c r="S33">
        <v>44122</v>
      </c>
      <c r="V33">
        <v>6706</v>
      </c>
      <c r="Y33" s="10">
        <v>520538406051</v>
      </c>
      <c r="Z33" t="s">
        <v>25</v>
      </c>
      <c r="AC33">
        <v>34030.85</v>
      </c>
      <c r="AD33">
        <v>530</v>
      </c>
      <c r="AE33">
        <v>3945</v>
      </c>
      <c r="AH33">
        <v>352</v>
      </c>
      <c r="AJ33" s="5">
        <v>593225443577</v>
      </c>
      <c r="AK33" t="s">
        <v>48</v>
      </c>
      <c r="AO33">
        <v>69476.79</v>
      </c>
      <c r="AP33">
        <v>1223</v>
      </c>
      <c r="AQ33">
        <v>11570</v>
      </c>
      <c r="AT33">
        <v>703</v>
      </c>
    </row>
    <row r="34" spans="1:46">
      <c r="A34" s="10">
        <v>527990951359</v>
      </c>
      <c r="B34" t="s">
        <v>55</v>
      </c>
      <c r="E34">
        <v>2261.86</v>
      </c>
      <c r="F34">
        <v>40</v>
      </c>
      <c r="G34">
        <v>178</v>
      </c>
      <c r="J34">
        <v>28</v>
      </c>
      <c r="L34" s="5">
        <v>528778018743</v>
      </c>
      <c r="M34" t="s">
        <v>49</v>
      </c>
      <c r="Q34">
        <v>150007.71</v>
      </c>
      <c r="R34">
        <v>2973</v>
      </c>
      <c r="S34">
        <v>12290</v>
      </c>
      <c r="V34">
        <v>1684</v>
      </c>
      <c r="Y34" s="10">
        <v>42759737847</v>
      </c>
      <c r="Z34" t="s">
        <v>39</v>
      </c>
      <c r="AC34">
        <v>26068.78</v>
      </c>
      <c r="AD34">
        <v>420</v>
      </c>
      <c r="AE34">
        <v>2783</v>
      </c>
      <c r="AH34">
        <v>262</v>
      </c>
      <c r="AJ34" s="5">
        <v>528778018743</v>
      </c>
      <c r="AK34" t="s">
        <v>49</v>
      </c>
      <c r="AO34">
        <v>76341.95</v>
      </c>
      <c r="AP34">
        <v>1425</v>
      </c>
      <c r="AQ34">
        <v>6919</v>
      </c>
      <c r="AT34">
        <v>807</v>
      </c>
    </row>
    <row r="35" spans="1:46">
      <c r="A35" s="10">
        <v>599279018544</v>
      </c>
      <c r="B35" t="s">
        <v>60</v>
      </c>
      <c r="E35">
        <v>525.1</v>
      </c>
      <c r="F35">
        <v>15</v>
      </c>
      <c r="G35">
        <v>392</v>
      </c>
      <c r="J35">
        <v>12</v>
      </c>
      <c r="L35" s="5">
        <v>526145930115</v>
      </c>
      <c r="M35" t="s">
        <v>51</v>
      </c>
      <c r="Q35">
        <v>20581.15</v>
      </c>
      <c r="R35">
        <v>298</v>
      </c>
      <c r="S35">
        <v>3191</v>
      </c>
      <c r="V35">
        <v>192</v>
      </c>
      <c r="Y35" s="10">
        <v>40611478319</v>
      </c>
      <c r="Z35" t="s">
        <v>45</v>
      </c>
      <c r="AC35">
        <v>39786.78</v>
      </c>
      <c r="AD35">
        <v>531</v>
      </c>
      <c r="AE35">
        <v>3488</v>
      </c>
      <c r="AH35">
        <v>355</v>
      </c>
      <c r="AJ35" s="5">
        <v>526145930115</v>
      </c>
      <c r="AK35" t="s">
        <v>51</v>
      </c>
      <c r="AO35">
        <v>16700.23</v>
      </c>
      <c r="AP35">
        <v>250</v>
      </c>
      <c r="AQ35">
        <v>2530</v>
      </c>
      <c r="AT35">
        <v>164</v>
      </c>
    </row>
    <row r="36" spans="1:46">
      <c r="A36" s="10">
        <v>613513119392</v>
      </c>
      <c r="B36" t="s">
        <v>61</v>
      </c>
      <c r="E36">
        <v>23622.87</v>
      </c>
      <c r="F36">
        <v>450</v>
      </c>
      <c r="G36">
        <v>2609</v>
      </c>
      <c r="J36">
        <v>209</v>
      </c>
      <c r="L36" s="5">
        <v>535688693680</v>
      </c>
      <c r="M36" t="s">
        <v>52</v>
      </c>
      <c r="Q36">
        <v>87313.42</v>
      </c>
      <c r="R36">
        <v>1163</v>
      </c>
      <c r="S36">
        <v>10737</v>
      </c>
      <c r="V36">
        <v>726</v>
      </c>
      <c r="Y36" s="10">
        <v>521804256985</v>
      </c>
      <c r="Z36" t="s">
        <v>43</v>
      </c>
      <c r="AC36">
        <v>38961.92</v>
      </c>
      <c r="AD36">
        <v>760</v>
      </c>
      <c r="AE36">
        <v>3555</v>
      </c>
      <c r="AH36">
        <v>429</v>
      </c>
      <c r="AJ36" s="5">
        <v>535688693680</v>
      </c>
      <c r="AK36" t="s">
        <v>52</v>
      </c>
      <c r="AO36">
        <v>22201.62</v>
      </c>
      <c r="AP36">
        <v>307</v>
      </c>
      <c r="AQ36">
        <v>3514</v>
      </c>
      <c r="AT36">
        <v>220</v>
      </c>
    </row>
    <row r="37" spans="1:46">
      <c r="A37" s="10">
        <v>538927350752</v>
      </c>
      <c r="B37" t="s">
        <v>72</v>
      </c>
      <c r="E37">
        <v>7055.07</v>
      </c>
      <c r="F37">
        <v>148</v>
      </c>
      <c r="G37">
        <v>677</v>
      </c>
      <c r="J37">
        <v>74</v>
      </c>
      <c r="L37" s="5">
        <v>563835009431</v>
      </c>
      <c r="M37" t="s">
        <v>53</v>
      </c>
      <c r="Q37">
        <v>42863.95</v>
      </c>
      <c r="R37">
        <v>575</v>
      </c>
      <c r="S37">
        <v>3334</v>
      </c>
      <c r="V37">
        <v>410</v>
      </c>
      <c r="Y37" s="10">
        <v>569909827792</v>
      </c>
      <c r="Z37" t="s">
        <v>62</v>
      </c>
      <c r="AC37">
        <v>8985.49</v>
      </c>
      <c r="AD37">
        <v>173</v>
      </c>
      <c r="AE37">
        <v>1256</v>
      </c>
      <c r="AH37">
        <v>103</v>
      </c>
      <c r="AJ37" s="5">
        <v>563835009431</v>
      </c>
      <c r="AK37" t="s">
        <v>53</v>
      </c>
      <c r="AO37">
        <v>15150.79</v>
      </c>
      <c r="AP37">
        <v>199</v>
      </c>
      <c r="AQ37">
        <v>2158</v>
      </c>
      <c r="AT37">
        <v>151</v>
      </c>
    </row>
    <row r="38" spans="1:46">
      <c r="A38" s="10">
        <v>599148365406</v>
      </c>
      <c r="B38" t="s">
        <v>73</v>
      </c>
      <c r="E38">
        <v>3686.28</v>
      </c>
      <c r="F38">
        <v>86</v>
      </c>
      <c r="G38">
        <v>392</v>
      </c>
      <c r="J38">
        <v>54</v>
      </c>
      <c r="L38" s="5">
        <v>592049049728</v>
      </c>
      <c r="M38" t="s">
        <v>54</v>
      </c>
      <c r="Q38">
        <v>79749.81</v>
      </c>
      <c r="R38">
        <v>1531</v>
      </c>
      <c r="S38">
        <v>6641</v>
      </c>
      <c r="V38">
        <v>827</v>
      </c>
      <c r="Y38" s="10">
        <v>563834177641</v>
      </c>
      <c r="Z38" t="s">
        <v>56</v>
      </c>
      <c r="AC38">
        <v>17313.25</v>
      </c>
      <c r="AD38">
        <v>109</v>
      </c>
      <c r="AE38">
        <v>1041</v>
      </c>
      <c r="AH38">
        <v>86</v>
      </c>
      <c r="AJ38" s="5">
        <v>592049049728</v>
      </c>
      <c r="AK38" t="s">
        <v>54</v>
      </c>
      <c r="AO38">
        <v>13777.56</v>
      </c>
      <c r="AP38">
        <v>277</v>
      </c>
      <c r="AQ38">
        <v>2946</v>
      </c>
      <c r="AT38">
        <v>202</v>
      </c>
    </row>
    <row r="39" spans="1:46">
      <c r="A39" s="10">
        <v>524754970729</v>
      </c>
      <c r="B39" t="s">
        <v>74</v>
      </c>
      <c r="E39">
        <v>2107.32</v>
      </c>
      <c r="F39">
        <v>60</v>
      </c>
      <c r="G39">
        <v>513</v>
      </c>
      <c r="J39">
        <v>38</v>
      </c>
      <c r="L39" s="5">
        <v>527990951359</v>
      </c>
      <c r="M39" t="s">
        <v>55</v>
      </c>
      <c r="Q39">
        <v>29407.54</v>
      </c>
      <c r="R39">
        <v>532</v>
      </c>
      <c r="S39">
        <v>1683</v>
      </c>
      <c r="V39">
        <v>222</v>
      </c>
      <c r="Y39" s="10">
        <v>564135111481</v>
      </c>
      <c r="Z39" t="s">
        <v>58</v>
      </c>
      <c r="AC39">
        <v>11400.14</v>
      </c>
      <c r="AD39">
        <v>98</v>
      </c>
      <c r="AE39">
        <v>348</v>
      </c>
      <c r="AH39">
        <v>51</v>
      </c>
      <c r="AJ39" s="5">
        <v>527990951359</v>
      </c>
      <c r="AK39" t="s">
        <v>55</v>
      </c>
      <c r="AO39">
        <v>21596.65</v>
      </c>
      <c r="AP39">
        <v>362</v>
      </c>
      <c r="AQ39">
        <v>1107</v>
      </c>
      <c r="AT39">
        <v>202</v>
      </c>
    </row>
    <row r="40" spans="1:46">
      <c r="A40" s="10">
        <v>621584076904</v>
      </c>
      <c r="B40" t="s">
        <v>105</v>
      </c>
      <c r="E40">
        <v>4651.67</v>
      </c>
      <c r="F40">
        <v>91</v>
      </c>
      <c r="G40">
        <v>1346</v>
      </c>
      <c r="J40">
        <v>56</v>
      </c>
      <c r="L40" s="5">
        <v>599279018544</v>
      </c>
      <c r="M40" t="s">
        <v>60</v>
      </c>
      <c r="Q40">
        <v>878.5</v>
      </c>
      <c r="R40">
        <v>25</v>
      </c>
      <c r="S40">
        <v>793</v>
      </c>
      <c r="V40">
        <v>15</v>
      </c>
      <c r="Y40" s="10">
        <v>555332266949</v>
      </c>
      <c r="Z40" t="s">
        <v>47</v>
      </c>
      <c r="AC40">
        <v>37532.33</v>
      </c>
      <c r="AD40">
        <v>684</v>
      </c>
      <c r="AE40">
        <v>7919</v>
      </c>
      <c r="AH40">
        <v>461</v>
      </c>
      <c r="AJ40" s="5">
        <v>599279018544</v>
      </c>
      <c r="AK40" t="s">
        <v>60</v>
      </c>
      <c r="AO40">
        <v>10062.51</v>
      </c>
      <c r="AP40">
        <v>180</v>
      </c>
      <c r="AQ40">
        <v>7728</v>
      </c>
      <c r="AT40">
        <v>123</v>
      </c>
    </row>
    <row r="41" spans="1:46">
      <c r="A41" s="10">
        <v>562674596108</v>
      </c>
      <c r="B41" t="s">
        <v>17</v>
      </c>
      <c r="E41">
        <v>10015.8</v>
      </c>
      <c r="F41">
        <v>335</v>
      </c>
      <c r="G41">
        <v>741</v>
      </c>
      <c r="J41">
        <v>157</v>
      </c>
      <c r="L41" s="5">
        <v>538927350752</v>
      </c>
      <c r="M41" t="s">
        <v>72</v>
      </c>
      <c r="Q41">
        <v>79285.68</v>
      </c>
      <c r="R41">
        <v>1670</v>
      </c>
      <c r="S41">
        <v>8123</v>
      </c>
      <c r="V41">
        <v>783</v>
      </c>
      <c r="Y41" s="10">
        <v>593225443577</v>
      </c>
      <c r="Z41" t="s">
        <v>48</v>
      </c>
      <c r="AC41">
        <v>25865.11</v>
      </c>
      <c r="AD41">
        <v>448</v>
      </c>
      <c r="AE41">
        <v>4618</v>
      </c>
      <c r="AH41">
        <v>288</v>
      </c>
      <c r="AJ41" s="5">
        <v>538927350752</v>
      </c>
      <c r="AK41" t="s">
        <v>72</v>
      </c>
      <c r="AO41">
        <v>6207.03</v>
      </c>
      <c r="AP41">
        <v>131</v>
      </c>
      <c r="AQ41">
        <v>1247</v>
      </c>
      <c r="AT41">
        <v>112</v>
      </c>
    </row>
    <row r="42" spans="1:46">
      <c r="A42" s="10">
        <v>573035985548</v>
      </c>
      <c r="B42" t="s">
        <v>77</v>
      </c>
      <c r="E42">
        <v>23039.99</v>
      </c>
      <c r="F42">
        <v>672</v>
      </c>
      <c r="G42">
        <v>1455</v>
      </c>
      <c r="J42">
        <v>369</v>
      </c>
      <c r="L42" s="5">
        <v>524754970729</v>
      </c>
      <c r="M42" t="s">
        <v>74</v>
      </c>
      <c r="Q42">
        <v>12036.38</v>
      </c>
      <c r="R42">
        <v>341</v>
      </c>
      <c r="S42">
        <v>3377</v>
      </c>
      <c r="V42">
        <v>208</v>
      </c>
      <c r="Y42" s="10">
        <v>528778018743</v>
      </c>
      <c r="Z42" t="s">
        <v>49</v>
      </c>
      <c r="AC42">
        <v>26008.96</v>
      </c>
      <c r="AD42">
        <v>482</v>
      </c>
      <c r="AE42">
        <v>1863</v>
      </c>
      <c r="AH42">
        <v>315</v>
      </c>
      <c r="AJ42" s="5">
        <v>524754970729</v>
      </c>
      <c r="AK42" t="s">
        <v>74</v>
      </c>
      <c r="AO42">
        <v>20833.62</v>
      </c>
      <c r="AP42">
        <v>572</v>
      </c>
      <c r="AQ42">
        <v>3711</v>
      </c>
      <c r="AT42">
        <v>321</v>
      </c>
    </row>
    <row r="43" spans="1:46">
      <c r="A43" s="10">
        <v>596986065929</v>
      </c>
      <c r="B43" t="s">
        <v>19</v>
      </c>
      <c r="E43">
        <v>3219.05</v>
      </c>
      <c r="F43">
        <v>91</v>
      </c>
      <c r="G43">
        <v>523</v>
      </c>
      <c r="J43">
        <v>70</v>
      </c>
      <c r="L43" s="5">
        <v>624636128578</v>
      </c>
      <c r="M43" t="s">
        <v>106</v>
      </c>
      <c r="Q43">
        <v>2150.68</v>
      </c>
      <c r="R43">
        <v>53</v>
      </c>
      <c r="S43">
        <v>344</v>
      </c>
      <c r="V43">
        <v>33</v>
      </c>
      <c r="Y43" s="10">
        <v>526145930115</v>
      </c>
      <c r="Z43" t="s">
        <v>51</v>
      </c>
      <c r="AC43">
        <v>6329.03</v>
      </c>
      <c r="AD43">
        <v>90</v>
      </c>
      <c r="AE43">
        <v>1063</v>
      </c>
      <c r="AH43">
        <v>81</v>
      </c>
      <c r="AJ43" s="5">
        <v>624636128578</v>
      </c>
      <c r="AK43" t="s">
        <v>106</v>
      </c>
      <c r="AO43">
        <v>0</v>
      </c>
      <c r="AP43">
        <v>0</v>
      </c>
      <c r="AQ43">
        <v>0</v>
      </c>
      <c r="AT43">
        <v>0</v>
      </c>
    </row>
    <row r="44" spans="1:46">
      <c r="A44" s="10">
        <v>589851591771</v>
      </c>
      <c r="B44" t="s">
        <v>64</v>
      </c>
      <c r="E44">
        <v>67472.58</v>
      </c>
      <c r="F44">
        <v>1416</v>
      </c>
      <c r="G44">
        <v>3776</v>
      </c>
      <c r="J44">
        <v>680</v>
      </c>
      <c r="L44" s="5">
        <v>596986065929</v>
      </c>
      <c r="M44" t="s">
        <v>19</v>
      </c>
      <c r="Q44">
        <v>21011.09</v>
      </c>
      <c r="R44">
        <v>604</v>
      </c>
      <c r="S44">
        <v>4158</v>
      </c>
      <c r="V44">
        <v>415</v>
      </c>
      <c r="Y44" s="10">
        <v>535688693680</v>
      </c>
      <c r="Z44" t="s">
        <v>52</v>
      </c>
      <c r="AC44">
        <v>7573.78</v>
      </c>
      <c r="AD44">
        <v>104</v>
      </c>
      <c r="AE44">
        <v>1227</v>
      </c>
      <c r="AH44">
        <v>85</v>
      </c>
      <c r="AJ44" s="5">
        <v>596986065929</v>
      </c>
      <c r="AK44" t="s">
        <v>19</v>
      </c>
      <c r="AO44">
        <v>498.95</v>
      </c>
      <c r="AP44">
        <v>14</v>
      </c>
      <c r="AQ44">
        <v>1028</v>
      </c>
      <c r="AT44">
        <v>13</v>
      </c>
    </row>
    <row r="45" spans="1:46">
      <c r="A45" s="10">
        <v>592889713507</v>
      </c>
      <c r="B45" t="s">
        <v>70</v>
      </c>
      <c r="E45">
        <v>1130.75</v>
      </c>
      <c r="F45">
        <v>30</v>
      </c>
      <c r="G45">
        <v>142</v>
      </c>
      <c r="J45">
        <v>18</v>
      </c>
      <c r="L45" s="5">
        <v>592889713507</v>
      </c>
      <c r="M45" t="s">
        <v>70</v>
      </c>
      <c r="Q45">
        <v>7935.25</v>
      </c>
      <c r="R45">
        <v>202</v>
      </c>
      <c r="S45">
        <v>1382</v>
      </c>
      <c r="V45">
        <v>130</v>
      </c>
      <c r="Y45" s="10">
        <v>592049049728</v>
      </c>
      <c r="Z45" t="s">
        <v>54</v>
      </c>
      <c r="AC45">
        <v>7669.94</v>
      </c>
      <c r="AD45">
        <v>146</v>
      </c>
      <c r="AE45">
        <v>1380</v>
      </c>
      <c r="AH45">
        <v>134</v>
      </c>
      <c r="AJ45" s="5">
        <v>592889713507</v>
      </c>
      <c r="AK45" t="s">
        <v>70</v>
      </c>
      <c r="AO45">
        <v>5144.1</v>
      </c>
      <c r="AP45">
        <v>122</v>
      </c>
      <c r="AQ45">
        <v>2225</v>
      </c>
      <c r="AT45">
        <v>76</v>
      </c>
    </row>
    <row r="46" spans="1:46">
      <c r="A46" s="10">
        <v>577184412748</v>
      </c>
      <c r="B46" t="s">
        <v>11</v>
      </c>
      <c r="E46">
        <v>22167.34</v>
      </c>
      <c r="F46">
        <v>651</v>
      </c>
      <c r="G46">
        <v>2708</v>
      </c>
      <c r="J46">
        <v>417</v>
      </c>
      <c r="L46" s="5">
        <v>577184412748</v>
      </c>
      <c r="M46" t="s">
        <v>11</v>
      </c>
      <c r="Q46">
        <v>174207.55</v>
      </c>
      <c r="R46">
        <v>5089</v>
      </c>
      <c r="S46">
        <v>28917</v>
      </c>
      <c r="V46">
        <v>3336</v>
      </c>
      <c r="Y46" s="10">
        <v>527990951359</v>
      </c>
      <c r="Z46" t="s">
        <v>55</v>
      </c>
      <c r="AC46">
        <v>6228.5</v>
      </c>
      <c r="AD46">
        <v>105</v>
      </c>
      <c r="AE46">
        <v>605</v>
      </c>
      <c r="AH46">
        <v>88</v>
      </c>
      <c r="AJ46" s="5">
        <v>577184412748</v>
      </c>
      <c r="AK46" t="s">
        <v>11</v>
      </c>
      <c r="AO46">
        <v>46875</v>
      </c>
      <c r="AP46">
        <v>1174</v>
      </c>
      <c r="AQ46">
        <v>11614</v>
      </c>
      <c r="AT46">
        <v>671</v>
      </c>
    </row>
    <row r="47" spans="1:46">
      <c r="A47" s="10">
        <v>574520036128</v>
      </c>
      <c r="B47" t="s">
        <v>91</v>
      </c>
      <c r="E47">
        <v>20626.73</v>
      </c>
      <c r="F47">
        <v>551</v>
      </c>
      <c r="G47">
        <v>1650</v>
      </c>
      <c r="J47">
        <v>334</v>
      </c>
      <c r="L47" s="5">
        <v>574520036128</v>
      </c>
      <c r="M47" t="s">
        <v>91</v>
      </c>
      <c r="Q47">
        <v>123563.92</v>
      </c>
      <c r="R47">
        <v>3256</v>
      </c>
      <c r="S47">
        <v>14016</v>
      </c>
      <c r="V47">
        <v>1983</v>
      </c>
      <c r="Y47" s="10">
        <v>599279018544</v>
      </c>
      <c r="Z47" t="s">
        <v>60</v>
      </c>
      <c r="AC47">
        <v>6532.42</v>
      </c>
      <c r="AD47">
        <v>118</v>
      </c>
      <c r="AE47">
        <v>3411</v>
      </c>
      <c r="AH47">
        <v>80</v>
      </c>
      <c r="AJ47" s="5">
        <v>574520036128</v>
      </c>
      <c r="AK47" t="s">
        <v>91</v>
      </c>
      <c r="AO47">
        <v>39526.51</v>
      </c>
      <c r="AP47">
        <v>984</v>
      </c>
      <c r="AQ47">
        <v>7120</v>
      </c>
      <c r="AT47">
        <v>690</v>
      </c>
    </row>
    <row r="48" spans="1:46">
      <c r="A48" s="10">
        <v>544053639760</v>
      </c>
      <c r="B48" t="s">
        <v>20</v>
      </c>
      <c r="E48">
        <v>2753.37</v>
      </c>
      <c r="F48">
        <v>65</v>
      </c>
      <c r="G48">
        <v>458</v>
      </c>
      <c r="J48">
        <v>29</v>
      </c>
      <c r="L48" s="5">
        <v>601890751194</v>
      </c>
      <c r="M48" t="s">
        <v>67</v>
      </c>
      <c r="Q48">
        <v>1165.16</v>
      </c>
      <c r="R48">
        <v>31</v>
      </c>
      <c r="S48">
        <v>317</v>
      </c>
      <c r="V48">
        <v>17</v>
      </c>
      <c r="Y48" s="10">
        <v>613513119392</v>
      </c>
      <c r="Z48" t="s">
        <v>61</v>
      </c>
      <c r="AC48">
        <v>0</v>
      </c>
      <c r="AD48">
        <v>0</v>
      </c>
      <c r="AE48">
        <v>0</v>
      </c>
      <c r="AH48">
        <v>0</v>
      </c>
      <c r="AJ48" s="5">
        <v>601890751194</v>
      </c>
      <c r="AK48" t="s">
        <v>67</v>
      </c>
      <c r="AO48">
        <v>0</v>
      </c>
      <c r="AP48">
        <v>0</v>
      </c>
      <c r="AQ48">
        <v>0</v>
      </c>
      <c r="AT48">
        <v>0</v>
      </c>
    </row>
    <row r="49" spans="1:46">
      <c r="A49" s="10">
        <v>602881179663</v>
      </c>
      <c r="B49" t="s">
        <v>69</v>
      </c>
      <c r="E49">
        <v>168066.61</v>
      </c>
      <c r="F49">
        <v>4988</v>
      </c>
      <c r="G49">
        <v>12027</v>
      </c>
      <c r="J49">
        <v>3599</v>
      </c>
      <c r="L49" s="5">
        <v>604021319220</v>
      </c>
      <c r="M49" t="s">
        <v>13</v>
      </c>
      <c r="Q49">
        <v>9831.33</v>
      </c>
      <c r="R49">
        <v>166</v>
      </c>
      <c r="S49">
        <v>1356</v>
      </c>
      <c r="V49">
        <v>123</v>
      </c>
      <c r="Y49" s="10">
        <v>538927350752</v>
      </c>
      <c r="Z49" t="s">
        <v>72</v>
      </c>
      <c r="AC49">
        <v>1950.12</v>
      </c>
      <c r="AD49">
        <v>42</v>
      </c>
      <c r="AE49">
        <v>532</v>
      </c>
      <c r="AH49">
        <v>35</v>
      </c>
      <c r="AJ49" s="5">
        <v>604021319220</v>
      </c>
      <c r="AK49" t="s">
        <v>13</v>
      </c>
      <c r="AO49">
        <v>3761.31</v>
      </c>
      <c r="AP49">
        <v>54</v>
      </c>
      <c r="AQ49">
        <v>627</v>
      </c>
      <c r="AT49">
        <v>40</v>
      </c>
    </row>
    <row r="50" spans="1:46">
      <c r="A50" s="10">
        <v>604021319220</v>
      </c>
      <c r="B50" t="s">
        <v>13</v>
      </c>
      <c r="E50">
        <v>1240.67</v>
      </c>
      <c r="F50">
        <v>21</v>
      </c>
      <c r="G50">
        <v>119</v>
      </c>
      <c r="J50">
        <v>16</v>
      </c>
      <c r="L50" s="5">
        <v>538263950177</v>
      </c>
      <c r="M50" t="s">
        <v>104</v>
      </c>
      <c r="Q50">
        <v>271298.45</v>
      </c>
      <c r="R50">
        <v>1979</v>
      </c>
      <c r="S50">
        <v>14802</v>
      </c>
      <c r="V50">
        <v>1750</v>
      </c>
      <c r="Y50" s="10">
        <v>599148365406</v>
      </c>
      <c r="Z50" t="s">
        <v>73</v>
      </c>
      <c r="AC50">
        <v>7021.28</v>
      </c>
      <c r="AD50">
        <v>153</v>
      </c>
      <c r="AE50">
        <v>803</v>
      </c>
      <c r="AH50">
        <v>100</v>
      </c>
      <c r="AJ50" s="5">
        <v>538263950177</v>
      </c>
      <c r="AK50" t="s">
        <v>104</v>
      </c>
      <c r="AO50">
        <v>225498.2</v>
      </c>
      <c r="AP50">
        <v>1553</v>
      </c>
      <c r="AQ50">
        <v>13681</v>
      </c>
      <c r="AT50">
        <v>1292</v>
      </c>
    </row>
    <row r="51" spans="1:46">
      <c r="A51" s="10">
        <v>539325022308</v>
      </c>
      <c r="B51" t="s">
        <v>46</v>
      </c>
      <c r="E51">
        <v>39124.4</v>
      </c>
      <c r="F51">
        <v>551</v>
      </c>
      <c r="G51">
        <v>2326</v>
      </c>
      <c r="J51">
        <v>392</v>
      </c>
      <c r="L51" s="5">
        <v>541918489832</v>
      </c>
      <c r="M51" t="s">
        <v>102</v>
      </c>
      <c r="Q51">
        <v>35790.39</v>
      </c>
      <c r="R51">
        <v>919</v>
      </c>
      <c r="S51">
        <v>3822</v>
      </c>
      <c r="V51">
        <v>623</v>
      </c>
      <c r="Y51" s="10">
        <v>524754970729</v>
      </c>
      <c r="Z51" t="s">
        <v>74</v>
      </c>
      <c r="AC51">
        <v>3995.76</v>
      </c>
      <c r="AD51">
        <v>99</v>
      </c>
      <c r="AE51">
        <v>1395</v>
      </c>
      <c r="AH51">
        <v>80</v>
      </c>
      <c r="AJ51" s="5">
        <v>541918489832</v>
      </c>
      <c r="AK51" t="s">
        <v>102</v>
      </c>
      <c r="AO51">
        <v>29041.16</v>
      </c>
      <c r="AP51">
        <v>741</v>
      </c>
      <c r="AQ51">
        <v>4979</v>
      </c>
      <c r="AT51">
        <v>659</v>
      </c>
    </row>
    <row r="52" spans="1:46">
      <c r="A52" s="10">
        <v>538263950177</v>
      </c>
      <c r="B52" t="s">
        <v>104</v>
      </c>
      <c r="E52">
        <v>36182.52</v>
      </c>
      <c r="F52">
        <v>263</v>
      </c>
      <c r="G52">
        <v>1620</v>
      </c>
      <c r="J52">
        <v>235</v>
      </c>
      <c r="L52" s="5">
        <v>528033190141</v>
      </c>
      <c r="M52" t="s">
        <v>84</v>
      </c>
      <c r="Q52">
        <v>62742.58</v>
      </c>
      <c r="R52">
        <v>1446</v>
      </c>
      <c r="S52">
        <v>3932</v>
      </c>
      <c r="V52">
        <v>834</v>
      </c>
      <c r="Y52" s="10">
        <v>621584076904</v>
      </c>
      <c r="Z52" t="s">
        <v>105</v>
      </c>
      <c r="AC52">
        <v>0</v>
      </c>
      <c r="AD52">
        <v>0</v>
      </c>
      <c r="AE52">
        <v>0</v>
      </c>
      <c r="AH52">
        <v>0</v>
      </c>
      <c r="AJ52" s="5">
        <v>528033190141</v>
      </c>
      <c r="AK52" t="s">
        <v>84</v>
      </c>
      <c r="AO52">
        <v>501.6</v>
      </c>
      <c r="AP52">
        <v>11</v>
      </c>
      <c r="AQ52">
        <v>84</v>
      </c>
      <c r="AT52">
        <v>9</v>
      </c>
    </row>
    <row r="53" spans="1:46">
      <c r="A53" s="10">
        <v>541918489832</v>
      </c>
      <c r="B53" t="s">
        <v>102</v>
      </c>
      <c r="E53">
        <v>4627.13</v>
      </c>
      <c r="F53">
        <v>116</v>
      </c>
      <c r="G53">
        <v>522</v>
      </c>
      <c r="J53">
        <v>81</v>
      </c>
      <c r="L53" s="5">
        <v>633838506663</v>
      </c>
      <c r="M53" t="s">
        <v>598</v>
      </c>
      <c r="Q53">
        <v>2412.22</v>
      </c>
      <c r="R53">
        <v>56</v>
      </c>
      <c r="S53">
        <v>777</v>
      </c>
      <c r="V53">
        <v>37</v>
      </c>
      <c r="Y53" s="10">
        <v>562674596108</v>
      </c>
      <c r="Z53" t="s">
        <v>17</v>
      </c>
      <c r="AC53">
        <v>4235.93</v>
      </c>
      <c r="AD53">
        <v>110</v>
      </c>
      <c r="AE53">
        <v>1097</v>
      </c>
      <c r="AH53">
        <v>79</v>
      </c>
      <c r="AJ53" s="5">
        <v>633838506663</v>
      </c>
      <c r="AK53" t="s">
        <v>598</v>
      </c>
      <c r="AO53">
        <v>0</v>
      </c>
      <c r="AP53">
        <v>0</v>
      </c>
      <c r="AQ53">
        <v>0</v>
      </c>
      <c r="AT53">
        <v>0</v>
      </c>
    </row>
    <row r="54" spans="1:46">
      <c r="A54" s="10">
        <v>528033190141</v>
      </c>
      <c r="B54" t="s">
        <v>84</v>
      </c>
      <c r="E54">
        <v>7427.79</v>
      </c>
      <c r="F54">
        <v>172</v>
      </c>
      <c r="G54">
        <v>542</v>
      </c>
      <c r="J54">
        <v>114</v>
      </c>
      <c r="L54" s="5">
        <v>527719726342</v>
      </c>
      <c r="M54" t="s">
        <v>86</v>
      </c>
      <c r="Q54">
        <v>4155.93</v>
      </c>
      <c r="R54">
        <v>69</v>
      </c>
      <c r="S54">
        <v>333</v>
      </c>
      <c r="V54">
        <v>45</v>
      </c>
      <c r="Y54" s="10">
        <v>573035985548</v>
      </c>
      <c r="Z54" t="s">
        <v>77</v>
      </c>
      <c r="AC54">
        <v>447</v>
      </c>
      <c r="AD54">
        <v>10</v>
      </c>
      <c r="AE54">
        <v>2818</v>
      </c>
      <c r="AH54">
        <v>10</v>
      </c>
      <c r="AJ54" s="5">
        <v>527719726342</v>
      </c>
      <c r="AK54" t="s">
        <v>86</v>
      </c>
      <c r="AO54">
        <v>2450.69</v>
      </c>
      <c r="AP54">
        <v>40</v>
      </c>
      <c r="AQ54">
        <v>361</v>
      </c>
      <c r="AT54">
        <v>28</v>
      </c>
    </row>
    <row r="55" spans="1:46">
      <c r="A55" s="10">
        <v>527719726342</v>
      </c>
      <c r="B55" t="s">
        <v>86</v>
      </c>
      <c r="E55">
        <v>487.66</v>
      </c>
      <c r="F55">
        <v>8</v>
      </c>
      <c r="G55">
        <v>41</v>
      </c>
      <c r="J55">
        <v>4</v>
      </c>
      <c r="L55" s="5">
        <v>587409020085</v>
      </c>
      <c r="M55" t="s">
        <v>87</v>
      </c>
      <c r="Q55">
        <v>149483.2</v>
      </c>
      <c r="R55">
        <v>1519</v>
      </c>
      <c r="S55">
        <v>17599</v>
      </c>
      <c r="V55">
        <v>1381</v>
      </c>
      <c r="Y55" s="10">
        <v>596986065929</v>
      </c>
      <c r="Z55" t="s">
        <v>19</v>
      </c>
      <c r="AC55">
        <v>1228.77</v>
      </c>
      <c r="AD55">
        <v>34</v>
      </c>
      <c r="AE55">
        <v>658</v>
      </c>
      <c r="AH55">
        <v>22</v>
      </c>
      <c r="AJ55" s="5">
        <v>587409020085</v>
      </c>
      <c r="AK55" t="s">
        <v>87</v>
      </c>
      <c r="AO55">
        <v>7830.05</v>
      </c>
      <c r="AP55">
        <v>72</v>
      </c>
      <c r="AQ55">
        <v>2894</v>
      </c>
      <c r="AT55">
        <v>67</v>
      </c>
    </row>
    <row r="56" spans="1:46">
      <c r="A56" s="10">
        <v>587409020085</v>
      </c>
      <c r="B56" t="s">
        <v>87</v>
      </c>
      <c r="E56">
        <v>21876.24</v>
      </c>
      <c r="F56">
        <v>222</v>
      </c>
      <c r="G56">
        <v>2681</v>
      </c>
      <c r="J56">
        <v>204</v>
      </c>
      <c r="L56" s="5">
        <v>538354076404</v>
      </c>
      <c r="M56" t="s">
        <v>90</v>
      </c>
      <c r="Q56">
        <v>64001.97</v>
      </c>
      <c r="R56">
        <v>737</v>
      </c>
      <c r="S56">
        <v>5437</v>
      </c>
      <c r="V56">
        <v>593</v>
      </c>
      <c r="Y56" s="10">
        <v>589851591771</v>
      </c>
      <c r="Z56" t="s">
        <v>64</v>
      </c>
      <c r="AC56">
        <v>1920.58</v>
      </c>
      <c r="AD56">
        <v>42</v>
      </c>
      <c r="AE56">
        <v>421</v>
      </c>
      <c r="AH56">
        <v>36</v>
      </c>
      <c r="AJ56" s="5">
        <v>538354076404</v>
      </c>
      <c r="AK56" t="s">
        <v>90</v>
      </c>
      <c r="AO56">
        <v>66062.74</v>
      </c>
      <c r="AP56">
        <v>770</v>
      </c>
      <c r="AQ56">
        <v>6591</v>
      </c>
      <c r="AT56">
        <v>468</v>
      </c>
    </row>
    <row r="57" spans="1:46">
      <c r="A57" s="10">
        <v>538354076404</v>
      </c>
      <c r="B57" t="s">
        <v>90</v>
      </c>
      <c r="E57">
        <v>6428.1</v>
      </c>
      <c r="F57">
        <v>75</v>
      </c>
      <c r="G57">
        <v>700</v>
      </c>
      <c r="J57">
        <v>70</v>
      </c>
      <c r="L57" s="5">
        <v>583643847514</v>
      </c>
      <c r="M57" t="s">
        <v>92</v>
      </c>
      <c r="Q57">
        <v>44196.15</v>
      </c>
      <c r="R57">
        <v>1023</v>
      </c>
      <c r="S57">
        <v>3511</v>
      </c>
      <c r="V57">
        <v>422</v>
      </c>
      <c r="Y57" s="10">
        <v>592889713507</v>
      </c>
      <c r="Z57" t="s">
        <v>70</v>
      </c>
      <c r="AC57">
        <v>1989.17</v>
      </c>
      <c r="AD57">
        <v>40</v>
      </c>
      <c r="AE57">
        <v>1063</v>
      </c>
      <c r="AH57">
        <v>37</v>
      </c>
      <c r="AJ57" s="5">
        <v>583643847514</v>
      </c>
      <c r="AK57" t="s">
        <v>92</v>
      </c>
      <c r="AO57">
        <v>40500.6</v>
      </c>
      <c r="AP57">
        <v>874</v>
      </c>
      <c r="AQ57">
        <v>5112</v>
      </c>
      <c r="AT57">
        <v>609</v>
      </c>
    </row>
    <row r="58" spans="1:46">
      <c r="A58" s="10">
        <v>583643847514</v>
      </c>
      <c r="B58" t="s">
        <v>92</v>
      </c>
      <c r="E58">
        <v>5610.65</v>
      </c>
      <c r="F58">
        <v>139</v>
      </c>
      <c r="G58">
        <v>421</v>
      </c>
      <c r="J58">
        <v>57</v>
      </c>
      <c r="L58" s="5">
        <v>527990475963</v>
      </c>
      <c r="M58" t="s">
        <v>95</v>
      </c>
      <c r="Q58">
        <v>45458.01</v>
      </c>
      <c r="R58">
        <v>835</v>
      </c>
      <c r="S58">
        <v>3210</v>
      </c>
      <c r="V58">
        <v>616</v>
      </c>
      <c r="Y58" s="10">
        <v>577184412748</v>
      </c>
      <c r="Z58" t="s">
        <v>11</v>
      </c>
      <c r="AC58">
        <v>22181.37</v>
      </c>
      <c r="AD58">
        <v>556</v>
      </c>
      <c r="AE58">
        <v>5233</v>
      </c>
      <c r="AH58">
        <v>374</v>
      </c>
      <c r="AJ58" s="5">
        <v>527990475963</v>
      </c>
      <c r="AK58" t="s">
        <v>95</v>
      </c>
      <c r="AO58">
        <v>20536.16</v>
      </c>
      <c r="AP58">
        <v>355</v>
      </c>
      <c r="AQ58">
        <v>2995</v>
      </c>
      <c r="AT58">
        <v>306</v>
      </c>
    </row>
    <row r="59" spans="1:46">
      <c r="A59" s="10">
        <v>527990475963</v>
      </c>
      <c r="B59" t="s">
        <v>95</v>
      </c>
      <c r="E59">
        <v>6255.36</v>
      </c>
      <c r="F59">
        <v>115</v>
      </c>
      <c r="G59">
        <v>376</v>
      </c>
      <c r="J59">
        <v>90</v>
      </c>
      <c r="L59" s="5">
        <v>528064232769</v>
      </c>
      <c r="M59" t="s">
        <v>96</v>
      </c>
      <c r="Q59">
        <v>29429.8</v>
      </c>
      <c r="R59">
        <v>720</v>
      </c>
      <c r="S59">
        <v>1308</v>
      </c>
      <c r="V59">
        <v>247</v>
      </c>
      <c r="Y59" s="10">
        <v>574520036128</v>
      </c>
      <c r="Z59" t="s">
        <v>91</v>
      </c>
      <c r="AC59">
        <v>18653.03</v>
      </c>
      <c r="AD59">
        <v>462</v>
      </c>
      <c r="AE59">
        <v>2777</v>
      </c>
      <c r="AH59">
        <v>336</v>
      </c>
      <c r="AJ59" s="5">
        <v>528064232769</v>
      </c>
      <c r="AK59" t="s">
        <v>96</v>
      </c>
      <c r="AO59">
        <v>10530.42</v>
      </c>
      <c r="AP59">
        <v>220</v>
      </c>
      <c r="AQ59">
        <v>712</v>
      </c>
      <c r="AT59">
        <v>85</v>
      </c>
    </row>
    <row r="60" spans="1:46">
      <c r="A60" s="10">
        <v>528033010612</v>
      </c>
      <c r="B60" t="s">
        <v>98</v>
      </c>
      <c r="E60">
        <v>16698.03</v>
      </c>
      <c r="F60">
        <v>196</v>
      </c>
      <c r="G60">
        <v>599</v>
      </c>
      <c r="J60">
        <v>143</v>
      </c>
      <c r="L60" s="5">
        <v>528033010612</v>
      </c>
      <c r="M60" t="s">
        <v>98</v>
      </c>
      <c r="Q60">
        <v>124566.26</v>
      </c>
      <c r="R60">
        <v>1434</v>
      </c>
      <c r="S60">
        <v>5507</v>
      </c>
      <c r="V60">
        <v>1110</v>
      </c>
      <c r="Y60" s="10">
        <v>544053639760</v>
      </c>
      <c r="Z60" t="s">
        <v>20</v>
      </c>
      <c r="AC60">
        <v>32749.83</v>
      </c>
      <c r="AD60">
        <v>1226</v>
      </c>
      <c r="AE60">
        <v>3858</v>
      </c>
      <c r="AH60">
        <v>1205</v>
      </c>
      <c r="AJ60" s="5">
        <v>528033010612</v>
      </c>
      <c r="AK60" t="s">
        <v>98</v>
      </c>
      <c r="AO60">
        <v>10404.02</v>
      </c>
      <c r="AP60">
        <v>119</v>
      </c>
      <c r="AQ60">
        <v>1066</v>
      </c>
      <c r="AT60">
        <v>67</v>
      </c>
    </row>
    <row r="61" spans="1:46">
      <c r="A61" s="10">
        <v>527119411115</v>
      </c>
      <c r="B61" t="s">
        <v>99</v>
      </c>
      <c r="E61">
        <v>671.49</v>
      </c>
      <c r="F61">
        <v>17</v>
      </c>
      <c r="G61">
        <v>51</v>
      </c>
      <c r="J61">
        <v>8</v>
      </c>
      <c r="L61" s="5">
        <v>527119411115</v>
      </c>
      <c r="M61" t="s">
        <v>99</v>
      </c>
      <c r="Q61">
        <v>4197.73</v>
      </c>
      <c r="R61">
        <v>97</v>
      </c>
      <c r="S61">
        <v>673</v>
      </c>
      <c r="V61">
        <v>66</v>
      </c>
      <c r="Y61" s="10">
        <v>602881179663</v>
      </c>
      <c r="Z61" t="s">
        <v>69</v>
      </c>
      <c r="AC61">
        <v>486.31</v>
      </c>
      <c r="AD61">
        <v>10</v>
      </c>
      <c r="AE61">
        <v>343</v>
      </c>
      <c r="AH61">
        <v>11</v>
      </c>
      <c r="AJ61" s="5">
        <v>527119411115</v>
      </c>
      <c r="AK61" t="s">
        <v>99</v>
      </c>
      <c r="AO61">
        <v>2053.27</v>
      </c>
      <c r="AP61">
        <v>46</v>
      </c>
      <c r="AQ61">
        <v>231</v>
      </c>
      <c r="AT61">
        <v>37</v>
      </c>
    </row>
    <row r="62" spans="1:46">
      <c r="A62" s="10">
        <v>634615261933</v>
      </c>
      <c r="B62" t="s">
        <v>599</v>
      </c>
      <c r="E62">
        <v>42184.3</v>
      </c>
      <c r="F62">
        <v>538</v>
      </c>
      <c r="G62">
        <v>3081</v>
      </c>
      <c r="J62">
        <v>465</v>
      </c>
      <c r="L62" s="5">
        <v>634615261933</v>
      </c>
      <c r="M62" t="s">
        <v>599</v>
      </c>
      <c r="Q62">
        <v>244695.73</v>
      </c>
      <c r="R62">
        <v>3055</v>
      </c>
      <c r="S62">
        <v>26431</v>
      </c>
      <c r="V62">
        <v>2565</v>
      </c>
      <c r="Y62" s="10">
        <v>604021319220</v>
      </c>
      <c r="Z62" t="s">
        <v>13</v>
      </c>
      <c r="AC62">
        <v>1037.22</v>
      </c>
      <c r="AD62">
        <v>15</v>
      </c>
      <c r="AE62">
        <v>186</v>
      </c>
      <c r="AH62">
        <v>14</v>
      </c>
      <c r="AJ62" s="5">
        <v>634615261933</v>
      </c>
      <c r="AK62" t="s">
        <v>599</v>
      </c>
      <c r="AO62">
        <v>0</v>
      </c>
      <c r="AP62">
        <v>0</v>
      </c>
      <c r="AQ62">
        <v>0</v>
      </c>
      <c r="AT62">
        <v>0</v>
      </c>
    </row>
    <row r="63" spans="1:46">
      <c r="A63" s="10">
        <v>527678427514</v>
      </c>
      <c r="B63" t="s">
        <v>81</v>
      </c>
      <c r="E63">
        <v>1320.96</v>
      </c>
      <c r="F63">
        <v>32</v>
      </c>
      <c r="G63">
        <v>166</v>
      </c>
      <c r="J63">
        <v>26</v>
      </c>
      <c r="L63" s="5">
        <v>527678427514</v>
      </c>
      <c r="M63" t="s">
        <v>81</v>
      </c>
      <c r="Q63">
        <v>10144.17</v>
      </c>
      <c r="R63">
        <v>244</v>
      </c>
      <c r="S63">
        <v>1309</v>
      </c>
      <c r="V63">
        <v>181</v>
      </c>
      <c r="Y63" s="10">
        <v>539325022308</v>
      </c>
      <c r="Z63" t="s">
        <v>46</v>
      </c>
      <c r="AC63">
        <v>12822.25</v>
      </c>
      <c r="AD63">
        <v>166</v>
      </c>
      <c r="AE63">
        <v>2238</v>
      </c>
      <c r="AH63">
        <v>149</v>
      </c>
      <c r="AJ63" s="5">
        <v>527678427514</v>
      </c>
      <c r="AK63" t="s">
        <v>81</v>
      </c>
      <c r="AO63">
        <v>8350.92</v>
      </c>
      <c r="AP63">
        <v>201</v>
      </c>
      <c r="AQ63">
        <v>1697</v>
      </c>
      <c r="AT63">
        <v>181</v>
      </c>
    </row>
    <row r="64" spans="1:46">
      <c r="A64" s="10">
        <v>632083172612</v>
      </c>
      <c r="B64" t="s">
        <v>566</v>
      </c>
      <c r="E64">
        <v>349.17</v>
      </c>
      <c r="F64">
        <v>6</v>
      </c>
      <c r="G64">
        <v>22</v>
      </c>
      <c r="J64">
        <v>2</v>
      </c>
      <c r="L64" s="5">
        <v>632083172612</v>
      </c>
      <c r="M64" t="s">
        <v>566</v>
      </c>
      <c r="Q64">
        <v>786.89</v>
      </c>
      <c r="R64">
        <v>14</v>
      </c>
      <c r="S64">
        <v>56</v>
      </c>
      <c r="V64">
        <v>7</v>
      </c>
      <c r="Y64" s="10">
        <v>538263950177</v>
      </c>
      <c r="Z64" t="s">
        <v>104</v>
      </c>
      <c r="AC64">
        <v>68144.02</v>
      </c>
      <c r="AD64">
        <v>469</v>
      </c>
      <c r="AE64">
        <v>3301</v>
      </c>
      <c r="AH64">
        <v>395</v>
      </c>
      <c r="AJ64" s="5">
        <v>632083172612</v>
      </c>
      <c r="AK64" t="s">
        <v>566</v>
      </c>
      <c r="AO64">
        <v>0</v>
      </c>
      <c r="AP64">
        <v>0</v>
      </c>
      <c r="AQ64">
        <v>0</v>
      </c>
      <c r="AT64">
        <v>0</v>
      </c>
    </row>
    <row r="65" spans="1:46">
      <c r="A65" s="10">
        <v>587405880719</v>
      </c>
      <c r="B65" t="s">
        <v>79</v>
      </c>
      <c r="E65">
        <v>36463.94</v>
      </c>
      <c r="F65">
        <v>360</v>
      </c>
      <c r="G65">
        <v>2358</v>
      </c>
      <c r="J65">
        <v>333</v>
      </c>
      <c r="L65" s="5">
        <v>587405880719</v>
      </c>
      <c r="M65" t="s">
        <v>79</v>
      </c>
      <c r="Q65">
        <v>230110.46</v>
      </c>
      <c r="R65">
        <v>2272</v>
      </c>
      <c r="S65">
        <v>17805</v>
      </c>
      <c r="V65">
        <v>1994</v>
      </c>
      <c r="Y65" s="10">
        <v>541918489832</v>
      </c>
      <c r="Z65" t="s">
        <v>102</v>
      </c>
      <c r="AC65">
        <v>19899.75</v>
      </c>
      <c r="AD65">
        <v>501</v>
      </c>
      <c r="AE65">
        <v>3211</v>
      </c>
      <c r="AH65">
        <v>455</v>
      </c>
      <c r="AJ65" s="5">
        <v>587405880719</v>
      </c>
      <c r="AK65" t="s">
        <v>79</v>
      </c>
      <c r="AO65">
        <v>21092.58</v>
      </c>
      <c r="AP65">
        <v>180</v>
      </c>
      <c r="AQ65">
        <v>5158</v>
      </c>
      <c r="AT65">
        <v>151</v>
      </c>
    </row>
    <row r="66" spans="1:46">
      <c r="A66" s="10">
        <v>624157848041</v>
      </c>
      <c r="B66" t="s">
        <v>22</v>
      </c>
      <c r="E66">
        <v>0</v>
      </c>
      <c r="F66">
        <v>0</v>
      </c>
      <c r="G66">
        <v>0</v>
      </c>
      <c r="J66">
        <v>0</v>
      </c>
      <c r="L66" s="5">
        <v>624157848041</v>
      </c>
      <c r="M66" t="s">
        <v>22</v>
      </c>
      <c r="Q66">
        <v>1505.75</v>
      </c>
      <c r="R66">
        <v>26</v>
      </c>
      <c r="S66">
        <v>547</v>
      </c>
      <c r="V66">
        <v>15</v>
      </c>
      <c r="Y66" s="10">
        <v>528033190141</v>
      </c>
      <c r="Z66" t="s">
        <v>84</v>
      </c>
      <c r="AC66">
        <v>136.8</v>
      </c>
      <c r="AD66">
        <v>3</v>
      </c>
      <c r="AE66">
        <v>90</v>
      </c>
      <c r="AH66">
        <v>2</v>
      </c>
      <c r="AJ66" s="5">
        <v>624157848041</v>
      </c>
      <c r="AK66" t="s">
        <v>22</v>
      </c>
      <c r="AO66">
        <v>0</v>
      </c>
      <c r="AP66">
        <v>0</v>
      </c>
      <c r="AQ66">
        <v>0</v>
      </c>
      <c r="AT66">
        <v>0</v>
      </c>
    </row>
    <row r="67" spans="1:46">
      <c r="A67" s="10">
        <v>525048016525</v>
      </c>
      <c r="B67" t="s">
        <v>340</v>
      </c>
      <c r="E67">
        <v>10811.7</v>
      </c>
      <c r="F67">
        <v>590</v>
      </c>
      <c r="G67">
        <v>1646</v>
      </c>
      <c r="J67">
        <v>262</v>
      </c>
      <c r="L67" s="5">
        <v>525048016525</v>
      </c>
      <c r="M67" t="s">
        <v>340</v>
      </c>
      <c r="Q67">
        <v>118386.77</v>
      </c>
      <c r="R67">
        <v>6290</v>
      </c>
      <c r="S67">
        <v>21054</v>
      </c>
      <c r="V67">
        <v>2490</v>
      </c>
      <c r="Y67" s="10">
        <v>527719726342</v>
      </c>
      <c r="Z67" t="s">
        <v>86</v>
      </c>
      <c r="AC67">
        <v>977.05</v>
      </c>
      <c r="AD67">
        <v>16</v>
      </c>
      <c r="AE67">
        <v>211</v>
      </c>
      <c r="AH67">
        <v>12</v>
      </c>
      <c r="AJ67" s="5">
        <v>525048016525</v>
      </c>
      <c r="AK67" t="s">
        <v>340</v>
      </c>
      <c r="AO67">
        <v>12596.75</v>
      </c>
      <c r="AP67">
        <v>524</v>
      </c>
      <c r="AQ67">
        <v>4511</v>
      </c>
      <c r="AT67">
        <v>326</v>
      </c>
    </row>
    <row r="68" spans="1:46">
      <c r="A68" s="10">
        <v>538305797734</v>
      </c>
      <c r="B68" t="s">
        <v>103</v>
      </c>
      <c r="E68">
        <v>17977.47</v>
      </c>
      <c r="F68">
        <v>159</v>
      </c>
      <c r="G68">
        <v>555</v>
      </c>
      <c r="J68">
        <v>110</v>
      </c>
      <c r="L68" s="5">
        <v>611461391391</v>
      </c>
      <c r="M68" t="s">
        <v>545</v>
      </c>
      <c r="Q68">
        <v>6176.17</v>
      </c>
      <c r="R68">
        <v>210</v>
      </c>
      <c r="S68">
        <v>2739</v>
      </c>
      <c r="V68">
        <v>99</v>
      </c>
      <c r="Y68" s="10">
        <v>587409020085</v>
      </c>
      <c r="Z68" t="s">
        <v>87</v>
      </c>
      <c r="AC68">
        <v>6664.61</v>
      </c>
      <c r="AD68">
        <v>61</v>
      </c>
      <c r="AE68">
        <v>1552</v>
      </c>
      <c r="AH68">
        <v>51</v>
      </c>
      <c r="AJ68" s="5">
        <v>611461391391</v>
      </c>
      <c r="AK68" t="s">
        <v>545</v>
      </c>
      <c r="AO68">
        <v>0</v>
      </c>
      <c r="AP68">
        <v>0</v>
      </c>
      <c r="AQ68">
        <v>0</v>
      </c>
      <c r="AT68">
        <v>0</v>
      </c>
    </row>
    <row r="69" spans="1:46">
      <c r="A69" s="10">
        <v>622645559255</v>
      </c>
      <c r="B69" t="s">
        <v>28</v>
      </c>
      <c r="E69">
        <v>842.35</v>
      </c>
      <c r="F69">
        <v>27</v>
      </c>
      <c r="G69">
        <v>343</v>
      </c>
      <c r="J69">
        <v>14</v>
      </c>
      <c r="L69" s="5">
        <v>538305797734</v>
      </c>
      <c r="M69" t="s">
        <v>103</v>
      </c>
      <c r="Q69">
        <v>129999.32</v>
      </c>
      <c r="R69">
        <v>1160</v>
      </c>
      <c r="S69">
        <v>4753</v>
      </c>
      <c r="V69">
        <v>901</v>
      </c>
      <c r="Y69" s="10">
        <v>538354076404</v>
      </c>
      <c r="Z69" t="s">
        <v>90</v>
      </c>
      <c r="AC69">
        <v>34778.44</v>
      </c>
      <c r="AD69">
        <v>400</v>
      </c>
      <c r="AE69">
        <v>3059</v>
      </c>
      <c r="AH69">
        <v>285</v>
      </c>
      <c r="AJ69" s="5">
        <v>538305797734</v>
      </c>
      <c r="AK69" t="s">
        <v>103</v>
      </c>
      <c r="AO69">
        <v>79588.17</v>
      </c>
      <c r="AP69">
        <v>587</v>
      </c>
      <c r="AQ69">
        <v>5354</v>
      </c>
      <c r="AT69">
        <v>424</v>
      </c>
    </row>
    <row r="70" spans="5:46">
      <c r="E70" s="104">
        <v>2052499.33</v>
      </c>
      <c r="F70" s="104">
        <v>37156</v>
      </c>
      <c r="G70" s="104">
        <v>125989</v>
      </c>
      <c r="H70" s="105">
        <v>0.168943320448611</v>
      </c>
      <c r="I70" s="106">
        <v>96.4293789053324</v>
      </c>
      <c r="J70" s="104">
        <v>21285</v>
      </c>
      <c r="L70" s="5">
        <v>622645559255</v>
      </c>
      <c r="M70" t="s">
        <v>28</v>
      </c>
      <c r="Q70">
        <v>12201.73</v>
      </c>
      <c r="R70">
        <v>516</v>
      </c>
      <c r="S70">
        <v>3915</v>
      </c>
      <c r="V70">
        <v>260</v>
      </c>
      <c r="Y70" s="10">
        <v>583643847514</v>
      </c>
      <c r="Z70" t="s">
        <v>92</v>
      </c>
      <c r="AC70">
        <v>17060.07</v>
      </c>
      <c r="AD70">
        <v>369</v>
      </c>
      <c r="AE70">
        <v>1991</v>
      </c>
      <c r="AH70">
        <v>267</v>
      </c>
      <c r="AJ70" s="5">
        <v>622645559255</v>
      </c>
      <c r="AK70" t="s">
        <v>28</v>
      </c>
      <c r="AO70">
        <v>0</v>
      </c>
      <c r="AP70">
        <v>0</v>
      </c>
      <c r="AQ70">
        <v>0</v>
      </c>
      <c r="AT70">
        <v>0</v>
      </c>
    </row>
    <row r="71" spans="12:46">
      <c r="L71" s="5">
        <v>635219036333</v>
      </c>
      <c r="M71" t="s">
        <v>600</v>
      </c>
      <c r="Q71">
        <v>14732.99</v>
      </c>
      <c r="R71">
        <v>295</v>
      </c>
      <c r="S71">
        <v>1406</v>
      </c>
      <c r="V71">
        <v>187</v>
      </c>
      <c r="Y71" s="10">
        <v>527990475963</v>
      </c>
      <c r="Z71" t="s">
        <v>95</v>
      </c>
      <c r="AC71">
        <v>10536.71</v>
      </c>
      <c r="AD71">
        <v>183</v>
      </c>
      <c r="AE71">
        <v>1242</v>
      </c>
      <c r="AH71">
        <v>159</v>
      </c>
      <c r="AJ71" s="5">
        <v>635219036333</v>
      </c>
      <c r="AK71" t="s">
        <v>600</v>
      </c>
      <c r="AO71">
        <v>0</v>
      </c>
      <c r="AP71">
        <v>0</v>
      </c>
      <c r="AQ71">
        <v>0</v>
      </c>
      <c r="AT71">
        <v>0</v>
      </c>
    </row>
    <row r="72" spans="12:46">
      <c r="L72" s="5">
        <v>637978522210</v>
      </c>
      <c r="M72" t="s">
        <v>625</v>
      </c>
      <c r="Q72">
        <v>457.98</v>
      </c>
      <c r="R72">
        <v>13</v>
      </c>
      <c r="S72">
        <v>102</v>
      </c>
      <c r="V72">
        <v>11</v>
      </c>
      <c r="Y72" s="10">
        <v>528033010612</v>
      </c>
      <c r="Z72" t="s">
        <v>98</v>
      </c>
      <c r="AC72">
        <v>4466.35</v>
      </c>
      <c r="AD72">
        <v>51</v>
      </c>
      <c r="AE72">
        <v>405</v>
      </c>
      <c r="AH72">
        <v>35</v>
      </c>
      <c r="AJ72" s="5">
        <v>637978522210</v>
      </c>
      <c r="AK72" t="s">
        <v>625</v>
      </c>
      <c r="AO72">
        <v>0</v>
      </c>
      <c r="AP72">
        <v>0</v>
      </c>
      <c r="AQ72">
        <v>0</v>
      </c>
      <c r="AT72">
        <v>0</v>
      </c>
    </row>
    <row r="73" spans="12:46">
      <c r="L73" s="5">
        <v>636099038566</v>
      </c>
      <c r="M73" t="s">
        <v>620</v>
      </c>
      <c r="Q73">
        <v>17400.74</v>
      </c>
      <c r="R73">
        <v>395</v>
      </c>
      <c r="S73">
        <v>2324</v>
      </c>
      <c r="V73">
        <v>258</v>
      </c>
      <c r="Y73" s="10">
        <v>527119411115</v>
      </c>
      <c r="Z73" t="s">
        <v>99</v>
      </c>
      <c r="AC73">
        <v>1060.33</v>
      </c>
      <c r="AD73">
        <v>24</v>
      </c>
      <c r="AE73">
        <v>246</v>
      </c>
      <c r="AH73">
        <v>22</v>
      </c>
      <c r="AJ73" s="5">
        <v>636099038566</v>
      </c>
      <c r="AK73" t="s">
        <v>620</v>
      </c>
      <c r="AO73">
        <v>0</v>
      </c>
      <c r="AP73">
        <v>0</v>
      </c>
      <c r="AQ73">
        <v>0</v>
      </c>
      <c r="AT73">
        <v>0</v>
      </c>
    </row>
    <row r="74" spans="17:46">
      <c r="Q74" s="104">
        <v>4783403.09</v>
      </c>
      <c r="R74" s="104">
        <v>78140</v>
      </c>
      <c r="S74" s="104">
        <v>372414</v>
      </c>
      <c r="T74" s="105">
        <v>0.109987809266032</v>
      </c>
      <c r="U74" s="106">
        <v>116.779450941139</v>
      </c>
      <c r="V74" s="104">
        <v>40961</v>
      </c>
      <c r="Y74" s="10">
        <v>634615261933</v>
      </c>
      <c r="Z74" t="s">
        <v>599</v>
      </c>
      <c r="AC74">
        <v>0</v>
      </c>
      <c r="AD74">
        <v>0</v>
      </c>
      <c r="AE74">
        <v>0</v>
      </c>
      <c r="AH74">
        <v>0</v>
      </c>
      <c r="AO74" s="104">
        <v>1359530.09</v>
      </c>
      <c r="AP74" s="104">
        <v>20769</v>
      </c>
      <c r="AQ74" s="104">
        <v>176511</v>
      </c>
      <c r="AR74" s="105">
        <v>0.0771849913036581</v>
      </c>
      <c r="AS74" s="106">
        <v>99.7893489430417</v>
      </c>
      <c r="AT74" s="104">
        <v>13624</v>
      </c>
    </row>
    <row r="75" spans="25:34">
      <c r="Y75" s="10">
        <v>527678427514</v>
      </c>
      <c r="Z75" t="s">
        <v>81</v>
      </c>
      <c r="AC75">
        <v>2940.56</v>
      </c>
      <c r="AD75">
        <v>71</v>
      </c>
      <c r="AE75">
        <v>665</v>
      </c>
      <c r="AH75">
        <v>63</v>
      </c>
    </row>
    <row r="76" spans="25:34">
      <c r="Y76" s="10">
        <v>632083172612</v>
      </c>
      <c r="Z76" t="s">
        <v>566</v>
      </c>
      <c r="AC76">
        <v>0</v>
      </c>
      <c r="AD76">
        <v>0</v>
      </c>
      <c r="AE76">
        <v>0</v>
      </c>
      <c r="AH76">
        <v>0</v>
      </c>
    </row>
    <row r="77" spans="25:34">
      <c r="Y77" s="10">
        <v>587405880719</v>
      </c>
      <c r="Z77" t="s">
        <v>79</v>
      </c>
      <c r="AC77">
        <v>14323.78</v>
      </c>
      <c r="AD77">
        <v>122</v>
      </c>
      <c r="AE77">
        <v>2768</v>
      </c>
      <c r="AH77">
        <v>99</v>
      </c>
    </row>
    <row r="78" spans="25:34">
      <c r="Y78" s="10">
        <v>624157848041</v>
      </c>
      <c r="Z78" t="s">
        <v>22</v>
      </c>
      <c r="AC78">
        <v>0</v>
      </c>
      <c r="AD78">
        <v>0</v>
      </c>
      <c r="AE78">
        <v>0</v>
      </c>
      <c r="AH78">
        <v>0</v>
      </c>
    </row>
    <row r="79" spans="25:34">
      <c r="Y79" s="10">
        <v>525048016525</v>
      </c>
      <c r="Z79" t="s">
        <v>340</v>
      </c>
      <c r="AC79">
        <v>6938.9</v>
      </c>
      <c r="AD79">
        <v>291</v>
      </c>
      <c r="AE79">
        <v>2478</v>
      </c>
      <c r="AH79">
        <v>235</v>
      </c>
    </row>
    <row r="80" spans="25:34">
      <c r="Y80" s="10">
        <v>538305797734</v>
      </c>
      <c r="Z80" t="s">
        <v>103</v>
      </c>
      <c r="AC80">
        <v>30966.09</v>
      </c>
      <c r="AD80">
        <v>231</v>
      </c>
      <c r="AE80">
        <v>2365</v>
      </c>
      <c r="AH80">
        <v>210</v>
      </c>
    </row>
    <row r="81" spans="25:34">
      <c r="Y81" s="10">
        <v>622645559255</v>
      </c>
      <c r="Z81" t="s">
        <v>28</v>
      </c>
      <c r="AC81">
        <v>0</v>
      </c>
      <c r="AD81">
        <v>0</v>
      </c>
      <c r="AE81">
        <v>0</v>
      </c>
      <c r="AH81">
        <v>0</v>
      </c>
    </row>
    <row r="82" spans="29:34">
      <c r="AC82" s="104">
        <v>1779930.69</v>
      </c>
      <c r="AD82" s="104">
        <v>31819</v>
      </c>
      <c r="AE82" s="104">
        <v>204944</v>
      </c>
      <c r="AF82" s="105">
        <v>0.104243110313061</v>
      </c>
      <c r="AG82" s="106">
        <v>83.3144865193784</v>
      </c>
      <c r="AH82" s="104">
        <v>21364</v>
      </c>
    </row>
  </sheetData>
  <autoFilter ref="Q24:V74">
    <extLst/>
  </autoFilter>
  <conditionalFormatting sqref="A2">
    <cfRule type="duplicateValues" dxfId="1" priority="2"/>
  </conditionalFormatting>
  <conditionalFormatting sqref="Y2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6"/>
  <sheetViews>
    <sheetView topLeftCell="C1"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4" width="17.5555555555556" customWidth="1"/>
    <col min="5" max="5" width="19.7777777777778" customWidth="1"/>
    <col min="6" max="6" width="12.8888888888889"/>
    <col min="7" max="7" width="14.1111111111111"/>
    <col min="9" max="9" width="14.1111111111111"/>
    <col min="11" max="11" width="14.1111111111111" customWidth="1"/>
    <col min="13" max="13" width="9.66666666666667"/>
    <col min="16" max="16" width="14.1111111111111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28">
      <c r="A2" s="107">
        <v>573035985548</v>
      </c>
      <c r="B2" s="108" t="s">
        <v>77</v>
      </c>
      <c r="C2" s="108" t="e">
        <f>VLOOKUP(A2,[9]Sheet12!$A:$B,2,FALSE)</f>
        <v>#N/A</v>
      </c>
      <c r="D2" s="108" t="e">
        <f>VLOOKUP(A2,[9]Sheet12!$A:$C,3,FALSE)</f>
        <v>#N/A</v>
      </c>
      <c r="E2" s="108" t="e">
        <f>VLOOKUP(A2,[9]Sheet12!$A:$D,4,FALSE)</f>
        <v>#N/A</v>
      </c>
      <c r="F2" s="109">
        <v>0.208758193736344</v>
      </c>
      <c r="G2" s="110">
        <v>66.7516877453118</v>
      </c>
      <c r="H2" s="108" t="e">
        <f>VLOOKUP(A2,[9]Sheet12!$A:$E,5,FALSE)</f>
        <v>#N/A</v>
      </c>
      <c r="I2" s="11" t="e">
        <f>G2/Q2-1</f>
        <v>#N/A</v>
      </c>
      <c r="K2" s="107">
        <v>573035985548</v>
      </c>
      <c r="L2" s="108" t="s">
        <v>77</v>
      </c>
      <c r="M2" t="e">
        <f>VLOOKUP(K2,[10]趋势品透视表!$A:$B,2,FALSE)</f>
        <v>#N/A</v>
      </c>
      <c r="N2" t="e">
        <f>VLOOKUP(K2,[10]趋势品透视表!$A:$C,3,FALSE)</f>
        <v>#N/A</v>
      </c>
      <c r="O2" t="e">
        <f>VLOOKUP(K2,[10]趋势品透视表!$A:$D,4,FALSE)</f>
        <v>#N/A</v>
      </c>
      <c r="P2" s="11" t="e">
        <f>R2/O2</f>
        <v>#N/A</v>
      </c>
      <c r="Q2" s="12" t="e">
        <f>M2/R2</f>
        <v>#N/A</v>
      </c>
      <c r="R2" t="e">
        <f>VLOOKUP(K2,[10]趋势品透视表!$A:$E,5,FALSE)</f>
        <v>#N/A</v>
      </c>
      <c r="V2" s="107"/>
      <c r="W2" s="108"/>
      <c r="AA2" s="11"/>
      <c r="AB2" s="12"/>
    </row>
    <row r="3" spans="1:28">
      <c r="A3" s="107">
        <v>527733589105</v>
      </c>
      <c r="B3" s="108" t="s">
        <v>231</v>
      </c>
      <c r="C3" s="108" t="e">
        <f>VLOOKUP(A3,[9]Sheet12!$A:$B,2,FALSE)</f>
        <v>#N/A</v>
      </c>
      <c r="D3" s="108" t="e">
        <f>VLOOKUP(A3,[9]Sheet12!$A:$C,3,FALSE)</f>
        <v>#N/A</v>
      </c>
      <c r="E3" s="108" t="e">
        <f>VLOOKUP(A3,[9]Sheet12!$A:$D,4,FALSE)</f>
        <v>#N/A</v>
      </c>
      <c r="F3" s="109">
        <v>0.2483037488863</v>
      </c>
      <c r="G3" s="110">
        <v>23.9184239580458</v>
      </c>
      <c r="H3" s="108" t="e">
        <f>VLOOKUP(A3,[9]Sheet12!$A:$E,5,FALSE)</f>
        <v>#N/A</v>
      </c>
      <c r="I3" s="11" t="e">
        <f t="shared" ref="I3:I22" si="0">G3/Q3-1</f>
        <v>#N/A</v>
      </c>
      <c r="K3" s="107">
        <v>527733589105</v>
      </c>
      <c r="L3" s="108" t="s">
        <v>231</v>
      </c>
      <c r="M3" t="e">
        <f>VLOOKUP(K3,[10]趋势品透视表!$A:$B,2,FALSE)</f>
        <v>#N/A</v>
      </c>
      <c r="N3" t="e">
        <f>VLOOKUP(K3,[10]趋势品透视表!$A:$C,3,FALSE)</f>
        <v>#N/A</v>
      </c>
      <c r="O3" t="e">
        <f>VLOOKUP(K3,[10]趋势品透视表!$A:$D,4,FALSE)</f>
        <v>#N/A</v>
      </c>
      <c r="P3" s="11" t="e">
        <f t="shared" ref="P3:P22" si="1">R3/O3</f>
        <v>#N/A</v>
      </c>
      <c r="Q3" s="12" t="e">
        <f t="shared" ref="Q3:Q22" si="2">M3/R3</f>
        <v>#N/A</v>
      </c>
      <c r="R3" t="e">
        <f>VLOOKUP(K3,[10]趋势品透视表!$A:$E,5,FALSE)</f>
        <v>#N/A</v>
      </c>
      <c r="V3" s="107"/>
      <c r="W3" s="108"/>
      <c r="AA3" s="11"/>
      <c r="AB3" s="12"/>
    </row>
    <row r="4" spans="1:28">
      <c r="A4" s="107">
        <v>581521081842</v>
      </c>
      <c r="B4" s="108" t="s">
        <v>221</v>
      </c>
      <c r="C4" s="108" t="e">
        <f>VLOOKUP(A4,[9]Sheet12!$A:$B,2,FALSE)</f>
        <v>#N/A</v>
      </c>
      <c r="D4" s="108" t="e">
        <f>VLOOKUP(A4,[9]Sheet12!$A:$C,3,FALSE)</f>
        <v>#N/A</v>
      </c>
      <c r="E4" s="108" t="e">
        <f>VLOOKUP(A4,[9]Sheet12!$A:$D,4,FALSE)</f>
        <v>#N/A</v>
      </c>
      <c r="F4" s="109">
        <v>0.159061942391027</v>
      </c>
      <c r="G4" s="110">
        <v>44.1566266025641</v>
      </c>
      <c r="H4" s="108" t="e">
        <f>VLOOKUP(A4,[9]Sheet12!$A:$E,5,FALSE)</f>
        <v>#N/A</v>
      </c>
      <c r="I4" s="11" t="e">
        <f t="shared" si="0"/>
        <v>#N/A</v>
      </c>
      <c r="K4" s="107">
        <v>581521081842</v>
      </c>
      <c r="L4" s="108" t="s">
        <v>221</v>
      </c>
      <c r="M4" t="e">
        <f>VLOOKUP(K4,[10]趋势品透视表!$A:$B,2,FALSE)</f>
        <v>#N/A</v>
      </c>
      <c r="N4" t="e">
        <f>VLOOKUP(K4,[10]趋势品透视表!$A:$C,3,FALSE)</f>
        <v>#N/A</v>
      </c>
      <c r="O4" t="e">
        <f>VLOOKUP(K4,[10]趋势品透视表!$A:$D,4,FALSE)</f>
        <v>#N/A</v>
      </c>
      <c r="P4" s="11" t="e">
        <f t="shared" si="1"/>
        <v>#N/A</v>
      </c>
      <c r="Q4" s="12" t="e">
        <f t="shared" si="2"/>
        <v>#N/A</v>
      </c>
      <c r="R4" t="e">
        <f>VLOOKUP(K4,[10]趋势品透视表!$A:$E,5,FALSE)</f>
        <v>#N/A</v>
      </c>
      <c r="V4" s="107"/>
      <c r="W4" s="108"/>
      <c r="AA4" s="11"/>
      <c r="AB4" s="12"/>
    </row>
    <row r="5" spans="1:28">
      <c r="A5" s="107">
        <v>592722485900</v>
      </c>
      <c r="B5" s="108" t="s">
        <v>338</v>
      </c>
      <c r="C5" s="108" t="e">
        <f>VLOOKUP(A5,[9]Sheet12!$A:$B,2,FALSE)</f>
        <v>#N/A</v>
      </c>
      <c r="D5" s="108" t="e">
        <f>VLOOKUP(A5,[9]Sheet12!$A:$C,3,FALSE)</f>
        <v>#N/A</v>
      </c>
      <c r="E5" s="108" t="e">
        <f>VLOOKUP(A5,[9]Sheet12!$A:$D,4,FALSE)</f>
        <v>#N/A</v>
      </c>
      <c r="F5" s="109">
        <v>0.262690083529664</v>
      </c>
      <c r="G5" s="110">
        <v>20.6996086424786</v>
      </c>
      <c r="H5" s="108" t="e">
        <f>VLOOKUP(A5,[9]Sheet12!$A:$E,5,FALSE)</f>
        <v>#N/A</v>
      </c>
      <c r="I5" s="11" t="e">
        <f t="shared" si="0"/>
        <v>#N/A</v>
      </c>
      <c r="K5" s="107">
        <v>592722485900</v>
      </c>
      <c r="L5" s="108" t="s">
        <v>338</v>
      </c>
      <c r="M5" t="e">
        <f>VLOOKUP(K5,[10]趋势品透视表!$A:$B,2,FALSE)</f>
        <v>#N/A</v>
      </c>
      <c r="N5" t="e">
        <f>VLOOKUP(K5,[10]趋势品透视表!$A:$C,3,FALSE)</f>
        <v>#N/A</v>
      </c>
      <c r="O5" t="e">
        <f>VLOOKUP(K5,[10]趋势品透视表!$A:$D,4,FALSE)</f>
        <v>#N/A</v>
      </c>
      <c r="P5" s="11" t="e">
        <f t="shared" si="1"/>
        <v>#N/A</v>
      </c>
      <c r="Q5" s="12" t="e">
        <f t="shared" si="2"/>
        <v>#N/A</v>
      </c>
      <c r="R5" t="e">
        <f>VLOOKUP(K5,[10]趋势品透视表!$A:$E,5,FALSE)</f>
        <v>#N/A</v>
      </c>
      <c r="V5" s="107"/>
      <c r="W5" s="108"/>
      <c r="AA5" s="11"/>
      <c r="AB5" s="12"/>
    </row>
    <row r="6" spans="1:28">
      <c r="A6" s="107">
        <v>17609936348</v>
      </c>
      <c r="B6" s="108" t="s">
        <v>344</v>
      </c>
      <c r="C6" s="108" t="e">
        <f>VLOOKUP(A6,[9]Sheet12!$A:$B,2,FALSE)</f>
        <v>#N/A</v>
      </c>
      <c r="D6" s="108" t="e">
        <f>VLOOKUP(A6,[9]Sheet12!$A:$C,3,FALSE)</f>
        <v>#N/A</v>
      </c>
      <c r="E6" s="108" t="e">
        <f>VLOOKUP(A6,[9]Sheet12!$A:$D,4,FALSE)</f>
        <v>#N/A</v>
      </c>
      <c r="F6" s="109">
        <v>0.388168916921257</v>
      </c>
      <c r="G6" s="110">
        <v>2.50842018406855</v>
      </c>
      <c r="H6" s="108" t="e">
        <f>VLOOKUP(A6,[9]Sheet12!$A:$E,5,FALSE)</f>
        <v>#N/A</v>
      </c>
      <c r="I6" s="11" t="e">
        <f t="shared" si="0"/>
        <v>#N/A</v>
      </c>
      <c r="K6" s="107">
        <v>17609936348</v>
      </c>
      <c r="L6" s="108" t="s">
        <v>344</v>
      </c>
      <c r="M6" t="e">
        <f>VLOOKUP(K6,[10]趋势品透视表!$A:$B,2,FALSE)</f>
        <v>#N/A</v>
      </c>
      <c r="N6" t="e">
        <f>VLOOKUP(K6,[10]趋势品透视表!$A:$C,3,FALSE)</f>
        <v>#N/A</v>
      </c>
      <c r="O6" t="e">
        <f>VLOOKUP(K6,[10]趋势品透视表!$A:$D,4,FALSE)</f>
        <v>#N/A</v>
      </c>
      <c r="P6" s="11" t="e">
        <f t="shared" si="1"/>
        <v>#N/A</v>
      </c>
      <c r="Q6" s="12" t="e">
        <f t="shared" si="2"/>
        <v>#N/A</v>
      </c>
      <c r="R6" t="e">
        <f>VLOOKUP(K6,[10]趋势品透视表!$A:$E,5,FALSE)</f>
        <v>#N/A</v>
      </c>
      <c r="V6" s="107"/>
      <c r="W6" s="108"/>
      <c r="AA6" s="11"/>
      <c r="AB6" s="12"/>
    </row>
    <row r="7" spans="1:28">
      <c r="A7" s="107">
        <v>39829692578</v>
      </c>
      <c r="B7" s="108" t="s">
        <v>237</v>
      </c>
      <c r="C7" s="108" t="e">
        <f>VLOOKUP(A7,[9]Sheet12!$A:$B,2,FALSE)</f>
        <v>#N/A</v>
      </c>
      <c r="D7" s="108" t="e">
        <f>VLOOKUP(A7,[9]Sheet12!$A:$C,3,FALSE)</f>
        <v>#N/A</v>
      </c>
      <c r="E7" s="108" t="e">
        <f>VLOOKUP(A7,[9]Sheet12!$A:$D,4,FALSE)</f>
        <v>#N/A</v>
      </c>
      <c r="F7" s="109">
        <v>0.228947368421053</v>
      </c>
      <c r="G7" s="110">
        <v>28.8687082649152</v>
      </c>
      <c r="H7" s="108" t="e">
        <f>VLOOKUP(A7,[9]Sheet12!$A:$E,5,FALSE)</f>
        <v>#N/A</v>
      </c>
      <c r="I7" s="11" t="e">
        <f t="shared" si="0"/>
        <v>#N/A</v>
      </c>
      <c r="K7" s="107">
        <v>39829692578</v>
      </c>
      <c r="L7" s="108" t="s">
        <v>237</v>
      </c>
      <c r="M7" t="e">
        <f>VLOOKUP(K7,[10]趋势品透视表!$A:$B,2,FALSE)</f>
        <v>#N/A</v>
      </c>
      <c r="N7" t="e">
        <f>VLOOKUP(K7,[10]趋势品透视表!$A:$C,3,FALSE)</f>
        <v>#N/A</v>
      </c>
      <c r="O7" t="e">
        <f>VLOOKUP(K7,[10]趋势品透视表!$A:$D,4,FALSE)</f>
        <v>#N/A</v>
      </c>
      <c r="P7" s="11" t="e">
        <f t="shared" si="1"/>
        <v>#N/A</v>
      </c>
      <c r="Q7" s="12" t="e">
        <f t="shared" si="2"/>
        <v>#N/A</v>
      </c>
      <c r="R7" t="e">
        <f>VLOOKUP(K7,[10]趋势品透视表!$A:$E,5,FALSE)</f>
        <v>#N/A</v>
      </c>
      <c r="V7" s="107"/>
      <c r="W7" s="108"/>
      <c r="AA7" s="11"/>
      <c r="AB7" s="12"/>
    </row>
    <row r="8" spans="1:28">
      <c r="A8" s="107">
        <v>562674596108</v>
      </c>
      <c r="B8" s="108" t="s">
        <v>17</v>
      </c>
      <c r="C8" s="108" t="e">
        <f>VLOOKUP(A8,[9]Sheet12!$A:$B,2,FALSE)</f>
        <v>#N/A</v>
      </c>
      <c r="D8" s="108" t="e">
        <f>VLOOKUP(A8,[9]Sheet12!$A:$C,3,FALSE)</f>
        <v>#N/A</v>
      </c>
      <c r="E8" s="108" t="e">
        <f>VLOOKUP(A8,[9]Sheet12!$A:$D,4,FALSE)</f>
        <v>#N/A</v>
      </c>
      <c r="F8" s="109">
        <v>0.175972927241963</v>
      </c>
      <c r="G8" s="110">
        <v>63.9326175213675</v>
      </c>
      <c r="H8" s="108" t="e">
        <f>VLOOKUP(A8,[9]Sheet12!$A:$E,5,FALSE)</f>
        <v>#N/A</v>
      </c>
      <c r="I8" s="11" t="e">
        <f t="shared" si="0"/>
        <v>#N/A</v>
      </c>
      <c r="K8" s="107">
        <v>562674596108</v>
      </c>
      <c r="L8" s="108" t="s">
        <v>17</v>
      </c>
      <c r="M8" t="e">
        <f>VLOOKUP(K8,[10]趋势品透视表!$A:$B,2,FALSE)</f>
        <v>#N/A</v>
      </c>
      <c r="N8" t="e">
        <f>VLOOKUP(K8,[10]趋势品透视表!$A:$C,3,FALSE)</f>
        <v>#N/A</v>
      </c>
      <c r="O8" t="e">
        <f>VLOOKUP(K8,[10]趋势品透视表!$A:$D,4,FALSE)</f>
        <v>#N/A</v>
      </c>
      <c r="P8" s="11" t="e">
        <f t="shared" si="1"/>
        <v>#N/A</v>
      </c>
      <c r="Q8" s="12" t="e">
        <f t="shared" si="2"/>
        <v>#N/A</v>
      </c>
      <c r="R8" t="e">
        <f>VLOOKUP(K8,[10]趋势品透视表!$A:$E,5,FALSE)</f>
        <v>#N/A</v>
      </c>
      <c r="V8" s="107"/>
      <c r="W8" s="108"/>
      <c r="AA8" s="11"/>
      <c r="AB8" s="12"/>
    </row>
    <row r="9" spans="1:23">
      <c r="A9" s="107">
        <v>636099038566</v>
      </c>
      <c r="B9" s="108" t="s">
        <v>620</v>
      </c>
      <c r="C9" s="108" t="e">
        <f>VLOOKUP(A9,[9]Sheet12!$A:$B,2,FALSE)</f>
        <v>#N/A</v>
      </c>
      <c r="D9" s="108" t="e">
        <f>VLOOKUP(A9,[9]Sheet12!$A:$C,3,FALSE)</f>
        <v>#N/A</v>
      </c>
      <c r="E9" s="108" t="e">
        <f>VLOOKUP(A9,[9]Sheet12!$A:$D,4,FALSE)</f>
        <v>#N/A</v>
      </c>
      <c r="F9" s="109">
        <v>0.111015490533563</v>
      </c>
      <c r="G9" s="110">
        <v>67.4447286821705</v>
      </c>
      <c r="H9" s="108" t="e">
        <f>VLOOKUP(A9,[9]Sheet12!$A:$E,5,FALSE)</f>
        <v>#N/A</v>
      </c>
      <c r="I9" s="11" t="e">
        <f t="shared" si="0"/>
        <v>#DIV/0!</v>
      </c>
      <c r="K9" s="107">
        <v>636099038566</v>
      </c>
      <c r="L9" s="108" t="s">
        <v>620</v>
      </c>
      <c r="M9">
        <v>0</v>
      </c>
      <c r="N9">
        <v>0</v>
      </c>
      <c r="O9">
        <v>0</v>
      </c>
      <c r="P9" s="11">
        <v>0</v>
      </c>
      <c r="Q9" s="12">
        <v>0</v>
      </c>
      <c r="R9">
        <v>0</v>
      </c>
      <c r="V9" s="107"/>
      <c r="W9" s="108"/>
    </row>
    <row r="10" spans="1:28">
      <c r="A10" s="107">
        <v>592505020153</v>
      </c>
      <c r="B10" s="108" t="s">
        <v>314</v>
      </c>
      <c r="C10" s="108" t="e">
        <f>VLOOKUP(A10,[9]Sheet12!$A:$B,2,FALSE)</f>
        <v>#N/A</v>
      </c>
      <c r="D10" s="108" t="e">
        <f>VLOOKUP(A10,[9]Sheet12!$A:$C,3,FALSE)</f>
        <v>#N/A</v>
      </c>
      <c r="E10" s="108" t="e">
        <f>VLOOKUP(A10,[9]Sheet12!$A:$D,4,FALSE)</f>
        <v>#N/A</v>
      </c>
      <c r="F10" s="109">
        <v>0.306111806424698</v>
      </c>
      <c r="G10" s="110">
        <v>13.8553424190801</v>
      </c>
      <c r="H10" s="108" t="e">
        <f>VLOOKUP(A10,[9]Sheet12!$A:$E,5,FALSE)</f>
        <v>#N/A</v>
      </c>
      <c r="I10" s="11" t="e">
        <f t="shared" si="0"/>
        <v>#N/A</v>
      </c>
      <c r="K10" s="107">
        <v>592505020153</v>
      </c>
      <c r="L10" s="108" t="s">
        <v>314</v>
      </c>
      <c r="M10" t="e">
        <f>VLOOKUP(K10,[10]趋势品透视表!$A:$B,2,FALSE)</f>
        <v>#N/A</v>
      </c>
      <c r="N10" t="e">
        <f>VLOOKUP(K10,[10]趋势品透视表!$A:$C,3,FALSE)</f>
        <v>#N/A</v>
      </c>
      <c r="O10" t="e">
        <f>VLOOKUP(K10,[10]趋势品透视表!$A:$D,4,FALSE)</f>
        <v>#N/A</v>
      </c>
      <c r="P10" s="11" t="e">
        <f t="shared" si="1"/>
        <v>#N/A</v>
      </c>
      <c r="Q10" s="12" t="e">
        <f t="shared" si="2"/>
        <v>#N/A</v>
      </c>
      <c r="R10" t="e">
        <f>VLOOKUP(K10,[10]趋势品透视表!$A:$E,5,FALSE)</f>
        <v>#N/A</v>
      </c>
      <c r="V10" s="107"/>
      <c r="W10" s="108"/>
      <c r="AA10" s="11"/>
      <c r="AB10" s="12"/>
    </row>
    <row r="11" spans="1:28">
      <c r="A11" s="107">
        <v>596986065929</v>
      </c>
      <c r="B11" s="108" t="s">
        <v>19</v>
      </c>
      <c r="C11" s="108" t="e">
        <f>VLOOKUP(A11,[9]Sheet12!$A:$B,2,FALSE)</f>
        <v>#N/A</v>
      </c>
      <c r="D11" s="108" t="e">
        <f>VLOOKUP(A11,[9]Sheet12!$A:$C,3,FALSE)</f>
        <v>#N/A</v>
      </c>
      <c r="E11" s="108" t="e">
        <f>VLOOKUP(A11,[9]Sheet12!$A:$D,4,FALSE)</f>
        <v>#N/A</v>
      </c>
      <c r="F11" s="109">
        <v>0.0998075998075998</v>
      </c>
      <c r="G11" s="110">
        <v>50.6291325301205</v>
      </c>
      <c r="H11" s="108" t="e">
        <f>VLOOKUP(A11,[9]Sheet12!$A:$E,5,FALSE)</f>
        <v>#N/A</v>
      </c>
      <c r="I11" s="11" t="e">
        <f t="shared" si="0"/>
        <v>#N/A</v>
      </c>
      <c r="K11" s="107">
        <v>596986065929</v>
      </c>
      <c r="L11" s="108" t="s">
        <v>19</v>
      </c>
      <c r="M11" t="e">
        <f>VLOOKUP(K11,[10]趋势品透视表!$A:$B,2,FALSE)</f>
        <v>#N/A</v>
      </c>
      <c r="N11" t="e">
        <f>VLOOKUP(K11,[10]趋势品透视表!$A:$C,3,FALSE)</f>
        <v>#N/A</v>
      </c>
      <c r="O11" t="e">
        <f>VLOOKUP(K11,[10]趋势品透视表!$A:$D,4,FALSE)</f>
        <v>#N/A</v>
      </c>
      <c r="P11" s="11" t="e">
        <f t="shared" si="1"/>
        <v>#N/A</v>
      </c>
      <c r="Q11" s="12" t="e">
        <f t="shared" si="2"/>
        <v>#N/A</v>
      </c>
      <c r="R11" t="e">
        <f>VLOOKUP(K11,[10]趋势品透视表!$A:$E,5,FALSE)</f>
        <v>#N/A</v>
      </c>
      <c r="V11" s="107"/>
      <c r="W11" s="108"/>
      <c r="AA11" s="11"/>
      <c r="AB11" s="12"/>
    </row>
    <row r="12" spans="1:28">
      <c r="A12" s="107">
        <v>17609980146</v>
      </c>
      <c r="B12" s="108" t="s">
        <v>288</v>
      </c>
      <c r="C12" s="108" t="e">
        <f>VLOOKUP(A12,[9]Sheet12!$A:$B,2,FALSE)</f>
        <v>#N/A</v>
      </c>
      <c r="D12" s="108" t="e">
        <f>VLOOKUP(A12,[9]Sheet12!$A:$C,3,FALSE)</f>
        <v>#N/A</v>
      </c>
      <c r="E12" s="108" t="e">
        <f>VLOOKUP(A12,[9]Sheet12!$A:$D,4,FALSE)</f>
        <v>#N/A</v>
      </c>
      <c r="F12" s="109">
        <v>0.281128030344676</v>
      </c>
      <c r="G12" s="110">
        <v>5.15859796636684</v>
      </c>
      <c r="H12" s="108" t="e">
        <f>VLOOKUP(A12,[9]Sheet12!$A:$E,5,FALSE)</f>
        <v>#N/A</v>
      </c>
      <c r="I12" s="11" t="e">
        <f t="shared" si="0"/>
        <v>#N/A</v>
      </c>
      <c r="K12" s="107">
        <v>17609980146</v>
      </c>
      <c r="L12" s="108" t="s">
        <v>288</v>
      </c>
      <c r="M12" t="e">
        <f>VLOOKUP(K12,[10]趋势品透视表!$A:$B,2,FALSE)</f>
        <v>#N/A</v>
      </c>
      <c r="N12" t="e">
        <f>VLOOKUP(K12,[10]趋势品透视表!$A:$C,3,FALSE)</f>
        <v>#N/A</v>
      </c>
      <c r="O12" t="e">
        <f>VLOOKUP(K12,[10]趋势品透视表!$A:$D,4,FALSE)</f>
        <v>#N/A</v>
      </c>
      <c r="P12" s="11" t="e">
        <f t="shared" si="1"/>
        <v>#N/A</v>
      </c>
      <c r="Q12" s="12" t="e">
        <f t="shared" si="2"/>
        <v>#N/A</v>
      </c>
      <c r="R12" t="e">
        <f>VLOOKUP(K12,[10]趋势品透视表!$A:$E,5,FALSE)</f>
        <v>#N/A</v>
      </c>
      <c r="V12" s="107"/>
      <c r="W12" s="108"/>
      <c r="AA12" s="11"/>
      <c r="AB12" s="12"/>
    </row>
    <row r="13" spans="1:28">
      <c r="A13" s="107">
        <v>592501952315</v>
      </c>
      <c r="B13" s="108" t="s">
        <v>305</v>
      </c>
      <c r="C13" s="108" t="e">
        <f>VLOOKUP(A13,[9]Sheet12!$A:$B,2,FALSE)</f>
        <v>#N/A</v>
      </c>
      <c r="D13" s="108" t="e">
        <f>VLOOKUP(A13,[9]Sheet12!$A:$C,3,FALSE)</f>
        <v>#N/A</v>
      </c>
      <c r="E13" s="108" t="e">
        <f>VLOOKUP(A13,[9]Sheet12!$A:$D,4,FALSE)</f>
        <v>#N/A</v>
      </c>
      <c r="F13" s="109">
        <v>0.230579733946461</v>
      </c>
      <c r="G13" s="110">
        <v>17.4328988603989</v>
      </c>
      <c r="H13" s="108" t="e">
        <f>VLOOKUP(A13,[9]Sheet12!$A:$E,5,FALSE)</f>
        <v>#N/A</v>
      </c>
      <c r="I13" s="11" t="e">
        <f t="shared" si="0"/>
        <v>#N/A</v>
      </c>
      <c r="K13" s="107">
        <v>592501952315</v>
      </c>
      <c r="L13" s="108" t="s">
        <v>305</v>
      </c>
      <c r="M13" t="e">
        <f>VLOOKUP(K13,[10]趋势品透视表!$A:$B,2,FALSE)</f>
        <v>#N/A</v>
      </c>
      <c r="N13" t="e">
        <f>VLOOKUP(K13,[10]趋势品透视表!$A:$C,3,FALSE)</f>
        <v>#N/A</v>
      </c>
      <c r="O13" t="e">
        <f>VLOOKUP(K13,[10]趋势品透视表!$A:$D,4,FALSE)</f>
        <v>#N/A</v>
      </c>
      <c r="P13" s="11" t="e">
        <f t="shared" si="1"/>
        <v>#N/A</v>
      </c>
      <c r="Q13" s="12" t="e">
        <f t="shared" si="2"/>
        <v>#N/A</v>
      </c>
      <c r="R13" t="e">
        <f>VLOOKUP(K13,[10]趋势品透视表!$A:$E,5,FALSE)</f>
        <v>#N/A</v>
      </c>
      <c r="V13" s="107"/>
      <c r="W13" s="108"/>
      <c r="AA13" s="11"/>
      <c r="AB13" s="12"/>
    </row>
    <row r="14" spans="1:28">
      <c r="A14" s="107">
        <v>555904462655</v>
      </c>
      <c r="B14" s="108" t="s">
        <v>276</v>
      </c>
      <c r="C14" s="108" t="e">
        <f>VLOOKUP(A14,[9]Sheet12!$A:$B,2,FALSE)</f>
        <v>#N/A</v>
      </c>
      <c r="D14" s="108" t="e">
        <f>VLOOKUP(A14,[9]Sheet12!$A:$C,3,FALSE)</f>
        <v>#N/A</v>
      </c>
      <c r="E14" s="108" t="e">
        <f>VLOOKUP(A14,[9]Sheet12!$A:$D,4,FALSE)</f>
        <v>#N/A</v>
      </c>
      <c r="F14" s="109">
        <v>0.277706351247107</v>
      </c>
      <c r="G14" s="110">
        <v>24.0048055555556</v>
      </c>
      <c r="H14" s="108" t="e">
        <f>VLOOKUP(A14,[9]Sheet12!$A:$E,5,FALSE)</f>
        <v>#N/A</v>
      </c>
      <c r="I14" s="11" t="e">
        <f t="shared" si="0"/>
        <v>#N/A</v>
      </c>
      <c r="K14" s="107">
        <v>555904462655</v>
      </c>
      <c r="L14" s="108" t="s">
        <v>276</v>
      </c>
      <c r="M14" t="e">
        <f>VLOOKUP(K14,[10]趋势品透视表!$A:$B,2,FALSE)</f>
        <v>#N/A</v>
      </c>
      <c r="N14" t="e">
        <f>VLOOKUP(K14,[10]趋势品透视表!$A:$C,3,FALSE)</f>
        <v>#N/A</v>
      </c>
      <c r="O14" t="e">
        <f>VLOOKUP(K14,[10]趋势品透视表!$A:$D,4,FALSE)</f>
        <v>#N/A</v>
      </c>
      <c r="P14" s="11" t="e">
        <f t="shared" si="1"/>
        <v>#N/A</v>
      </c>
      <c r="Q14" s="12" t="e">
        <f t="shared" si="2"/>
        <v>#N/A</v>
      </c>
      <c r="R14" t="e">
        <f>VLOOKUP(K14,[10]趋势品透视表!$A:$E,5,FALSE)</f>
        <v>#N/A</v>
      </c>
      <c r="V14" s="107"/>
      <c r="W14" s="108"/>
      <c r="AA14" s="11"/>
      <c r="AB14" s="12"/>
    </row>
    <row r="15" spans="1:28">
      <c r="A15" s="107">
        <v>574736366653</v>
      </c>
      <c r="B15" s="108" t="s">
        <v>544</v>
      </c>
      <c r="C15" s="108" t="e">
        <f>VLOOKUP(A15,[9]Sheet12!$A:$B,2,FALSE)</f>
        <v>#N/A</v>
      </c>
      <c r="D15" s="108" t="e">
        <f>VLOOKUP(A15,[9]Sheet12!$A:$C,3,FALSE)</f>
        <v>#N/A</v>
      </c>
      <c r="E15" s="108" t="e">
        <f>VLOOKUP(A15,[9]Sheet12!$A:$D,4,FALSE)</f>
        <v>#N/A</v>
      </c>
      <c r="F15" s="109">
        <v>0.288461538461538</v>
      </c>
      <c r="G15" s="110">
        <v>35.1529885057471</v>
      </c>
      <c r="H15" s="108" t="e">
        <f>VLOOKUP(A15,[9]Sheet12!$A:$E,5,FALSE)</f>
        <v>#N/A</v>
      </c>
      <c r="I15" s="11" t="e">
        <f t="shared" si="0"/>
        <v>#N/A</v>
      </c>
      <c r="K15" s="107">
        <v>574736366653</v>
      </c>
      <c r="L15" s="108" t="s">
        <v>544</v>
      </c>
      <c r="M15" t="e">
        <f>VLOOKUP(K15,[10]趋势品透视表!$A:$B,2,FALSE)</f>
        <v>#N/A</v>
      </c>
      <c r="N15" t="e">
        <f>VLOOKUP(K15,[10]趋势品透视表!$A:$C,3,FALSE)</f>
        <v>#N/A</v>
      </c>
      <c r="O15" t="e">
        <f>VLOOKUP(K15,[10]趋势品透视表!$A:$D,4,FALSE)</f>
        <v>#N/A</v>
      </c>
      <c r="P15" s="11" t="e">
        <f t="shared" si="1"/>
        <v>#N/A</v>
      </c>
      <c r="Q15" s="12" t="e">
        <f t="shared" si="2"/>
        <v>#N/A</v>
      </c>
      <c r="R15" t="e">
        <f>VLOOKUP(K15,[10]趋势品透视表!$A:$E,5,FALSE)</f>
        <v>#N/A</v>
      </c>
      <c r="V15" s="107"/>
      <c r="W15" s="108"/>
      <c r="AA15" s="11"/>
      <c r="AB15" s="12"/>
    </row>
    <row r="16" spans="1:28">
      <c r="A16" s="107">
        <v>524754970729</v>
      </c>
      <c r="B16" s="108" t="s">
        <v>74</v>
      </c>
      <c r="C16" s="108" t="e">
        <f>VLOOKUP(A16,[9]Sheet12!$A:$B,2,FALSE)</f>
        <v>#N/A</v>
      </c>
      <c r="D16" s="108" t="e">
        <f>VLOOKUP(A16,[9]Sheet12!$A:$C,3,FALSE)</f>
        <v>#N/A</v>
      </c>
      <c r="E16" s="108" t="e">
        <f>VLOOKUP(A16,[9]Sheet12!$A:$D,4,FALSE)</f>
        <v>#N/A</v>
      </c>
      <c r="F16" s="109">
        <v>0.0615931299970388</v>
      </c>
      <c r="G16" s="110">
        <v>57.8672115384615</v>
      </c>
      <c r="H16" s="108" t="e">
        <f>VLOOKUP(A16,[9]Sheet12!$A:$E,5,FALSE)</f>
        <v>#N/A</v>
      </c>
      <c r="I16" s="11" t="e">
        <f t="shared" si="0"/>
        <v>#N/A</v>
      </c>
      <c r="K16" s="107">
        <v>524754970729</v>
      </c>
      <c r="L16" s="108" t="s">
        <v>74</v>
      </c>
      <c r="M16" t="e">
        <f>VLOOKUP(K16,[10]趋势品透视表!$A:$B,2,FALSE)</f>
        <v>#N/A</v>
      </c>
      <c r="N16" t="e">
        <f>VLOOKUP(K16,[10]趋势品透视表!$A:$C,3,FALSE)</f>
        <v>#N/A</v>
      </c>
      <c r="O16" t="e">
        <f>VLOOKUP(K16,[10]趋势品透视表!$A:$D,4,FALSE)</f>
        <v>#N/A</v>
      </c>
      <c r="P16" s="11" t="e">
        <f t="shared" si="1"/>
        <v>#N/A</v>
      </c>
      <c r="Q16" s="12" t="e">
        <f t="shared" si="2"/>
        <v>#N/A</v>
      </c>
      <c r="R16" t="e">
        <f>VLOOKUP(K16,[10]趋势品透视表!$A:$E,5,FALSE)</f>
        <v>#N/A</v>
      </c>
      <c r="V16" s="107"/>
      <c r="W16" s="108"/>
      <c r="AA16" s="11"/>
      <c r="AB16" s="12"/>
    </row>
    <row r="17" spans="1:28">
      <c r="A17" s="107">
        <v>523138079161</v>
      </c>
      <c r="B17" s="108" t="s">
        <v>385</v>
      </c>
      <c r="C17" s="108" t="e">
        <f>VLOOKUP(A17,[9]Sheet12!$A:$B,2,FALSE)</f>
        <v>#N/A</v>
      </c>
      <c r="D17" s="108" t="e">
        <f>VLOOKUP(A17,[9]Sheet12!$A:$C,3,FALSE)</f>
        <v>#N/A</v>
      </c>
      <c r="E17" s="108" t="e">
        <f>VLOOKUP(A17,[9]Sheet12!$A:$D,4,FALSE)</f>
        <v>#N/A</v>
      </c>
      <c r="F17" s="109">
        <v>0.211122144985104</v>
      </c>
      <c r="G17" s="110">
        <v>11.6141768579492</v>
      </c>
      <c r="H17" s="108" t="e">
        <f>VLOOKUP(A17,[9]Sheet12!$A:$E,5,FALSE)</f>
        <v>#N/A</v>
      </c>
      <c r="I17" s="11" t="e">
        <f t="shared" si="0"/>
        <v>#N/A</v>
      </c>
      <c r="K17" s="107">
        <v>523138079161</v>
      </c>
      <c r="L17" s="108" t="s">
        <v>385</v>
      </c>
      <c r="M17" t="e">
        <f>VLOOKUP(K17,[10]趋势品透视表!$A:$B,2,FALSE)</f>
        <v>#N/A</v>
      </c>
      <c r="N17" t="e">
        <f>VLOOKUP(K17,[10]趋势品透视表!$A:$C,3,FALSE)</f>
        <v>#N/A</v>
      </c>
      <c r="O17" t="e">
        <f>VLOOKUP(K17,[10]趋势品透视表!$A:$D,4,FALSE)</f>
        <v>#N/A</v>
      </c>
      <c r="P17" s="11" t="e">
        <f t="shared" si="1"/>
        <v>#N/A</v>
      </c>
      <c r="Q17" s="12" t="e">
        <f t="shared" si="2"/>
        <v>#N/A</v>
      </c>
      <c r="R17" t="e">
        <f>VLOOKUP(K17,[10]趋势品透视表!$A:$E,5,FALSE)</f>
        <v>#N/A</v>
      </c>
      <c r="V17" s="107"/>
      <c r="W17" s="108"/>
      <c r="AA17" s="11"/>
      <c r="AB17" s="12"/>
    </row>
    <row r="18" spans="1:23">
      <c r="A18" s="107">
        <v>627413079207</v>
      </c>
      <c r="B18" s="108" t="s">
        <v>547</v>
      </c>
      <c r="C18" s="108" t="e">
        <f>VLOOKUP(A18,[9]Sheet12!$A:$B,2,FALSE)</f>
        <v>#N/A</v>
      </c>
      <c r="D18" s="108" t="e">
        <f>VLOOKUP(A18,[9]Sheet12!$A:$C,3,FALSE)</f>
        <v>#N/A</v>
      </c>
      <c r="E18" s="108" t="e">
        <f>VLOOKUP(A18,[9]Sheet12!$A:$D,4,FALSE)</f>
        <v>#N/A</v>
      </c>
      <c r="F18" s="109">
        <v>0.143603133159269</v>
      </c>
      <c r="G18" s="110">
        <v>52.5420454545455</v>
      </c>
      <c r="H18" s="108" t="e">
        <f>VLOOKUP(A18,[9]Sheet12!$A:$E,5,FALSE)</f>
        <v>#N/A</v>
      </c>
      <c r="I18" s="11" t="e">
        <f t="shared" si="0"/>
        <v>#DIV/0!</v>
      </c>
      <c r="K18" s="107">
        <v>627413079207</v>
      </c>
      <c r="L18" s="108" t="s">
        <v>547</v>
      </c>
      <c r="M18">
        <v>0</v>
      </c>
      <c r="N18">
        <v>0</v>
      </c>
      <c r="O18">
        <v>0</v>
      </c>
      <c r="P18" s="11">
        <v>0</v>
      </c>
      <c r="Q18" s="12">
        <v>0</v>
      </c>
      <c r="R18">
        <v>0</v>
      </c>
      <c r="V18" s="107"/>
      <c r="W18" s="108"/>
    </row>
    <row r="19" spans="1:23">
      <c r="A19" s="107">
        <v>611461391391</v>
      </c>
      <c r="B19" s="108" t="s">
        <v>545</v>
      </c>
      <c r="C19" s="108" t="e">
        <f>VLOOKUP(A19,[9]Sheet12!$A:$B,2,FALSE)</f>
        <v>#N/A</v>
      </c>
      <c r="D19" s="108" t="e">
        <f>VLOOKUP(A19,[9]Sheet12!$A:$C,3,FALSE)</f>
        <v>#N/A</v>
      </c>
      <c r="E19" s="108" t="e">
        <f>VLOOKUP(A19,[9]Sheet12!$A:$D,4,FALSE)</f>
        <v>#N/A</v>
      </c>
      <c r="F19" s="109">
        <v>0.036144578313253</v>
      </c>
      <c r="G19" s="110">
        <v>62.3855555555556</v>
      </c>
      <c r="H19" s="108" t="e">
        <f>VLOOKUP(A19,[9]Sheet12!$A:$E,5,FALSE)</f>
        <v>#N/A</v>
      </c>
      <c r="I19" s="11" t="e">
        <f t="shared" si="0"/>
        <v>#N/A</v>
      </c>
      <c r="K19" s="107">
        <v>611461391391</v>
      </c>
      <c r="L19" s="108" t="s">
        <v>545</v>
      </c>
      <c r="M19" t="e">
        <f>VLOOKUP(K19,[10]趋势品透视表!$A:$B,2,FALSE)</f>
        <v>#N/A</v>
      </c>
      <c r="N19" t="e">
        <f>VLOOKUP(K19,[10]趋势品透视表!$A:$C,3,FALSE)</f>
        <v>#N/A</v>
      </c>
      <c r="O19" t="e">
        <f>VLOOKUP(K19,[10]趋势品透视表!$A:$D,4,FALSE)</f>
        <v>#N/A</v>
      </c>
      <c r="P19" s="11" t="e">
        <f t="shared" si="1"/>
        <v>#N/A</v>
      </c>
      <c r="Q19" s="12" t="e">
        <f t="shared" si="2"/>
        <v>#N/A</v>
      </c>
      <c r="R19" t="e">
        <f>VLOOKUP(K19,[10]趋势品透视表!$A:$E,5,FALSE)</f>
        <v>#N/A</v>
      </c>
      <c r="V19" s="107"/>
      <c r="W19" s="108"/>
    </row>
    <row r="20" spans="1:28">
      <c r="A20" s="107">
        <v>574838039203</v>
      </c>
      <c r="B20" s="108" t="s">
        <v>441</v>
      </c>
      <c r="C20" s="108" t="e">
        <f>VLOOKUP(A20,[9]Sheet12!$A:$B,2,FALSE)</f>
        <v>#N/A</v>
      </c>
      <c r="D20" s="108" t="e">
        <f>VLOOKUP(A20,[9]Sheet12!$A:$C,3,FALSE)</f>
        <v>#N/A</v>
      </c>
      <c r="E20" s="108" t="e">
        <f>VLOOKUP(A20,[9]Sheet12!$A:$D,4,FALSE)</f>
        <v>#N/A</v>
      </c>
      <c r="F20" s="109">
        <v>0.156424581005587</v>
      </c>
      <c r="G20" s="110">
        <v>31.0794642857143</v>
      </c>
      <c r="H20" s="108" t="e">
        <f>VLOOKUP(A20,[9]Sheet12!$A:$E,5,FALSE)</f>
        <v>#N/A</v>
      </c>
      <c r="I20" s="11" t="e">
        <f t="shared" si="0"/>
        <v>#N/A</v>
      </c>
      <c r="K20" s="107">
        <v>574838039203</v>
      </c>
      <c r="L20" s="108" t="s">
        <v>441</v>
      </c>
      <c r="M20" t="e">
        <f>VLOOKUP(K20,[10]趋势品透视表!$A:$B,2,FALSE)</f>
        <v>#N/A</v>
      </c>
      <c r="N20" t="e">
        <f>VLOOKUP(K20,[10]趋势品透视表!$A:$C,3,FALSE)</f>
        <v>#N/A</v>
      </c>
      <c r="O20" t="e">
        <f>VLOOKUP(K20,[10]趋势品透视表!$A:$D,4,FALSE)</f>
        <v>#N/A</v>
      </c>
      <c r="P20" s="11" t="e">
        <f t="shared" si="1"/>
        <v>#N/A</v>
      </c>
      <c r="Q20" s="12" t="e">
        <f t="shared" si="2"/>
        <v>#N/A</v>
      </c>
      <c r="R20" t="e">
        <f>VLOOKUP(K20,[10]趋势品透视表!$A:$E,5,FALSE)</f>
        <v>#N/A</v>
      </c>
      <c r="V20" s="107"/>
      <c r="W20" s="108"/>
      <c r="AA20" s="11"/>
      <c r="AB20" s="12"/>
    </row>
    <row r="21" spans="1:23">
      <c r="A21" s="107">
        <v>633838506663</v>
      </c>
      <c r="B21" s="108" t="s">
        <v>598</v>
      </c>
      <c r="C21" s="108" t="e">
        <f>VLOOKUP(A21,[9]Sheet12!$A:$B,2,FALSE)</f>
        <v>#N/A</v>
      </c>
      <c r="D21" s="108" t="e">
        <f>VLOOKUP(A21,[9]Sheet12!$A:$C,3,FALSE)</f>
        <v>#N/A</v>
      </c>
      <c r="E21" s="108" t="e">
        <f>VLOOKUP(A21,[9]Sheet12!$A:$D,4,FALSE)</f>
        <v>#N/A</v>
      </c>
      <c r="F21" s="109">
        <v>0.0476190476190476</v>
      </c>
      <c r="G21" s="110">
        <v>65.1951351351351</v>
      </c>
      <c r="H21" s="108" t="e">
        <f>VLOOKUP(A21,[9]Sheet12!$A:$E,5,FALSE)</f>
        <v>#N/A</v>
      </c>
      <c r="I21" s="11" t="e">
        <f t="shared" si="0"/>
        <v>#DIV/0!</v>
      </c>
      <c r="K21" s="107">
        <v>633838506663</v>
      </c>
      <c r="L21" s="108" t="s">
        <v>598</v>
      </c>
      <c r="M21">
        <v>0</v>
      </c>
      <c r="N21">
        <v>0</v>
      </c>
      <c r="O21">
        <v>0</v>
      </c>
      <c r="P21" s="11">
        <v>0</v>
      </c>
      <c r="Q21" s="12">
        <v>0</v>
      </c>
      <c r="R21">
        <v>0</v>
      </c>
      <c r="V21" s="107"/>
      <c r="W21" s="108"/>
    </row>
    <row r="22" spans="1:23">
      <c r="A22" s="107">
        <v>627410507881</v>
      </c>
      <c r="B22" s="108" t="s">
        <v>546</v>
      </c>
      <c r="C22" s="108" t="e">
        <f>VLOOKUP(A22,[9]Sheet12!$A:$B,2,FALSE)</f>
        <v>#N/A</v>
      </c>
      <c r="D22" s="108" t="e">
        <f>VLOOKUP(A22,[9]Sheet12!$A:$C,3,FALSE)</f>
        <v>#N/A</v>
      </c>
      <c r="E22" s="108" t="e">
        <f>VLOOKUP(A22,[9]Sheet12!$A:$D,4,FALSE)</f>
        <v>#N/A</v>
      </c>
      <c r="F22" s="109">
        <v>0.184210526315789</v>
      </c>
      <c r="G22" s="110">
        <v>22.2288095238095</v>
      </c>
      <c r="H22" s="108" t="e">
        <f>VLOOKUP(A22,[9]Sheet12!$A:$E,5,FALSE)</f>
        <v>#N/A</v>
      </c>
      <c r="I22" s="11" t="e">
        <f t="shared" si="0"/>
        <v>#DIV/0!</v>
      </c>
      <c r="K22" s="107">
        <v>627410507881</v>
      </c>
      <c r="L22" s="108" t="s">
        <v>546</v>
      </c>
      <c r="M22">
        <v>0</v>
      </c>
      <c r="N22">
        <v>0</v>
      </c>
      <c r="O22">
        <v>0</v>
      </c>
      <c r="P22" s="11">
        <v>0</v>
      </c>
      <c r="Q22" s="12">
        <v>0</v>
      </c>
      <c r="R22">
        <v>0</v>
      </c>
      <c r="V22" s="107"/>
      <c r="W22" s="108"/>
    </row>
    <row r="23" spans="5:18">
      <c r="E23" t="e">
        <f>SUM(E2:E22)</f>
        <v>#N/A</v>
      </c>
      <c r="F23">
        <v>156129</v>
      </c>
      <c r="G23" s="11" t="e">
        <f>H23/E23</f>
        <v>#N/A</v>
      </c>
      <c r="H23" t="e">
        <f>SUM(H2:H22)</f>
        <v>#N/A</v>
      </c>
      <c r="M23" t="e">
        <f>SUM(M2:M22)</f>
        <v>#N/A</v>
      </c>
      <c r="O23" t="e">
        <f>SUM(O2:O22)</f>
        <v>#N/A</v>
      </c>
      <c r="P23" t="e">
        <f>R23/O23</f>
        <v>#N/A</v>
      </c>
      <c r="R23" t="e">
        <f>SUM(R2:R22)</f>
        <v>#N/A</v>
      </c>
    </row>
    <row r="24" spans="5:7">
      <c r="E24" s="11" t="e">
        <f>E23/O23-1</f>
        <v>#N/A</v>
      </c>
      <c r="F24" s="11" t="e">
        <f>E23/F23-1</f>
        <v>#N/A</v>
      </c>
      <c r="G24" s="11">
        <v>0.269341377963095</v>
      </c>
    </row>
    <row r="25" spans="7:8">
      <c r="G25" s="11" t="e">
        <f>G23/G24-1</f>
        <v>#N/A</v>
      </c>
      <c r="H25">
        <v>0.0818638954073081</v>
      </c>
    </row>
    <row r="26" spans="7:7">
      <c r="G26" s="11" t="e">
        <f>G23/H25-1</f>
        <v>#N/A</v>
      </c>
    </row>
  </sheetData>
  <pageMargins left="0.75" right="0.75" top="1" bottom="1" header="0.5" footer="0.5"/>
  <pageSetup paperSize="9" orientation="portrait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8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3" max="4" width="12.8888888888889"/>
    <col min="7" max="8" width="12.8888888888889"/>
    <col min="12" max="12" width="14.1111111111111" customWidth="1"/>
    <col min="15" max="15" width="12.8888888888889"/>
    <col min="18" max="19" width="12.8888888888889"/>
  </cols>
  <sheetData>
    <row r="1" spans="1:20">
      <c r="A1" t="s">
        <v>553</v>
      </c>
      <c r="B1" t="s">
        <v>626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K1" t="s">
        <v>534</v>
      </c>
      <c r="L1" t="s">
        <v>553</v>
      </c>
      <c r="M1" t="s">
        <v>626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</row>
    <row r="2" spans="1:20">
      <c r="A2" s="5">
        <v>537752882633</v>
      </c>
      <c r="B2" t="s">
        <v>34</v>
      </c>
      <c r="D2">
        <v>5253660.22</v>
      </c>
      <c r="E2">
        <v>119590</v>
      </c>
      <c r="F2">
        <v>316975</v>
      </c>
      <c r="G2" s="11">
        <v>0.168152062465494</v>
      </c>
      <c r="H2" s="12">
        <v>98.5677339587242</v>
      </c>
      <c r="I2">
        <v>53300</v>
      </c>
      <c r="L2" s="5">
        <v>537752882633</v>
      </c>
      <c r="M2" t="s">
        <v>34</v>
      </c>
      <c r="O2">
        <v>6527127.71</v>
      </c>
      <c r="P2">
        <v>139455</v>
      </c>
      <c r="Q2">
        <v>454455</v>
      </c>
      <c r="R2" s="11">
        <v>0.144311317952273</v>
      </c>
      <c r="S2" s="12">
        <v>99.5246894774561</v>
      </c>
      <c r="T2">
        <v>65583</v>
      </c>
    </row>
    <row r="3" spans="1:20">
      <c r="A3" s="5">
        <v>41141176393</v>
      </c>
      <c r="B3" t="s">
        <v>35</v>
      </c>
      <c r="D3">
        <v>2468039.35</v>
      </c>
      <c r="E3">
        <v>56820</v>
      </c>
      <c r="F3">
        <v>152232</v>
      </c>
      <c r="G3" s="11">
        <v>0.187141993798938</v>
      </c>
      <c r="H3" s="12">
        <v>86.6313085752396</v>
      </c>
      <c r="I3">
        <v>28489</v>
      </c>
      <c r="L3" s="5">
        <v>41141176393</v>
      </c>
      <c r="M3" t="s">
        <v>35</v>
      </c>
      <c r="O3">
        <v>3961459.16</v>
      </c>
      <c r="P3">
        <v>81051</v>
      </c>
      <c r="Q3">
        <v>331288</v>
      </c>
      <c r="R3" s="11">
        <v>0.148342227910459</v>
      </c>
      <c r="S3" s="12">
        <v>80.6092129252808</v>
      </c>
      <c r="T3">
        <v>49144</v>
      </c>
    </row>
    <row r="4" spans="1:20">
      <c r="A4" s="5">
        <v>39290708556</v>
      </c>
      <c r="B4" t="s">
        <v>37</v>
      </c>
      <c r="D4">
        <v>1692504.03</v>
      </c>
      <c r="E4">
        <v>28908</v>
      </c>
      <c r="F4">
        <v>72114</v>
      </c>
      <c r="G4" s="11">
        <v>0.184568877055773</v>
      </c>
      <c r="H4" s="12">
        <v>127.160332832457</v>
      </c>
      <c r="I4">
        <v>13310</v>
      </c>
      <c r="L4" s="5">
        <v>39290708556</v>
      </c>
      <c r="M4" t="s">
        <v>37</v>
      </c>
      <c r="O4">
        <v>2107618.4</v>
      </c>
      <c r="P4">
        <v>31774</v>
      </c>
      <c r="Q4">
        <v>134964</v>
      </c>
      <c r="R4" s="11">
        <v>0.141504401173646</v>
      </c>
      <c r="S4" s="12">
        <v>110.358068907739</v>
      </c>
      <c r="T4">
        <v>19098</v>
      </c>
    </row>
    <row r="5" spans="1:20">
      <c r="A5" s="5">
        <v>554877274741</v>
      </c>
      <c r="B5" t="s">
        <v>6</v>
      </c>
      <c r="D5">
        <v>3477642.96</v>
      </c>
      <c r="E5">
        <v>70933</v>
      </c>
      <c r="F5">
        <v>130389</v>
      </c>
      <c r="G5" s="11">
        <v>0.141867795596254</v>
      </c>
      <c r="H5" s="12">
        <v>188.001024975673</v>
      </c>
      <c r="I5">
        <v>18498</v>
      </c>
      <c r="L5" s="5">
        <v>554877274741</v>
      </c>
      <c r="M5" t="s">
        <v>6</v>
      </c>
      <c r="O5">
        <v>1299350.98</v>
      </c>
      <c r="P5">
        <v>29358</v>
      </c>
      <c r="Q5">
        <v>102089</v>
      </c>
      <c r="R5" s="11">
        <v>0.119660296408036</v>
      </c>
      <c r="S5" s="12">
        <v>106.364684020956</v>
      </c>
      <c r="T5">
        <v>12216</v>
      </c>
    </row>
    <row r="6" spans="1:20">
      <c r="A6" s="5">
        <v>587015100676</v>
      </c>
      <c r="B6" t="s">
        <v>4</v>
      </c>
      <c r="D6">
        <v>750814.61</v>
      </c>
      <c r="E6">
        <v>18182</v>
      </c>
      <c r="F6">
        <v>40314</v>
      </c>
      <c r="G6" s="11">
        <v>0.208587587438607</v>
      </c>
      <c r="H6" s="12">
        <v>89.2870269948864</v>
      </c>
      <c r="I6">
        <v>8409</v>
      </c>
      <c r="L6" s="5">
        <v>587015100676</v>
      </c>
      <c r="M6" t="s">
        <v>4</v>
      </c>
      <c r="O6">
        <v>443771.31</v>
      </c>
      <c r="P6">
        <v>10508</v>
      </c>
      <c r="Q6">
        <v>51344</v>
      </c>
      <c r="R6" s="11">
        <v>0.121241040822686</v>
      </c>
      <c r="S6" s="12">
        <v>71.2885638554217</v>
      </c>
      <c r="T6">
        <v>6225</v>
      </c>
    </row>
    <row r="7" spans="1:20">
      <c r="A7" s="5">
        <v>587516703876</v>
      </c>
      <c r="B7" t="s">
        <v>40</v>
      </c>
      <c r="D7">
        <v>1931419.4</v>
      </c>
      <c r="E7">
        <v>55496</v>
      </c>
      <c r="F7">
        <v>145446</v>
      </c>
      <c r="G7" s="11">
        <v>0.153424638697523</v>
      </c>
      <c r="H7" s="12">
        <v>86.5525162446785</v>
      </c>
      <c r="I7">
        <v>22315</v>
      </c>
      <c r="L7" s="5">
        <v>587516703876</v>
      </c>
      <c r="M7" t="s">
        <v>40</v>
      </c>
      <c r="O7">
        <v>824732.12</v>
      </c>
      <c r="P7">
        <v>20001</v>
      </c>
      <c r="Q7">
        <v>70126</v>
      </c>
      <c r="R7" s="11">
        <v>0.143940906368537</v>
      </c>
      <c r="S7" s="12">
        <v>81.7051832771944</v>
      </c>
      <c r="T7">
        <v>10094</v>
      </c>
    </row>
    <row r="8" spans="1:20">
      <c r="A8" s="5">
        <v>574308070162</v>
      </c>
      <c r="B8" t="s">
        <v>38</v>
      </c>
      <c r="D8">
        <v>974928.65</v>
      </c>
      <c r="E8">
        <v>27579</v>
      </c>
      <c r="F8">
        <v>60620</v>
      </c>
      <c r="G8" s="11">
        <v>0.206631474760805</v>
      </c>
      <c r="H8" s="12">
        <v>77.832400606738</v>
      </c>
      <c r="I8">
        <v>12526</v>
      </c>
      <c r="L8" s="5">
        <v>574308070162</v>
      </c>
      <c r="M8" t="s">
        <v>38</v>
      </c>
      <c r="O8">
        <v>1262003.19</v>
      </c>
      <c r="P8">
        <v>32945</v>
      </c>
      <c r="Q8">
        <v>129187</v>
      </c>
      <c r="R8" s="11">
        <v>0.120375889214859</v>
      </c>
      <c r="S8" s="12">
        <v>81.1525426017619</v>
      </c>
      <c r="T8">
        <v>15551</v>
      </c>
    </row>
    <row r="9" spans="1:20">
      <c r="A9" s="5">
        <v>598898432532</v>
      </c>
      <c r="B9" t="s">
        <v>41</v>
      </c>
      <c r="D9">
        <v>1537980.97</v>
      </c>
      <c r="E9">
        <v>26295</v>
      </c>
      <c r="F9">
        <v>101366</v>
      </c>
      <c r="G9" s="11">
        <v>0.0955349920091549</v>
      </c>
      <c r="H9" s="12">
        <v>158.816704874019</v>
      </c>
      <c r="I9">
        <v>9684</v>
      </c>
      <c r="L9" s="5">
        <v>598898432532</v>
      </c>
      <c r="M9" t="s">
        <v>41</v>
      </c>
      <c r="O9">
        <v>370566.96</v>
      </c>
      <c r="P9">
        <v>5936</v>
      </c>
      <c r="Q9">
        <v>41037</v>
      </c>
      <c r="R9" s="11">
        <v>0.0958159709530424</v>
      </c>
      <c r="S9" s="12">
        <v>94.2438860630722</v>
      </c>
      <c r="T9">
        <v>3932</v>
      </c>
    </row>
    <row r="10" spans="1:20">
      <c r="A10" s="5"/>
      <c r="D10" s="104">
        <v>18086990.19</v>
      </c>
      <c r="E10" s="104">
        <v>403803</v>
      </c>
      <c r="F10" s="104">
        <v>1019456</v>
      </c>
      <c r="G10" s="105">
        <v>0.163352807771988</v>
      </c>
      <c r="H10" s="106">
        <v>108.610349964871</v>
      </c>
      <c r="I10" s="104">
        <v>166531</v>
      </c>
      <c r="L10" s="5"/>
      <c r="O10" s="104">
        <f t="shared" ref="O10:Q10" si="0">SUM(O2:O9)</f>
        <v>16796629.83</v>
      </c>
      <c r="P10" s="104">
        <f t="shared" si="0"/>
        <v>351028</v>
      </c>
      <c r="Q10" s="104">
        <f t="shared" si="0"/>
        <v>1314490</v>
      </c>
      <c r="R10" s="105">
        <f>T10/Q10</f>
        <v>0.138337301919376</v>
      </c>
      <c r="S10" s="106">
        <f>O10/T10</f>
        <v>92.3688557161947</v>
      </c>
      <c r="T10" s="104">
        <f>SUM(T2:T9)</f>
        <v>181843</v>
      </c>
    </row>
    <row r="11" spans="1:20">
      <c r="A11" s="5"/>
      <c r="D11" s="104">
        <v>11437649.21</v>
      </c>
      <c r="E11" s="104">
        <v>226786</v>
      </c>
      <c r="F11" s="104">
        <v>764217</v>
      </c>
      <c r="G11" s="105">
        <v>0.146580094397272</v>
      </c>
      <c r="H11" s="106">
        <v>102.104546639409</v>
      </c>
      <c r="I11" s="104">
        <v>112019</v>
      </c>
      <c r="L11" s="5"/>
      <c r="O11" s="104">
        <v>10168119.1</v>
      </c>
      <c r="P11" s="104">
        <v>187103</v>
      </c>
      <c r="Q11" s="104">
        <v>1074929</v>
      </c>
      <c r="R11" s="105">
        <v>0.105832106120497</v>
      </c>
      <c r="S11" s="106">
        <v>89.380628856736</v>
      </c>
      <c r="T11" s="104">
        <v>113762</v>
      </c>
    </row>
    <row r="12" spans="1:20">
      <c r="A12" s="5"/>
      <c r="D12">
        <v>29524639.4</v>
      </c>
      <c r="E12">
        <v>630589</v>
      </c>
      <c r="F12">
        <v>1783673</v>
      </c>
      <c r="G12" s="11">
        <v>0.156166517068992</v>
      </c>
      <c r="H12" s="12">
        <v>105.994038413211</v>
      </c>
      <c r="I12">
        <v>278550</v>
      </c>
      <c r="L12" s="5"/>
      <c r="O12">
        <v>26964748.93</v>
      </c>
      <c r="P12">
        <v>538131</v>
      </c>
      <c r="Q12">
        <v>2389419</v>
      </c>
      <c r="R12" s="11">
        <v>0.123714174868451</v>
      </c>
      <c r="S12" s="12">
        <v>91.218852624279</v>
      </c>
      <c r="T12">
        <v>295605</v>
      </c>
    </row>
    <row r="13" spans="1:1">
      <c r="A13" s="5"/>
    </row>
    <row r="16" spans="1:20">
      <c r="A16" t="s">
        <v>553</v>
      </c>
      <c r="B16" t="s">
        <v>627</v>
      </c>
      <c r="D16" s="9" t="s">
        <v>1</v>
      </c>
      <c r="E16" s="9" t="s">
        <v>2</v>
      </c>
      <c r="F16" s="9" t="s">
        <v>3</v>
      </c>
      <c r="G16" s="9" t="s">
        <v>516</v>
      </c>
      <c r="H16" s="9" t="s">
        <v>517</v>
      </c>
      <c r="I16" s="9" t="s">
        <v>518</v>
      </c>
      <c r="L16" t="s">
        <v>553</v>
      </c>
      <c r="M16" t="s">
        <v>627</v>
      </c>
      <c r="O16" s="9" t="s">
        <v>1</v>
      </c>
      <c r="P16" s="9" t="s">
        <v>2</v>
      </c>
      <c r="Q16" s="9" t="s">
        <v>3</v>
      </c>
      <c r="R16" s="9" t="s">
        <v>516</v>
      </c>
      <c r="S16" s="9" t="s">
        <v>517</v>
      </c>
      <c r="T16" s="9" t="s">
        <v>518</v>
      </c>
    </row>
    <row r="17" spans="1:20">
      <c r="A17" s="5">
        <v>602881179663</v>
      </c>
      <c r="B17" t="s">
        <v>69</v>
      </c>
      <c r="D17">
        <v>430457.62</v>
      </c>
      <c r="E17">
        <v>13968</v>
      </c>
      <c r="F17">
        <v>40191</v>
      </c>
      <c r="G17" s="11">
        <v>0.187479784031251</v>
      </c>
      <c r="H17" s="12">
        <v>57.1277531519575</v>
      </c>
      <c r="I17">
        <v>7535</v>
      </c>
      <c r="L17" s="5">
        <v>602881179663</v>
      </c>
      <c r="M17" t="s">
        <v>69</v>
      </c>
      <c r="O17">
        <v>4538.21</v>
      </c>
      <c r="P17">
        <v>94</v>
      </c>
      <c r="Q17">
        <v>1868</v>
      </c>
      <c r="R17" s="11"/>
      <c r="S17" s="12"/>
      <c r="T17">
        <v>69</v>
      </c>
    </row>
    <row r="18" spans="1:20">
      <c r="A18" s="5">
        <v>555055329886</v>
      </c>
      <c r="B18" t="s">
        <v>42</v>
      </c>
      <c r="D18">
        <v>191615.21</v>
      </c>
      <c r="E18">
        <v>4418</v>
      </c>
      <c r="F18">
        <v>19806</v>
      </c>
      <c r="G18" s="11">
        <v>0.11264263354539</v>
      </c>
      <c r="H18" s="12">
        <v>85.887588525325</v>
      </c>
      <c r="I18">
        <v>2231</v>
      </c>
      <c r="L18" s="5">
        <v>555055329886</v>
      </c>
      <c r="M18" t="s">
        <v>42</v>
      </c>
      <c r="O18">
        <v>539575.73</v>
      </c>
      <c r="P18">
        <v>11207</v>
      </c>
      <c r="Q18">
        <v>109702</v>
      </c>
      <c r="R18" s="11"/>
      <c r="S18" s="12"/>
      <c r="T18">
        <v>7048</v>
      </c>
    </row>
    <row r="19" spans="1:20">
      <c r="A19" s="5">
        <v>564587383224</v>
      </c>
      <c r="B19" t="s">
        <v>33</v>
      </c>
      <c r="D19">
        <v>1710271.99</v>
      </c>
      <c r="E19">
        <v>38694</v>
      </c>
      <c r="F19">
        <v>86160</v>
      </c>
      <c r="G19" s="11">
        <v>0.209250232126277</v>
      </c>
      <c r="H19" s="12">
        <v>94.8622768872372</v>
      </c>
      <c r="I19">
        <v>18029</v>
      </c>
      <c r="L19" s="5">
        <v>564587383224</v>
      </c>
      <c r="M19" t="s">
        <v>33</v>
      </c>
      <c r="O19">
        <v>2735175.68</v>
      </c>
      <c r="P19">
        <v>52441</v>
      </c>
      <c r="Q19">
        <v>214738</v>
      </c>
      <c r="R19" s="11"/>
      <c r="S19" s="12"/>
      <c r="T19">
        <v>31104</v>
      </c>
    </row>
    <row r="20" spans="1:20">
      <c r="A20" s="5">
        <v>544053639760</v>
      </c>
      <c r="B20" t="s">
        <v>20</v>
      </c>
      <c r="D20">
        <v>20565.28</v>
      </c>
      <c r="E20">
        <v>465</v>
      </c>
      <c r="F20">
        <v>6084</v>
      </c>
      <c r="G20" s="11">
        <v>0.0427350427350427</v>
      </c>
      <c r="H20" s="12">
        <v>79.0972307692308</v>
      </c>
      <c r="I20">
        <v>260</v>
      </c>
      <c r="L20" s="5">
        <v>544053639760</v>
      </c>
      <c r="M20" t="s">
        <v>20</v>
      </c>
      <c r="O20">
        <v>55703.13</v>
      </c>
      <c r="P20">
        <v>1841</v>
      </c>
      <c r="Q20">
        <v>12399</v>
      </c>
      <c r="R20" s="11"/>
      <c r="S20" s="12"/>
      <c r="T20">
        <v>1546</v>
      </c>
    </row>
    <row r="21" spans="1:20">
      <c r="A21" s="5">
        <v>539854510916</v>
      </c>
      <c r="B21" t="s">
        <v>44</v>
      </c>
      <c r="D21">
        <v>249892.69</v>
      </c>
      <c r="E21">
        <v>5569</v>
      </c>
      <c r="F21">
        <v>14783</v>
      </c>
      <c r="G21" s="11">
        <v>0.183927484272475</v>
      </c>
      <c r="H21" s="12">
        <v>91.9061015079073</v>
      </c>
      <c r="I21">
        <v>2719</v>
      </c>
      <c r="L21" s="5">
        <v>539854510916</v>
      </c>
      <c r="M21" t="s">
        <v>44</v>
      </c>
      <c r="O21">
        <v>392246.9</v>
      </c>
      <c r="P21">
        <v>7682</v>
      </c>
      <c r="Q21">
        <v>34103</v>
      </c>
      <c r="R21" s="11"/>
      <c r="S21" s="12"/>
      <c r="T21">
        <v>4515</v>
      </c>
    </row>
    <row r="22" spans="1:20">
      <c r="A22" s="5">
        <v>520538406051</v>
      </c>
      <c r="B22" t="s">
        <v>25</v>
      </c>
      <c r="D22">
        <v>792368.31</v>
      </c>
      <c r="E22">
        <v>14835</v>
      </c>
      <c r="F22">
        <v>38323</v>
      </c>
      <c r="G22" s="11">
        <v>0.19533961328706</v>
      </c>
      <c r="H22" s="12">
        <v>105.846688485172</v>
      </c>
      <c r="I22">
        <v>7486</v>
      </c>
      <c r="L22" s="5">
        <v>520538406051</v>
      </c>
      <c r="M22" t="s">
        <v>25</v>
      </c>
      <c r="O22">
        <v>474186.01</v>
      </c>
      <c r="P22">
        <v>7750</v>
      </c>
      <c r="Q22">
        <v>44075</v>
      </c>
      <c r="R22" s="11"/>
      <c r="S22" s="12"/>
      <c r="T22">
        <v>4793</v>
      </c>
    </row>
    <row r="23" spans="1:20">
      <c r="A23" s="5">
        <v>613513119392</v>
      </c>
      <c r="B23" t="s">
        <v>61</v>
      </c>
      <c r="D23">
        <v>230500.93</v>
      </c>
      <c r="E23">
        <v>5887</v>
      </c>
      <c r="F23">
        <v>21140</v>
      </c>
      <c r="G23" s="11">
        <v>0.144985808893094</v>
      </c>
      <c r="H23" s="12">
        <v>75.2042185970636</v>
      </c>
      <c r="I23">
        <v>3065</v>
      </c>
      <c r="L23" s="5">
        <v>613513119392</v>
      </c>
      <c r="M23" t="s">
        <v>61</v>
      </c>
      <c r="O23">
        <v>0</v>
      </c>
      <c r="P23">
        <v>0</v>
      </c>
      <c r="Q23">
        <v>0</v>
      </c>
      <c r="R23" s="11"/>
      <c r="S23" s="12"/>
      <c r="T23">
        <v>0</v>
      </c>
    </row>
    <row r="24" spans="1:20">
      <c r="A24" s="5">
        <v>599148365406</v>
      </c>
      <c r="B24" t="s">
        <v>73</v>
      </c>
      <c r="D24">
        <v>83933.84</v>
      </c>
      <c r="E24">
        <v>2038</v>
      </c>
      <c r="F24">
        <v>5832</v>
      </c>
      <c r="G24" s="11">
        <v>0.218964334705075</v>
      </c>
      <c r="H24" s="12">
        <v>65.7273610023493</v>
      </c>
      <c r="I24">
        <v>1277</v>
      </c>
      <c r="L24" s="5">
        <v>599148365406</v>
      </c>
      <c r="M24" t="s">
        <v>73</v>
      </c>
      <c r="O24">
        <v>77991.47</v>
      </c>
      <c r="P24">
        <v>1782</v>
      </c>
      <c r="Q24">
        <v>11108</v>
      </c>
      <c r="R24" s="11"/>
      <c r="S24" s="12"/>
      <c r="T24">
        <v>1129</v>
      </c>
    </row>
    <row r="25" spans="1:20">
      <c r="A25" s="5">
        <v>589851591771</v>
      </c>
      <c r="B25" t="s">
        <v>64</v>
      </c>
      <c r="D25">
        <v>507576.11</v>
      </c>
      <c r="E25">
        <v>11785</v>
      </c>
      <c r="F25">
        <v>29812</v>
      </c>
      <c r="G25" s="11">
        <v>0.116429625654099</v>
      </c>
      <c r="H25" s="12">
        <v>146.23339383463</v>
      </c>
      <c r="I25">
        <v>3471</v>
      </c>
      <c r="L25" s="5">
        <v>589851591771</v>
      </c>
      <c r="M25" t="s">
        <v>64</v>
      </c>
      <c r="O25">
        <v>28256.16</v>
      </c>
      <c r="P25">
        <v>687</v>
      </c>
      <c r="Q25">
        <v>5823</v>
      </c>
      <c r="R25" s="11"/>
      <c r="S25" s="12"/>
      <c r="T25">
        <v>483</v>
      </c>
    </row>
    <row r="26" spans="1:20">
      <c r="A26" s="5">
        <v>573035985548</v>
      </c>
      <c r="B26" t="s">
        <v>77</v>
      </c>
      <c r="D26">
        <v>136410.15</v>
      </c>
      <c r="E26">
        <v>3631</v>
      </c>
      <c r="F26">
        <v>15311</v>
      </c>
      <c r="G26" s="11">
        <v>0.146234733198354</v>
      </c>
      <c r="H26" s="12">
        <v>60.924586869138</v>
      </c>
      <c r="I26">
        <v>2239</v>
      </c>
      <c r="L26" s="5">
        <v>573035985548</v>
      </c>
      <c r="M26" t="s">
        <v>77</v>
      </c>
      <c r="O26">
        <v>30235.12</v>
      </c>
      <c r="P26">
        <v>732</v>
      </c>
      <c r="Q26">
        <v>8062</v>
      </c>
      <c r="R26" s="11"/>
      <c r="S26" s="12"/>
      <c r="T26">
        <v>471</v>
      </c>
    </row>
    <row r="27" spans="1:20">
      <c r="A27" s="5">
        <v>539325022308</v>
      </c>
      <c r="B27" t="s">
        <v>46</v>
      </c>
      <c r="D27">
        <v>350187.23</v>
      </c>
      <c r="E27">
        <v>5496</v>
      </c>
      <c r="F27">
        <v>23554</v>
      </c>
      <c r="G27" s="11">
        <v>0.142905663581557</v>
      </c>
      <c r="H27" s="12">
        <v>104.036610219846</v>
      </c>
      <c r="I27">
        <v>3366</v>
      </c>
      <c r="L27" s="5">
        <v>539325022308</v>
      </c>
      <c r="M27" t="s">
        <v>46</v>
      </c>
      <c r="O27">
        <v>110553.64</v>
      </c>
      <c r="P27">
        <v>1672</v>
      </c>
      <c r="Q27">
        <v>12752</v>
      </c>
      <c r="R27" s="11"/>
      <c r="S27" s="12"/>
      <c r="T27">
        <v>1019</v>
      </c>
    </row>
    <row r="28" spans="1:20">
      <c r="A28" s="5">
        <v>562674596108</v>
      </c>
      <c r="B28" t="s">
        <v>17</v>
      </c>
      <c r="D28">
        <v>73530.9</v>
      </c>
      <c r="E28">
        <v>2660</v>
      </c>
      <c r="F28">
        <v>4001</v>
      </c>
      <c r="G28" s="11">
        <v>0.236690827293177</v>
      </c>
      <c r="H28" s="12">
        <v>77.6461457233368</v>
      </c>
      <c r="I28">
        <v>947</v>
      </c>
      <c r="L28" s="5">
        <v>562674596108</v>
      </c>
      <c r="M28" t="s">
        <v>17</v>
      </c>
      <c r="O28">
        <v>40334.29</v>
      </c>
      <c r="P28">
        <v>1118</v>
      </c>
      <c r="Q28">
        <v>6494</v>
      </c>
      <c r="R28" s="11"/>
      <c r="S28" s="12"/>
      <c r="T28">
        <v>662</v>
      </c>
    </row>
    <row r="29" spans="1:20">
      <c r="A29" s="5">
        <v>621584076904</v>
      </c>
      <c r="B29" t="s">
        <v>105</v>
      </c>
      <c r="D29">
        <v>56271.2</v>
      </c>
      <c r="E29">
        <v>1181</v>
      </c>
      <c r="F29">
        <v>21864</v>
      </c>
      <c r="G29" s="11">
        <v>0.0308726673984632</v>
      </c>
      <c r="H29" s="12">
        <v>83.3647407407407</v>
      </c>
      <c r="I29">
        <v>675</v>
      </c>
      <c r="L29" s="5">
        <v>621584076904</v>
      </c>
      <c r="M29" t="s">
        <v>105</v>
      </c>
      <c r="O29">
        <v>0</v>
      </c>
      <c r="P29">
        <v>0</v>
      </c>
      <c r="Q29">
        <v>0</v>
      </c>
      <c r="R29" s="11"/>
      <c r="S29" s="12"/>
      <c r="T29">
        <v>0</v>
      </c>
    </row>
    <row r="30" spans="1:20">
      <c r="A30" s="5">
        <v>42759737847</v>
      </c>
      <c r="B30" t="s">
        <v>39</v>
      </c>
      <c r="D30">
        <v>435942.76</v>
      </c>
      <c r="E30">
        <v>7441</v>
      </c>
      <c r="F30">
        <v>16302</v>
      </c>
      <c r="G30" s="11">
        <v>0.189363268310637</v>
      </c>
      <c r="H30" s="12">
        <v>141.218905085844</v>
      </c>
      <c r="I30">
        <v>3087</v>
      </c>
      <c r="L30" s="5">
        <v>42759737847</v>
      </c>
      <c r="M30" t="s">
        <v>39</v>
      </c>
      <c r="O30">
        <v>317257.81</v>
      </c>
      <c r="P30">
        <v>5370</v>
      </c>
      <c r="Q30">
        <v>31411</v>
      </c>
      <c r="R30" s="11"/>
      <c r="S30" s="12"/>
      <c r="T30">
        <v>3278</v>
      </c>
    </row>
    <row r="31" spans="1:20">
      <c r="A31" s="5">
        <v>40611478319</v>
      </c>
      <c r="B31" t="s">
        <v>45</v>
      </c>
      <c r="D31">
        <v>656559.19</v>
      </c>
      <c r="E31">
        <v>9568</v>
      </c>
      <c r="F31">
        <v>40076</v>
      </c>
      <c r="G31" s="11">
        <v>0.101407326080447</v>
      </c>
      <c r="H31" s="12">
        <v>161.554918799213</v>
      </c>
      <c r="I31">
        <v>4064</v>
      </c>
      <c r="L31" s="5">
        <v>40611478319</v>
      </c>
      <c r="M31" t="s">
        <v>45</v>
      </c>
      <c r="O31">
        <v>470330.97</v>
      </c>
      <c r="P31">
        <v>6693</v>
      </c>
      <c r="Q31">
        <v>39846</v>
      </c>
      <c r="R31" s="11"/>
      <c r="S31" s="12"/>
      <c r="T31">
        <v>4159</v>
      </c>
    </row>
    <row r="32" spans="1:20">
      <c r="A32" s="5">
        <v>521804256985</v>
      </c>
      <c r="B32" t="s">
        <v>43</v>
      </c>
      <c r="D32">
        <v>16142.64</v>
      </c>
      <c r="E32">
        <v>331</v>
      </c>
      <c r="F32">
        <v>3965</v>
      </c>
      <c r="G32" s="11">
        <v>0.0466582597730139</v>
      </c>
      <c r="H32" s="12">
        <v>87.2575135135135</v>
      </c>
      <c r="I32">
        <v>185</v>
      </c>
      <c r="L32" s="5">
        <v>521804256985</v>
      </c>
      <c r="M32" t="s">
        <v>43</v>
      </c>
      <c r="O32">
        <v>404971.46</v>
      </c>
      <c r="P32">
        <v>8156</v>
      </c>
      <c r="Q32">
        <v>44719</v>
      </c>
      <c r="R32" s="11"/>
      <c r="S32" s="12"/>
      <c r="T32">
        <v>4676</v>
      </c>
    </row>
    <row r="33" spans="1:20">
      <c r="A33" s="5">
        <v>569909827792</v>
      </c>
      <c r="B33" t="s">
        <v>62</v>
      </c>
      <c r="D33">
        <v>36605.28</v>
      </c>
      <c r="E33">
        <v>1251</v>
      </c>
      <c r="F33">
        <v>3300</v>
      </c>
      <c r="G33" s="11">
        <v>0.136969696969697</v>
      </c>
      <c r="H33" s="12">
        <v>80.9851327433628</v>
      </c>
      <c r="I33">
        <v>452</v>
      </c>
      <c r="L33" s="5">
        <v>569909827792</v>
      </c>
      <c r="M33" t="s">
        <v>62</v>
      </c>
      <c r="O33">
        <v>62466.29</v>
      </c>
      <c r="P33">
        <v>1259</v>
      </c>
      <c r="Q33">
        <v>10182</v>
      </c>
      <c r="R33" s="11"/>
      <c r="S33" s="12"/>
      <c r="T33">
        <v>752</v>
      </c>
    </row>
    <row r="34" spans="1:20">
      <c r="A34" s="5">
        <v>563834177641</v>
      </c>
      <c r="B34" t="s">
        <v>56</v>
      </c>
      <c r="D34">
        <v>95284.4</v>
      </c>
      <c r="E34">
        <v>678</v>
      </c>
      <c r="F34">
        <v>3436</v>
      </c>
      <c r="G34" s="11">
        <v>0.136786961583236</v>
      </c>
      <c r="H34" s="12">
        <v>202.732765957447</v>
      </c>
      <c r="I34">
        <v>470</v>
      </c>
      <c r="L34" s="5">
        <v>563834177641</v>
      </c>
      <c r="M34" t="s">
        <v>56</v>
      </c>
      <c r="O34">
        <v>109257.78</v>
      </c>
      <c r="P34">
        <v>748</v>
      </c>
      <c r="Q34">
        <v>5917</v>
      </c>
      <c r="R34" s="11"/>
      <c r="S34" s="12"/>
      <c r="T34">
        <v>586</v>
      </c>
    </row>
    <row r="35" spans="1:20">
      <c r="A35" s="5">
        <v>564135111481</v>
      </c>
      <c r="B35" t="s">
        <v>58</v>
      </c>
      <c r="D35">
        <v>46093.83</v>
      </c>
      <c r="E35">
        <v>410</v>
      </c>
      <c r="F35">
        <v>859</v>
      </c>
      <c r="G35" s="11">
        <v>0.266589057043073</v>
      </c>
      <c r="H35" s="12">
        <v>201.283100436681</v>
      </c>
      <c r="I35">
        <v>229</v>
      </c>
      <c r="L35" s="5">
        <v>564135111481</v>
      </c>
      <c r="M35" t="s">
        <v>58</v>
      </c>
      <c r="O35">
        <v>39391.18</v>
      </c>
      <c r="P35">
        <v>352</v>
      </c>
      <c r="Q35">
        <v>2231</v>
      </c>
      <c r="R35" s="11"/>
      <c r="S35" s="12"/>
      <c r="T35">
        <v>233</v>
      </c>
    </row>
    <row r="36" spans="1:20">
      <c r="A36" s="5">
        <v>559686121121</v>
      </c>
      <c r="B36" t="s">
        <v>76</v>
      </c>
      <c r="D36">
        <v>39472.42</v>
      </c>
      <c r="E36">
        <v>350</v>
      </c>
      <c r="F36">
        <v>1385</v>
      </c>
      <c r="G36" s="11">
        <v>0.150902527075812</v>
      </c>
      <c r="H36" s="12">
        <v>188.863253588517</v>
      </c>
      <c r="I36">
        <v>209</v>
      </c>
      <c r="L36" s="5">
        <v>559686121121</v>
      </c>
      <c r="M36" t="s">
        <v>76</v>
      </c>
      <c r="O36">
        <v>28651.21</v>
      </c>
      <c r="P36">
        <v>257</v>
      </c>
      <c r="Q36">
        <v>2073</v>
      </c>
      <c r="R36" s="11"/>
      <c r="S36" s="12"/>
      <c r="T36">
        <v>180</v>
      </c>
    </row>
    <row r="37" spans="1:20">
      <c r="A37" s="5">
        <v>593225443577</v>
      </c>
      <c r="B37" t="s">
        <v>48</v>
      </c>
      <c r="D37">
        <v>1987960.46</v>
      </c>
      <c r="E37">
        <v>35732</v>
      </c>
      <c r="F37">
        <v>56144</v>
      </c>
      <c r="G37" s="11">
        <v>0.171736962097464</v>
      </c>
      <c r="H37" s="12">
        <v>206.177189379797</v>
      </c>
      <c r="I37">
        <v>9642</v>
      </c>
      <c r="L37" s="5">
        <v>593225443577</v>
      </c>
      <c r="M37" t="s">
        <v>48</v>
      </c>
      <c r="O37">
        <v>397722.61</v>
      </c>
      <c r="P37">
        <v>7694</v>
      </c>
      <c r="Q37">
        <v>47856</v>
      </c>
      <c r="R37" s="11"/>
      <c r="S37" s="12"/>
      <c r="T37">
        <v>4104</v>
      </c>
    </row>
    <row r="38" spans="1:20">
      <c r="A38" s="5">
        <v>528778018743</v>
      </c>
      <c r="B38" t="s">
        <v>49</v>
      </c>
      <c r="D38">
        <v>181139.56</v>
      </c>
      <c r="E38">
        <v>3926</v>
      </c>
      <c r="F38">
        <v>15008</v>
      </c>
      <c r="G38" s="11">
        <v>0.155317164179104</v>
      </c>
      <c r="H38" s="12">
        <v>77.7089489489489</v>
      </c>
      <c r="I38">
        <v>2331</v>
      </c>
      <c r="L38" s="5">
        <v>528778018743</v>
      </c>
      <c r="M38" t="s">
        <v>49</v>
      </c>
      <c r="O38">
        <v>530994.03</v>
      </c>
      <c r="P38">
        <v>11564</v>
      </c>
      <c r="Q38">
        <v>30497</v>
      </c>
      <c r="R38" s="11"/>
      <c r="S38" s="12"/>
      <c r="T38">
        <v>5120</v>
      </c>
    </row>
    <row r="39" spans="1:20">
      <c r="A39" s="5">
        <v>526145930115</v>
      </c>
      <c r="B39" t="s">
        <v>51</v>
      </c>
      <c r="D39">
        <v>28953.92</v>
      </c>
      <c r="E39">
        <v>460</v>
      </c>
      <c r="F39">
        <v>3905</v>
      </c>
      <c r="G39" s="11">
        <v>0.0742637644046095</v>
      </c>
      <c r="H39" s="12">
        <v>99.8411034482759</v>
      </c>
      <c r="I39">
        <v>290</v>
      </c>
      <c r="L39" s="5">
        <v>526145930115</v>
      </c>
      <c r="M39" t="s">
        <v>51</v>
      </c>
      <c r="O39">
        <v>111193.64</v>
      </c>
      <c r="P39">
        <v>1778</v>
      </c>
      <c r="Q39">
        <v>12425</v>
      </c>
      <c r="R39" s="11"/>
      <c r="S39" s="12"/>
      <c r="T39">
        <v>1240</v>
      </c>
    </row>
    <row r="40" spans="1:20">
      <c r="A40" s="5">
        <v>535688693680</v>
      </c>
      <c r="B40" t="s">
        <v>52</v>
      </c>
      <c r="D40">
        <v>182556.57</v>
      </c>
      <c r="E40">
        <v>2603</v>
      </c>
      <c r="F40">
        <v>10798</v>
      </c>
      <c r="G40" s="11">
        <v>0.116966104834229</v>
      </c>
      <c r="H40" s="12">
        <v>144.542019002375</v>
      </c>
      <c r="I40">
        <v>1263</v>
      </c>
      <c r="L40" s="5">
        <v>535688693680</v>
      </c>
      <c r="M40" t="s">
        <v>52</v>
      </c>
      <c r="O40">
        <v>181553.98</v>
      </c>
      <c r="P40">
        <v>2880</v>
      </c>
      <c r="Q40">
        <v>14650</v>
      </c>
      <c r="R40" s="11"/>
      <c r="S40" s="12"/>
      <c r="T40">
        <v>1828</v>
      </c>
    </row>
    <row r="41" spans="1:20">
      <c r="A41" s="5">
        <v>563835009431</v>
      </c>
      <c r="B41" t="s">
        <v>53</v>
      </c>
      <c r="D41">
        <v>61878.03</v>
      </c>
      <c r="E41">
        <v>1006</v>
      </c>
      <c r="F41">
        <v>3317</v>
      </c>
      <c r="G41" s="11">
        <v>0.251432016882725</v>
      </c>
      <c r="H41" s="12">
        <v>74.1942805755396</v>
      </c>
      <c r="I41">
        <v>834</v>
      </c>
      <c r="L41" s="5">
        <v>563835009431</v>
      </c>
      <c r="M41" t="s">
        <v>53</v>
      </c>
      <c r="O41">
        <v>44657.61</v>
      </c>
      <c r="P41">
        <v>616</v>
      </c>
      <c r="Q41">
        <v>5100</v>
      </c>
      <c r="R41" s="11"/>
      <c r="S41" s="12"/>
      <c r="T41">
        <v>433</v>
      </c>
    </row>
    <row r="42" spans="1:20">
      <c r="A42" s="5">
        <v>592049049728</v>
      </c>
      <c r="B42" t="s">
        <v>54</v>
      </c>
      <c r="D42">
        <v>182084.88</v>
      </c>
      <c r="E42">
        <v>3788</v>
      </c>
      <c r="F42">
        <v>16849</v>
      </c>
      <c r="G42" s="11">
        <v>0.154905335628227</v>
      </c>
      <c r="H42" s="12">
        <v>69.7643218390805</v>
      </c>
      <c r="I42">
        <v>2610</v>
      </c>
      <c r="L42" s="5">
        <v>592049049728</v>
      </c>
      <c r="M42" t="s">
        <v>54</v>
      </c>
      <c r="O42">
        <v>67406.08</v>
      </c>
      <c r="P42">
        <v>1437</v>
      </c>
      <c r="Q42">
        <v>9504</v>
      </c>
      <c r="R42" s="11"/>
      <c r="S42" s="12"/>
      <c r="T42">
        <v>1046</v>
      </c>
    </row>
    <row r="43" spans="1:20">
      <c r="A43" s="5">
        <v>527990951359</v>
      </c>
      <c r="B43" t="s">
        <v>55</v>
      </c>
      <c r="D43">
        <v>41299.36</v>
      </c>
      <c r="E43">
        <v>824</v>
      </c>
      <c r="F43">
        <v>1517</v>
      </c>
      <c r="G43" s="11">
        <v>0.207646671061305</v>
      </c>
      <c r="H43" s="12">
        <v>131.109079365079</v>
      </c>
      <c r="I43">
        <v>315</v>
      </c>
      <c r="L43" s="5">
        <v>527990951359</v>
      </c>
      <c r="M43" t="s">
        <v>55</v>
      </c>
      <c r="O43">
        <v>81837.73</v>
      </c>
      <c r="P43">
        <v>1460</v>
      </c>
      <c r="Q43">
        <v>4447</v>
      </c>
      <c r="R43" s="11"/>
      <c r="S43" s="12"/>
      <c r="T43">
        <v>1090</v>
      </c>
    </row>
    <row r="44" spans="1:20">
      <c r="A44" s="5">
        <v>611461391391</v>
      </c>
      <c r="B44" t="s">
        <v>545</v>
      </c>
      <c r="D44">
        <v>5340.63</v>
      </c>
      <c r="E44">
        <v>218</v>
      </c>
      <c r="F44">
        <v>1167</v>
      </c>
      <c r="G44" s="11">
        <v>0.0882604970008569</v>
      </c>
      <c r="H44" s="12">
        <v>51.8507766990291</v>
      </c>
      <c r="I44">
        <v>103</v>
      </c>
      <c r="L44" s="5">
        <v>611461391391</v>
      </c>
      <c r="M44" t="s">
        <v>545</v>
      </c>
      <c r="O44">
        <v>11191.64</v>
      </c>
      <c r="P44">
        <v>325</v>
      </c>
      <c r="Q44">
        <v>1236</v>
      </c>
      <c r="R44" s="11"/>
      <c r="S44" s="12"/>
      <c r="T44">
        <v>176</v>
      </c>
    </row>
    <row r="45" spans="1:20">
      <c r="A45" s="5">
        <v>538927350752</v>
      </c>
      <c r="B45" t="s">
        <v>72</v>
      </c>
      <c r="D45">
        <v>11432.18</v>
      </c>
      <c r="E45">
        <v>259</v>
      </c>
      <c r="F45">
        <v>4303</v>
      </c>
      <c r="G45" s="11">
        <v>0.0443876365326516</v>
      </c>
      <c r="H45" s="12">
        <v>59.8543455497382</v>
      </c>
      <c r="I45">
        <v>191</v>
      </c>
      <c r="L45" s="5">
        <v>538927350752</v>
      </c>
      <c r="M45" t="s">
        <v>72</v>
      </c>
      <c r="O45">
        <v>26255.95</v>
      </c>
      <c r="P45">
        <v>594</v>
      </c>
      <c r="Q45">
        <v>4791</v>
      </c>
      <c r="R45" s="11"/>
      <c r="S45" s="12"/>
      <c r="T45">
        <v>419</v>
      </c>
    </row>
    <row r="46" spans="1:20">
      <c r="A46" s="5">
        <v>524754970729</v>
      </c>
      <c r="B46" t="s">
        <v>74</v>
      </c>
      <c r="D46">
        <v>13857.01</v>
      </c>
      <c r="E46">
        <v>423</v>
      </c>
      <c r="F46">
        <v>2986</v>
      </c>
      <c r="G46" s="11">
        <v>0.0790354989953115</v>
      </c>
      <c r="H46" s="12">
        <v>58.7161440677966</v>
      </c>
      <c r="I46">
        <v>236</v>
      </c>
      <c r="L46" s="5">
        <v>524754970729</v>
      </c>
      <c r="M46" t="s">
        <v>74</v>
      </c>
      <c r="O46">
        <v>49428.77</v>
      </c>
      <c r="P46">
        <v>1403</v>
      </c>
      <c r="Q46">
        <v>8375</v>
      </c>
      <c r="R46" s="11"/>
      <c r="S46" s="12"/>
      <c r="T46">
        <v>820</v>
      </c>
    </row>
    <row r="47" spans="1:20">
      <c r="A47" s="5">
        <v>635219036333</v>
      </c>
      <c r="B47" t="s">
        <v>600</v>
      </c>
      <c r="D47">
        <v>18100.16</v>
      </c>
      <c r="E47">
        <v>364</v>
      </c>
      <c r="F47">
        <v>1385</v>
      </c>
      <c r="G47" s="11">
        <v>0.154512635379061</v>
      </c>
      <c r="H47" s="12">
        <v>84.5801869158879</v>
      </c>
      <c r="I47">
        <v>214</v>
      </c>
      <c r="L47" s="5">
        <v>635219036333</v>
      </c>
      <c r="M47" t="s">
        <v>600</v>
      </c>
      <c r="O47">
        <v>0</v>
      </c>
      <c r="P47">
        <v>0</v>
      </c>
      <c r="Q47">
        <v>0</v>
      </c>
      <c r="R47" s="11"/>
      <c r="S47" s="12"/>
      <c r="T47">
        <v>0</v>
      </c>
    </row>
    <row r="48" spans="1:20">
      <c r="A48" s="5">
        <v>525048016525</v>
      </c>
      <c r="B48" t="s">
        <v>340</v>
      </c>
      <c r="D48">
        <v>78430.57</v>
      </c>
      <c r="E48">
        <v>4134</v>
      </c>
      <c r="F48">
        <v>14589</v>
      </c>
      <c r="G48" s="11">
        <v>0.134347796284872</v>
      </c>
      <c r="H48" s="12">
        <v>40.0155969387755</v>
      </c>
      <c r="I48">
        <v>1960</v>
      </c>
      <c r="L48" s="5">
        <v>525048016525</v>
      </c>
      <c r="M48" t="s">
        <v>340</v>
      </c>
      <c r="O48">
        <v>105224.49</v>
      </c>
      <c r="P48">
        <v>5020</v>
      </c>
      <c r="Q48">
        <v>18995</v>
      </c>
      <c r="R48" s="11"/>
      <c r="S48" s="12"/>
      <c r="T48">
        <v>2146</v>
      </c>
    </row>
    <row r="49" spans="1:20">
      <c r="A49" s="5">
        <v>574624025153</v>
      </c>
      <c r="B49" t="s">
        <v>407</v>
      </c>
      <c r="D49">
        <v>112937.79</v>
      </c>
      <c r="E49">
        <v>2887</v>
      </c>
      <c r="F49">
        <v>18680</v>
      </c>
      <c r="G49" s="11">
        <v>0.127355460385439</v>
      </c>
      <c r="H49" s="12">
        <v>47.4727994955864</v>
      </c>
      <c r="I49">
        <v>2379</v>
      </c>
      <c r="L49" s="5">
        <v>574624025153</v>
      </c>
      <c r="M49" t="s">
        <v>407</v>
      </c>
      <c r="O49">
        <v>50903.13</v>
      </c>
      <c r="P49">
        <v>1283</v>
      </c>
      <c r="Q49">
        <v>15439</v>
      </c>
      <c r="R49" s="11"/>
      <c r="S49" s="12"/>
      <c r="T49">
        <v>1143</v>
      </c>
    </row>
    <row r="50" spans="1:20">
      <c r="A50" s="5">
        <v>596986065929</v>
      </c>
      <c r="B50" t="s">
        <v>19</v>
      </c>
      <c r="D50">
        <v>24983.22</v>
      </c>
      <c r="E50">
        <v>772</v>
      </c>
      <c r="F50">
        <v>4773</v>
      </c>
      <c r="G50" s="11">
        <v>0.104546406871988</v>
      </c>
      <c r="H50" s="12">
        <v>50.0665731462926</v>
      </c>
      <c r="I50">
        <v>499</v>
      </c>
      <c r="L50" s="5">
        <v>596986065929</v>
      </c>
      <c r="M50" t="s">
        <v>19</v>
      </c>
      <c r="O50">
        <v>4235.95</v>
      </c>
      <c r="P50">
        <v>121</v>
      </c>
      <c r="Q50">
        <v>1240</v>
      </c>
      <c r="R50" s="11"/>
      <c r="S50" s="12"/>
      <c r="T50">
        <v>24</v>
      </c>
    </row>
    <row r="51" spans="1:20">
      <c r="A51" s="5">
        <v>634615261933</v>
      </c>
      <c r="B51" t="s">
        <v>599</v>
      </c>
      <c r="D51">
        <v>144396.61</v>
      </c>
      <c r="E51">
        <v>1808</v>
      </c>
      <c r="F51">
        <v>17301</v>
      </c>
      <c r="G51" s="11">
        <v>0.0890121958268308</v>
      </c>
      <c r="H51" s="12">
        <v>93.7640324675325</v>
      </c>
      <c r="I51">
        <v>1540</v>
      </c>
      <c r="L51" s="5">
        <v>634615261933</v>
      </c>
      <c r="M51" t="s">
        <v>599</v>
      </c>
      <c r="O51">
        <v>0</v>
      </c>
      <c r="P51">
        <v>0</v>
      </c>
      <c r="Q51">
        <v>0</v>
      </c>
      <c r="R51" s="11"/>
      <c r="S51" s="12"/>
      <c r="T51">
        <v>0</v>
      </c>
    </row>
    <row r="52" spans="1:20">
      <c r="A52" s="5">
        <v>592889713507</v>
      </c>
      <c r="B52" t="s">
        <v>70</v>
      </c>
      <c r="D52">
        <v>10634</v>
      </c>
      <c r="E52">
        <v>302</v>
      </c>
      <c r="F52">
        <v>1223</v>
      </c>
      <c r="G52" s="11">
        <v>0.14636140637776</v>
      </c>
      <c r="H52" s="12">
        <v>59.4078212290503</v>
      </c>
      <c r="I52">
        <v>179</v>
      </c>
      <c r="L52" s="5">
        <v>592889713507</v>
      </c>
      <c r="M52" t="s">
        <v>70</v>
      </c>
      <c r="O52">
        <v>28779.87</v>
      </c>
      <c r="P52">
        <v>669</v>
      </c>
      <c r="Q52">
        <v>8489</v>
      </c>
      <c r="R52" s="11"/>
      <c r="S52" s="12"/>
      <c r="T52">
        <v>502</v>
      </c>
    </row>
    <row r="53" spans="1:20">
      <c r="A53" s="5">
        <v>577184412748</v>
      </c>
      <c r="B53" t="s">
        <v>11</v>
      </c>
      <c r="D53">
        <v>226243.6</v>
      </c>
      <c r="E53">
        <v>7025</v>
      </c>
      <c r="F53">
        <v>31236</v>
      </c>
      <c r="G53" s="11">
        <v>0.138942246126265</v>
      </c>
      <c r="H53" s="12">
        <v>52.1298617511521</v>
      </c>
      <c r="I53">
        <v>4340</v>
      </c>
      <c r="L53" s="5">
        <v>577184412748</v>
      </c>
      <c r="M53" t="s">
        <v>11</v>
      </c>
      <c r="O53">
        <v>141400.46</v>
      </c>
      <c r="P53">
        <v>3738</v>
      </c>
      <c r="Q53">
        <v>37508</v>
      </c>
      <c r="R53" s="11"/>
      <c r="S53" s="12"/>
      <c r="T53">
        <v>2360</v>
      </c>
    </row>
    <row r="54" spans="1:20">
      <c r="A54" s="5">
        <v>574520036128</v>
      </c>
      <c r="B54" t="s">
        <v>91</v>
      </c>
      <c r="D54">
        <v>208700.34</v>
      </c>
      <c r="E54">
        <v>5773</v>
      </c>
      <c r="F54">
        <v>17430</v>
      </c>
      <c r="G54" s="11">
        <v>0.192082616179002</v>
      </c>
      <c r="H54" s="12">
        <v>62.3358243727599</v>
      </c>
      <c r="I54">
        <v>3348</v>
      </c>
      <c r="L54" s="5">
        <v>574520036128</v>
      </c>
      <c r="M54" t="s">
        <v>91</v>
      </c>
      <c r="O54">
        <v>203645.6</v>
      </c>
      <c r="P54">
        <v>5366</v>
      </c>
      <c r="Q54">
        <v>24839</v>
      </c>
      <c r="R54" s="11"/>
      <c r="S54" s="12"/>
      <c r="T54">
        <v>3075</v>
      </c>
    </row>
    <row r="55" spans="1:20">
      <c r="A55" s="5">
        <v>528047181291</v>
      </c>
      <c r="B55" t="s">
        <v>82</v>
      </c>
      <c r="D55">
        <v>7138.74</v>
      </c>
      <c r="E55">
        <v>182</v>
      </c>
      <c r="F55">
        <v>822</v>
      </c>
      <c r="G55" s="11">
        <v>0.105839416058394</v>
      </c>
      <c r="H55" s="12">
        <v>82.0544827586207</v>
      </c>
      <c r="I55">
        <v>87</v>
      </c>
      <c r="L55" s="5">
        <v>528047181291</v>
      </c>
      <c r="M55" t="s">
        <v>82</v>
      </c>
      <c r="O55">
        <v>6869.49</v>
      </c>
      <c r="P55">
        <v>160</v>
      </c>
      <c r="Q55">
        <v>1901</v>
      </c>
      <c r="R55" s="11"/>
      <c r="S55" s="12"/>
      <c r="T55">
        <v>147</v>
      </c>
    </row>
    <row r="56" spans="1:20">
      <c r="A56" s="5">
        <v>636099038566</v>
      </c>
      <c r="B56" t="s">
        <v>620</v>
      </c>
      <c r="D56">
        <v>21821.29</v>
      </c>
      <c r="E56">
        <v>531</v>
      </c>
      <c r="F56">
        <v>1832</v>
      </c>
      <c r="G56" s="11">
        <v>0.130458515283843</v>
      </c>
      <c r="H56" s="12">
        <v>91.3024686192469</v>
      </c>
      <c r="I56">
        <v>239</v>
      </c>
      <c r="L56" s="5">
        <v>636099038566</v>
      </c>
      <c r="M56" t="s">
        <v>620</v>
      </c>
      <c r="O56">
        <v>0</v>
      </c>
      <c r="P56">
        <v>0</v>
      </c>
      <c r="Q56">
        <v>0</v>
      </c>
      <c r="R56" s="11"/>
      <c r="S56" s="12"/>
      <c r="T56">
        <v>0</v>
      </c>
    </row>
    <row r="57" spans="1:20">
      <c r="A57" s="5">
        <v>601890751194</v>
      </c>
      <c r="B57" t="s">
        <v>67</v>
      </c>
      <c r="D57">
        <v>3806.89</v>
      </c>
      <c r="E57">
        <v>113</v>
      </c>
      <c r="F57">
        <v>1132</v>
      </c>
      <c r="G57" s="11">
        <v>0.0530035335689046</v>
      </c>
      <c r="H57" s="12">
        <v>63.4481666666667</v>
      </c>
      <c r="I57">
        <v>60</v>
      </c>
      <c r="L57" s="5">
        <v>601890751194</v>
      </c>
      <c r="M57" t="s">
        <v>67</v>
      </c>
      <c r="O57">
        <v>0</v>
      </c>
      <c r="P57">
        <v>0</v>
      </c>
      <c r="Q57">
        <v>0</v>
      </c>
      <c r="R57" s="11"/>
      <c r="S57" s="12"/>
      <c r="T57">
        <v>0</v>
      </c>
    </row>
    <row r="58" spans="1:20">
      <c r="A58" s="5">
        <v>604021319220</v>
      </c>
      <c r="B58" t="s">
        <v>13</v>
      </c>
      <c r="D58">
        <v>11485.95</v>
      </c>
      <c r="E58">
        <v>200</v>
      </c>
      <c r="F58">
        <v>1520</v>
      </c>
      <c r="G58" s="11">
        <v>0.0861842105263158</v>
      </c>
      <c r="H58" s="12">
        <v>87.6790076335878</v>
      </c>
      <c r="I58">
        <v>131</v>
      </c>
      <c r="L58" s="5">
        <v>604021319220</v>
      </c>
      <c r="M58" t="s">
        <v>13</v>
      </c>
      <c r="O58">
        <v>9226.4</v>
      </c>
      <c r="P58">
        <v>132</v>
      </c>
      <c r="Q58">
        <v>2013</v>
      </c>
      <c r="R58" s="11"/>
      <c r="S58" s="12"/>
      <c r="T58">
        <v>118</v>
      </c>
    </row>
    <row r="59" spans="1:20">
      <c r="A59" s="5">
        <v>541918489832</v>
      </c>
      <c r="B59" t="s">
        <v>102</v>
      </c>
      <c r="D59">
        <v>48885.96</v>
      </c>
      <c r="E59">
        <v>1468</v>
      </c>
      <c r="F59">
        <v>3720</v>
      </c>
      <c r="G59" s="11">
        <v>0.239247311827957</v>
      </c>
      <c r="H59" s="12">
        <v>54.9280449438202</v>
      </c>
      <c r="I59">
        <v>890</v>
      </c>
      <c r="L59" s="5">
        <v>541918489832</v>
      </c>
      <c r="M59" t="s">
        <v>102</v>
      </c>
      <c r="O59">
        <v>105881.18</v>
      </c>
      <c r="P59">
        <v>2798</v>
      </c>
      <c r="Q59">
        <v>14023</v>
      </c>
      <c r="R59" s="11"/>
      <c r="S59" s="12"/>
      <c r="T59">
        <v>2372</v>
      </c>
    </row>
    <row r="60" spans="1:20">
      <c r="A60" s="5">
        <v>528033190141</v>
      </c>
      <c r="B60" t="s">
        <v>84</v>
      </c>
      <c r="D60">
        <v>66822.07</v>
      </c>
      <c r="E60">
        <v>1585</v>
      </c>
      <c r="F60">
        <v>4116</v>
      </c>
      <c r="G60" s="11">
        <v>0.249271137026239</v>
      </c>
      <c r="H60" s="12">
        <v>65.1287231968811</v>
      </c>
      <c r="I60">
        <v>1026</v>
      </c>
      <c r="L60" s="5">
        <v>528033190141</v>
      </c>
      <c r="M60" t="s">
        <v>84</v>
      </c>
      <c r="O60">
        <v>2631.81</v>
      </c>
      <c r="P60">
        <v>59</v>
      </c>
      <c r="Q60">
        <v>286</v>
      </c>
      <c r="R60" s="11"/>
      <c r="S60" s="12"/>
      <c r="T60">
        <v>27</v>
      </c>
    </row>
    <row r="61" spans="1:20">
      <c r="A61" s="5">
        <v>633838506663</v>
      </c>
      <c r="B61" t="s">
        <v>598</v>
      </c>
      <c r="D61">
        <v>4927.93</v>
      </c>
      <c r="E61">
        <v>121</v>
      </c>
      <c r="F61">
        <v>867</v>
      </c>
      <c r="G61" s="11">
        <v>0.0784313725490196</v>
      </c>
      <c r="H61" s="12">
        <v>72.4695588235294</v>
      </c>
      <c r="I61">
        <v>68</v>
      </c>
      <c r="L61" s="5">
        <v>633838506663</v>
      </c>
      <c r="M61" t="s">
        <v>598</v>
      </c>
      <c r="O61">
        <v>0</v>
      </c>
      <c r="P61">
        <v>0</v>
      </c>
      <c r="Q61">
        <v>0</v>
      </c>
      <c r="R61" s="11"/>
      <c r="S61" s="12"/>
      <c r="T61">
        <v>0</v>
      </c>
    </row>
    <row r="62" spans="1:20">
      <c r="A62" s="5">
        <v>538354076404</v>
      </c>
      <c r="B62" t="s">
        <v>90</v>
      </c>
      <c r="D62">
        <v>51410.74</v>
      </c>
      <c r="E62">
        <v>602</v>
      </c>
      <c r="F62">
        <v>6134</v>
      </c>
      <c r="G62" s="11">
        <v>0.086240626018911</v>
      </c>
      <c r="H62" s="12">
        <v>97.184763705104</v>
      </c>
      <c r="I62">
        <v>529</v>
      </c>
      <c r="L62" s="5">
        <v>538354076404</v>
      </c>
      <c r="M62" t="s">
        <v>90</v>
      </c>
      <c r="O62">
        <v>168064.06</v>
      </c>
      <c r="P62">
        <v>1963</v>
      </c>
      <c r="Q62">
        <v>20767</v>
      </c>
      <c r="R62" s="11"/>
      <c r="S62" s="12"/>
      <c r="T62">
        <v>1565</v>
      </c>
    </row>
    <row r="63" spans="1:20">
      <c r="A63" s="5">
        <v>583643847514</v>
      </c>
      <c r="B63" t="s">
        <v>92</v>
      </c>
      <c r="D63">
        <v>59328.5</v>
      </c>
      <c r="E63">
        <v>1388</v>
      </c>
      <c r="F63">
        <v>3331</v>
      </c>
      <c r="G63" s="11">
        <v>0.207145001501051</v>
      </c>
      <c r="H63" s="12">
        <v>85.9833333333333</v>
      </c>
      <c r="I63">
        <v>690</v>
      </c>
      <c r="L63" s="5">
        <v>583643847514</v>
      </c>
      <c r="M63" t="s">
        <v>92</v>
      </c>
      <c r="O63">
        <v>294777.05</v>
      </c>
      <c r="P63">
        <v>6868</v>
      </c>
      <c r="Q63">
        <v>17749</v>
      </c>
      <c r="R63" s="11"/>
      <c r="S63" s="12"/>
      <c r="T63">
        <v>2723</v>
      </c>
    </row>
    <row r="64" spans="1:20">
      <c r="A64" s="5">
        <v>527990475963</v>
      </c>
      <c r="B64" t="s">
        <v>95</v>
      </c>
      <c r="D64">
        <v>82032.28</v>
      </c>
      <c r="E64">
        <v>1633</v>
      </c>
      <c r="F64">
        <v>4247</v>
      </c>
      <c r="G64" s="11">
        <v>0.250294325406169</v>
      </c>
      <c r="H64" s="12">
        <v>77.1705362182502</v>
      </c>
      <c r="I64">
        <v>1063</v>
      </c>
      <c r="L64" s="5">
        <v>527990475963</v>
      </c>
      <c r="M64" t="s">
        <v>95</v>
      </c>
      <c r="O64">
        <v>98757.74</v>
      </c>
      <c r="P64">
        <v>1777</v>
      </c>
      <c r="Q64">
        <v>10118</v>
      </c>
      <c r="R64" s="11"/>
      <c r="S64" s="12"/>
      <c r="T64">
        <v>1408</v>
      </c>
    </row>
    <row r="65" spans="1:20">
      <c r="A65" s="5">
        <v>528033010612</v>
      </c>
      <c r="B65" t="s">
        <v>98</v>
      </c>
      <c r="D65">
        <v>169132.1</v>
      </c>
      <c r="E65">
        <v>2061</v>
      </c>
      <c r="F65">
        <v>6111</v>
      </c>
      <c r="G65" s="11">
        <v>0.259041073474063</v>
      </c>
      <c r="H65" s="12">
        <v>106.842766898294</v>
      </c>
      <c r="I65">
        <v>1583</v>
      </c>
      <c r="L65" s="5">
        <v>528033010612</v>
      </c>
      <c r="M65" t="s">
        <v>98</v>
      </c>
      <c r="O65">
        <v>93281.91</v>
      </c>
      <c r="P65">
        <v>1117</v>
      </c>
      <c r="Q65">
        <v>5893</v>
      </c>
      <c r="R65" s="11"/>
      <c r="S65" s="12"/>
      <c r="T65">
        <v>863</v>
      </c>
    </row>
    <row r="66" spans="1:20">
      <c r="A66" s="5">
        <v>599202597486</v>
      </c>
      <c r="B66" t="s">
        <v>453</v>
      </c>
      <c r="D66">
        <v>19996.74</v>
      </c>
      <c r="E66">
        <v>345</v>
      </c>
      <c r="F66">
        <v>2643</v>
      </c>
      <c r="G66" s="11">
        <v>0.0805902383654938</v>
      </c>
      <c r="H66" s="12">
        <v>93.8814084507042</v>
      </c>
      <c r="I66">
        <v>213</v>
      </c>
      <c r="L66" s="5">
        <v>599202597486</v>
      </c>
      <c r="M66" t="s">
        <v>453</v>
      </c>
      <c r="O66">
        <v>0</v>
      </c>
      <c r="P66">
        <v>0</v>
      </c>
      <c r="Q66">
        <v>0</v>
      </c>
      <c r="R66" s="11"/>
      <c r="S66" s="12"/>
      <c r="T66">
        <v>0</v>
      </c>
    </row>
    <row r="67" spans="1:20">
      <c r="A67" s="5">
        <v>527733221669</v>
      </c>
      <c r="B67" t="s">
        <v>377</v>
      </c>
      <c r="D67">
        <v>6045.53</v>
      </c>
      <c r="E67">
        <v>170</v>
      </c>
      <c r="F67">
        <v>971</v>
      </c>
      <c r="G67" s="11">
        <v>0.128733264675592</v>
      </c>
      <c r="H67" s="12">
        <v>48.36424</v>
      </c>
      <c r="I67">
        <v>125</v>
      </c>
      <c r="L67" s="5">
        <v>527733221669</v>
      </c>
      <c r="M67" t="s">
        <v>377</v>
      </c>
      <c r="O67">
        <v>10932.28</v>
      </c>
      <c r="P67">
        <v>301</v>
      </c>
      <c r="Q67">
        <v>1125</v>
      </c>
      <c r="R67" s="11"/>
      <c r="S67" s="12"/>
      <c r="T67">
        <v>135</v>
      </c>
    </row>
    <row r="68" spans="1:20">
      <c r="A68" s="5">
        <v>588476880101</v>
      </c>
      <c r="B68" t="s">
        <v>628</v>
      </c>
      <c r="D68">
        <v>32243.44</v>
      </c>
      <c r="E68">
        <v>410</v>
      </c>
      <c r="F68">
        <v>3063</v>
      </c>
      <c r="G68" s="11">
        <v>0.117858308847535</v>
      </c>
      <c r="H68" s="12">
        <v>89.3170083102493</v>
      </c>
      <c r="I68">
        <v>361</v>
      </c>
      <c r="L68" s="5">
        <v>588476880101</v>
      </c>
      <c r="M68" t="s">
        <v>628</v>
      </c>
      <c r="O68">
        <v>0</v>
      </c>
      <c r="P68">
        <v>0</v>
      </c>
      <c r="Q68">
        <v>0</v>
      </c>
      <c r="R68" s="11"/>
      <c r="S68" s="12"/>
      <c r="T68">
        <v>0</v>
      </c>
    </row>
    <row r="69" spans="1:20">
      <c r="A69" s="5">
        <v>538349196723</v>
      </c>
      <c r="B69" t="s">
        <v>89</v>
      </c>
      <c r="D69">
        <v>95053.11</v>
      </c>
      <c r="E69">
        <v>728</v>
      </c>
      <c r="F69">
        <v>5201</v>
      </c>
      <c r="G69" s="11">
        <v>0.124014612574505</v>
      </c>
      <c r="H69" s="12">
        <v>147.369162790698</v>
      </c>
      <c r="I69">
        <v>645</v>
      </c>
      <c r="L69" s="5">
        <v>538349196723</v>
      </c>
      <c r="M69" t="s">
        <v>89</v>
      </c>
      <c r="O69">
        <v>78327.71</v>
      </c>
      <c r="P69">
        <v>536</v>
      </c>
      <c r="Q69">
        <v>6922</v>
      </c>
      <c r="R69" s="11"/>
      <c r="S69" s="12"/>
      <c r="T69">
        <v>473</v>
      </c>
    </row>
    <row r="70" spans="1:20">
      <c r="A70" s="5">
        <v>538307169296</v>
      </c>
      <c r="B70" t="s">
        <v>93</v>
      </c>
      <c r="D70">
        <v>110956.45</v>
      </c>
      <c r="E70">
        <v>1291</v>
      </c>
      <c r="F70">
        <v>8669</v>
      </c>
      <c r="G70" s="11">
        <v>0.131618410427962</v>
      </c>
      <c r="H70" s="12">
        <v>97.244916739702</v>
      </c>
      <c r="I70">
        <v>1141</v>
      </c>
      <c r="L70" s="5">
        <v>538307169296</v>
      </c>
      <c r="M70" t="s">
        <v>93</v>
      </c>
      <c r="O70">
        <v>44060.28</v>
      </c>
      <c r="P70">
        <v>456</v>
      </c>
      <c r="Q70">
        <v>4587</v>
      </c>
      <c r="R70" s="11"/>
      <c r="S70" s="12"/>
      <c r="T70">
        <v>395</v>
      </c>
    </row>
    <row r="71" spans="1:20">
      <c r="A71" s="5">
        <v>538312709167</v>
      </c>
      <c r="B71" t="s">
        <v>88</v>
      </c>
      <c r="D71">
        <v>124539.22</v>
      </c>
      <c r="E71">
        <v>1099</v>
      </c>
      <c r="F71">
        <v>6966</v>
      </c>
      <c r="G71" s="11">
        <v>0.143267298306058</v>
      </c>
      <c r="H71" s="12">
        <v>124.78879759519</v>
      </c>
      <c r="I71">
        <v>998</v>
      </c>
      <c r="L71" s="5">
        <v>538312709167</v>
      </c>
      <c r="M71" t="s">
        <v>88</v>
      </c>
      <c r="O71">
        <v>161102.48</v>
      </c>
      <c r="P71">
        <v>1281</v>
      </c>
      <c r="Q71">
        <v>15438</v>
      </c>
      <c r="R71" s="11"/>
      <c r="S71" s="12"/>
      <c r="T71">
        <v>1198</v>
      </c>
    </row>
    <row r="72" spans="1:20">
      <c r="A72" s="5">
        <v>586951697361</v>
      </c>
      <c r="B72" t="s">
        <v>396</v>
      </c>
      <c r="D72">
        <v>40241.09</v>
      </c>
      <c r="E72">
        <v>1009</v>
      </c>
      <c r="F72">
        <v>8314</v>
      </c>
      <c r="G72" s="11">
        <v>0.0704835217705076</v>
      </c>
      <c r="H72" s="12">
        <v>68.6708020477816</v>
      </c>
      <c r="I72">
        <v>586</v>
      </c>
      <c r="L72" s="5">
        <v>586951697361</v>
      </c>
      <c r="M72" t="s">
        <v>396</v>
      </c>
      <c r="O72">
        <v>6728.24</v>
      </c>
      <c r="P72">
        <v>113</v>
      </c>
      <c r="Q72">
        <v>3822</v>
      </c>
      <c r="R72" s="11"/>
      <c r="S72" s="12"/>
      <c r="T72">
        <v>89</v>
      </c>
    </row>
    <row r="73" spans="1:20">
      <c r="A73" s="5">
        <v>628767299363</v>
      </c>
      <c r="B73" t="s">
        <v>523</v>
      </c>
      <c r="D73">
        <v>3950.55</v>
      </c>
      <c r="E73">
        <v>91</v>
      </c>
      <c r="F73">
        <v>997</v>
      </c>
      <c r="G73" s="11">
        <v>0.0521564694082247</v>
      </c>
      <c r="H73" s="12">
        <v>75.9721153846154</v>
      </c>
      <c r="I73">
        <v>52</v>
      </c>
      <c r="L73" s="5">
        <v>628767299363</v>
      </c>
      <c r="M73" t="s">
        <v>523</v>
      </c>
      <c r="O73">
        <v>0</v>
      </c>
      <c r="P73">
        <v>0</v>
      </c>
      <c r="Q73">
        <v>0</v>
      </c>
      <c r="R73" s="11"/>
      <c r="S73" s="12"/>
      <c r="T73">
        <v>0</v>
      </c>
    </row>
    <row r="74" spans="1:20">
      <c r="A74" s="5">
        <v>528064232769</v>
      </c>
      <c r="B74" t="s">
        <v>96</v>
      </c>
      <c r="D74">
        <v>17402.84</v>
      </c>
      <c r="E74">
        <v>465</v>
      </c>
      <c r="F74">
        <v>1027</v>
      </c>
      <c r="G74" s="11">
        <v>0.210321324245375</v>
      </c>
      <c r="H74" s="12">
        <v>80.5687037037037</v>
      </c>
      <c r="I74">
        <v>216</v>
      </c>
      <c r="L74" s="5">
        <v>528064232769</v>
      </c>
      <c r="M74" t="s">
        <v>96</v>
      </c>
      <c r="O74">
        <v>28494.8</v>
      </c>
      <c r="P74">
        <v>638</v>
      </c>
      <c r="Q74">
        <v>2220</v>
      </c>
      <c r="R74" s="11"/>
      <c r="S74" s="12"/>
      <c r="T74">
        <v>345</v>
      </c>
    </row>
    <row r="75" spans="1:20">
      <c r="A75" s="5">
        <v>587409020085</v>
      </c>
      <c r="B75" t="s">
        <v>87</v>
      </c>
      <c r="D75">
        <v>186379.67</v>
      </c>
      <c r="E75">
        <v>1914</v>
      </c>
      <c r="F75">
        <v>20129</v>
      </c>
      <c r="G75" s="11">
        <v>0.086740523622634</v>
      </c>
      <c r="H75" s="12">
        <v>106.74666093929</v>
      </c>
      <c r="I75">
        <v>1746</v>
      </c>
      <c r="L75" s="5">
        <v>587409020085</v>
      </c>
      <c r="M75" t="s">
        <v>87</v>
      </c>
      <c r="O75">
        <v>38534.95</v>
      </c>
      <c r="P75">
        <v>353</v>
      </c>
      <c r="Q75">
        <v>9472</v>
      </c>
      <c r="R75" s="11"/>
      <c r="S75" s="12"/>
      <c r="T75">
        <v>248</v>
      </c>
    </row>
    <row r="76" spans="1:20">
      <c r="A76" s="5">
        <v>527119411115</v>
      </c>
      <c r="B76" t="s">
        <v>99</v>
      </c>
      <c r="D76">
        <v>6793.46</v>
      </c>
      <c r="E76">
        <v>170</v>
      </c>
      <c r="F76">
        <v>790</v>
      </c>
      <c r="G76" s="11">
        <v>0.111392405063291</v>
      </c>
      <c r="H76" s="12">
        <v>77.1984090909091</v>
      </c>
      <c r="I76">
        <v>88</v>
      </c>
      <c r="L76" s="5">
        <v>527119411115</v>
      </c>
      <c r="M76" t="s">
        <v>99</v>
      </c>
      <c r="O76">
        <v>6307.07</v>
      </c>
      <c r="P76">
        <v>147</v>
      </c>
      <c r="Q76">
        <v>795</v>
      </c>
      <c r="R76" s="11"/>
      <c r="S76" s="12"/>
      <c r="T76">
        <v>101</v>
      </c>
    </row>
    <row r="77" spans="1:20">
      <c r="A77" s="5">
        <v>527678427514</v>
      </c>
      <c r="B77" t="s">
        <v>81</v>
      </c>
      <c r="D77">
        <v>16569.28</v>
      </c>
      <c r="E77">
        <v>433</v>
      </c>
      <c r="F77">
        <v>1565</v>
      </c>
      <c r="G77" s="11">
        <v>0.177635782747604</v>
      </c>
      <c r="H77" s="12">
        <v>59.601726618705</v>
      </c>
      <c r="I77">
        <v>278</v>
      </c>
      <c r="L77" s="5">
        <v>527678427514</v>
      </c>
      <c r="M77" t="s">
        <v>81</v>
      </c>
      <c r="O77">
        <v>39246.18</v>
      </c>
      <c r="P77">
        <v>997</v>
      </c>
      <c r="Q77">
        <v>6011</v>
      </c>
      <c r="R77" s="11"/>
      <c r="S77" s="12"/>
      <c r="T77">
        <v>696</v>
      </c>
    </row>
    <row r="78" spans="1:20">
      <c r="A78" s="5">
        <v>587405880719</v>
      </c>
      <c r="B78" t="s">
        <v>79</v>
      </c>
      <c r="D78">
        <v>106846.01</v>
      </c>
      <c r="E78">
        <v>1013</v>
      </c>
      <c r="F78">
        <v>11763</v>
      </c>
      <c r="G78" s="11">
        <v>0.0753209215336224</v>
      </c>
      <c r="H78" s="12">
        <v>120.593690744921</v>
      </c>
      <c r="I78">
        <v>886</v>
      </c>
      <c r="L78" s="5">
        <v>587405880719</v>
      </c>
      <c r="M78" t="s">
        <v>79</v>
      </c>
      <c r="O78">
        <v>51085.17</v>
      </c>
      <c r="P78">
        <v>438</v>
      </c>
      <c r="Q78">
        <v>16283</v>
      </c>
      <c r="R78" s="11"/>
      <c r="S78" s="12"/>
      <c r="T78">
        <v>390</v>
      </c>
    </row>
    <row r="79" spans="1:20">
      <c r="A79" s="5">
        <v>538263950177</v>
      </c>
      <c r="B79" t="s">
        <v>104</v>
      </c>
      <c r="D79">
        <v>243395.31</v>
      </c>
      <c r="E79">
        <v>1790</v>
      </c>
      <c r="F79">
        <v>13204</v>
      </c>
      <c r="G79" s="11">
        <v>0.124962132687065</v>
      </c>
      <c r="H79" s="12">
        <v>147.512309090909</v>
      </c>
      <c r="I79">
        <v>1650</v>
      </c>
      <c r="L79" s="5">
        <v>538263950177</v>
      </c>
      <c r="M79" t="s">
        <v>104</v>
      </c>
      <c r="O79">
        <v>413044.69</v>
      </c>
      <c r="P79">
        <v>2866</v>
      </c>
      <c r="Q79">
        <v>34976</v>
      </c>
      <c r="R79" s="11"/>
      <c r="S79" s="12"/>
      <c r="T79">
        <v>2573</v>
      </c>
    </row>
    <row r="80" spans="1:20">
      <c r="A80" s="5">
        <v>624157848041</v>
      </c>
      <c r="B80" t="s">
        <v>22</v>
      </c>
      <c r="D80">
        <v>45888.69</v>
      </c>
      <c r="E80">
        <v>845</v>
      </c>
      <c r="F80">
        <v>11428</v>
      </c>
      <c r="G80" s="11">
        <v>0.0700035001750088</v>
      </c>
      <c r="H80" s="12">
        <v>57.3608625</v>
      </c>
      <c r="I80">
        <v>800</v>
      </c>
      <c r="L80" s="5">
        <v>624157848041</v>
      </c>
      <c r="M80" t="s">
        <v>22</v>
      </c>
      <c r="O80">
        <v>0</v>
      </c>
      <c r="P80">
        <v>0</v>
      </c>
      <c r="Q80">
        <v>0</v>
      </c>
      <c r="R80" s="11"/>
      <c r="S80" s="12"/>
      <c r="T80">
        <v>0</v>
      </c>
    </row>
    <row r="81" spans="1:20">
      <c r="A81" s="5">
        <v>632083172612</v>
      </c>
      <c r="B81" t="s">
        <v>566</v>
      </c>
      <c r="D81">
        <v>526.67</v>
      </c>
      <c r="E81">
        <v>9</v>
      </c>
      <c r="F81">
        <v>66</v>
      </c>
      <c r="G81" s="11">
        <v>0.0606060606060606</v>
      </c>
      <c r="H81" s="12">
        <v>131.6675</v>
      </c>
      <c r="I81">
        <v>4</v>
      </c>
      <c r="L81" s="5">
        <v>632083172612</v>
      </c>
      <c r="M81" t="s">
        <v>566</v>
      </c>
      <c r="O81">
        <v>0</v>
      </c>
      <c r="P81">
        <v>0</v>
      </c>
      <c r="Q81">
        <v>0</v>
      </c>
      <c r="R81" s="11"/>
      <c r="S81" s="12"/>
      <c r="T81">
        <v>0</v>
      </c>
    </row>
    <row r="82" spans="1:20">
      <c r="A82" s="5">
        <v>555332266949</v>
      </c>
      <c r="B82" t="s">
        <v>47</v>
      </c>
      <c r="D82">
        <v>44638.56</v>
      </c>
      <c r="E82">
        <v>924</v>
      </c>
      <c r="F82">
        <v>7160</v>
      </c>
      <c r="G82" s="11">
        <v>0.080586592178771</v>
      </c>
      <c r="H82" s="12">
        <v>77.3631889081456</v>
      </c>
      <c r="I82">
        <v>577</v>
      </c>
      <c r="L82" s="5">
        <v>555332266949</v>
      </c>
      <c r="M82" t="s">
        <v>47</v>
      </c>
      <c r="O82">
        <v>344754.88</v>
      </c>
      <c r="P82">
        <v>6624</v>
      </c>
      <c r="Q82">
        <v>38957</v>
      </c>
      <c r="R82" s="11"/>
      <c r="S82" s="12"/>
      <c r="T82">
        <v>4236</v>
      </c>
    </row>
    <row r="83" spans="1:20">
      <c r="A83" s="5">
        <v>538305797734</v>
      </c>
      <c r="B83" t="s">
        <v>103</v>
      </c>
      <c r="D83">
        <v>122122.61</v>
      </c>
      <c r="E83">
        <v>1098</v>
      </c>
      <c r="F83">
        <v>6686</v>
      </c>
      <c r="G83" s="11">
        <v>0.14029314986539</v>
      </c>
      <c r="H83" s="12">
        <v>130.194680170576</v>
      </c>
      <c r="I83">
        <v>938</v>
      </c>
      <c r="L83" s="5">
        <v>538305797734</v>
      </c>
      <c r="M83" t="s">
        <v>103</v>
      </c>
      <c r="O83">
        <v>194604.25</v>
      </c>
      <c r="P83">
        <v>1451</v>
      </c>
      <c r="Q83">
        <v>16576</v>
      </c>
      <c r="R83" s="11"/>
      <c r="S83" s="12"/>
      <c r="T83">
        <v>1270</v>
      </c>
    </row>
    <row r="84" spans="1:20">
      <c r="A84" s="5">
        <v>527719726342</v>
      </c>
      <c r="B84" t="s">
        <v>86</v>
      </c>
      <c r="D84">
        <v>4908.96</v>
      </c>
      <c r="E84">
        <v>86</v>
      </c>
      <c r="F84">
        <v>411</v>
      </c>
      <c r="G84" s="11">
        <v>0.128953771289538</v>
      </c>
      <c r="H84" s="12">
        <v>92.6218867924528</v>
      </c>
      <c r="I84">
        <v>53</v>
      </c>
      <c r="L84" s="5">
        <v>527719726342</v>
      </c>
      <c r="M84" t="s">
        <v>86</v>
      </c>
      <c r="O84">
        <v>13851.9</v>
      </c>
      <c r="P84">
        <v>239</v>
      </c>
      <c r="Q84">
        <v>2101</v>
      </c>
      <c r="R84" s="11"/>
      <c r="S84" s="12"/>
      <c r="T84">
        <v>161</v>
      </c>
    </row>
    <row r="85" spans="1:20">
      <c r="A85" s="5">
        <v>622645559255</v>
      </c>
      <c r="B85" t="s">
        <v>28</v>
      </c>
      <c r="D85">
        <v>518.57</v>
      </c>
      <c r="E85">
        <v>20</v>
      </c>
      <c r="F85">
        <v>328</v>
      </c>
      <c r="G85" s="11">
        <v>0.0274390243902439</v>
      </c>
      <c r="H85" s="12">
        <v>57.6188888888889</v>
      </c>
      <c r="I85">
        <v>9</v>
      </c>
      <c r="L85" s="5">
        <v>622645559255</v>
      </c>
      <c r="M85" t="s">
        <v>28</v>
      </c>
      <c r="O85">
        <v>0</v>
      </c>
      <c r="P85">
        <v>0</v>
      </c>
      <c r="Q85">
        <v>0</v>
      </c>
      <c r="R85" s="11"/>
      <c r="S85" s="12"/>
      <c r="T85">
        <v>0</v>
      </c>
    </row>
    <row r="86" spans="1:20">
      <c r="A86" s="5">
        <v>637978522210</v>
      </c>
      <c r="B86" t="s">
        <v>625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L86" s="5">
        <v>637978522210</v>
      </c>
      <c r="M86" t="s">
        <v>625</v>
      </c>
      <c r="O86">
        <v>0</v>
      </c>
      <c r="P86">
        <v>0</v>
      </c>
      <c r="Q86">
        <v>0</v>
      </c>
      <c r="R86" s="11"/>
      <c r="S86" s="12"/>
      <c r="T86">
        <v>0</v>
      </c>
    </row>
    <row r="87" spans="1:20">
      <c r="A87" s="5">
        <v>624636128578</v>
      </c>
      <c r="B87" t="s">
        <v>106</v>
      </c>
      <c r="D87">
        <v>1229.13</v>
      </c>
      <c r="E87">
        <v>32</v>
      </c>
      <c r="F87">
        <v>209</v>
      </c>
      <c r="G87" s="11">
        <v>0.0813397129186603</v>
      </c>
      <c r="H87" s="12">
        <v>72.3017647058824</v>
      </c>
      <c r="I87">
        <v>17</v>
      </c>
      <c r="L87" s="5">
        <v>624636128578</v>
      </c>
      <c r="M87" t="s">
        <v>106</v>
      </c>
      <c r="O87">
        <v>0</v>
      </c>
      <c r="P87">
        <v>0</v>
      </c>
      <c r="Q87">
        <v>0</v>
      </c>
      <c r="R87" s="11"/>
      <c r="S87" s="12"/>
      <c r="T87">
        <v>0</v>
      </c>
    </row>
    <row r="88" spans="4:20">
      <c r="D88" s="104">
        <v>11437649.21</v>
      </c>
      <c r="E88" s="104">
        <v>226786</v>
      </c>
      <c r="F88" s="104">
        <v>764217</v>
      </c>
      <c r="G88" s="105">
        <v>0.146580094397272</v>
      </c>
      <c r="H88" s="106">
        <v>102.104546639409</v>
      </c>
      <c r="I88" s="104">
        <v>112019</v>
      </c>
      <c r="O88" s="104">
        <v>10168119.1</v>
      </c>
      <c r="P88" s="104">
        <v>187103</v>
      </c>
      <c r="Q88" s="104">
        <v>1074929</v>
      </c>
      <c r="R88" s="105">
        <v>0.105832106120497</v>
      </c>
      <c r="S88" s="106">
        <v>89.380628856736</v>
      </c>
      <c r="T88" s="104">
        <v>113762</v>
      </c>
    </row>
  </sheetData>
  <pageMargins left="0.75" right="0.75" top="1" bottom="1" header="0.5" footer="0.5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9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9.66666666666667" customWidth="1"/>
    <col min="3" max="3" width="10" customWidth="1"/>
    <col min="4" max="4" width="6.22222222222222" customWidth="1"/>
    <col min="5" max="5" width="6.66666666666667" customWidth="1"/>
    <col min="6" max="6" width="11.8888888888889" customWidth="1"/>
    <col min="7" max="7" width="14.1111111111111"/>
    <col min="9" max="9" width="14.1111111111111"/>
    <col min="11" max="11" width="14.1111111111111" customWidth="1"/>
    <col min="13" max="13" width="10.6666666666667"/>
    <col min="16" max="17" width="12.8888888888889"/>
    <col min="19" max="19" width="14.1111111111111"/>
    <col min="21" max="21" width="14.1111111111111" customWidth="1"/>
    <col min="23" max="23" width="10" customWidth="1"/>
    <col min="26" max="27" width="12.8888888888889"/>
  </cols>
  <sheetData>
    <row r="1" spans="1:2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539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  <c r="T1" t="s">
        <v>534</v>
      </c>
      <c r="U1" t="s">
        <v>553</v>
      </c>
      <c r="V1" t="s">
        <v>554</v>
      </c>
      <c r="W1" t="s">
        <v>466</v>
      </c>
      <c r="X1" t="s">
        <v>467</v>
      </c>
      <c r="Y1" t="s">
        <v>468</v>
      </c>
      <c r="Z1" t="s">
        <v>114</v>
      </c>
      <c r="AA1" t="s">
        <v>115</v>
      </c>
      <c r="AB1" t="s">
        <v>518</v>
      </c>
    </row>
    <row r="2" spans="1:28">
      <c r="A2" s="5">
        <v>573035985548</v>
      </c>
      <c r="B2" t="s">
        <v>77</v>
      </c>
      <c r="C2">
        <v>179166.64</v>
      </c>
      <c r="D2">
        <v>4700</v>
      </c>
      <c r="E2">
        <v>18017</v>
      </c>
      <c r="F2" s="11">
        <v>0.160848087916967</v>
      </c>
      <c r="G2" s="12">
        <v>61.824237405107</v>
      </c>
      <c r="H2">
        <v>2898</v>
      </c>
      <c r="I2" s="11"/>
      <c r="K2" s="5">
        <v>573035985548</v>
      </c>
      <c r="L2" t="s">
        <v>77</v>
      </c>
      <c r="M2">
        <v>153061.62</v>
      </c>
      <c r="N2">
        <v>4141</v>
      </c>
      <c r="O2">
        <v>10984</v>
      </c>
      <c r="P2" s="11">
        <v>0.208758193736344</v>
      </c>
      <c r="Q2" s="12">
        <v>66.7516877453118</v>
      </c>
      <c r="R2">
        <v>2293</v>
      </c>
      <c r="U2" s="5">
        <v>573035985548</v>
      </c>
      <c r="V2" t="s">
        <v>77</v>
      </c>
      <c r="W2">
        <v>45500.43</v>
      </c>
      <c r="X2">
        <v>1071</v>
      </c>
      <c r="Y2">
        <v>12058</v>
      </c>
      <c r="Z2" s="11">
        <v>0.05954552993863</v>
      </c>
      <c r="AA2" s="12">
        <v>63.3710724233983</v>
      </c>
      <c r="AB2">
        <v>718</v>
      </c>
    </row>
    <row r="3" spans="1:28">
      <c r="A3" s="5">
        <v>527733589105</v>
      </c>
      <c r="B3" t="s">
        <v>231</v>
      </c>
      <c r="C3">
        <v>139279.07</v>
      </c>
      <c r="D3">
        <v>12690</v>
      </c>
      <c r="E3">
        <v>14455</v>
      </c>
      <c r="F3" s="11">
        <v>0.32383258388101</v>
      </c>
      <c r="G3" s="12">
        <v>29.7541273232215</v>
      </c>
      <c r="H3">
        <v>4681</v>
      </c>
      <c r="I3" s="11"/>
      <c r="K3" s="5">
        <v>527733589105</v>
      </c>
      <c r="L3" t="s">
        <v>231</v>
      </c>
      <c r="M3">
        <v>86656.45</v>
      </c>
      <c r="N3">
        <v>6820</v>
      </c>
      <c r="O3">
        <v>14591</v>
      </c>
      <c r="P3" s="11">
        <v>0.2483037488863</v>
      </c>
      <c r="Q3" s="12">
        <v>23.9184239580458</v>
      </c>
      <c r="R3">
        <v>3623</v>
      </c>
      <c r="U3" s="5">
        <v>527733589105</v>
      </c>
      <c r="V3" t="s">
        <v>231</v>
      </c>
      <c r="W3">
        <v>82086.68</v>
      </c>
      <c r="X3">
        <v>5932</v>
      </c>
      <c r="Y3">
        <v>25973</v>
      </c>
      <c r="Z3" s="11">
        <v>0.132676240711508</v>
      </c>
      <c r="AA3" s="12">
        <v>23.8208589669182</v>
      </c>
      <c r="AB3">
        <v>3446</v>
      </c>
    </row>
    <row r="4" spans="1:28">
      <c r="A4" s="5">
        <v>581521081842</v>
      </c>
      <c r="B4" t="s">
        <v>221</v>
      </c>
      <c r="C4">
        <v>81621.7</v>
      </c>
      <c r="D4">
        <v>3144</v>
      </c>
      <c r="E4">
        <v>7577</v>
      </c>
      <c r="F4" s="11">
        <v>0.207865909990762</v>
      </c>
      <c r="G4" s="12">
        <v>51.8233015873016</v>
      </c>
      <c r="H4">
        <v>1575</v>
      </c>
      <c r="I4" s="11"/>
      <c r="K4" s="5">
        <v>581521081842</v>
      </c>
      <c r="L4" t="s">
        <v>221</v>
      </c>
      <c r="M4">
        <v>55107.47</v>
      </c>
      <c r="N4">
        <v>1995</v>
      </c>
      <c r="O4">
        <v>7846</v>
      </c>
      <c r="P4" s="11">
        <v>0.159061942391027</v>
      </c>
      <c r="Q4" s="12">
        <v>44.1566266025641</v>
      </c>
      <c r="R4">
        <v>1248</v>
      </c>
      <c r="U4" s="5">
        <v>581521081842</v>
      </c>
      <c r="V4" t="s">
        <v>221</v>
      </c>
      <c r="W4">
        <v>55778.22</v>
      </c>
      <c r="X4">
        <v>1981</v>
      </c>
      <c r="Y4">
        <v>11876</v>
      </c>
      <c r="Z4" s="11">
        <v>0.115442910070731</v>
      </c>
      <c r="AA4" s="12">
        <v>40.6843326039387</v>
      </c>
      <c r="AB4">
        <v>1371</v>
      </c>
    </row>
    <row r="5" spans="1:28">
      <c r="A5" s="5">
        <v>592722485900</v>
      </c>
      <c r="B5" t="s">
        <v>338</v>
      </c>
      <c r="C5">
        <v>36735.25</v>
      </c>
      <c r="D5">
        <v>3985</v>
      </c>
      <c r="E5">
        <v>7483</v>
      </c>
      <c r="F5" s="11">
        <v>0.307229720700254</v>
      </c>
      <c r="G5" s="12">
        <v>15.9787951283167</v>
      </c>
      <c r="H5">
        <v>2299</v>
      </c>
      <c r="I5" s="11"/>
      <c r="K5" s="5">
        <v>592722485900</v>
      </c>
      <c r="L5" t="s">
        <v>338</v>
      </c>
      <c r="M5">
        <v>50776.14</v>
      </c>
      <c r="N5">
        <v>5154</v>
      </c>
      <c r="O5">
        <v>9338</v>
      </c>
      <c r="P5" s="11">
        <v>0.262690083529664</v>
      </c>
      <c r="Q5" s="12">
        <v>20.6996086424786</v>
      </c>
      <c r="R5">
        <v>2453</v>
      </c>
      <c r="U5" s="5">
        <v>592722485900</v>
      </c>
      <c r="V5" t="s">
        <v>338</v>
      </c>
      <c r="W5">
        <v>621.19</v>
      </c>
      <c r="X5">
        <v>66</v>
      </c>
      <c r="Y5">
        <v>1572</v>
      </c>
      <c r="Z5" s="11">
        <v>0.0216284987277354</v>
      </c>
      <c r="AA5" s="12">
        <v>18.2702941176471</v>
      </c>
      <c r="AB5">
        <v>34</v>
      </c>
    </row>
    <row r="6" spans="1:28">
      <c r="A6" s="5">
        <v>17609936348</v>
      </c>
      <c r="B6" t="s">
        <v>344</v>
      </c>
      <c r="C6">
        <v>42030.97</v>
      </c>
      <c r="D6">
        <v>24053</v>
      </c>
      <c r="E6">
        <v>51349</v>
      </c>
      <c r="F6" s="11">
        <v>0.382402773179614</v>
      </c>
      <c r="G6" s="12">
        <v>2.14050570380933</v>
      </c>
      <c r="H6">
        <v>19636</v>
      </c>
      <c r="I6" s="11"/>
      <c r="K6" s="5">
        <v>17609936348</v>
      </c>
      <c r="L6" t="s">
        <v>344</v>
      </c>
      <c r="M6">
        <v>39520.16</v>
      </c>
      <c r="N6">
        <v>20553</v>
      </c>
      <c r="O6">
        <v>40588</v>
      </c>
      <c r="P6" s="11">
        <v>0.388168916921257</v>
      </c>
      <c r="Q6" s="12">
        <v>2.50842018406855</v>
      </c>
      <c r="R6">
        <v>15755</v>
      </c>
      <c r="U6" s="5">
        <v>17609936348</v>
      </c>
      <c r="V6" t="s">
        <v>344</v>
      </c>
      <c r="W6">
        <v>12757.82</v>
      </c>
      <c r="X6">
        <v>4610</v>
      </c>
      <c r="Y6">
        <v>15513</v>
      </c>
      <c r="Z6" s="11">
        <v>0.118674659962612</v>
      </c>
      <c r="AA6" s="12">
        <v>6.92983161325367</v>
      </c>
      <c r="AB6">
        <v>1841</v>
      </c>
    </row>
    <row r="7" spans="1:28">
      <c r="A7" s="5">
        <v>39829692578</v>
      </c>
      <c r="B7" t="s">
        <v>237</v>
      </c>
      <c r="C7">
        <v>48913.24</v>
      </c>
      <c r="D7">
        <v>4741</v>
      </c>
      <c r="E7">
        <v>8190</v>
      </c>
      <c r="F7" s="11">
        <v>0.23028083028083</v>
      </c>
      <c r="G7" s="12">
        <v>25.9349098621421</v>
      </c>
      <c r="H7">
        <v>1886</v>
      </c>
      <c r="I7" s="11"/>
      <c r="K7" s="5">
        <v>39829692578</v>
      </c>
      <c r="L7" t="s">
        <v>237</v>
      </c>
      <c r="M7">
        <v>52743.13</v>
      </c>
      <c r="N7">
        <v>5382</v>
      </c>
      <c r="O7">
        <v>7980</v>
      </c>
      <c r="P7" s="11">
        <v>0.228947368421053</v>
      </c>
      <c r="Q7" s="12">
        <v>28.8687082649152</v>
      </c>
      <c r="R7">
        <v>1827</v>
      </c>
      <c r="U7" s="5">
        <v>39829692578</v>
      </c>
      <c r="V7" t="s">
        <v>237</v>
      </c>
      <c r="W7">
        <v>21832.02</v>
      </c>
      <c r="X7">
        <v>1739</v>
      </c>
      <c r="Y7">
        <v>11493</v>
      </c>
      <c r="Z7" s="11">
        <v>0.0849212564169494</v>
      </c>
      <c r="AA7" s="12">
        <v>22.3688729508197</v>
      </c>
      <c r="AB7">
        <v>976</v>
      </c>
    </row>
    <row r="8" spans="1:28">
      <c r="A8" s="5">
        <v>562674596108</v>
      </c>
      <c r="B8" t="s">
        <v>17</v>
      </c>
      <c r="C8">
        <v>87025.9</v>
      </c>
      <c r="D8">
        <v>3056</v>
      </c>
      <c r="E8">
        <v>5285</v>
      </c>
      <c r="F8" s="11">
        <v>0.215704824976348</v>
      </c>
      <c r="G8" s="12">
        <v>76.3385087719298</v>
      </c>
      <c r="H8">
        <v>1140</v>
      </c>
      <c r="I8" s="11"/>
      <c r="K8" s="5">
        <v>562674596108</v>
      </c>
      <c r="L8" t="s">
        <v>17</v>
      </c>
      <c r="M8">
        <v>59840.93</v>
      </c>
      <c r="N8">
        <v>1924</v>
      </c>
      <c r="O8">
        <v>5319</v>
      </c>
      <c r="P8" s="11">
        <v>0.175972927241963</v>
      </c>
      <c r="Q8" s="12">
        <v>63.9326175213675</v>
      </c>
      <c r="R8">
        <v>936</v>
      </c>
      <c r="U8" s="5">
        <v>562674596108</v>
      </c>
      <c r="V8" t="s">
        <v>17</v>
      </c>
      <c r="W8">
        <v>50276.77</v>
      </c>
      <c r="X8">
        <v>1373</v>
      </c>
      <c r="Y8">
        <v>8447</v>
      </c>
      <c r="Z8" s="11">
        <v>0.0992068189889902</v>
      </c>
      <c r="AA8" s="12">
        <v>59.9961455847255</v>
      </c>
      <c r="AB8">
        <v>838</v>
      </c>
    </row>
    <row r="9" spans="1:28">
      <c r="A9" s="5">
        <v>636099038566</v>
      </c>
      <c r="B9" t="s">
        <v>620</v>
      </c>
      <c r="C9">
        <v>25961.57</v>
      </c>
      <c r="D9">
        <v>621</v>
      </c>
      <c r="E9">
        <v>2479</v>
      </c>
      <c r="F9" s="11">
        <v>0.115369100443727</v>
      </c>
      <c r="G9" s="12">
        <v>90.7747202797203</v>
      </c>
      <c r="H9">
        <v>286</v>
      </c>
      <c r="I9" s="11"/>
      <c r="K9" s="5">
        <v>636099038566</v>
      </c>
      <c r="L9" t="s">
        <v>620</v>
      </c>
      <c r="M9">
        <v>17400.74</v>
      </c>
      <c r="N9">
        <v>395</v>
      </c>
      <c r="O9">
        <v>2324</v>
      </c>
      <c r="P9" s="11">
        <v>0.111015490533563</v>
      </c>
      <c r="Q9" s="12">
        <v>67.4447286821705</v>
      </c>
      <c r="R9">
        <v>258</v>
      </c>
      <c r="S9" s="16"/>
      <c r="U9" s="5">
        <v>636099038566</v>
      </c>
      <c r="V9" t="s">
        <v>620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 s="5">
        <v>592505020153</v>
      </c>
      <c r="B10" t="s">
        <v>314</v>
      </c>
      <c r="C10">
        <v>46758.35</v>
      </c>
      <c r="D10">
        <v>5180</v>
      </c>
      <c r="E10">
        <v>9338</v>
      </c>
      <c r="F10" s="11">
        <v>0.334118654958235</v>
      </c>
      <c r="G10" s="12">
        <v>14.9866506410256</v>
      </c>
      <c r="H10">
        <v>3120</v>
      </c>
      <c r="I10" s="11"/>
      <c r="K10" s="5">
        <v>592505020153</v>
      </c>
      <c r="L10" t="s">
        <v>314</v>
      </c>
      <c r="M10">
        <v>40665.43</v>
      </c>
      <c r="N10">
        <v>4425</v>
      </c>
      <c r="O10">
        <v>9588</v>
      </c>
      <c r="P10" s="11">
        <v>0.306111806424698</v>
      </c>
      <c r="Q10" s="12">
        <v>13.8553424190801</v>
      </c>
      <c r="R10">
        <v>2935</v>
      </c>
      <c r="U10" s="5">
        <v>592505020153</v>
      </c>
      <c r="V10" t="s">
        <v>314</v>
      </c>
      <c r="W10">
        <v>23884.3</v>
      </c>
      <c r="X10">
        <v>2589</v>
      </c>
      <c r="Y10">
        <v>10155</v>
      </c>
      <c r="Z10" s="11">
        <v>0.131166912850812</v>
      </c>
      <c r="AA10" s="12">
        <v>17.9311561561562</v>
      </c>
      <c r="AB10">
        <v>1332</v>
      </c>
    </row>
    <row r="11" spans="1:28">
      <c r="A11" s="5">
        <v>596986065929</v>
      </c>
      <c r="B11" t="s">
        <v>19</v>
      </c>
      <c r="C11">
        <v>31693.62</v>
      </c>
      <c r="D11">
        <v>961</v>
      </c>
      <c r="E11">
        <v>5821</v>
      </c>
      <c r="F11" s="11">
        <v>0.104792990895035</v>
      </c>
      <c r="G11" s="12">
        <v>51.9567540983607</v>
      </c>
      <c r="H11">
        <v>610</v>
      </c>
      <c r="I11" s="11"/>
      <c r="K11" s="5">
        <v>596986065929</v>
      </c>
      <c r="L11" t="s">
        <v>19</v>
      </c>
      <c r="M11">
        <v>21011.09</v>
      </c>
      <c r="N11">
        <v>604</v>
      </c>
      <c r="O11">
        <v>4158</v>
      </c>
      <c r="P11" s="11">
        <v>0.0998075998075998</v>
      </c>
      <c r="Q11" s="12">
        <v>50.6291325301205</v>
      </c>
      <c r="R11">
        <v>415</v>
      </c>
      <c r="U11" s="5">
        <v>596986065929</v>
      </c>
      <c r="V11" t="s">
        <v>19</v>
      </c>
      <c r="W11">
        <v>4235.95</v>
      </c>
      <c r="X11">
        <v>121</v>
      </c>
      <c r="Y11">
        <v>1240</v>
      </c>
      <c r="Z11" s="11">
        <v>0.0193548387096774</v>
      </c>
      <c r="AA11" s="12">
        <v>176.497916666667</v>
      </c>
      <c r="AB11">
        <v>24</v>
      </c>
    </row>
    <row r="12" spans="1:28">
      <c r="A12" s="5">
        <v>17609980146</v>
      </c>
      <c r="B12" t="s">
        <v>288</v>
      </c>
      <c r="C12">
        <v>28703.23</v>
      </c>
      <c r="D12">
        <v>12060</v>
      </c>
      <c r="E12">
        <v>26601</v>
      </c>
      <c r="F12" s="11">
        <v>0.350212398030149</v>
      </c>
      <c r="G12" s="12">
        <v>3.08106805495921</v>
      </c>
      <c r="H12">
        <v>9316</v>
      </c>
      <c r="I12" s="11"/>
      <c r="K12" s="5">
        <v>17609980146</v>
      </c>
      <c r="L12" t="s">
        <v>288</v>
      </c>
      <c r="M12">
        <v>26381.07</v>
      </c>
      <c r="N12">
        <v>7407</v>
      </c>
      <c r="O12">
        <v>18191</v>
      </c>
      <c r="P12" s="11">
        <v>0.281128030344676</v>
      </c>
      <c r="Q12" s="12">
        <v>5.15859796636684</v>
      </c>
      <c r="R12">
        <v>5114</v>
      </c>
      <c r="U12" s="5">
        <v>17609980146</v>
      </c>
      <c r="V12" t="s">
        <v>288</v>
      </c>
      <c r="W12">
        <v>16690.75</v>
      </c>
      <c r="X12">
        <v>3497</v>
      </c>
      <c r="Y12">
        <v>14852</v>
      </c>
      <c r="Z12" s="11">
        <v>0.12617829248586</v>
      </c>
      <c r="AA12" s="12">
        <v>8.90648345784418</v>
      </c>
      <c r="AB12">
        <v>1874</v>
      </c>
    </row>
    <row r="13" spans="1:28">
      <c r="A13" s="5">
        <v>592501952315</v>
      </c>
      <c r="B13" t="s">
        <v>305</v>
      </c>
      <c r="C13">
        <v>27307.74</v>
      </c>
      <c r="D13">
        <v>2582</v>
      </c>
      <c r="E13">
        <v>6416</v>
      </c>
      <c r="F13" s="11">
        <v>0.253117206982544</v>
      </c>
      <c r="G13" s="12">
        <v>16.8151108374384</v>
      </c>
      <c r="H13">
        <v>1624</v>
      </c>
      <c r="I13" s="11"/>
      <c r="K13" s="5">
        <v>592501952315</v>
      </c>
      <c r="L13" t="s">
        <v>305</v>
      </c>
      <c r="M13">
        <v>24475.79</v>
      </c>
      <c r="N13">
        <v>2212</v>
      </c>
      <c r="O13">
        <v>6089</v>
      </c>
      <c r="P13" s="11">
        <v>0.230579733946461</v>
      </c>
      <c r="Q13" s="12">
        <v>17.4328988603989</v>
      </c>
      <c r="R13">
        <v>1404</v>
      </c>
      <c r="U13" s="5">
        <v>592501952315</v>
      </c>
      <c r="V13" t="s">
        <v>305</v>
      </c>
      <c r="W13">
        <v>7429</v>
      </c>
      <c r="X13">
        <v>771</v>
      </c>
      <c r="Y13">
        <v>3810</v>
      </c>
      <c r="Z13" s="11">
        <v>0.0918635170603675</v>
      </c>
      <c r="AA13" s="12">
        <v>21.2257142857143</v>
      </c>
      <c r="AB13">
        <v>350</v>
      </c>
    </row>
    <row r="14" spans="1:28">
      <c r="A14" s="5">
        <v>555904462655</v>
      </c>
      <c r="B14" t="s">
        <v>276</v>
      </c>
      <c r="C14">
        <v>35391.74</v>
      </c>
      <c r="D14">
        <v>2678</v>
      </c>
      <c r="E14">
        <v>3675</v>
      </c>
      <c r="F14" s="11">
        <v>0.282176870748299</v>
      </c>
      <c r="G14" s="12">
        <v>34.1289681774349</v>
      </c>
      <c r="H14">
        <v>1037</v>
      </c>
      <c r="I14" s="11"/>
      <c r="K14" s="5">
        <v>555904462655</v>
      </c>
      <c r="L14" t="s">
        <v>276</v>
      </c>
      <c r="M14">
        <v>25925.19</v>
      </c>
      <c r="N14">
        <v>1862</v>
      </c>
      <c r="O14">
        <v>3889</v>
      </c>
      <c r="P14" s="11">
        <v>0.277706351247107</v>
      </c>
      <c r="Q14" s="12">
        <v>24.0048055555556</v>
      </c>
      <c r="R14">
        <v>1080</v>
      </c>
      <c r="U14" s="5">
        <v>555904462655</v>
      </c>
      <c r="V14" t="s">
        <v>276</v>
      </c>
      <c r="W14">
        <v>21052.22</v>
      </c>
      <c r="X14">
        <v>1481</v>
      </c>
      <c r="Y14">
        <v>15772</v>
      </c>
      <c r="Z14" s="11">
        <v>0.0554780623890439</v>
      </c>
      <c r="AA14" s="12">
        <v>24.05968</v>
      </c>
      <c r="AB14">
        <v>875</v>
      </c>
    </row>
    <row r="15" spans="1:28">
      <c r="A15" s="5">
        <v>574736366653</v>
      </c>
      <c r="B15" t="s">
        <v>544</v>
      </c>
      <c r="C15">
        <v>20452.91</v>
      </c>
      <c r="D15">
        <v>806</v>
      </c>
      <c r="E15">
        <v>1551</v>
      </c>
      <c r="F15" s="11">
        <v>0.331399097356544</v>
      </c>
      <c r="G15" s="12">
        <v>39.7916536964981</v>
      </c>
      <c r="H15">
        <v>514</v>
      </c>
      <c r="I15" s="11"/>
      <c r="K15" s="5">
        <v>574736366653</v>
      </c>
      <c r="L15" t="s">
        <v>544</v>
      </c>
      <c r="M15">
        <v>15291.55</v>
      </c>
      <c r="N15">
        <v>570</v>
      </c>
      <c r="O15">
        <v>1508</v>
      </c>
      <c r="P15" s="11">
        <v>0.288461538461538</v>
      </c>
      <c r="Q15" s="12">
        <v>35.1529885057471</v>
      </c>
      <c r="R15">
        <v>435</v>
      </c>
      <c r="U15" s="5">
        <v>574736366653</v>
      </c>
      <c r="V15" t="s">
        <v>544</v>
      </c>
      <c r="W15">
        <v>2913.96</v>
      </c>
      <c r="X15">
        <v>103</v>
      </c>
      <c r="Y15">
        <v>1983</v>
      </c>
      <c r="Z15" s="11">
        <v>0.0438729198184569</v>
      </c>
      <c r="AA15" s="12">
        <v>33.4937931034483</v>
      </c>
      <c r="AB15">
        <v>87</v>
      </c>
    </row>
    <row r="16" spans="1:28">
      <c r="A16" s="5">
        <v>524754970729</v>
      </c>
      <c r="B16" t="s">
        <v>74</v>
      </c>
      <c r="C16">
        <v>17378.97</v>
      </c>
      <c r="D16">
        <v>522</v>
      </c>
      <c r="E16">
        <v>3641</v>
      </c>
      <c r="F16" s="11">
        <v>0.0804723976929415</v>
      </c>
      <c r="G16" s="12">
        <v>59.3138907849829</v>
      </c>
      <c r="H16">
        <v>293</v>
      </c>
      <c r="I16" s="11"/>
      <c r="K16" s="5">
        <v>524754970729</v>
      </c>
      <c r="L16" t="s">
        <v>74</v>
      </c>
      <c r="M16">
        <v>12036.38</v>
      </c>
      <c r="N16">
        <v>341</v>
      </c>
      <c r="O16">
        <v>3377</v>
      </c>
      <c r="P16" s="11">
        <v>0.0615931299970388</v>
      </c>
      <c r="Q16" s="12">
        <v>57.8672115384615</v>
      </c>
      <c r="R16">
        <v>208</v>
      </c>
      <c r="U16" s="5">
        <v>524754970729</v>
      </c>
      <c r="V16" t="s">
        <v>74</v>
      </c>
      <c r="W16">
        <v>55652.78</v>
      </c>
      <c r="X16">
        <v>1557</v>
      </c>
      <c r="Y16">
        <v>10723</v>
      </c>
      <c r="Z16" s="11">
        <v>0.0872890049426466</v>
      </c>
      <c r="AA16" s="12">
        <v>59.4580982905983</v>
      </c>
      <c r="AB16">
        <v>936</v>
      </c>
    </row>
    <row r="17" spans="1:28">
      <c r="A17" s="5">
        <v>523138079161</v>
      </c>
      <c r="B17" t="s">
        <v>385</v>
      </c>
      <c r="C17">
        <v>15548.6</v>
      </c>
      <c r="D17">
        <v>2402</v>
      </c>
      <c r="E17">
        <v>5160</v>
      </c>
      <c r="F17" s="11">
        <v>0.228100775193798</v>
      </c>
      <c r="G17" s="12">
        <v>13.210365335599</v>
      </c>
      <c r="H17">
        <v>1177</v>
      </c>
      <c r="I17" s="11"/>
      <c r="K17" s="5">
        <v>523138079161</v>
      </c>
      <c r="L17" t="s">
        <v>385</v>
      </c>
      <c r="M17">
        <v>12345.87</v>
      </c>
      <c r="N17">
        <v>1883</v>
      </c>
      <c r="O17">
        <v>5035</v>
      </c>
      <c r="P17" s="11">
        <v>0.211122144985104</v>
      </c>
      <c r="Q17" s="12">
        <v>11.6141768579492</v>
      </c>
      <c r="R17">
        <v>1063</v>
      </c>
      <c r="U17" s="5">
        <v>523138079161</v>
      </c>
      <c r="V17" t="s">
        <v>385</v>
      </c>
      <c r="W17">
        <v>1527.28</v>
      </c>
      <c r="X17">
        <v>247</v>
      </c>
      <c r="Y17">
        <v>1856</v>
      </c>
      <c r="Z17" s="11">
        <v>0.0549568965517241</v>
      </c>
      <c r="AA17" s="12">
        <v>14.9733333333333</v>
      </c>
      <c r="AB17">
        <v>102</v>
      </c>
    </row>
    <row r="18" spans="1:28">
      <c r="A18" s="5">
        <v>627413079207</v>
      </c>
      <c r="B18" t="s">
        <v>547</v>
      </c>
      <c r="C18">
        <v>13740.56</v>
      </c>
      <c r="D18">
        <v>516</v>
      </c>
      <c r="E18">
        <v>1205</v>
      </c>
      <c r="F18" s="11">
        <v>0.252282157676349</v>
      </c>
      <c r="G18" s="12">
        <v>45.1992105263158</v>
      </c>
      <c r="H18">
        <v>304</v>
      </c>
      <c r="I18" s="11"/>
      <c r="K18" s="5">
        <v>627413079207</v>
      </c>
      <c r="L18" t="s">
        <v>547</v>
      </c>
      <c r="M18">
        <v>11559.25</v>
      </c>
      <c r="N18">
        <v>419</v>
      </c>
      <c r="O18">
        <v>1532</v>
      </c>
      <c r="P18" s="11">
        <v>0.143603133159269</v>
      </c>
      <c r="Q18" s="12">
        <v>52.5420454545455</v>
      </c>
      <c r="R18">
        <v>220</v>
      </c>
      <c r="S18" s="16"/>
      <c r="U18" s="5">
        <v>627413079207</v>
      </c>
      <c r="V18" t="s">
        <v>547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 s="5">
        <v>611461391391</v>
      </c>
      <c r="B19" t="s">
        <v>545</v>
      </c>
      <c r="C19">
        <v>6806.83</v>
      </c>
      <c r="D19">
        <v>264</v>
      </c>
      <c r="E19">
        <v>1389</v>
      </c>
      <c r="F19" s="11">
        <v>0.0892728581713463</v>
      </c>
      <c r="G19" s="12">
        <v>54.8937903225806</v>
      </c>
      <c r="H19">
        <v>124</v>
      </c>
      <c r="I19" s="11"/>
      <c r="K19" s="5">
        <v>611461391391</v>
      </c>
      <c r="L19" t="s">
        <v>545</v>
      </c>
      <c r="M19">
        <v>6176.17</v>
      </c>
      <c r="N19">
        <v>210</v>
      </c>
      <c r="O19">
        <v>2739</v>
      </c>
      <c r="P19" s="11">
        <v>0.036144578313253</v>
      </c>
      <c r="Q19" s="12">
        <v>62.3855555555556</v>
      </c>
      <c r="R19">
        <v>99</v>
      </c>
      <c r="U19" s="5">
        <v>611461391391</v>
      </c>
      <c r="V19" t="s">
        <v>545</v>
      </c>
      <c r="W19">
        <v>17634.73</v>
      </c>
      <c r="X19">
        <v>522</v>
      </c>
      <c r="Y19">
        <v>1917</v>
      </c>
      <c r="Z19" s="11">
        <v>0.141366718831508</v>
      </c>
      <c r="AA19" s="12">
        <v>65.0728044280443</v>
      </c>
      <c r="AB19">
        <v>271</v>
      </c>
    </row>
    <row r="20" spans="1:28">
      <c r="A20" s="5">
        <v>574838039203</v>
      </c>
      <c r="B20" t="s">
        <v>441</v>
      </c>
      <c r="C20">
        <v>2348.09</v>
      </c>
      <c r="D20">
        <v>100</v>
      </c>
      <c r="E20">
        <v>399</v>
      </c>
      <c r="F20" s="11">
        <v>0.170426065162907</v>
      </c>
      <c r="G20" s="12">
        <v>34.5307352941176</v>
      </c>
      <c r="H20">
        <v>68</v>
      </c>
      <c r="I20" s="11"/>
      <c r="K20" s="5">
        <v>574838039203</v>
      </c>
      <c r="L20" t="s">
        <v>441</v>
      </c>
      <c r="M20">
        <v>1740.45</v>
      </c>
      <c r="N20">
        <v>74</v>
      </c>
      <c r="O20">
        <v>358</v>
      </c>
      <c r="P20" s="11">
        <v>0.156424581005587</v>
      </c>
      <c r="Q20" s="12">
        <v>31.0794642857143</v>
      </c>
      <c r="R20">
        <v>56</v>
      </c>
      <c r="U20" s="5">
        <v>574838039203</v>
      </c>
      <c r="V20" t="s">
        <v>441</v>
      </c>
      <c r="W20">
        <v>7554.33</v>
      </c>
      <c r="X20">
        <v>293</v>
      </c>
      <c r="Y20">
        <v>1483</v>
      </c>
      <c r="Z20" s="11">
        <v>0.121375590020229</v>
      </c>
      <c r="AA20" s="12">
        <v>41.9685</v>
      </c>
      <c r="AB20">
        <v>180</v>
      </c>
    </row>
    <row r="21" spans="1:28">
      <c r="A21" s="5">
        <v>633838506663</v>
      </c>
      <c r="B21" t="s">
        <v>598</v>
      </c>
      <c r="C21">
        <v>23620.78</v>
      </c>
      <c r="D21">
        <v>529</v>
      </c>
      <c r="E21">
        <v>1427</v>
      </c>
      <c r="F21" s="11">
        <v>0.14646110721794</v>
      </c>
      <c r="G21" s="12">
        <v>113.018086124402</v>
      </c>
      <c r="H21">
        <v>209</v>
      </c>
      <c r="I21" s="11"/>
      <c r="K21" s="5">
        <v>633838506663</v>
      </c>
      <c r="L21" t="s">
        <v>598</v>
      </c>
      <c r="M21">
        <v>2412.22</v>
      </c>
      <c r="N21">
        <v>56</v>
      </c>
      <c r="O21">
        <v>777</v>
      </c>
      <c r="P21" s="11">
        <v>0.0476190476190476</v>
      </c>
      <c r="Q21" s="12">
        <v>65.1951351351351</v>
      </c>
      <c r="R21">
        <v>37</v>
      </c>
      <c r="S21" s="16"/>
      <c r="U21" s="5">
        <v>633838506663</v>
      </c>
      <c r="V21" t="s">
        <v>598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 s="5">
        <v>627410507881</v>
      </c>
      <c r="B22" t="s">
        <v>546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45"/>
      <c r="K22" s="5">
        <v>627410507881</v>
      </c>
      <c r="L22" t="s">
        <v>546</v>
      </c>
      <c r="M22">
        <v>933.61</v>
      </c>
      <c r="N22">
        <v>94</v>
      </c>
      <c r="O22">
        <v>228</v>
      </c>
      <c r="P22" s="11">
        <v>0.184210526315789</v>
      </c>
      <c r="Q22" s="12">
        <v>22.2288095238095</v>
      </c>
      <c r="R22">
        <v>42</v>
      </c>
      <c r="S22" s="16"/>
      <c r="U22" s="5">
        <v>627410507881</v>
      </c>
      <c r="V22" t="s">
        <v>546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 s="5">
        <v>37253770022</v>
      </c>
      <c r="B23" t="s">
        <v>336</v>
      </c>
      <c r="C23">
        <v>40025.51</v>
      </c>
      <c r="D23">
        <v>4670</v>
      </c>
      <c r="E23">
        <v>9565</v>
      </c>
      <c r="F23" s="11">
        <v>0.240460010454783</v>
      </c>
      <c r="G23" s="12">
        <v>17.4023956521739</v>
      </c>
      <c r="H23">
        <v>2300</v>
      </c>
      <c r="I23" s="11"/>
      <c r="K23" s="5">
        <v>37253770022</v>
      </c>
      <c r="L23" t="s">
        <v>336</v>
      </c>
      <c r="M23">
        <v>32288.42</v>
      </c>
      <c r="N23">
        <v>3696</v>
      </c>
      <c r="O23">
        <v>8914</v>
      </c>
      <c r="P23" s="11">
        <v>0.228292573479919</v>
      </c>
      <c r="Q23" s="12">
        <v>15.8665454545455</v>
      </c>
      <c r="R23">
        <v>2035</v>
      </c>
      <c r="U23" s="5">
        <v>37253770022</v>
      </c>
      <c r="V23" t="s">
        <v>336</v>
      </c>
      <c r="W23">
        <v>10993.32</v>
      </c>
      <c r="X23">
        <v>1253</v>
      </c>
      <c r="Y23">
        <v>9564</v>
      </c>
      <c r="Z23" s="11">
        <v>0.0781053952321205</v>
      </c>
      <c r="AA23" s="12">
        <v>14.7166265060241</v>
      </c>
      <c r="AB23">
        <v>747</v>
      </c>
    </row>
    <row r="24" spans="1:28">
      <c r="A24" s="5">
        <v>37254243740</v>
      </c>
      <c r="B24" t="s">
        <v>270</v>
      </c>
      <c r="C24">
        <v>89794.99</v>
      </c>
      <c r="D24">
        <v>5462</v>
      </c>
      <c r="E24">
        <v>9612</v>
      </c>
      <c r="F24" s="11">
        <v>0.261548064918851</v>
      </c>
      <c r="G24" s="12">
        <v>35.7179753381066</v>
      </c>
      <c r="H24">
        <v>2514</v>
      </c>
      <c r="I24" s="11"/>
      <c r="K24" s="5">
        <v>37254243740</v>
      </c>
      <c r="L24" t="s">
        <v>270</v>
      </c>
      <c r="M24">
        <v>81900.55</v>
      </c>
      <c r="N24">
        <v>5034</v>
      </c>
      <c r="O24">
        <v>9354</v>
      </c>
      <c r="P24" s="11">
        <v>0.201197348727817</v>
      </c>
      <c r="Q24" s="12">
        <v>43.5178267800213</v>
      </c>
      <c r="R24">
        <v>1882</v>
      </c>
      <c r="U24" s="5">
        <v>37254243740</v>
      </c>
      <c r="V24" t="s">
        <v>270</v>
      </c>
      <c r="W24">
        <v>160774.18</v>
      </c>
      <c r="X24">
        <v>10720</v>
      </c>
      <c r="Y24">
        <v>18276</v>
      </c>
      <c r="Z24" s="11">
        <v>0.139636681987306</v>
      </c>
      <c r="AA24" s="12">
        <v>62.9992868338558</v>
      </c>
      <c r="AB24">
        <v>2552</v>
      </c>
    </row>
    <row r="25" spans="1:28">
      <c r="A25" s="5">
        <v>635219036333</v>
      </c>
      <c r="B25" t="s">
        <v>600</v>
      </c>
      <c r="C25">
        <v>21409.73</v>
      </c>
      <c r="D25">
        <v>431</v>
      </c>
      <c r="E25">
        <v>1720</v>
      </c>
      <c r="F25" s="11">
        <v>0.152325581395349</v>
      </c>
      <c r="G25" s="12">
        <v>81.7165267175572</v>
      </c>
      <c r="H25">
        <v>262</v>
      </c>
      <c r="I25" s="11"/>
      <c r="K25" s="5">
        <v>635219036333</v>
      </c>
      <c r="L25" t="s">
        <v>600</v>
      </c>
      <c r="M25">
        <v>14732.99</v>
      </c>
      <c r="N25">
        <v>295</v>
      </c>
      <c r="O25">
        <v>1406</v>
      </c>
      <c r="P25" s="11">
        <v>0.133001422475107</v>
      </c>
      <c r="Q25" s="12">
        <v>78.7860427807487</v>
      </c>
      <c r="R25">
        <v>187</v>
      </c>
      <c r="S25" s="16"/>
      <c r="U25" s="5">
        <v>635219036333</v>
      </c>
      <c r="V25" t="s">
        <v>600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 s="5">
        <v>572262680111</v>
      </c>
      <c r="B26" t="s">
        <v>330</v>
      </c>
      <c r="C26">
        <v>34005.87</v>
      </c>
      <c r="D26">
        <v>1437</v>
      </c>
      <c r="E26">
        <v>4454</v>
      </c>
      <c r="F26" s="11">
        <v>0.183655141445891</v>
      </c>
      <c r="G26" s="12">
        <v>41.5719682151589</v>
      </c>
      <c r="H26">
        <v>818</v>
      </c>
      <c r="I26" s="11"/>
      <c r="K26" s="5">
        <v>572262680111</v>
      </c>
      <c r="L26" t="s">
        <v>330</v>
      </c>
      <c r="M26">
        <v>25124.91</v>
      </c>
      <c r="N26">
        <v>1054</v>
      </c>
      <c r="O26">
        <v>4225</v>
      </c>
      <c r="P26" s="11">
        <v>0.122603550295858</v>
      </c>
      <c r="Q26" s="12">
        <v>48.5036872586873</v>
      </c>
      <c r="R26">
        <v>518</v>
      </c>
      <c r="U26" s="5">
        <v>572262680111</v>
      </c>
      <c r="V26" t="s">
        <v>330</v>
      </c>
      <c r="W26">
        <v>89835.37</v>
      </c>
      <c r="X26">
        <v>3865</v>
      </c>
      <c r="Y26">
        <v>12676</v>
      </c>
      <c r="Z26" s="11">
        <v>0.212527611233828</v>
      </c>
      <c r="AA26" s="12">
        <v>33.3464625092799</v>
      </c>
      <c r="AB26">
        <v>2694</v>
      </c>
    </row>
    <row r="27" spans="3:28">
      <c r="C27" s="103">
        <f>SUM(C2:C26)</f>
        <v>1095721.86</v>
      </c>
      <c r="E27" s="103">
        <f>SUM(E2:E26)</f>
        <v>206809</v>
      </c>
      <c r="F27" s="11">
        <f>H27/E27</f>
        <v>0.283793258513894</v>
      </c>
      <c r="G27" s="12">
        <f>C27/H27</f>
        <v>18.6693336286654</v>
      </c>
      <c r="H27">
        <f>SUM(H2:H26)</f>
        <v>58691</v>
      </c>
      <c r="M27">
        <f>SUM(M2:M26)</f>
        <v>870107.58</v>
      </c>
      <c r="O27">
        <f>SUM(O2:O26)</f>
        <v>180338</v>
      </c>
      <c r="P27" s="11">
        <f>R27/O27</f>
        <v>0.255758631015094</v>
      </c>
      <c r="Q27" s="12">
        <f>M27/R27</f>
        <v>18.8649389675433</v>
      </c>
      <c r="R27">
        <f>SUM(R2:R26)</f>
        <v>46123</v>
      </c>
      <c r="W27">
        <f>SUM(W2:W26)</f>
        <v>689031.3</v>
      </c>
      <c r="Y27">
        <f>SUM(Y2:Y26)</f>
        <v>191239</v>
      </c>
      <c r="Z27" s="11">
        <f>AB27/Y27</f>
        <v>0.11110704406528</v>
      </c>
      <c r="AA27" s="12">
        <f>W27/AB27</f>
        <v>32.4280544051205</v>
      </c>
      <c r="AB27">
        <f>SUM(AB2:AB26)</f>
        <v>21248</v>
      </c>
    </row>
    <row r="28" spans="3:17">
      <c r="C28" s="11">
        <f>C27/M27-1</f>
        <v>0.259294695490413</v>
      </c>
      <c r="E28" s="11">
        <f>E27/O27-1</f>
        <v>0.146785480597545</v>
      </c>
      <c r="F28" s="11">
        <f>F27/P27-1</f>
        <v>0.109613612598459</v>
      </c>
      <c r="G28" s="11">
        <f>G27/Q27-1</f>
        <v>-0.0103687236526161</v>
      </c>
      <c r="P28" s="11"/>
      <c r="Q28" s="12"/>
    </row>
    <row r="29" spans="3:7">
      <c r="C29" s="11">
        <f>C27/W27-1</f>
        <v>0.590235247658561</v>
      </c>
      <c r="E29" s="11">
        <f>E27/Y27-1</f>
        <v>0.0814164474819468</v>
      </c>
      <c r="F29" s="11">
        <f>F27/Z27-1</f>
        <v>1.55423282026255</v>
      </c>
      <c r="G29" s="11">
        <f>G27/AA27-1</f>
        <v>-0.424284497755208</v>
      </c>
    </row>
  </sheetData>
  <pageMargins left="0.75" right="0.75" top="1" bottom="1" header="0.5" footer="0.5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3" width="10.6666666666667"/>
    <col min="4" max="4" width="10.2222222222222" customWidth="1"/>
    <col min="5" max="5" width="16.6666666666667" customWidth="1"/>
    <col min="7" max="7" width="12.8888888888889" customWidth="1"/>
    <col min="8" max="8" width="18.7777777777778" customWidth="1"/>
    <col min="9" max="9" width="14.1111111111111"/>
    <col min="10" max="10" width="18.3333333333333" customWidth="1"/>
    <col min="11" max="11" width="14.1111111111111"/>
    <col min="12" max="12" width="12.8888888888889"/>
    <col min="13" max="13" width="14.1111111111111"/>
  </cols>
  <sheetData>
    <row r="1" spans="1:13">
      <c r="A1" t="s">
        <v>553</v>
      </c>
      <c r="B1" t="s">
        <v>554</v>
      </c>
      <c r="C1" s="99" t="s">
        <v>111</v>
      </c>
      <c r="D1" s="99" t="s">
        <v>112</v>
      </c>
      <c r="E1" s="100" t="s">
        <v>629</v>
      </c>
      <c r="F1" s="101" t="s">
        <v>630</v>
      </c>
      <c r="G1" s="102" t="s">
        <v>631</v>
      </c>
      <c r="H1" s="99" t="s">
        <v>632</v>
      </c>
      <c r="I1" s="100" t="s">
        <v>541</v>
      </c>
      <c r="J1" s="99" t="s">
        <v>633</v>
      </c>
      <c r="K1" s="100" t="s">
        <v>538</v>
      </c>
      <c r="L1" s="99" t="s">
        <v>634</v>
      </c>
      <c r="M1" s="100" t="s">
        <v>635</v>
      </c>
    </row>
    <row r="2" spans="1:13">
      <c r="A2" s="5">
        <v>573035985548</v>
      </c>
      <c r="B2" t="s">
        <v>77</v>
      </c>
      <c r="C2">
        <v>519225.4</v>
      </c>
      <c r="D2">
        <v>14174</v>
      </c>
      <c r="E2" s="12">
        <v>36.6322421334838</v>
      </c>
      <c r="F2">
        <v>44.9</v>
      </c>
      <c r="G2">
        <v>0.815862853752424</v>
      </c>
      <c r="H2" s="12">
        <v>36.9234726551976</v>
      </c>
      <c r="I2" s="11">
        <v>-0.00788740876117955</v>
      </c>
      <c r="J2" s="12">
        <v>45.0427603583427</v>
      </c>
      <c r="K2">
        <v>-0.186722975189531</v>
      </c>
      <c r="L2" s="12">
        <v>37.4884530768355</v>
      </c>
      <c r="M2">
        <v>-0.0228393244607012</v>
      </c>
    </row>
    <row r="3" spans="1:13">
      <c r="A3" s="5">
        <v>527733589105</v>
      </c>
      <c r="B3" t="s">
        <v>231</v>
      </c>
      <c r="C3">
        <v>285463.42</v>
      </c>
      <c r="D3">
        <v>23785</v>
      </c>
      <c r="E3" s="12">
        <v>12.0018255202859</v>
      </c>
      <c r="F3">
        <v>14.5</v>
      </c>
      <c r="G3">
        <v>0.827712104847303</v>
      </c>
      <c r="H3" s="12">
        <v>11.9309505666513</v>
      </c>
      <c r="I3" s="11">
        <v>0.00594042806888351</v>
      </c>
      <c r="J3" s="12">
        <v>14.5334023460728</v>
      </c>
      <c r="K3">
        <v>-0.174190238837704</v>
      </c>
      <c r="L3" s="12">
        <v>11.8858260602967</v>
      </c>
      <c r="M3">
        <v>0.00975947817179379</v>
      </c>
    </row>
    <row r="4" spans="1:13">
      <c r="A4" s="5">
        <v>581521081842</v>
      </c>
      <c r="B4" t="s">
        <v>221</v>
      </c>
      <c r="C4">
        <v>222163.41</v>
      </c>
      <c r="D4">
        <v>8573</v>
      </c>
      <c r="E4" s="12">
        <v>25.9143135425172</v>
      </c>
      <c r="F4">
        <v>29.9</v>
      </c>
      <c r="G4">
        <v>0.866699449582515</v>
      </c>
      <c r="H4" s="12">
        <v>21.5143513602406</v>
      </c>
      <c r="I4" s="11">
        <v>0.204512890423829</v>
      </c>
      <c r="J4" s="12">
        <v>28.811071639072</v>
      </c>
      <c r="K4">
        <v>-0.100543226327838</v>
      </c>
      <c r="L4" s="12">
        <v>25.8308644606057</v>
      </c>
      <c r="M4">
        <v>0.00323059578740592</v>
      </c>
    </row>
    <row r="5" spans="1:13">
      <c r="A5" s="5">
        <v>592722485900</v>
      </c>
      <c r="B5" t="s">
        <v>338</v>
      </c>
      <c r="C5" s="61">
        <v>144541.22</v>
      </c>
      <c r="D5">
        <v>14263</v>
      </c>
      <c r="E5">
        <f>C5/D5</f>
        <v>10.1339984575475</v>
      </c>
      <c r="F5">
        <v>10.9</v>
      </c>
      <c r="G5">
        <f t="shared" ref="G5:G9" si="0">E5/F5</f>
        <v>0.929724629132798</v>
      </c>
      <c r="H5">
        <v>8.65359985848222</v>
      </c>
      <c r="I5" s="11">
        <f>E5/H5-1</f>
        <v>0.171073151436994</v>
      </c>
      <c r="J5">
        <v>9.87466963622865</v>
      </c>
      <c r="K5">
        <f>E5/J5-1</f>
        <v>0.0262620250471375</v>
      </c>
      <c r="L5">
        <v>9.02909570245586</v>
      </c>
      <c r="M5">
        <f>E5/L5-1</f>
        <v>0.12237136381123</v>
      </c>
    </row>
    <row r="6" spans="1:13">
      <c r="A6" s="5">
        <v>17609936348</v>
      </c>
      <c r="B6" t="s">
        <v>344</v>
      </c>
      <c r="C6">
        <v>179802.22</v>
      </c>
      <c r="D6">
        <v>103495</v>
      </c>
      <c r="E6">
        <v>1.73730344461085</v>
      </c>
      <c r="F6">
        <v>2.9</v>
      </c>
      <c r="G6">
        <f t="shared" si="0"/>
        <v>0.599070153314087</v>
      </c>
      <c r="H6">
        <v>1.53321679325555</v>
      </c>
      <c r="I6">
        <f>E6/H6-1</f>
        <v>0.133110106967946</v>
      </c>
      <c r="J6">
        <v>3.02045563230606</v>
      </c>
      <c r="K6">
        <f>E6/J6-1</f>
        <v>-0.424820736967934</v>
      </c>
      <c r="L6">
        <v>1.78327428061009</v>
      </c>
      <c r="M6">
        <f>E6/L6-1</f>
        <v>-0.0257788925119872</v>
      </c>
    </row>
    <row r="7" spans="1:13">
      <c r="A7" s="5">
        <v>39829692578</v>
      </c>
      <c r="B7" t="s">
        <v>237</v>
      </c>
      <c r="C7">
        <v>147317.43</v>
      </c>
      <c r="D7">
        <v>14961</v>
      </c>
      <c r="E7" s="12">
        <v>9.84676358532183</v>
      </c>
      <c r="F7">
        <v>13.5</v>
      </c>
      <c r="G7">
        <v>0.729389895209025</v>
      </c>
      <c r="H7" s="12">
        <v>9.81007767877542</v>
      </c>
      <c r="I7" s="11">
        <v>0.00373961427703984</v>
      </c>
      <c r="J7" s="12">
        <v>11.1508890360593</v>
      </c>
      <c r="K7">
        <v>-0.116952598713898</v>
      </c>
      <c r="L7" s="12">
        <v>10.451560409862</v>
      </c>
      <c r="M7">
        <v>-0.0578666534778332</v>
      </c>
    </row>
    <row r="8" spans="1:13">
      <c r="A8" s="5">
        <v>562674596108</v>
      </c>
      <c r="B8" t="s">
        <v>17</v>
      </c>
      <c r="C8">
        <v>178849.94</v>
      </c>
      <c r="D8">
        <v>5532</v>
      </c>
      <c r="E8" s="12">
        <v>32.3300686912509</v>
      </c>
      <c r="F8">
        <v>40.5</v>
      </c>
      <c r="G8">
        <v>0.798273301018541</v>
      </c>
      <c r="H8" s="12">
        <v>29.7694242303079</v>
      </c>
      <c r="I8" s="11">
        <v>0.0860159216091276</v>
      </c>
      <c r="J8" s="12">
        <v>38.609038395019</v>
      </c>
      <c r="K8">
        <v>-0.162629528338063</v>
      </c>
      <c r="L8" s="12">
        <v>33.6058369747168</v>
      </c>
      <c r="M8">
        <v>-0.0379626992901787</v>
      </c>
    </row>
    <row r="9" spans="1:13">
      <c r="A9" s="5">
        <v>636099038566</v>
      </c>
      <c r="B9" t="s">
        <v>620</v>
      </c>
      <c r="C9">
        <v>65343.87</v>
      </c>
      <c r="D9">
        <v>1605</v>
      </c>
      <c r="E9">
        <v>40.712691588785</v>
      </c>
      <c r="F9">
        <v>45.9</v>
      </c>
      <c r="G9">
        <f t="shared" si="0"/>
        <v>0.886986744853705</v>
      </c>
      <c r="H9">
        <v>45.9</v>
      </c>
      <c r="I9">
        <f>E9/H9-1</f>
        <v>-0.113013255146295</v>
      </c>
      <c r="J9">
        <v>0</v>
      </c>
      <c r="K9">
        <v>0</v>
      </c>
      <c r="L9">
        <v>0</v>
      </c>
      <c r="M9">
        <v>0</v>
      </c>
    </row>
    <row r="10" spans="1:13">
      <c r="A10" s="5">
        <v>592505020153</v>
      </c>
      <c r="B10" t="s">
        <v>314</v>
      </c>
      <c r="C10">
        <v>123147.6</v>
      </c>
      <c r="D10">
        <v>14579</v>
      </c>
      <c r="E10" s="12">
        <v>8.4469167981343</v>
      </c>
      <c r="F10">
        <v>9.9</v>
      </c>
      <c r="G10">
        <v>0.853223919003465</v>
      </c>
      <c r="H10" s="12">
        <v>7.92844036697248</v>
      </c>
      <c r="I10" s="11">
        <v>0.065394504740383</v>
      </c>
      <c r="J10" s="12">
        <v>9.87961300309597</v>
      </c>
      <c r="K10">
        <v>-0.145015417558634</v>
      </c>
      <c r="L10" s="12">
        <v>8.42354364553523</v>
      </c>
      <c r="M10">
        <v>0.0027747410807879</v>
      </c>
    </row>
    <row r="11" spans="1:13">
      <c r="A11" s="5">
        <v>596986065929</v>
      </c>
      <c r="B11" t="s">
        <v>19</v>
      </c>
      <c r="C11">
        <v>75684.72</v>
      </c>
      <c r="D11">
        <v>2231</v>
      </c>
      <c r="E11" s="12">
        <v>33.9241237113402</v>
      </c>
      <c r="F11">
        <v>39.9</v>
      </c>
      <c r="G11">
        <v>0.850228664444617</v>
      </c>
      <c r="H11" s="12">
        <v>30.8348247267245</v>
      </c>
      <c r="I11" s="11">
        <v>0.100188634506434</v>
      </c>
      <c r="J11" s="12">
        <v>35.5381673052363</v>
      </c>
      <c r="K11">
        <v>-0.0454171871057134</v>
      </c>
      <c r="L11" s="12">
        <v>30.9526821641767</v>
      </c>
      <c r="M11">
        <v>0.0959994850010923</v>
      </c>
    </row>
    <row r="12" spans="1:13">
      <c r="A12" s="5">
        <v>17609980146</v>
      </c>
      <c r="B12" t="s">
        <v>288</v>
      </c>
      <c r="C12">
        <v>62665.96</v>
      </c>
      <c r="D12">
        <v>12456</v>
      </c>
      <c r="E12" s="12">
        <v>5.03098587026333</v>
      </c>
      <c r="F12">
        <v>9.9</v>
      </c>
      <c r="G12">
        <v>0.50818039093569</v>
      </c>
      <c r="H12">
        <v>0</v>
      </c>
      <c r="I12" s="11" t="e">
        <v>#DIV/0!</v>
      </c>
      <c r="J12" s="12">
        <v>4.84123120505557</v>
      </c>
      <c r="K12">
        <v>0.0391955387318836</v>
      </c>
      <c r="L12" s="12">
        <v>4.34400389866301</v>
      </c>
      <c r="M12">
        <v>0.158144879154403</v>
      </c>
    </row>
    <row r="13" spans="1:13">
      <c r="A13" s="5">
        <v>592501952315</v>
      </c>
      <c r="B13" t="s">
        <v>305</v>
      </c>
      <c r="C13">
        <v>66652.73</v>
      </c>
      <c r="D13">
        <v>6090</v>
      </c>
      <c r="E13" s="12">
        <v>10.944619047619</v>
      </c>
      <c r="F13">
        <v>11.9</v>
      </c>
      <c r="G13">
        <v>0.919715886354541</v>
      </c>
      <c r="H13" s="12">
        <v>10.962766869469</v>
      </c>
      <c r="I13" s="11">
        <v>-0.00165540525180063</v>
      </c>
      <c r="J13" s="12">
        <v>9.83943962576747</v>
      </c>
      <c r="K13">
        <v>0.112321378440835</v>
      </c>
      <c r="L13" s="12">
        <v>9.54543951748018</v>
      </c>
      <c r="M13">
        <v>0.146580943452274</v>
      </c>
    </row>
    <row r="14" spans="1:13">
      <c r="A14" s="5">
        <v>555904462655</v>
      </c>
      <c r="B14" t="s">
        <v>276</v>
      </c>
      <c r="C14">
        <v>71407.02</v>
      </c>
      <c r="D14">
        <v>5048</v>
      </c>
      <c r="E14" s="12">
        <v>14.1456061806656</v>
      </c>
      <c r="F14">
        <v>15.9</v>
      </c>
      <c r="G14">
        <v>0.889660766079598</v>
      </c>
      <c r="H14" s="12">
        <v>13.388353777961</v>
      </c>
      <c r="I14" s="11">
        <v>0.0565605312843698</v>
      </c>
      <c r="J14" s="12">
        <v>15.200312604901</v>
      </c>
      <c r="K14">
        <v>-0.0693871535178364</v>
      </c>
      <c r="L14" s="12">
        <v>13.3310468895826</v>
      </c>
      <c r="M14">
        <v>0.0611024248755396</v>
      </c>
    </row>
    <row r="15" spans="1:13">
      <c r="A15" s="5">
        <v>574736366653</v>
      </c>
      <c r="B15" t="s">
        <v>544</v>
      </c>
      <c r="C15">
        <v>59662.65</v>
      </c>
      <c r="D15">
        <v>2274</v>
      </c>
      <c r="E15" s="12">
        <v>26.2368733509235</v>
      </c>
      <c r="F15">
        <v>27.9</v>
      </c>
      <c r="G15">
        <v>0.940389725839551</v>
      </c>
      <c r="H15" s="12">
        <v>25.7210820537428</v>
      </c>
      <c r="I15" s="11">
        <v>0.020053250329942</v>
      </c>
      <c r="J15" s="12">
        <v>28.0519739547635</v>
      </c>
      <c r="K15">
        <v>-0.0647049154817791</v>
      </c>
      <c r="L15" s="12">
        <v>25.037368077325</v>
      </c>
      <c r="M15">
        <v>0.0479086008518941</v>
      </c>
    </row>
    <row r="16" spans="1:13">
      <c r="A16" s="5">
        <v>524754970729</v>
      </c>
      <c r="B16" t="s">
        <v>74</v>
      </c>
      <c r="C16">
        <v>47930.87</v>
      </c>
      <c r="D16">
        <v>1373</v>
      </c>
      <c r="E16" s="12">
        <v>34.9095921340131</v>
      </c>
      <c r="F16">
        <v>44.9</v>
      </c>
      <c r="G16">
        <v>0.777496484053744</v>
      </c>
      <c r="H16" s="12">
        <v>34.9367003725386</v>
      </c>
      <c r="I16" s="11">
        <v>-0.000775924407182216</v>
      </c>
      <c r="J16" s="12">
        <v>38.4092301924519</v>
      </c>
      <c r="K16">
        <v>-0.0911145066147803</v>
      </c>
      <c r="L16" s="12">
        <v>34.8668747033034</v>
      </c>
      <c r="M16">
        <v>0.00122515800665157</v>
      </c>
    </row>
    <row r="17" spans="1:13">
      <c r="A17" s="5">
        <v>523138079161</v>
      </c>
      <c r="B17" t="s">
        <v>385</v>
      </c>
      <c r="C17">
        <v>37217.52</v>
      </c>
      <c r="D17">
        <v>5700</v>
      </c>
      <c r="E17" s="12">
        <v>6.52938947368421</v>
      </c>
      <c r="F17">
        <v>7.9</v>
      </c>
      <c r="G17">
        <v>0.826504996668887</v>
      </c>
      <c r="H17" s="12">
        <v>6.53595925297114</v>
      </c>
      <c r="I17" s="11">
        <v>-0.0010051744560583</v>
      </c>
      <c r="J17" s="12">
        <v>6.57395136402913</v>
      </c>
      <c r="K17">
        <v>-0.00677855491732926</v>
      </c>
      <c r="L17" s="12">
        <v>6.37959225381675</v>
      </c>
      <c r="M17">
        <v>0.0234806887192265</v>
      </c>
    </row>
    <row r="18" spans="1:13">
      <c r="A18" s="5">
        <v>627413079207</v>
      </c>
      <c r="B18" t="s">
        <v>547</v>
      </c>
      <c r="C18">
        <v>44026.56</v>
      </c>
      <c r="D18">
        <v>1638</v>
      </c>
      <c r="E18" s="12">
        <v>26.8782417582418</v>
      </c>
      <c r="F18">
        <v>29.9</v>
      </c>
      <c r="G18">
        <v>0.898937851446213</v>
      </c>
      <c r="H18" s="12">
        <v>25.4050121615048</v>
      </c>
      <c r="I18" s="11">
        <v>0.057989722160783</v>
      </c>
      <c r="J18" s="12">
        <v>0</v>
      </c>
      <c r="K18" t="e">
        <v>#DIV/0!</v>
      </c>
      <c r="L18" s="12">
        <v>27.1027140902873</v>
      </c>
      <c r="M18">
        <v>-0.00828228240528739</v>
      </c>
    </row>
    <row r="19" spans="1:13">
      <c r="A19" s="5">
        <v>611461391391</v>
      </c>
      <c r="B19" t="s">
        <v>545</v>
      </c>
      <c r="C19">
        <v>16952.95</v>
      </c>
      <c r="D19">
        <v>590</v>
      </c>
      <c r="E19" s="12">
        <v>28.733813559322</v>
      </c>
      <c r="F19">
        <v>59.9</v>
      </c>
      <c r="G19">
        <v>0.479696386633089</v>
      </c>
      <c r="H19" s="12">
        <v>26.6345214105793</v>
      </c>
      <c r="I19" s="11">
        <v>0.0788184670706655</v>
      </c>
      <c r="J19" s="12">
        <v>0</v>
      </c>
      <c r="K19" t="e">
        <v>#DIV/0!</v>
      </c>
      <c r="L19" s="12">
        <v>28.2526384788</v>
      </c>
      <c r="M19">
        <v>0.017031155546164</v>
      </c>
    </row>
    <row r="20" spans="1:13">
      <c r="A20" s="5">
        <v>574838039203</v>
      </c>
      <c r="B20" t="s">
        <v>441</v>
      </c>
      <c r="C20">
        <v>10154.78</v>
      </c>
      <c r="D20">
        <v>445</v>
      </c>
      <c r="E20" s="12">
        <v>22.8197303370787</v>
      </c>
      <c r="F20">
        <v>25.8</v>
      </c>
      <c r="G20">
        <v>0.884485671979793</v>
      </c>
      <c r="H20" s="12">
        <v>23.165518590998</v>
      </c>
      <c r="I20" s="11">
        <v>-0.0149268514132794</v>
      </c>
      <c r="J20" s="12">
        <v>25.6759100204499</v>
      </c>
      <c r="K20">
        <v>-0.111239667108056</v>
      </c>
      <c r="L20" s="12">
        <v>22.9685201848249</v>
      </c>
      <c r="M20">
        <v>-0.00647799015996564</v>
      </c>
    </row>
    <row r="21" spans="1:13">
      <c r="A21" s="5">
        <v>633838506663</v>
      </c>
      <c r="B21" t="s">
        <v>598</v>
      </c>
      <c r="C21">
        <v>6792.58</v>
      </c>
      <c r="D21">
        <v>183</v>
      </c>
      <c r="E21">
        <v>37.1179234972678</v>
      </c>
      <c r="F21">
        <v>45.9</v>
      </c>
      <c r="G21">
        <f>E21/F21</f>
        <v>0.808669357238949</v>
      </c>
      <c r="H21">
        <v>39.9543140794224</v>
      </c>
      <c r="I21">
        <f>E21/H21-1</f>
        <v>-0.0709908466083625</v>
      </c>
      <c r="J21">
        <v>0</v>
      </c>
      <c r="K21">
        <v>0</v>
      </c>
      <c r="L21">
        <v>0</v>
      </c>
      <c r="M21">
        <v>0</v>
      </c>
    </row>
    <row r="22" spans="1:13">
      <c r="A22" s="5">
        <v>627410507881</v>
      </c>
      <c r="B22" t="s">
        <v>546</v>
      </c>
      <c r="C22">
        <v>3500.07</v>
      </c>
      <c r="D22">
        <v>389</v>
      </c>
      <c r="E22" s="12">
        <v>8.99760925449871</v>
      </c>
      <c r="F22">
        <v>17.9</v>
      </c>
      <c r="G22">
        <v>0.502659734888196</v>
      </c>
      <c r="H22" s="12">
        <v>8.0673954222573</v>
      </c>
      <c r="I22" s="11">
        <v>0.115305347457622</v>
      </c>
      <c r="J22" s="12">
        <v>0</v>
      </c>
      <c r="K22" t="e">
        <v>#DIV/0!</v>
      </c>
      <c r="L22" s="12">
        <v>10.7783810888252</v>
      </c>
      <c r="M22">
        <v>-0.165217004265396</v>
      </c>
    </row>
    <row r="23" spans="1:13">
      <c r="A23" s="5">
        <v>37253770022</v>
      </c>
      <c r="B23" t="s">
        <v>336</v>
      </c>
      <c r="C23">
        <v>162915.83</v>
      </c>
      <c r="D23">
        <v>18576</v>
      </c>
      <c r="E23" s="12">
        <v>8.77023201981051</v>
      </c>
      <c r="F23">
        <v>9.9</v>
      </c>
      <c r="G23">
        <v>0.885882022203082</v>
      </c>
      <c r="H23" s="12">
        <v>8.26331749501093</v>
      </c>
      <c r="I23" s="11">
        <v>0.0613451589032659</v>
      </c>
      <c r="J23" s="12">
        <v>9.76469430051814</v>
      </c>
      <c r="K23">
        <v>-0.101842643517766</v>
      </c>
      <c r="L23" s="12">
        <v>8.17238369334894</v>
      </c>
      <c r="M23">
        <v>0.0731547060067836</v>
      </c>
    </row>
    <row r="24" spans="1:13">
      <c r="A24" s="5">
        <v>37254243740</v>
      </c>
      <c r="B24" t="s">
        <v>270</v>
      </c>
      <c r="C24">
        <v>262431.33</v>
      </c>
      <c r="D24">
        <v>15768</v>
      </c>
      <c r="E24">
        <v>16.6432857686454</v>
      </c>
      <c r="F24">
        <v>17.9</v>
      </c>
      <c r="G24">
        <f>E24/F24</f>
        <v>0.92979250104164</v>
      </c>
      <c r="H24">
        <v>16.0469077627037</v>
      </c>
      <c r="I24">
        <f>E24/H24-1</f>
        <v>0.0371646684059446</v>
      </c>
      <c r="J24">
        <v>16.1001542482698</v>
      </c>
      <c r="K24">
        <f>E24/J24-1</f>
        <v>0.0337345538434179</v>
      </c>
      <c r="L24">
        <v>15.0167649866218</v>
      </c>
      <c r="M24">
        <v>0</v>
      </c>
    </row>
    <row r="25" spans="1:13">
      <c r="A25" s="5">
        <v>635219036333</v>
      </c>
      <c r="B25" t="s">
        <v>600</v>
      </c>
      <c r="C25">
        <v>51588.81</v>
      </c>
      <c r="D25">
        <v>1002</v>
      </c>
      <c r="E25" s="12">
        <v>51.4858383233533</v>
      </c>
      <c r="F25">
        <v>59.9</v>
      </c>
      <c r="G25">
        <v>0.859529855147801</v>
      </c>
      <c r="H25" s="12">
        <v>60.1013928571429</v>
      </c>
      <c r="I25" s="11">
        <v>-0.143350330570011</v>
      </c>
      <c r="J25" s="12">
        <v>0</v>
      </c>
      <c r="K25" t="e">
        <v>#DIV/0!</v>
      </c>
      <c r="L25" s="12">
        <v>0</v>
      </c>
      <c r="M25" t="e">
        <v>#DIV/0!</v>
      </c>
    </row>
    <row r="26" spans="1:13">
      <c r="A26" s="5">
        <v>572262680111</v>
      </c>
      <c r="B26" t="s">
        <v>330</v>
      </c>
      <c r="C26">
        <v>102093.05</v>
      </c>
      <c r="D26">
        <v>4173</v>
      </c>
      <c r="E26" s="12">
        <v>24.465144979631</v>
      </c>
      <c r="F26">
        <v>29.9</v>
      </c>
      <c r="G26">
        <v>0.818232273566253</v>
      </c>
      <c r="H26" s="12">
        <v>23.9941414141414</v>
      </c>
      <c r="I26" s="11">
        <v>0.0196299403825282</v>
      </c>
      <c r="J26" s="12">
        <v>23.9411975162626</v>
      </c>
      <c r="K26">
        <v>0.0218847642442481</v>
      </c>
      <c r="L26" s="12">
        <v>23.2027670014889</v>
      </c>
      <c r="M26">
        <v>0.0544063549860707</v>
      </c>
    </row>
  </sheetData>
  <pageMargins left="0.75" right="0.75" top="1" bottom="1" header="0.5" footer="0.5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"/>
  <sheetViews>
    <sheetView workbookViewId="0">
      <selection activeCell="X2" sqref="X2:Z28"/>
    </sheetView>
  </sheetViews>
  <sheetFormatPr defaultColWidth="8.88888888888889" defaultRowHeight="14.4"/>
  <cols>
    <col min="1" max="1" width="15.7777777777778" customWidth="1"/>
    <col min="2" max="2" width="11.7777777777778" customWidth="1"/>
    <col min="4" max="4" width="10.6666666666667"/>
    <col min="7" max="8" width="12.8888888888889"/>
    <col min="12" max="12" width="9.66666666666667"/>
    <col min="15" max="16" width="12.8888888888889"/>
  </cols>
  <sheetData>
    <row r="1" spans="1:17">
      <c r="A1" t="s">
        <v>553</v>
      </c>
      <c r="B1" t="s">
        <v>636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L1" s="9" t="s">
        <v>1</v>
      </c>
      <c r="M1" s="9" t="s">
        <v>2</v>
      </c>
      <c r="N1" s="9" t="s">
        <v>3</v>
      </c>
      <c r="O1" s="9" t="s">
        <v>516</v>
      </c>
      <c r="P1" s="9" t="s">
        <v>517</v>
      </c>
      <c r="Q1" s="9" t="s">
        <v>518</v>
      </c>
    </row>
    <row r="2" ht="15.6" spans="1:17">
      <c r="A2" s="56">
        <v>40611478319</v>
      </c>
      <c r="B2" t="s">
        <v>45</v>
      </c>
      <c r="D2">
        <v>221642.11</v>
      </c>
      <c r="E2">
        <v>2841</v>
      </c>
      <c r="F2">
        <v>14572</v>
      </c>
      <c r="G2" s="11">
        <v>0.099917650288224</v>
      </c>
      <c r="H2" s="12">
        <v>152.226723901099</v>
      </c>
      <c r="I2">
        <v>1456</v>
      </c>
      <c r="L2">
        <v>67248.34</v>
      </c>
      <c r="M2">
        <v>838</v>
      </c>
      <c r="N2">
        <v>9254</v>
      </c>
      <c r="O2" s="11">
        <v>0.0778041927814999</v>
      </c>
      <c r="P2" s="12">
        <v>93.4004722222222</v>
      </c>
      <c r="Q2">
        <v>720</v>
      </c>
    </row>
    <row r="3" ht="15.6" spans="1:17">
      <c r="A3" s="56">
        <v>528033010612</v>
      </c>
      <c r="B3" t="s">
        <v>98</v>
      </c>
      <c r="D3">
        <v>39403.21</v>
      </c>
      <c r="E3">
        <v>456</v>
      </c>
      <c r="F3">
        <v>1713</v>
      </c>
      <c r="G3" s="11">
        <v>0.234676007005254</v>
      </c>
      <c r="H3" s="12">
        <v>98.0179353233831</v>
      </c>
      <c r="I3">
        <v>402</v>
      </c>
      <c r="L3">
        <v>32513.43</v>
      </c>
      <c r="M3">
        <v>371</v>
      </c>
      <c r="N3">
        <v>2319</v>
      </c>
      <c r="O3" s="11">
        <v>0.141871496334627</v>
      </c>
      <c r="P3" s="12">
        <v>98.8250151975684</v>
      </c>
      <c r="Q3">
        <v>329</v>
      </c>
    </row>
    <row r="5" spans="4:9">
      <c r="D5">
        <v>149619.05</v>
      </c>
      <c r="E5">
        <v>1903</v>
      </c>
      <c r="F5">
        <v>12285</v>
      </c>
      <c r="G5">
        <v>0.0804232804232804</v>
      </c>
      <c r="H5">
        <v>151.436285425101</v>
      </c>
      <c r="I5" s="61">
        <v>988</v>
      </c>
    </row>
    <row r="6" spans="4:9">
      <c r="D6">
        <v>46440.62</v>
      </c>
      <c r="E6">
        <v>535</v>
      </c>
      <c r="F6">
        <v>1848</v>
      </c>
      <c r="G6">
        <v>0.228354978354978</v>
      </c>
      <c r="H6">
        <v>110.048862559242</v>
      </c>
      <c r="I6" s="61">
        <v>422</v>
      </c>
    </row>
    <row r="9" spans="2:17">
      <c r="B9" t="s">
        <v>637</v>
      </c>
      <c r="D9" s="9" t="s">
        <v>1</v>
      </c>
      <c r="E9" s="9" t="s">
        <v>2</v>
      </c>
      <c r="F9" s="9" t="s">
        <v>3</v>
      </c>
      <c r="G9" s="9" t="s">
        <v>516</v>
      </c>
      <c r="H9" s="9" t="s">
        <v>517</v>
      </c>
      <c r="I9" s="9" t="s">
        <v>518</v>
      </c>
      <c r="L9" s="9" t="s">
        <v>1</v>
      </c>
      <c r="M9" s="9" t="s">
        <v>2</v>
      </c>
      <c r="N9" s="9" t="s">
        <v>3</v>
      </c>
      <c r="O9" s="9" t="s">
        <v>516</v>
      </c>
      <c r="P9" s="9" t="s">
        <v>517</v>
      </c>
      <c r="Q9" s="9" t="s">
        <v>518</v>
      </c>
    </row>
    <row r="10" ht="15.6" spans="1:17">
      <c r="A10" s="56">
        <v>527119411115</v>
      </c>
      <c r="B10" t="s">
        <v>99</v>
      </c>
      <c r="D10">
        <v>923</v>
      </c>
      <c r="E10">
        <v>20</v>
      </c>
      <c r="F10">
        <v>241</v>
      </c>
      <c r="G10" s="11">
        <v>0.0746887966804979</v>
      </c>
      <c r="H10" s="12">
        <v>51.2777777777778</v>
      </c>
      <c r="I10">
        <v>18</v>
      </c>
      <c r="L10">
        <v>2267.95</v>
      </c>
      <c r="M10">
        <v>51</v>
      </c>
      <c r="N10">
        <v>161</v>
      </c>
      <c r="O10" s="11">
        <v>0.31055900621118</v>
      </c>
      <c r="P10" s="12">
        <v>45.359</v>
      </c>
      <c r="Q10">
        <v>50</v>
      </c>
    </row>
    <row r="12" spans="4:9">
      <c r="D12">
        <v>794.24</v>
      </c>
      <c r="E12">
        <v>17</v>
      </c>
      <c r="F12">
        <v>113</v>
      </c>
      <c r="G12">
        <v>0.132743362831858</v>
      </c>
      <c r="H12">
        <v>52.9493333333333</v>
      </c>
      <c r="I12">
        <v>15</v>
      </c>
    </row>
  </sheetData>
  <conditionalFormatting sqref="A2">
    <cfRule type="duplicateValues" dxfId="1" priority="5"/>
  </conditionalFormatting>
  <conditionalFormatting sqref="A3">
    <cfRule type="duplicateValues" dxfId="1" priority="4"/>
  </conditionalFormatting>
  <conditionalFormatting sqref="A10">
    <cfRule type="duplicateValues" dxfId="1" priority="3"/>
  </conditionalFormatting>
  <pageMargins left="0.75" right="0.75" top="1" bottom="1" header="0.5" footer="0.5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7"/>
  <sheetViews>
    <sheetView zoomScale="80" zoomScaleNormal="80" workbookViewId="0">
      <pane xSplit="3" ySplit="1" topLeftCell="D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7.1111111111111" customWidth="1"/>
    <col min="2" max="2" width="17.1111111111111" hidden="1" customWidth="1"/>
    <col min="3" max="3" width="12.2222222222222" customWidth="1"/>
    <col min="4" max="6" width="17.5555555555556" customWidth="1"/>
    <col min="7" max="7" width="19.7777777777778" customWidth="1"/>
    <col min="8" max="8" width="11.8888888888889" customWidth="1"/>
    <col min="9" max="9" width="12.8888888888889"/>
    <col min="11" max="11" width="14.1111111111111"/>
    <col min="12" max="12" width="15.1111111111111" customWidth="1"/>
    <col min="13" max="14" width="12.6666666666667" customWidth="1"/>
    <col min="16" max="17" width="12.8888888888889"/>
    <col min="19" max="19" width="14.1111111111111"/>
    <col min="20" max="20" width="17.5555555555556" customWidth="1"/>
    <col min="22" max="22" width="12.8888888888889"/>
    <col min="24" max="25" width="12.8888888888889"/>
  </cols>
  <sheetData>
    <row r="1" spans="1:26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G1" t="s">
        <v>468</v>
      </c>
      <c r="H1" t="s">
        <v>114</v>
      </c>
      <c r="I1" t="s">
        <v>115</v>
      </c>
      <c r="J1" t="s">
        <v>518</v>
      </c>
      <c r="K1" t="s">
        <v>539</v>
      </c>
      <c r="L1" t="s">
        <v>466</v>
      </c>
      <c r="M1" t="s">
        <v>467</v>
      </c>
      <c r="O1" t="s">
        <v>468</v>
      </c>
      <c r="P1" t="s">
        <v>114</v>
      </c>
      <c r="Q1" t="s">
        <v>115</v>
      </c>
      <c r="R1" t="s">
        <v>518</v>
      </c>
      <c r="S1" t="s">
        <v>534</v>
      </c>
      <c r="T1" t="s">
        <v>466</v>
      </c>
      <c r="U1" t="s">
        <v>467</v>
      </c>
      <c r="W1" t="s">
        <v>468</v>
      </c>
      <c r="X1" t="s">
        <v>114</v>
      </c>
      <c r="Y1" t="s">
        <v>115</v>
      </c>
      <c r="Z1" t="s">
        <v>518</v>
      </c>
    </row>
    <row r="2" ht="15.6" spans="1:26">
      <c r="A2" s="56">
        <v>39829692578</v>
      </c>
      <c r="B2" s="75">
        <v>634180880049</v>
      </c>
      <c r="C2" s="76" t="s">
        <v>237</v>
      </c>
      <c r="D2">
        <v>44878.68</v>
      </c>
      <c r="E2">
        <v>4601</v>
      </c>
      <c r="F2">
        <f>D2/E2</f>
        <v>9.75411432297327</v>
      </c>
      <c r="G2">
        <v>5798</v>
      </c>
      <c r="H2" s="11">
        <v>0.260434632631942</v>
      </c>
      <c r="I2" s="12">
        <v>29.7209801324503</v>
      </c>
      <c r="J2">
        <v>1510</v>
      </c>
      <c r="K2">
        <f>I2/Q2-1</f>
        <v>0.143553046358645</v>
      </c>
      <c r="L2">
        <v>48913.24</v>
      </c>
      <c r="M2">
        <v>4741</v>
      </c>
      <c r="N2">
        <f>L2/M2</f>
        <v>10.317072347606</v>
      </c>
      <c r="O2">
        <v>8190</v>
      </c>
      <c r="P2" s="11">
        <v>0.22979242979243</v>
      </c>
      <c r="Q2" s="12">
        <v>25.9900318809777</v>
      </c>
      <c r="R2">
        <v>1882</v>
      </c>
      <c r="S2">
        <f>I2/Y2-1</f>
        <v>1.64144497333499</v>
      </c>
      <c r="T2">
        <v>47876.36</v>
      </c>
      <c r="U2">
        <v>4757</v>
      </c>
      <c r="V2">
        <f>T2/U2</f>
        <v>10.064401933992</v>
      </c>
      <c r="W2">
        <v>12840</v>
      </c>
      <c r="X2" s="11">
        <v>0.331386292834891</v>
      </c>
      <c r="Y2" s="12">
        <v>11.2517884841363</v>
      </c>
      <c r="Z2">
        <v>4255</v>
      </c>
    </row>
    <row r="3" ht="15.6" spans="1:26">
      <c r="A3" s="56">
        <v>581521081842</v>
      </c>
      <c r="B3" s="75">
        <v>625307235192</v>
      </c>
      <c r="C3" s="76" t="s">
        <v>221</v>
      </c>
      <c r="D3">
        <v>43111.41</v>
      </c>
      <c r="E3">
        <v>1542</v>
      </c>
      <c r="F3">
        <f t="shared" ref="F3:F28" si="0">D3/E3</f>
        <v>27.9581128404669</v>
      </c>
      <c r="G3">
        <v>4475</v>
      </c>
      <c r="H3" s="11">
        <v>0.212960893854749</v>
      </c>
      <c r="I3" s="12">
        <v>45.2375760755509</v>
      </c>
      <c r="J3">
        <v>953</v>
      </c>
      <c r="K3">
        <f t="shared" ref="K3:K34" si="1">I3/Q3-1</f>
        <v>-0.128743096618105</v>
      </c>
      <c r="L3">
        <v>81621.7</v>
      </c>
      <c r="M3">
        <v>3144</v>
      </c>
      <c r="N3">
        <f t="shared" ref="N3:N34" si="2">L3/M3</f>
        <v>25.9611005089059</v>
      </c>
      <c r="O3">
        <v>7577</v>
      </c>
      <c r="P3" s="11">
        <v>0.207469974924112</v>
      </c>
      <c r="Q3" s="12">
        <v>51.9222010178117</v>
      </c>
      <c r="R3">
        <v>1572</v>
      </c>
      <c r="S3">
        <f t="shared" ref="S3:S34" si="3">I3/Y3-1</f>
        <v>0.221650927716608</v>
      </c>
      <c r="T3">
        <v>20070.19</v>
      </c>
      <c r="U3">
        <v>673</v>
      </c>
      <c r="V3">
        <f t="shared" ref="V3:V34" si="4">T3/U3</f>
        <v>29.8219762258544</v>
      </c>
      <c r="W3">
        <v>5759</v>
      </c>
      <c r="X3" s="11">
        <v>0.0941135613821844</v>
      </c>
      <c r="Y3" s="12">
        <v>37.0298708487085</v>
      </c>
      <c r="Z3">
        <v>542</v>
      </c>
    </row>
    <row r="4" ht="15.6" spans="1:26">
      <c r="A4" s="56">
        <v>523138079161</v>
      </c>
      <c r="B4" s="77">
        <v>634542945567</v>
      </c>
      <c r="C4" s="76" t="s">
        <v>385</v>
      </c>
      <c r="D4">
        <v>10746.32</v>
      </c>
      <c r="E4">
        <v>1684</v>
      </c>
      <c r="F4">
        <f t="shared" si="0"/>
        <v>6.38142517814727</v>
      </c>
      <c r="G4">
        <v>3420</v>
      </c>
      <c r="H4" s="11">
        <v>0.248538011695906</v>
      </c>
      <c r="I4" s="12">
        <v>12.6427294117647</v>
      </c>
      <c r="J4">
        <v>850</v>
      </c>
      <c r="K4">
        <f t="shared" si="1"/>
        <v>-0.0445952009297603</v>
      </c>
      <c r="L4">
        <v>15548.6</v>
      </c>
      <c r="M4">
        <v>2402</v>
      </c>
      <c r="N4">
        <f t="shared" si="2"/>
        <v>6.47318900915903</v>
      </c>
      <c r="O4">
        <v>5160</v>
      </c>
      <c r="P4" s="11">
        <v>0.227713178294574</v>
      </c>
      <c r="Q4" s="12">
        <v>13.2328510638298</v>
      </c>
      <c r="R4">
        <v>1175</v>
      </c>
      <c r="S4">
        <f t="shared" si="3"/>
        <v>-0.0585469357152937</v>
      </c>
      <c r="T4">
        <v>1154.89</v>
      </c>
      <c r="U4">
        <v>174</v>
      </c>
      <c r="V4">
        <f t="shared" si="4"/>
        <v>6.63729885057471</v>
      </c>
      <c r="W4">
        <v>2143</v>
      </c>
      <c r="X4" s="11">
        <v>0.0401306579561363</v>
      </c>
      <c r="Y4" s="12">
        <v>13.4289534883721</v>
      </c>
      <c r="Z4">
        <v>86</v>
      </c>
    </row>
    <row r="5" ht="15.6" spans="1:26">
      <c r="A5" s="56">
        <v>574838039203</v>
      </c>
      <c r="B5" s="77"/>
      <c r="C5" s="78" t="s">
        <v>441</v>
      </c>
      <c r="D5">
        <v>1284.99</v>
      </c>
      <c r="E5">
        <v>53</v>
      </c>
      <c r="F5">
        <f t="shared" si="0"/>
        <v>24.2450943396226</v>
      </c>
      <c r="G5">
        <v>213</v>
      </c>
      <c r="H5" s="11">
        <v>0.164319248826291</v>
      </c>
      <c r="I5" s="12">
        <v>36.714</v>
      </c>
      <c r="J5">
        <v>35</v>
      </c>
      <c r="K5">
        <f t="shared" si="1"/>
        <v>0.0319553339096883</v>
      </c>
      <c r="L5">
        <v>2348.09</v>
      </c>
      <c r="M5">
        <v>100</v>
      </c>
      <c r="N5">
        <f t="shared" si="2"/>
        <v>23.4809</v>
      </c>
      <c r="O5">
        <v>399</v>
      </c>
      <c r="P5" s="11">
        <v>0.165413533834586</v>
      </c>
      <c r="Q5" s="12">
        <v>35.5771212121212</v>
      </c>
      <c r="R5">
        <v>66</v>
      </c>
      <c r="S5">
        <f t="shared" si="3"/>
        <v>-0.00263612398872848</v>
      </c>
      <c r="T5">
        <v>9570.87</v>
      </c>
      <c r="U5">
        <v>372</v>
      </c>
      <c r="V5">
        <f t="shared" si="4"/>
        <v>25.7281451612903</v>
      </c>
      <c r="W5">
        <v>1422</v>
      </c>
      <c r="X5" s="11">
        <v>0.182841068917018</v>
      </c>
      <c r="Y5" s="12">
        <v>36.8110384615385</v>
      </c>
      <c r="Z5">
        <v>260</v>
      </c>
    </row>
    <row r="6" ht="15.6" spans="1:26">
      <c r="A6" s="56">
        <v>562674596108</v>
      </c>
      <c r="B6" s="77"/>
      <c r="C6" s="79" t="s">
        <v>17</v>
      </c>
      <c r="D6">
        <v>44388.65</v>
      </c>
      <c r="E6">
        <v>1407</v>
      </c>
      <c r="F6">
        <f t="shared" si="0"/>
        <v>31.5484363894812</v>
      </c>
      <c r="G6">
        <v>3517</v>
      </c>
      <c r="H6" s="11">
        <v>0.197895934034689</v>
      </c>
      <c r="I6" s="12">
        <v>63.7767959770115</v>
      </c>
      <c r="J6">
        <v>696</v>
      </c>
      <c r="K6">
        <f t="shared" si="1"/>
        <v>-0.167484160119171</v>
      </c>
      <c r="L6">
        <v>87025.9</v>
      </c>
      <c r="M6">
        <v>3056</v>
      </c>
      <c r="N6">
        <f t="shared" si="2"/>
        <v>28.4770615183246</v>
      </c>
      <c r="O6">
        <v>5285</v>
      </c>
      <c r="P6" s="11">
        <v>0.214947965941343</v>
      </c>
      <c r="Q6" s="12">
        <v>76.6073063380282</v>
      </c>
      <c r="R6">
        <v>1136</v>
      </c>
      <c r="S6">
        <f t="shared" si="3"/>
        <v>0.104715468436849</v>
      </c>
      <c r="T6">
        <v>44222.27</v>
      </c>
      <c r="U6">
        <v>1128</v>
      </c>
      <c r="V6">
        <f t="shared" si="4"/>
        <v>39.204140070922</v>
      </c>
      <c r="W6">
        <v>5713</v>
      </c>
      <c r="X6" s="11">
        <v>0.134080168037809</v>
      </c>
      <c r="Y6" s="12">
        <v>57.7314229765013</v>
      </c>
      <c r="Z6">
        <v>766</v>
      </c>
    </row>
    <row r="7" ht="15.6" spans="1:26">
      <c r="A7" s="56">
        <v>524754970729</v>
      </c>
      <c r="C7" s="76" t="s">
        <v>74</v>
      </c>
      <c r="D7">
        <v>9592.4</v>
      </c>
      <c r="E7">
        <v>272</v>
      </c>
      <c r="F7">
        <f t="shared" si="0"/>
        <v>35.2661764705882</v>
      </c>
      <c r="G7">
        <v>3042</v>
      </c>
      <c r="H7" s="11">
        <v>0.0486522024983563</v>
      </c>
      <c r="I7" s="12">
        <v>64.8135135135135</v>
      </c>
      <c r="J7">
        <v>148</v>
      </c>
      <c r="K7">
        <f t="shared" si="1"/>
        <v>0.0778029656191019</v>
      </c>
      <c r="L7">
        <v>17378.97</v>
      </c>
      <c r="M7">
        <v>522</v>
      </c>
      <c r="N7">
        <f t="shared" si="2"/>
        <v>33.2930459770115</v>
      </c>
      <c r="O7">
        <v>3641</v>
      </c>
      <c r="P7" s="11">
        <v>0.079373798407031</v>
      </c>
      <c r="Q7" s="12">
        <v>60.1348442906574</v>
      </c>
      <c r="R7">
        <v>289</v>
      </c>
      <c r="S7">
        <f t="shared" si="3"/>
        <v>0.260724371029861</v>
      </c>
      <c r="T7">
        <v>15885.61</v>
      </c>
      <c r="U7">
        <v>394</v>
      </c>
      <c r="V7">
        <f t="shared" si="4"/>
        <v>40.318807106599</v>
      </c>
      <c r="W7">
        <v>5733</v>
      </c>
      <c r="X7" s="11">
        <v>0.053898482469911</v>
      </c>
      <c r="Y7" s="12">
        <v>51.4097411003236</v>
      </c>
      <c r="Z7">
        <v>309</v>
      </c>
    </row>
    <row r="8" ht="15.6" spans="1:26">
      <c r="A8" s="56">
        <v>627410507881</v>
      </c>
      <c r="B8" s="77">
        <v>634201200707</v>
      </c>
      <c r="C8" s="80" t="s">
        <v>546</v>
      </c>
      <c r="D8">
        <v>0</v>
      </c>
      <c r="E8" t="e">
        <v>#N/A</v>
      </c>
      <c r="F8" t="e">
        <f t="shared" si="0"/>
        <v>#N/A</v>
      </c>
      <c r="G8">
        <v>0</v>
      </c>
      <c r="H8" s="11" t="e">
        <v>#N/A</v>
      </c>
      <c r="I8" s="12" t="e">
        <v>#N/A</v>
      </c>
      <c r="J8" t="e">
        <v>#N/A</v>
      </c>
      <c r="K8" t="e">
        <f t="shared" si="1"/>
        <v>#N/A</v>
      </c>
      <c r="L8">
        <v>0</v>
      </c>
      <c r="M8" t="e">
        <v>#N/A</v>
      </c>
      <c r="N8" t="e">
        <f t="shared" si="2"/>
        <v>#N/A</v>
      </c>
      <c r="O8">
        <v>0</v>
      </c>
      <c r="P8" s="11" t="e">
        <v>#N/A</v>
      </c>
      <c r="Q8" s="12" t="e">
        <v>#N/A</v>
      </c>
      <c r="R8" t="e">
        <v>#N/A</v>
      </c>
      <c r="S8" t="e">
        <f t="shared" si="3"/>
        <v>#N/A</v>
      </c>
      <c r="T8">
        <v>0</v>
      </c>
      <c r="U8" t="e">
        <v>#N/A</v>
      </c>
      <c r="V8" t="e">
        <f t="shared" si="4"/>
        <v>#N/A</v>
      </c>
      <c r="W8">
        <v>0</v>
      </c>
      <c r="X8" s="11" t="e">
        <v>#N/A</v>
      </c>
      <c r="Y8" s="12" t="e">
        <v>#N/A</v>
      </c>
      <c r="Z8" t="e">
        <v>#N/A</v>
      </c>
    </row>
    <row r="9" ht="15.6" spans="1:26">
      <c r="A9" s="56">
        <v>633838506663</v>
      </c>
      <c r="B9" s="77">
        <v>639561985453</v>
      </c>
      <c r="C9" s="80" t="s">
        <v>598</v>
      </c>
      <c r="D9">
        <v>39258.27</v>
      </c>
      <c r="E9">
        <v>858</v>
      </c>
      <c r="F9">
        <f t="shared" si="0"/>
        <v>45.7555594405594</v>
      </c>
      <c r="G9">
        <v>1551</v>
      </c>
      <c r="H9" s="11">
        <v>0.131528046421663</v>
      </c>
      <c r="I9" s="12">
        <v>192.4425</v>
      </c>
      <c r="J9">
        <v>204</v>
      </c>
      <c r="K9">
        <f t="shared" si="1"/>
        <v>0.678316931108964</v>
      </c>
      <c r="L9">
        <v>23620.78</v>
      </c>
      <c r="M9">
        <v>529</v>
      </c>
      <c r="N9">
        <f t="shared" si="2"/>
        <v>44.6517580340265</v>
      </c>
      <c r="O9">
        <v>1427</v>
      </c>
      <c r="P9" s="11">
        <v>0.144358794674142</v>
      </c>
      <c r="Q9" s="12">
        <v>114.663980582524</v>
      </c>
      <c r="R9">
        <v>206</v>
      </c>
      <c r="S9" t="e">
        <f t="shared" si="3"/>
        <v>#N/A</v>
      </c>
      <c r="T9">
        <v>0</v>
      </c>
      <c r="U9" t="e">
        <v>#N/A</v>
      </c>
      <c r="V9" t="e">
        <f t="shared" si="4"/>
        <v>#N/A</v>
      </c>
      <c r="W9">
        <v>0</v>
      </c>
      <c r="X9" s="11" t="e">
        <v>#N/A</v>
      </c>
      <c r="Y9" s="12" t="e">
        <v>#N/A</v>
      </c>
      <c r="Z9" t="e">
        <v>#N/A</v>
      </c>
    </row>
    <row r="10" ht="15.6" spans="1:26">
      <c r="A10" s="56">
        <v>17609980146</v>
      </c>
      <c r="B10" s="77">
        <v>634540837303</v>
      </c>
      <c r="C10" s="81" t="s">
        <v>288</v>
      </c>
      <c r="D10">
        <v>18078.88</v>
      </c>
      <c r="E10">
        <v>5908</v>
      </c>
      <c r="F10">
        <f t="shared" si="0"/>
        <v>3.06006770480704</v>
      </c>
      <c r="G10">
        <v>13186</v>
      </c>
      <c r="H10" s="11">
        <v>0.330653723646292</v>
      </c>
      <c r="I10" s="12">
        <v>4.14653211009174</v>
      </c>
      <c r="J10">
        <v>4360</v>
      </c>
      <c r="K10">
        <f t="shared" si="1"/>
        <v>0.345521046704308</v>
      </c>
      <c r="L10">
        <v>28703.23</v>
      </c>
      <c r="M10">
        <v>12060</v>
      </c>
      <c r="N10">
        <f t="shared" si="2"/>
        <v>2.38003565505804</v>
      </c>
      <c r="O10">
        <v>26601</v>
      </c>
      <c r="P10" s="11">
        <v>0.350137212886734</v>
      </c>
      <c r="Q10" s="12">
        <v>3.08172965428387</v>
      </c>
      <c r="R10">
        <v>9314</v>
      </c>
      <c r="S10">
        <f t="shared" si="3"/>
        <v>-0.683562134883695</v>
      </c>
      <c r="T10">
        <v>14283.12</v>
      </c>
      <c r="U10">
        <v>2914</v>
      </c>
      <c r="V10">
        <f t="shared" si="4"/>
        <v>4.90155113246397</v>
      </c>
      <c r="W10">
        <v>6244</v>
      </c>
      <c r="X10" s="11">
        <v>0.174567584881486</v>
      </c>
      <c r="Y10" s="12">
        <v>13.1037798165138</v>
      </c>
      <c r="Z10">
        <v>1090</v>
      </c>
    </row>
    <row r="11" ht="15.6" spans="1:26">
      <c r="A11" s="56">
        <v>592501952315</v>
      </c>
      <c r="B11" s="77">
        <v>634859842110</v>
      </c>
      <c r="C11" s="81" t="s">
        <v>305</v>
      </c>
      <c r="D11">
        <v>16929.84</v>
      </c>
      <c r="E11">
        <v>1468</v>
      </c>
      <c r="F11">
        <f t="shared" si="0"/>
        <v>11.5325885558583</v>
      </c>
      <c r="G11">
        <v>4428</v>
      </c>
      <c r="H11" s="11">
        <v>0.232384823848238</v>
      </c>
      <c r="I11" s="12">
        <v>16.4527113702624</v>
      </c>
      <c r="J11">
        <v>1029</v>
      </c>
      <c r="K11">
        <f t="shared" si="1"/>
        <v>-0.0233594896100762</v>
      </c>
      <c r="L11">
        <v>27307.74</v>
      </c>
      <c r="M11">
        <v>2582</v>
      </c>
      <c r="N11">
        <f t="shared" si="2"/>
        <v>10.576196746708</v>
      </c>
      <c r="O11">
        <v>6416</v>
      </c>
      <c r="P11" s="11">
        <v>0.252649625935162</v>
      </c>
      <c r="Q11" s="12">
        <v>16.8462307217767</v>
      </c>
      <c r="R11">
        <v>1621</v>
      </c>
      <c r="S11">
        <f t="shared" si="3"/>
        <v>0.0532275475033239</v>
      </c>
      <c r="T11">
        <v>3171.11</v>
      </c>
      <c r="U11">
        <v>321</v>
      </c>
      <c r="V11">
        <f t="shared" si="4"/>
        <v>9.87884735202492</v>
      </c>
      <c r="W11">
        <v>2454</v>
      </c>
      <c r="X11" s="11">
        <v>0.0827220863895681</v>
      </c>
      <c r="Y11" s="12">
        <v>15.6212315270936</v>
      </c>
      <c r="Z11">
        <v>203</v>
      </c>
    </row>
    <row r="12" ht="15.6" spans="1:26">
      <c r="A12" s="56">
        <v>637978522210</v>
      </c>
      <c r="B12" s="77"/>
      <c r="C12" s="81" t="s">
        <v>625</v>
      </c>
      <c r="D12">
        <v>201.56</v>
      </c>
      <c r="E12">
        <v>5</v>
      </c>
      <c r="F12">
        <f t="shared" si="0"/>
        <v>40.312</v>
      </c>
      <c r="G12">
        <v>54</v>
      </c>
      <c r="H12" s="11">
        <v>0.0740740740740741</v>
      </c>
      <c r="I12" s="12">
        <v>50.39</v>
      </c>
      <c r="J12">
        <v>4</v>
      </c>
      <c r="K12" t="e">
        <f t="shared" si="1"/>
        <v>#N/A</v>
      </c>
      <c r="L12">
        <v>0</v>
      </c>
      <c r="M12" t="e">
        <v>#N/A</v>
      </c>
      <c r="N12" t="e">
        <f t="shared" si="2"/>
        <v>#N/A</v>
      </c>
      <c r="O12">
        <v>0</v>
      </c>
      <c r="P12" s="11" t="e">
        <v>#N/A</v>
      </c>
      <c r="Q12" s="12" t="e">
        <v>#N/A</v>
      </c>
      <c r="R12" t="e">
        <v>#N/A</v>
      </c>
      <c r="S12" t="e">
        <f t="shared" si="3"/>
        <v>#N/A</v>
      </c>
      <c r="T12">
        <v>0</v>
      </c>
      <c r="U12" t="e">
        <v>#N/A</v>
      </c>
      <c r="V12" t="e">
        <f t="shared" si="4"/>
        <v>#N/A</v>
      </c>
      <c r="W12">
        <v>0</v>
      </c>
      <c r="X12" s="11" t="e">
        <v>#N/A</v>
      </c>
      <c r="Y12" s="12" t="e">
        <v>#N/A</v>
      </c>
      <c r="Z12" t="e">
        <v>#N/A</v>
      </c>
    </row>
    <row r="13" ht="15.6" spans="1:26">
      <c r="A13" s="56">
        <v>627413079207</v>
      </c>
      <c r="B13" s="77">
        <v>634200028886</v>
      </c>
      <c r="C13" s="82" t="s">
        <v>547</v>
      </c>
      <c r="D13">
        <v>7977.34</v>
      </c>
      <c r="E13">
        <v>282</v>
      </c>
      <c r="F13">
        <f t="shared" si="0"/>
        <v>28.2884397163121</v>
      </c>
      <c r="G13">
        <v>773</v>
      </c>
      <c r="H13" s="11">
        <v>0.235446313065977</v>
      </c>
      <c r="I13" s="12">
        <v>43.8315384615385</v>
      </c>
      <c r="J13">
        <v>182</v>
      </c>
      <c r="K13">
        <f t="shared" si="1"/>
        <v>-0.0430185131856677</v>
      </c>
      <c r="L13">
        <v>13740.56</v>
      </c>
      <c r="M13">
        <v>516</v>
      </c>
      <c r="N13">
        <f t="shared" si="2"/>
        <v>26.628992248062</v>
      </c>
      <c r="O13">
        <v>1205</v>
      </c>
      <c r="P13" s="11">
        <v>0.24896265560166</v>
      </c>
      <c r="Q13" s="12">
        <v>45.8018666666667</v>
      </c>
      <c r="R13">
        <v>300</v>
      </c>
      <c r="S13" t="e">
        <f t="shared" si="3"/>
        <v>#N/A</v>
      </c>
      <c r="T13">
        <v>0</v>
      </c>
      <c r="U13" t="e">
        <v>#N/A</v>
      </c>
      <c r="V13" t="e">
        <f t="shared" si="4"/>
        <v>#N/A</v>
      </c>
      <c r="W13">
        <v>0</v>
      </c>
      <c r="X13" s="11" t="e">
        <v>#N/A</v>
      </c>
      <c r="Y13" s="12" t="e">
        <v>#N/A</v>
      </c>
      <c r="Z13" t="e">
        <v>#N/A</v>
      </c>
    </row>
    <row r="14" ht="15.6" spans="1:26">
      <c r="A14" s="56">
        <v>17609936348</v>
      </c>
      <c r="B14" s="75">
        <v>634859738189</v>
      </c>
      <c r="C14" s="83" t="s">
        <v>344</v>
      </c>
      <c r="D14">
        <v>29763.53</v>
      </c>
      <c r="E14">
        <v>17359</v>
      </c>
      <c r="F14">
        <f t="shared" si="0"/>
        <v>1.71458782187914</v>
      </c>
      <c r="G14">
        <v>37168</v>
      </c>
      <c r="H14" s="11">
        <v>0.390174343521309</v>
      </c>
      <c r="I14" s="12">
        <v>2.05237415528893</v>
      </c>
      <c r="J14">
        <v>14502</v>
      </c>
      <c r="K14">
        <f t="shared" si="1"/>
        <v>-0.0413685571227077</v>
      </c>
      <c r="L14">
        <v>42030.97</v>
      </c>
      <c r="M14">
        <v>24053</v>
      </c>
      <c r="N14">
        <f t="shared" si="2"/>
        <v>1.74743150542552</v>
      </c>
      <c r="O14">
        <v>51349</v>
      </c>
      <c r="P14" s="11">
        <v>0.38232487487585</v>
      </c>
      <c r="Q14" s="12">
        <v>2.14094182966585</v>
      </c>
      <c r="R14">
        <v>19632</v>
      </c>
      <c r="S14">
        <f t="shared" si="3"/>
        <v>-0.724808393730823</v>
      </c>
      <c r="T14">
        <v>11015.44</v>
      </c>
      <c r="U14">
        <v>3844</v>
      </c>
      <c r="V14">
        <f t="shared" si="4"/>
        <v>2.86561914672216</v>
      </c>
      <c r="W14">
        <v>8299</v>
      </c>
      <c r="X14" s="11">
        <v>0.177973249789131</v>
      </c>
      <c r="Y14" s="12">
        <v>7.45798239675017</v>
      </c>
      <c r="Z14">
        <v>1477</v>
      </c>
    </row>
    <row r="15" ht="15.6" spans="1:26">
      <c r="A15" s="56">
        <v>592722485900</v>
      </c>
      <c r="B15" s="77">
        <v>634856586721</v>
      </c>
      <c r="C15" s="83" t="s">
        <v>338</v>
      </c>
      <c r="D15">
        <v>31997.72</v>
      </c>
      <c r="E15">
        <v>3868</v>
      </c>
      <c r="F15">
        <f t="shared" si="0"/>
        <v>8.27241985522234</v>
      </c>
      <c r="G15">
        <v>5699</v>
      </c>
      <c r="H15" s="11">
        <v>0.31496753816459</v>
      </c>
      <c r="I15" s="12">
        <v>17.8260278551532</v>
      </c>
      <c r="J15">
        <v>1795</v>
      </c>
      <c r="K15">
        <f t="shared" si="1"/>
        <v>0.114634744102379</v>
      </c>
      <c r="L15">
        <v>36735.25</v>
      </c>
      <c r="M15">
        <v>3985</v>
      </c>
      <c r="N15">
        <f t="shared" si="2"/>
        <v>9.21838143036386</v>
      </c>
      <c r="O15">
        <v>7483</v>
      </c>
      <c r="P15" s="11">
        <v>0.306962448215956</v>
      </c>
      <c r="Q15" s="12">
        <v>15.9927078798433</v>
      </c>
      <c r="R15">
        <v>2297</v>
      </c>
      <c r="S15">
        <f t="shared" si="3"/>
        <v>0.387314844298103</v>
      </c>
      <c r="T15">
        <v>552.52</v>
      </c>
      <c r="U15">
        <v>56</v>
      </c>
      <c r="V15">
        <f t="shared" si="4"/>
        <v>9.86642857142857</v>
      </c>
      <c r="W15">
        <v>1678</v>
      </c>
      <c r="X15" s="11">
        <v>0.0256257449344458</v>
      </c>
      <c r="Y15" s="12">
        <v>12.8493023255814</v>
      </c>
      <c r="Z15">
        <v>43</v>
      </c>
    </row>
    <row r="16" ht="15.6" spans="1:26">
      <c r="A16" s="56">
        <v>592505020153</v>
      </c>
      <c r="B16" s="75">
        <v>634181632662</v>
      </c>
      <c r="C16" s="83" t="s">
        <v>314</v>
      </c>
      <c r="D16">
        <v>36449.43</v>
      </c>
      <c r="E16">
        <v>4072</v>
      </c>
      <c r="F16">
        <f t="shared" si="0"/>
        <v>8.95123526522593</v>
      </c>
      <c r="G16">
        <v>6851</v>
      </c>
      <c r="H16" s="11">
        <v>0.378047000437892</v>
      </c>
      <c r="I16" s="12">
        <v>14.073138996139</v>
      </c>
      <c r="J16">
        <v>2590</v>
      </c>
      <c r="K16">
        <f t="shared" si="1"/>
        <v>-0.0624599034616711</v>
      </c>
      <c r="L16">
        <v>46758.35</v>
      </c>
      <c r="M16">
        <v>5180</v>
      </c>
      <c r="N16">
        <f t="shared" si="2"/>
        <v>9.02670849420849</v>
      </c>
      <c r="O16">
        <v>9338</v>
      </c>
      <c r="P16" s="11">
        <v>0.333583208395802</v>
      </c>
      <c r="Q16" s="12">
        <v>15.0107062600321</v>
      </c>
      <c r="R16">
        <v>3115</v>
      </c>
      <c r="S16">
        <f t="shared" si="3"/>
        <v>-0.279287625529274</v>
      </c>
      <c r="T16">
        <v>11442.65</v>
      </c>
      <c r="U16">
        <v>1157</v>
      </c>
      <c r="V16">
        <f t="shared" si="4"/>
        <v>9.88993085566119</v>
      </c>
      <c r="W16">
        <v>5174</v>
      </c>
      <c r="X16" s="11">
        <v>0.113258600695787</v>
      </c>
      <c r="Y16" s="12">
        <v>19.5267064846416</v>
      </c>
      <c r="Z16">
        <v>586</v>
      </c>
    </row>
    <row r="17" ht="15.6" spans="1:26">
      <c r="A17" s="56">
        <v>611461391391</v>
      </c>
      <c r="B17" s="77">
        <v>625019150574</v>
      </c>
      <c r="C17" s="83" t="s">
        <v>545</v>
      </c>
      <c r="D17">
        <v>2747.11</v>
      </c>
      <c r="E17">
        <v>87</v>
      </c>
      <c r="F17">
        <f t="shared" si="0"/>
        <v>31.5759770114943</v>
      </c>
      <c r="G17">
        <v>761</v>
      </c>
      <c r="H17" s="11">
        <v>0.0591327201051248</v>
      </c>
      <c r="I17" s="12">
        <v>61.0468888888889</v>
      </c>
      <c r="J17">
        <v>45</v>
      </c>
      <c r="K17">
        <f t="shared" si="1"/>
        <v>0.0851855497427667</v>
      </c>
      <c r="L17">
        <v>6806.83</v>
      </c>
      <c r="M17">
        <v>264</v>
      </c>
      <c r="N17">
        <f t="shared" si="2"/>
        <v>25.783446969697</v>
      </c>
      <c r="O17">
        <v>1389</v>
      </c>
      <c r="P17" s="11">
        <v>0.0871130309575234</v>
      </c>
      <c r="Q17" s="12">
        <v>56.2547933884298</v>
      </c>
      <c r="R17">
        <v>121</v>
      </c>
      <c r="S17">
        <f t="shared" si="3"/>
        <v>-0.0478037861165338</v>
      </c>
      <c r="T17">
        <v>38787.56</v>
      </c>
      <c r="U17">
        <v>1228</v>
      </c>
      <c r="V17">
        <f t="shared" si="4"/>
        <v>31.5859609120521</v>
      </c>
      <c r="W17">
        <v>3666</v>
      </c>
      <c r="X17" s="11">
        <v>0.165030005455537</v>
      </c>
      <c r="Y17" s="12">
        <v>64.1116694214876</v>
      </c>
      <c r="Z17">
        <v>605</v>
      </c>
    </row>
    <row r="18" ht="15.6" spans="1:26">
      <c r="A18" s="56">
        <v>555904462655</v>
      </c>
      <c r="B18" s="77">
        <v>627564384883</v>
      </c>
      <c r="C18" s="83" t="s">
        <v>276</v>
      </c>
      <c r="D18">
        <v>19388.53</v>
      </c>
      <c r="E18">
        <v>1337</v>
      </c>
      <c r="F18">
        <f t="shared" si="0"/>
        <v>14.5015183246073</v>
      </c>
      <c r="G18">
        <v>2437</v>
      </c>
      <c r="H18" s="11">
        <v>0.309396799343455</v>
      </c>
      <c r="I18" s="12">
        <v>25.7142307692308</v>
      </c>
      <c r="J18">
        <v>754</v>
      </c>
      <c r="K18">
        <f t="shared" si="1"/>
        <v>-0.248010161519218</v>
      </c>
      <c r="L18">
        <v>35391.74</v>
      </c>
      <c r="M18">
        <v>2678</v>
      </c>
      <c r="N18">
        <f t="shared" si="2"/>
        <v>13.2157356235997</v>
      </c>
      <c r="O18">
        <v>3675</v>
      </c>
      <c r="P18" s="11">
        <v>0.281632653061224</v>
      </c>
      <c r="Q18" s="12">
        <v>34.1949178743961</v>
      </c>
      <c r="R18">
        <v>1035</v>
      </c>
      <c r="S18">
        <f t="shared" si="3"/>
        <v>0.175901603147755</v>
      </c>
      <c r="T18">
        <v>15875.93</v>
      </c>
      <c r="U18">
        <v>1062</v>
      </c>
      <c r="V18">
        <f t="shared" si="4"/>
        <v>14.9490866290019</v>
      </c>
      <c r="W18">
        <v>8524</v>
      </c>
      <c r="X18" s="11">
        <v>0.0851712810886908</v>
      </c>
      <c r="Y18" s="12">
        <v>21.8676721763085</v>
      </c>
      <c r="Z18">
        <v>726</v>
      </c>
    </row>
    <row r="19" ht="15.6" spans="1:26">
      <c r="A19" s="56">
        <v>636099038566</v>
      </c>
      <c r="B19" s="77"/>
      <c r="C19" s="83" t="s">
        <v>620</v>
      </c>
      <c r="D19">
        <v>63964.52</v>
      </c>
      <c r="E19">
        <v>1394</v>
      </c>
      <c r="F19">
        <f t="shared" si="0"/>
        <v>45.8855954088953</v>
      </c>
      <c r="G19">
        <v>1458</v>
      </c>
      <c r="H19" s="11">
        <v>0.133058984910837</v>
      </c>
      <c r="I19" s="12">
        <v>329.714020618557</v>
      </c>
      <c r="J19">
        <v>194</v>
      </c>
      <c r="K19">
        <f t="shared" si="1"/>
        <v>2.59412269115664</v>
      </c>
      <c r="L19">
        <v>25961.57</v>
      </c>
      <c r="M19">
        <v>621</v>
      </c>
      <c r="N19">
        <f t="shared" si="2"/>
        <v>41.8060708534622</v>
      </c>
      <c r="O19">
        <v>2479</v>
      </c>
      <c r="P19" s="11">
        <v>0.114158935054457</v>
      </c>
      <c r="Q19" s="12">
        <v>91.7369964664311</v>
      </c>
      <c r="R19">
        <v>283</v>
      </c>
      <c r="S19" t="e">
        <f t="shared" si="3"/>
        <v>#N/A</v>
      </c>
      <c r="T19">
        <v>0</v>
      </c>
      <c r="U19" t="e">
        <v>#N/A</v>
      </c>
      <c r="V19" t="e">
        <f t="shared" si="4"/>
        <v>#N/A</v>
      </c>
      <c r="W19">
        <v>0</v>
      </c>
      <c r="X19" s="11" t="e">
        <v>#N/A</v>
      </c>
      <c r="Y19" s="12" t="e">
        <v>#N/A</v>
      </c>
      <c r="Z19" t="e">
        <v>#N/A</v>
      </c>
    </row>
    <row r="20" ht="15.6" spans="1:26">
      <c r="A20" s="56">
        <v>527733589105</v>
      </c>
      <c r="B20" s="84"/>
      <c r="C20" s="85" t="s">
        <v>231</v>
      </c>
      <c r="D20">
        <v>80895.81</v>
      </c>
      <c r="E20">
        <v>6698</v>
      </c>
      <c r="F20">
        <f t="shared" si="0"/>
        <v>12.0776067482831</v>
      </c>
      <c r="G20">
        <v>10325</v>
      </c>
      <c r="H20" s="11">
        <v>0.301307506053269</v>
      </c>
      <c r="I20" s="12">
        <v>26.0031533269045</v>
      </c>
      <c r="J20">
        <v>3111</v>
      </c>
      <c r="K20">
        <f t="shared" si="1"/>
        <v>-0.126812462849354</v>
      </c>
      <c r="L20">
        <v>139279.07</v>
      </c>
      <c r="M20">
        <v>12690</v>
      </c>
      <c r="N20">
        <f t="shared" si="2"/>
        <v>10.9754980299448</v>
      </c>
      <c r="O20">
        <v>14455</v>
      </c>
      <c r="P20" s="11">
        <v>0.323555863023175</v>
      </c>
      <c r="Q20" s="12">
        <v>29.7795745135771</v>
      </c>
      <c r="R20">
        <v>4677</v>
      </c>
      <c r="S20">
        <f t="shared" si="3"/>
        <v>0.0423907439049545</v>
      </c>
      <c r="T20">
        <v>53733.01</v>
      </c>
      <c r="U20">
        <v>3705</v>
      </c>
      <c r="V20">
        <f t="shared" si="4"/>
        <v>14.5028367071525</v>
      </c>
      <c r="W20">
        <v>12370</v>
      </c>
      <c r="X20" s="11">
        <v>0.17413096200485</v>
      </c>
      <c r="Y20" s="12">
        <v>24.945687093779</v>
      </c>
      <c r="Z20">
        <v>2154</v>
      </c>
    </row>
    <row r="21" ht="15.6" spans="1:26">
      <c r="A21" s="56">
        <v>596986065929</v>
      </c>
      <c r="B21" s="86"/>
      <c r="C21" s="87" t="s">
        <v>19</v>
      </c>
      <c r="D21">
        <v>16355.29</v>
      </c>
      <c r="E21">
        <v>470</v>
      </c>
      <c r="F21">
        <f t="shared" si="0"/>
        <v>34.7984893617021</v>
      </c>
      <c r="G21">
        <v>2434</v>
      </c>
      <c r="H21" s="11">
        <v>0.119556285949055</v>
      </c>
      <c r="I21" s="12">
        <v>56.2037457044674</v>
      </c>
      <c r="J21">
        <v>291</v>
      </c>
      <c r="K21">
        <f t="shared" si="1"/>
        <v>0.0799675497472558</v>
      </c>
      <c r="L21">
        <v>31693.62</v>
      </c>
      <c r="M21">
        <v>961</v>
      </c>
      <c r="N21">
        <f t="shared" si="2"/>
        <v>32.9798335067638</v>
      </c>
      <c r="O21">
        <v>5821</v>
      </c>
      <c r="P21" s="11">
        <v>0.104621199106683</v>
      </c>
      <c r="Q21" s="12">
        <v>52.0420689655172</v>
      </c>
      <c r="R21">
        <v>609</v>
      </c>
      <c r="S21">
        <f t="shared" si="3"/>
        <v>0.967780467210537</v>
      </c>
      <c r="T21">
        <v>142.81</v>
      </c>
      <c r="U21">
        <v>4</v>
      </c>
      <c r="V21">
        <f t="shared" si="4"/>
        <v>35.7025</v>
      </c>
      <c r="W21">
        <v>288</v>
      </c>
      <c r="X21" s="11">
        <v>0.0173611111111111</v>
      </c>
      <c r="Y21" s="12">
        <v>28.562</v>
      </c>
      <c r="Z21">
        <v>5</v>
      </c>
    </row>
    <row r="22" ht="15.6" spans="1:26">
      <c r="A22" s="56">
        <v>574736366653</v>
      </c>
      <c r="B22" s="88"/>
      <c r="C22" s="89" t="s">
        <v>544</v>
      </c>
      <c r="D22">
        <v>12999.34</v>
      </c>
      <c r="E22">
        <v>500</v>
      </c>
      <c r="F22">
        <f t="shared" si="0"/>
        <v>25.99868</v>
      </c>
      <c r="G22">
        <v>995</v>
      </c>
      <c r="H22" s="11">
        <v>0.308542713567839</v>
      </c>
      <c r="I22" s="12">
        <v>42.3431270358306</v>
      </c>
      <c r="J22">
        <v>307</v>
      </c>
      <c r="K22">
        <f t="shared" si="1"/>
        <v>0.0558397210115147</v>
      </c>
      <c r="L22">
        <v>20452.91</v>
      </c>
      <c r="M22">
        <v>806</v>
      </c>
      <c r="N22">
        <f t="shared" si="2"/>
        <v>25.3758188585608</v>
      </c>
      <c r="O22">
        <v>1551</v>
      </c>
      <c r="P22" s="11">
        <v>0.328820116054159</v>
      </c>
      <c r="Q22" s="12">
        <v>40.1037450980392</v>
      </c>
      <c r="R22">
        <v>510</v>
      </c>
      <c r="S22">
        <f t="shared" si="3"/>
        <v>0.300624954633746</v>
      </c>
      <c r="T22">
        <v>4460.17</v>
      </c>
      <c r="U22">
        <v>161</v>
      </c>
      <c r="V22">
        <f t="shared" si="4"/>
        <v>27.7029192546584</v>
      </c>
      <c r="W22">
        <v>2079</v>
      </c>
      <c r="X22" s="11">
        <v>0.0658970658970659</v>
      </c>
      <c r="Y22" s="12">
        <v>32.5559854014599</v>
      </c>
      <c r="Z22">
        <v>137</v>
      </c>
    </row>
    <row r="23" ht="15.6" spans="1:26">
      <c r="A23" s="56">
        <v>573035985548</v>
      </c>
      <c r="B23" s="86"/>
      <c r="C23" s="85" t="s">
        <v>77</v>
      </c>
      <c r="D23">
        <v>120763.6</v>
      </c>
      <c r="E23">
        <v>3007</v>
      </c>
      <c r="F23">
        <f t="shared" si="0"/>
        <v>40.160824742268</v>
      </c>
      <c r="G23">
        <v>6789</v>
      </c>
      <c r="H23" s="11">
        <v>0.266018559434379</v>
      </c>
      <c r="I23" s="12">
        <v>66.8679955703212</v>
      </c>
      <c r="J23">
        <v>1806</v>
      </c>
      <c r="K23">
        <f t="shared" si="1"/>
        <v>0.0804625636562684</v>
      </c>
      <c r="L23">
        <v>179166.64</v>
      </c>
      <c r="M23">
        <v>4700</v>
      </c>
      <c r="N23">
        <f t="shared" si="2"/>
        <v>38.1205617021277</v>
      </c>
      <c r="O23">
        <v>18017</v>
      </c>
      <c r="P23" s="11">
        <v>0.160681578509186</v>
      </c>
      <c r="Q23" s="12">
        <v>61.8883039723662</v>
      </c>
      <c r="R23">
        <v>2895</v>
      </c>
      <c r="S23">
        <f t="shared" si="3"/>
        <v>0.0395252532936896</v>
      </c>
      <c r="T23">
        <v>45735.44</v>
      </c>
      <c r="U23">
        <v>1019</v>
      </c>
      <c r="V23">
        <f t="shared" si="4"/>
        <v>44.8826692836114</v>
      </c>
      <c r="W23">
        <v>10116</v>
      </c>
      <c r="X23" s="11">
        <v>0.0702846975088968</v>
      </c>
      <c r="Y23" s="12">
        <v>64.3255133614627</v>
      </c>
      <c r="Z23">
        <v>711</v>
      </c>
    </row>
    <row r="24" ht="15.6" spans="1:26">
      <c r="A24" s="56">
        <v>37253770022</v>
      </c>
      <c r="B24" s="77">
        <v>634201040075</v>
      </c>
      <c r="C24" s="92" t="s">
        <v>336</v>
      </c>
      <c r="D24">
        <v>22915.15</v>
      </c>
      <c r="E24">
        <v>2610</v>
      </c>
      <c r="F24">
        <f t="shared" si="0"/>
        <v>8.77975095785441</v>
      </c>
      <c r="G24">
        <v>6314</v>
      </c>
      <c r="H24" s="11">
        <v>0.228381374722838</v>
      </c>
      <c r="I24" s="12">
        <v>15.8912274618585</v>
      </c>
      <c r="J24">
        <v>1442</v>
      </c>
      <c r="K24">
        <f t="shared" si="1"/>
        <v>-0.0872338182620844</v>
      </c>
      <c r="L24">
        <v>40025.51</v>
      </c>
      <c r="M24">
        <v>4670</v>
      </c>
      <c r="N24">
        <f t="shared" si="2"/>
        <v>8.57077301927195</v>
      </c>
      <c r="O24">
        <v>9565</v>
      </c>
      <c r="P24" s="11">
        <v>0.240355462624151</v>
      </c>
      <c r="Q24" s="12">
        <v>17.4099652022619</v>
      </c>
      <c r="R24">
        <v>2299</v>
      </c>
      <c r="S24">
        <f t="shared" si="3"/>
        <v>0.192770174818206</v>
      </c>
      <c r="T24">
        <v>5449.09</v>
      </c>
      <c r="U24">
        <v>550</v>
      </c>
      <c r="V24">
        <f t="shared" si="4"/>
        <v>9.90743636363636</v>
      </c>
      <c r="W24">
        <v>5129</v>
      </c>
      <c r="X24" s="11">
        <v>0.0797426398908169</v>
      </c>
      <c r="Y24" s="12">
        <v>13.3229584352078</v>
      </c>
      <c r="Z24">
        <v>409</v>
      </c>
    </row>
    <row r="25" ht="15.6" spans="1:26">
      <c r="A25" s="56">
        <v>37254243740</v>
      </c>
      <c r="B25" s="77">
        <v>634857454207</v>
      </c>
      <c r="C25" s="92" t="s">
        <v>270</v>
      </c>
      <c r="D25">
        <v>55468.22</v>
      </c>
      <c r="E25">
        <v>3406</v>
      </c>
      <c r="F25">
        <f t="shared" si="0"/>
        <v>16.2854433352907</v>
      </c>
      <c r="G25">
        <v>4827</v>
      </c>
      <c r="H25" s="11">
        <v>0.30723016366273</v>
      </c>
      <c r="I25" s="12">
        <v>37.4027107215105</v>
      </c>
      <c r="J25">
        <v>1483</v>
      </c>
      <c r="K25">
        <f t="shared" si="1"/>
        <v>0.0455015798875997</v>
      </c>
      <c r="L25">
        <v>89794.99</v>
      </c>
      <c r="M25">
        <v>5462</v>
      </c>
      <c r="N25">
        <f t="shared" si="2"/>
        <v>16.4399469058953</v>
      </c>
      <c r="O25">
        <v>9612</v>
      </c>
      <c r="P25" s="11">
        <v>0.261131918435289</v>
      </c>
      <c r="Q25" s="12">
        <v>35.7748964143426</v>
      </c>
      <c r="R25">
        <v>2510</v>
      </c>
      <c r="S25">
        <f t="shared" si="3"/>
        <v>-0.504129790570002</v>
      </c>
      <c r="T25">
        <v>109446.65</v>
      </c>
      <c r="U25">
        <v>6830</v>
      </c>
      <c r="V25">
        <f t="shared" si="4"/>
        <v>16.0243997071742</v>
      </c>
      <c r="W25">
        <v>12350</v>
      </c>
      <c r="X25" s="11">
        <v>0.11748987854251</v>
      </c>
      <c r="Y25" s="12">
        <v>75.4284286698828</v>
      </c>
      <c r="Z25">
        <v>1451</v>
      </c>
    </row>
    <row r="26" ht="15.6" spans="1:26">
      <c r="A26" s="56">
        <v>635219036333</v>
      </c>
      <c r="B26" t="s">
        <v>640</v>
      </c>
      <c r="C26" s="92" t="s">
        <v>641</v>
      </c>
      <c r="D26">
        <v>10406.45</v>
      </c>
      <c r="E26">
        <v>208</v>
      </c>
      <c r="F26">
        <f t="shared" si="0"/>
        <v>50.0310096153846</v>
      </c>
      <c r="G26">
        <v>708</v>
      </c>
      <c r="H26" s="11">
        <v>0.176553672316384</v>
      </c>
      <c r="I26" s="12">
        <v>83.2516</v>
      </c>
      <c r="J26">
        <v>125</v>
      </c>
      <c r="K26">
        <f t="shared" si="1"/>
        <v>0.00711986559382116</v>
      </c>
      <c r="L26">
        <v>21409.73</v>
      </c>
      <c r="M26">
        <v>431</v>
      </c>
      <c r="N26">
        <f t="shared" si="2"/>
        <v>49.6745475638051</v>
      </c>
      <c r="O26">
        <v>1720</v>
      </c>
      <c r="P26" s="11">
        <v>0.150581395348837</v>
      </c>
      <c r="Q26" s="12">
        <v>82.6630501930502</v>
      </c>
      <c r="R26">
        <v>259</v>
      </c>
      <c r="S26" t="e">
        <f t="shared" si="3"/>
        <v>#N/A</v>
      </c>
      <c r="T26">
        <v>0</v>
      </c>
      <c r="U26" t="e">
        <v>#N/A</v>
      </c>
      <c r="V26" t="e">
        <f t="shared" si="4"/>
        <v>#N/A</v>
      </c>
      <c r="W26">
        <v>0</v>
      </c>
      <c r="X26" s="11" t="e">
        <v>#N/A</v>
      </c>
      <c r="Y26" s="12" t="e">
        <v>#N/A</v>
      </c>
      <c r="Z26" t="e">
        <v>#N/A</v>
      </c>
    </row>
    <row r="27" ht="15.6" spans="1:26">
      <c r="A27" s="56">
        <v>572262680111</v>
      </c>
      <c r="B27" t="s">
        <v>640</v>
      </c>
      <c r="C27" s="93" t="s">
        <v>330</v>
      </c>
      <c r="D27">
        <v>22442.84</v>
      </c>
      <c r="E27">
        <v>968</v>
      </c>
      <c r="F27">
        <f t="shared" si="0"/>
        <v>23.1847520661157</v>
      </c>
      <c r="G27">
        <v>2584</v>
      </c>
      <c r="H27" s="11">
        <v>0.191950464396285</v>
      </c>
      <c r="I27" s="12">
        <v>45.2476612903226</v>
      </c>
      <c r="J27">
        <v>496</v>
      </c>
      <c r="K27">
        <f t="shared" si="1"/>
        <v>0.0857564183155208</v>
      </c>
      <c r="L27">
        <v>34005.87</v>
      </c>
      <c r="M27">
        <v>1437</v>
      </c>
      <c r="N27">
        <f t="shared" si="2"/>
        <v>23.6644885177453</v>
      </c>
      <c r="O27">
        <v>4454</v>
      </c>
      <c r="P27" s="11">
        <v>0.183206106870229</v>
      </c>
      <c r="Q27" s="12">
        <v>41.6738602941177</v>
      </c>
      <c r="R27">
        <v>816</v>
      </c>
      <c r="S27">
        <f t="shared" si="3"/>
        <v>0.412362756752619</v>
      </c>
      <c r="T27">
        <v>65098.89</v>
      </c>
      <c r="U27">
        <v>2719</v>
      </c>
      <c r="V27">
        <f t="shared" si="4"/>
        <v>23.9422177271056</v>
      </c>
      <c r="W27">
        <v>8620</v>
      </c>
      <c r="X27" s="11">
        <v>0.235730858468678</v>
      </c>
      <c r="Y27" s="12">
        <v>32.0368553149606</v>
      </c>
      <c r="Z27">
        <v>2032</v>
      </c>
    </row>
    <row r="28" ht="15.6" spans="1:26">
      <c r="A28" s="56">
        <v>611950399653</v>
      </c>
      <c r="B28" t="s">
        <v>642</v>
      </c>
      <c r="D28">
        <v>1592.06</v>
      </c>
      <c r="E28">
        <v>37</v>
      </c>
      <c r="F28">
        <f t="shared" si="0"/>
        <v>43.0286486486486</v>
      </c>
      <c r="G28">
        <v>358</v>
      </c>
      <c r="H28" s="11">
        <v>0.0893854748603352</v>
      </c>
      <c r="I28" s="12">
        <v>49.751875</v>
      </c>
      <c r="J28">
        <v>32</v>
      </c>
      <c r="K28">
        <f t="shared" si="1"/>
        <v>-0.0824691537542162</v>
      </c>
      <c r="L28">
        <v>2819.63</v>
      </c>
      <c r="M28">
        <v>65</v>
      </c>
      <c r="N28">
        <f t="shared" si="2"/>
        <v>43.3789230769231</v>
      </c>
      <c r="O28">
        <v>460</v>
      </c>
      <c r="P28" s="11">
        <v>0.11304347826087</v>
      </c>
      <c r="Q28" s="12">
        <v>54.2236538461539</v>
      </c>
      <c r="R28">
        <v>52</v>
      </c>
      <c r="S28">
        <f t="shared" si="3"/>
        <v>-0.652891315543223</v>
      </c>
      <c r="T28">
        <v>13903.23</v>
      </c>
      <c r="U28">
        <v>320</v>
      </c>
      <c r="V28">
        <f t="shared" si="4"/>
        <v>43.44759375</v>
      </c>
      <c r="W28">
        <v>1102</v>
      </c>
      <c r="X28" s="11">
        <v>0.088021778584392</v>
      </c>
      <c r="Y28" s="12">
        <v>143.332268041237</v>
      </c>
      <c r="Z28">
        <v>97</v>
      </c>
    </row>
    <row r="29" ht="15.6" spans="1:26">
      <c r="A29" s="56">
        <v>611214401904</v>
      </c>
      <c r="B29" t="s">
        <v>642</v>
      </c>
      <c r="D29" t="e">
        <v>#N/A</v>
      </c>
      <c r="E29" t="e">
        <v>#N/A</v>
      </c>
      <c r="G29" t="e">
        <v>#N/A</v>
      </c>
      <c r="H29" s="11" t="e">
        <v>#N/A</v>
      </c>
      <c r="I29" s="12" t="e">
        <v>#N/A</v>
      </c>
      <c r="J29" t="e">
        <v>#N/A</v>
      </c>
      <c r="K29" t="e">
        <f t="shared" si="1"/>
        <v>#N/A</v>
      </c>
      <c r="L29" t="e">
        <v>#N/A</v>
      </c>
      <c r="M29" t="e">
        <v>#N/A</v>
      </c>
      <c r="N29" t="e">
        <f t="shared" si="2"/>
        <v>#N/A</v>
      </c>
      <c r="O29" t="e">
        <v>#N/A</v>
      </c>
      <c r="P29" s="11" t="e">
        <v>#N/A</v>
      </c>
      <c r="Q29" s="12" t="e">
        <v>#N/A</v>
      </c>
      <c r="R29" t="e">
        <v>#N/A</v>
      </c>
      <c r="S29" t="e">
        <f t="shared" si="3"/>
        <v>#N/A</v>
      </c>
      <c r="T29" t="e">
        <v>#N/A</v>
      </c>
      <c r="U29" t="e">
        <v>#N/A</v>
      </c>
      <c r="V29" t="e">
        <f t="shared" si="4"/>
        <v>#N/A</v>
      </c>
      <c r="W29" t="e">
        <v>#N/A</v>
      </c>
      <c r="X29" s="11" t="e">
        <v>#N/A</v>
      </c>
      <c r="Y29" s="12" t="e">
        <v>#N/A</v>
      </c>
      <c r="Z29" t="e">
        <v>#N/A</v>
      </c>
    </row>
    <row r="30" ht="15.6" spans="1:26">
      <c r="A30" s="56">
        <v>611214937258</v>
      </c>
      <c r="B30" t="s">
        <v>642</v>
      </c>
      <c r="D30" t="e">
        <v>#N/A</v>
      </c>
      <c r="E30" t="e">
        <v>#N/A</v>
      </c>
      <c r="G30" t="e">
        <v>#N/A</v>
      </c>
      <c r="H30" s="11" t="e">
        <v>#N/A</v>
      </c>
      <c r="I30" s="12" t="e">
        <v>#N/A</v>
      </c>
      <c r="J30" t="e">
        <v>#N/A</v>
      </c>
      <c r="K30" t="e">
        <f t="shared" si="1"/>
        <v>#N/A</v>
      </c>
      <c r="L30" t="e">
        <v>#N/A</v>
      </c>
      <c r="M30" t="e">
        <v>#N/A</v>
      </c>
      <c r="N30" t="e">
        <f t="shared" si="2"/>
        <v>#N/A</v>
      </c>
      <c r="O30" t="e">
        <v>#N/A</v>
      </c>
      <c r="P30" s="11" t="e">
        <v>#N/A</v>
      </c>
      <c r="Q30" s="12" t="e">
        <v>#N/A</v>
      </c>
      <c r="R30" t="e">
        <v>#N/A</v>
      </c>
      <c r="S30" t="e">
        <f t="shared" si="3"/>
        <v>#N/A</v>
      </c>
      <c r="T30" t="e">
        <v>#N/A</v>
      </c>
      <c r="U30" t="e">
        <v>#N/A</v>
      </c>
      <c r="V30" t="e">
        <f t="shared" si="4"/>
        <v>#N/A</v>
      </c>
      <c r="W30" t="e">
        <v>#N/A</v>
      </c>
      <c r="X30" s="11" t="e">
        <v>#N/A</v>
      </c>
      <c r="Y30" s="12" t="e">
        <v>#N/A</v>
      </c>
      <c r="Z30" t="e">
        <v>#N/A</v>
      </c>
    </row>
    <row r="31" ht="15.6" spans="1:26">
      <c r="A31" s="56">
        <v>611215393288</v>
      </c>
      <c r="B31" t="s">
        <v>642</v>
      </c>
      <c r="D31" t="e">
        <v>#N/A</v>
      </c>
      <c r="E31" t="e">
        <v>#N/A</v>
      </c>
      <c r="G31" t="e">
        <v>#N/A</v>
      </c>
      <c r="H31" s="11" t="e">
        <v>#N/A</v>
      </c>
      <c r="I31" s="12" t="e">
        <v>#N/A</v>
      </c>
      <c r="J31" t="e">
        <v>#N/A</v>
      </c>
      <c r="K31" t="e">
        <f t="shared" si="1"/>
        <v>#N/A</v>
      </c>
      <c r="L31" t="e">
        <v>#N/A</v>
      </c>
      <c r="M31" t="e">
        <v>#N/A</v>
      </c>
      <c r="N31" t="e">
        <f t="shared" si="2"/>
        <v>#N/A</v>
      </c>
      <c r="O31" t="e">
        <v>#N/A</v>
      </c>
      <c r="P31" s="11" t="e">
        <v>#N/A</v>
      </c>
      <c r="Q31" s="12" t="e">
        <v>#N/A</v>
      </c>
      <c r="R31" t="e">
        <v>#N/A</v>
      </c>
      <c r="S31" t="e">
        <f t="shared" si="3"/>
        <v>#N/A</v>
      </c>
      <c r="T31" t="e">
        <v>#N/A</v>
      </c>
      <c r="U31" t="e">
        <v>#N/A</v>
      </c>
      <c r="V31" t="e">
        <f t="shared" si="4"/>
        <v>#N/A</v>
      </c>
      <c r="W31" t="e">
        <v>#N/A</v>
      </c>
      <c r="X31" s="11" t="e">
        <v>#N/A</v>
      </c>
      <c r="Y31" s="12" t="e">
        <v>#N/A</v>
      </c>
      <c r="Z31" t="e">
        <v>#N/A</v>
      </c>
    </row>
    <row r="32" ht="15.6" spans="1:26">
      <c r="A32" s="56">
        <v>611215693122</v>
      </c>
      <c r="B32" t="s">
        <v>642</v>
      </c>
      <c r="D32" t="e">
        <v>#N/A</v>
      </c>
      <c r="E32" t="e">
        <v>#N/A</v>
      </c>
      <c r="G32" t="e">
        <v>#N/A</v>
      </c>
      <c r="H32" s="11" t="e">
        <v>#N/A</v>
      </c>
      <c r="I32" s="12" t="e">
        <v>#N/A</v>
      </c>
      <c r="J32" t="e">
        <v>#N/A</v>
      </c>
      <c r="K32" t="e">
        <f t="shared" si="1"/>
        <v>#N/A</v>
      </c>
      <c r="L32" t="e">
        <v>#N/A</v>
      </c>
      <c r="M32" t="e">
        <v>#N/A</v>
      </c>
      <c r="N32" t="e">
        <f t="shared" si="2"/>
        <v>#N/A</v>
      </c>
      <c r="O32" t="e">
        <v>#N/A</v>
      </c>
      <c r="P32" s="11" t="e">
        <v>#N/A</v>
      </c>
      <c r="Q32" s="12" t="e">
        <v>#N/A</v>
      </c>
      <c r="R32" t="e">
        <v>#N/A</v>
      </c>
      <c r="S32" t="e">
        <f t="shared" si="3"/>
        <v>#N/A</v>
      </c>
      <c r="T32" t="e">
        <v>#N/A</v>
      </c>
      <c r="U32" t="e">
        <v>#N/A</v>
      </c>
      <c r="V32" t="e">
        <f t="shared" si="4"/>
        <v>#N/A</v>
      </c>
      <c r="W32" t="e">
        <v>#N/A</v>
      </c>
      <c r="X32" s="11" t="e">
        <v>#N/A</v>
      </c>
      <c r="Y32" s="12" t="e">
        <v>#N/A</v>
      </c>
      <c r="Z32" t="e">
        <v>#N/A</v>
      </c>
    </row>
    <row r="33" ht="15.6" spans="1:26">
      <c r="A33" s="56">
        <v>611468953899</v>
      </c>
      <c r="B33" t="s">
        <v>642</v>
      </c>
      <c r="D33" t="e">
        <v>#N/A</v>
      </c>
      <c r="E33" t="e">
        <v>#N/A</v>
      </c>
      <c r="G33" t="e">
        <v>#N/A</v>
      </c>
      <c r="H33" s="11" t="e">
        <v>#N/A</v>
      </c>
      <c r="I33" s="12" t="e">
        <v>#N/A</v>
      </c>
      <c r="J33" t="e">
        <v>#N/A</v>
      </c>
      <c r="K33" t="e">
        <f t="shared" si="1"/>
        <v>#N/A</v>
      </c>
      <c r="L33" t="e">
        <v>#N/A</v>
      </c>
      <c r="M33" t="e">
        <v>#N/A</v>
      </c>
      <c r="N33" t="e">
        <f t="shared" si="2"/>
        <v>#N/A</v>
      </c>
      <c r="O33" t="e">
        <v>#N/A</v>
      </c>
      <c r="P33" s="11" t="e">
        <v>#N/A</v>
      </c>
      <c r="Q33" s="12" t="e">
        <v>#N/A</v>
      </c>
      <c r="R33" t="e">
        <v>#N/A</v>
      </c>
      <c r="S33" t="e">
        <f t="shared" si="3"/>
        <v>#N/A</v>
      </c>
      <c r="T33">
        <v>69592.36</v>
      </c>
      <c r="U33">
        <v>1744</v>
      </c>
      <c r="V33">
        <f t="shared" si="4"/>
        <v>39.903876146789</v>
      </c>
      <c r="W33">
        <v>5013</v>
      </c>
      <c r="X33" s="11">
        <v>0.149411530021943</v>
      </c>
      <c r="Y33" s="12">
        <v>92.9136982643525</v>
      </c>
      <c r="Z33">
        <v>749</v>
      </c>
    </row>
    <row r="34" ht="15.6" spans="1:26">
      <c r="A34" s="56">
        <v>611637338063</v>
      </c>
      <c r="B34" t="s">
        <v>642</v>
      </c>
      <c r="D34" t="e">
        <v>#N/A</v>
      </c>
      <c r="E34" t="e">
        <v>#N/A</v>
      </c>
      <c r="G34" t="e">
        <v>#N/A</v>
      </c>
      <c r="H34" s="11" t="e">
        <v>#N/A</v>
      </c>
      <c r="I34" s="12" t="e">
        <v>#N/A</v>
      </c>
      <c r="J34" t="e">
        <v>#N/A</v>
      </c>
      <c r="K34" t="e">
        <f t="shared" si="1"/>
        <v>#N/A</v>
      </c>
      <c r="L34" t="e">
        <v>#N/A</v>
      </c>
      <c r="M34" t="e">
        <v>#N/A</v>
      </c>
      <c r="N34" t="e">
        <f t="shared" si="2"/>
        <v>#N/A</v>
      </c>
      <c r="O34" t="e">
        <v>#N/A</v>
      </c>
      <c r="P34" s="11" t="e">
        <v>#N/A</v>
      </c>
      <c r="Q34" s="12" t="e">
        <v>#N/A</v>
      </c>
      <c r="R34" t="e">
        <v>#N/A</v>
      </c>
      <c r="S34" t="e">
        <f t="shared" si="3"/>
        <v>#N/A</v>
      </c>
      <c r="T34" t="e">
        <v>#N/A</v>
      </c>
      <c r="U34" t="e">
        <v>#N/A</v>
      </c>
      <c r="V34" t="e">
        <f t="shared" si="4"/>
        <v>#N/A</v>
      </c>
      <c r="W34" t="e">
        <v>#N/A</v>
      </c>
      <c r="X34" s="11" t="e">
        <v>#N/A</v>
      </c>
      <c r="Y34" s="12" t="e">
        <v>#N/A</v>
      </c>
      <c r="Z34" t="e">
        <v>#N/A</v>
      </c>
    </row>
    <row r="35" spans="4:23">
      <c r="D35">
        <f>SUM(D2:D27)</f>
        <v>763005.88</v>
      </c>
      <c r="E35" s="11">
        <f>D35/D36-1</f>
        <v>-0.303650033960261</v>
      </c>
      <c r="G35">
        <f>SUM(G2:G27)</f>
        <v>129807</v>
      </c>
      <c r="H35" s="11">
        <f>G35/G36-1</f>
        <v>-0.372333892625563</v>
      </c>
      <c r="L35">
        <f>SUM(L2:L27)</f>
        <v>1095721.86</v>
      </c>
      <c r="O35">
        <f>SUM(O2:O27)</f>
        <v>206809</v>
      </c>
      <c r="T35">
        <f>SUM(T2:T27)</f>
        <v>517974.58</v>
      </c>
      <c r="W35">
        <f>SUM(W2:W27)</f>
        <v>120601</v>
      </c>
    </row>
    <row r="36" spans="4:8">
      <c r="D36">
        <v>1095721.86</v>
      </c>
      <c r="E36" s="11">
        <f>D35/D37-1</f>
        <v>0.473056612160388</v>
      </c>
      <c r="G36">
        <v>206809</v>
      </c>
      <c r="H36" s="11">
        <f>G35/G37</f>
        <v>1.07633435875324</v>
      </c>
    </row>
    <row r="37" spans="4:7">
      <c r="D37">
        <v>517974.58</v>
      </c>
      <c r="G37">
        <v>120601</v>
      </c>
    </row>
  </sheetData>
  <conditionalFormatting sqref="B9">
    <cfRule type="duplicateValues" dxfId="1" priority="4"/>
    <cfRule type="duplicateValues" dxfId="1" priority="5"/>
    <cfRule type="duplicateValues" dxfId="1" priority="6"/>
  </conditionalFormatting>
  <conditionalFormatting sqref="A24:A27">
    <cfRule type="duplicateValues" dxfId="1" priority="3"/>
  </conditionalFormatting>
  <conditionalFormatting sqref="B24:B25">
    <cfRule type="duplicateValues" dxfId="1" priority="2"/>
  </conditionalFormatting>
  <conditionalFormatting sqref="A2:A5 A8:A23">
    <cfRule type="duplicateValues" dxfId="1" priority="8"/>
  </conditionalFormatting>
  <conditionalFormatting sqref="B2:B6 B8 B10:B23">
    <cfRule type="duplicateValues" dxfId="1" priority="7"/>
  </conditionalFormatting>
  <conditionalFormatting sqref="A6:A7 A28:A34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7"/>
  <sheetViews>
    <sheetView topLeftCell="A7" workbookViewId="0">
      <pane xSplit="3" topLeftCell="D1" activePane="topRight" state="frozen"/>
      <selection/>
      <selection pane="topRight" activeCell="X2" sqref="X2:Z28"/>
    </sheetView>
  </sheetViews>
  <sheetFormatPr defaultColWidth="8.88888888888889" defaultRowHeight="14.4"/>
  <cols>
    <col min="1" max="2" width="17.1111111111111" customWidth="1"/>
    <col min="3" max="3" width="12.2222222222222" customWidth="1"/>
    <col min="4" max="6" width="17.5555555555556" customWidth="1"/>
    <col min="7" max="7" width="19.7777777777778" customWidth="1"/>
    <col min="8" max="8" width="11.8888888888889" customWidth="1"/>
    <col min="9" max="9" width="10.7777777777778"/>
    <col min="11" max="11" width="14.1111111111111"/>
    <col min="12" max="13" width="15.7777777777778" customWidth="1"/>
    <col min="15" max="15" width="10.2222222222222" customWidth="1"/>
    <col min="19" max="19" width="14.1111111111111"/>
    <col min="20" max="20" width="17.5555555555556" customWidth="1"/>
    <col min="21" max="22" width="16.3333333333333" customWidth="1"/>
    <col min="23" max="23" width="17.6666666666667" customWidth="1"/>
    <col min="24" max="25" width="12.8888888888889"/>
  </cols>
  <sheetData>
    <row r="1" spans="1:26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G1" t="s">
        <v>468</v>
      </c>
      <c r="H1" t="s">
        <v>114</v>
      </c>
      <c r="I1" t="s">
        <v>115</v>
      </c>
      <c r="J1" t="s">
        <v>518</v>
      </c>
      <c r="K1" t="s">
        <v>539</v>
      </c>
      <c r="L1" t="s">
        <v>466</v>
      </c>
      <c r="M1" t="s">
        <v>467</v>
      </c>
      <c r="O1" t="s">
        <v>468</v>
      </c>
      <c r="P1" t="s">
        <v>114</v>
      </c>
      <c r="Q1" t="s">
        <v>115</v>
      </c>
      <c r="R1" t="s">
        <v>518</v>
      </c>
      <c r="S1" t="s">
        <v>534</v>
      </c>
      <c r="T1" t="s">
        <v>466</v>
      </c>
      <c r="U1" t="s">
        <v>467</v>
      </c>
      <c r="W1" t="s">
        <v>468</v>
      </c>
      <c r="X1" t="s">
        <v>114</v>
      </c>
      <c r="Y1" t="s">
        <v>115</v>
      </c>
      <c r="Z1" t="s">
        <v>518</v>
      </c>
    </row>
    <row r="2" ht="15.6" spans="1:26">
      <c r="A2" s="56">
        <v>39829692578</v>
      </c>
      <c r="B2" s="75">
        <v>634180880049</v>
      </c>
      <c r="C2" s="76" t="s">
        <v>237</v>
      </c>
      <c r="D2">
        <v>39651.89</v>
      </c>
      <c r="E2">
        <v>3906</v>
      </c>
      <c r="F2">
        <f>D2/E2</f>
        <v>10.1515335381464</v>
      </c>
      <c r="G2">
        <v>7425</v>
      </c>
      <c r="H2" s="11">
        <v>0.250774410774411</v>
      </c>
      <c r="I2" s="12">
        <v>21.2953222341568</v>
      </c>
      <c r="J2">
        <v>1862</v>
      </c>
      <c r="K2">
        <f>I2/Q2-1</f>
        <v>-0.283491925930601</v>
      </c>
      <c r="L2">
        <v>44878.68</v>
      </c>
      <c r="M2">
        <v>4601</v>
      </c>
      <c r="N2">
        <f t="shared" ref="N2:N28" si="0">L2/M2</f>
        <v>9.75411432297327</v>
      </c>
      <c r="O2">
        <v>5798</v>
      </c>
      <c r="P2" s="11">
        <v>0.260434632631942</v>
      </c>
      <c r="Q2" s="12">
        <v>29.7209801324503</v>
      </c>
      <c r="R2">
        <v>1510</v>
      </c>
      <c r="S2">
        <f>I2/Y2-1</f>
        <v>1.0100016583665</v>
      </c>
      <c r="T2" s="67">
        <v>101306.32</v>
      </c>
      <c r="U2" s="67">
        <v>10341</v>
      </c>
      <c r="V2" s="67">
        <f>T2/U2</f>
        <v>9.79656899719563</v>
      </c>
      <c r="W2" s="67">
        <v>24303</v>
      </c>
      <c r="X2" s="67">
        <v>0.393449368390734</v>
      </c>
      <c r="Y2" s="67">
        <v>10.5946789374608</v>
      </c>
      <c r="Z2" s="67">
        <v>9562</v>
      </c>
    </row>
    <row r="3" ht="15.6" spans="1:26">
      <c r="A3" s="56">
        <v>581521081842</v>
      </c>
      <c r="B3" s="75">
        <v>625307235192</v>
      </c>
      <c r="C3" s="76" t="s">
        <v>221</v>
      </c>
      <c r="D3">
        <v>49234.62</v>
      </c>
      <c r="E3">
        <v>1770</v>
      </c>
      <c r="F3">
        <f t="shared" ref="F3:F34" si="1">D3/E3</f>
        <v>27.8161694915254</v>
      </c>
      <c r="G3">
        <v>4636</v>
      </c>
      <c r="H3" s="11">
        <v>0.240293356341674</v>
      </c>
      <c r="I3" s="12">
        <v>44.1962477558348</v>
      </c>
      <c r="J3">
        <v>1114</v>
      </c>
      <c r="K3">
        <f t="shared" ref="K3:K34" si="2">I3/Q3-1</f>
        <v>-0.0230191007134634</v>
      </c>
      <c r="L3">
        <v>43111.41</v>
      </c>
      <c r="M3">
        <v>1542</v>
      </c>
      <c r="N3">
        <f t="shared" si="0"/>
        <v>27.9581128404669</v>
      </c>
      <c r="O3">
        <v>4475</v>
      </c>
      <c r="P3" s="11">
        <v>0.212960893854749</v>
      </c>
      <c r="Q3" s="12">
        <v>45.2375760755509</v>
      </c>
      <c r="R3">
        <v>953</v>
      </c>
      <c r="S3">
        <f t="shared" ref="S3:S34" si="3">I3/Y3-1</f>
        <v>0.10309396809115</v>
      </c>
      <c r="T3" s="67">
        <v>34777.04</v>
      </c>
      <c r="U3" s="67">
        <v>1170</v>
      </c>
      <c r="V3" s="67">
        <f t="shared" ref="V3:V34" si="4">T3/U3</f>
        <v>29.7239658119658</v>
      </c>
      <c r="W3" s="67">
        <v>6846</v>
      </c>
      <c r="X3" s="67">
        <v>0.12678936605317</v>
      </c>
      <c r="Y3" s="67">
        <v>40.0657142857143</v>
      </c>
      <c r="Z3" s="67">
        <v>868</v>
      </c>
    </row>
    <row r="4" ht="15.6" spans="1:26">
      <c r="A4" s="56">
        <v>523138079161</v>
      </c>
      <c r="B4" s="77">
        <v>634542945567</v>
      </c>
      <c r="C4" s="76" t="s">
        <v>385</v>
      </c>
      <c r="D4">
        <v>9849.33</v>
      </c>
      <c r="E4">
        <v>1542</v>
      </c>
      <c r="F4">
        <f t="shared" si="1"/>
        <v>6.38737354085603</v>
      </c>
      <c r="G4">
        <v>3464</v>
      </c>
      <c r="H4" s="11">
        <v>0.228348729792148</v>
      </c>
      <c r="I4" s="12">
        <v>12.4517446270544</v>
      </c>
      <c r="J4">
        <v>791</v>
      </c>
      <c r="K4">
        <f t="shared" si="2"/>
        <v>-0.0151062937827822</v>
      </c>
      <c r="L4">
        <v>10746.32</v>
      </c>
      <c r="M4">
        <v>1684</v>
      </c>
      <c r="N4">
        <f t="shared" si="0"/>
        <v>6.38142517814727</v>
      </c>
      <c r="O4">
        <v>3420</v>
      </c>
      <c r="P4" s="11">
        <v>0.248538011695906</v>
      </c>
      <c r="Q4" s="12">
        <v>12.6427294117647</v>
      </c>
      <c r="R4">
        <v>850</v>
      </c>
      <c r="S4">
        <f t="shared" si="3"/>
        <v>-0.0225501306345077</v>
      </c>
      <c r="T4" s="67">
        <v>1159.25</v>
      </c>
      <c r="U4" s="67">
        <v>173</v>
      </c>
      <c r="V4" s="67">
        <f t="shared" si="4"/>
        <v>6.70086705202312</v>
      </c>
      <c r="W4" s="67">
        <v>2874</v>
      </c>
      <c r="X4" s="67">
        <v>0.0316631871955463</v>
      </c>
      <c r="Y4" s="67">
        <v>12.739010989011</v>
      </c>
      <c r="Z4" s="67">
        <v>91</v>
      </c>
    </row>
    <row r="5" ht="15.6" spans="1:26">
      <c r="A5" s="56">
        <v>574838039203</v>
      </c>
      <c r="B5" s="77"/>
      <c r="C5" s="78" t="s">
        <v>441</v>
      </c>
      <c r="D5">
        <v>1704.89</v>
      </c>
      <c r="E5">
        <v>77</v>
      </c>
      <c r="F5">
        <f t="shared" si="1"/>
        <v>22.1414285714286</v>
      </c>
      <c r="G5">
        <v>229</v>
      </c>
      <c r="H5" s="11">
        <v>0.139737991266376</v>
      </c>
      <c r="I5" s="12">
        <v>53.2778125</v>
      </c>
      <c r="J5">
        <v>32</v>
      </c>
      <c r="K5">
        <f t="shared" si="2"/>
        <v>0.451157937026747</v>
      </c>
      <c r="L5">
        <v>1284.99</v>
      </c>
      <c r="M5">
        <v>53</v>
      </c>
      <c r="N5">
        <f t="shared" si="0"/>
        <v>24.2450943396226</v>
      </c>
      <c r="O5">
        <v>213</v>
      </c>
      <c r="P5" s="11">
        <v>0.164319248826291</v>
      </c>
      <c r="Q5" s="12">
        <v>36.714</v>
      </c>
      <c r="R5">
        <v>35</v>
      </c>
      <c r="S5">
        <f t="shared" si="3"/>
        <v>0.347436235677672</v>
      </c>
      <c r="T5" s="67">
        <v>8698.83</v>
      </c>
      <c r="U5" s="67">
        <v>340</v>
      </c>
      <c r="V5" s="67">
        <f t="shared" si="4"/>
        <v>25.5847941176471</v>
      </c>
      <c r="W5" s="67">
        <v>1403</v>
      </c>
      <c r="X5" s="67">
        <v>0.156806842480399</v>
      </c>
      <c r="Y5" s="67">
        <v>39.5401363636364</v>
      </c>
      <c r="Z5" s="67">
        <v>220</v>
      </c>
    </row>
    <row r="6" ht="15.6" spans="1:26">
      <c r="A6" s="56">
        <v>562674596108</v>
      </c>
      <c r="B6" s="77"/>
      <c r="C6" s="79" t="s">
        <v>17</v>
      </c>
      <c r="D6">
        <v>40827.02</v>
      </c>
      <c r="E6">
        <v>1257</v>
      </c>
      <c r="F6">
        <f t="shared" si="1"/>
        <v>32.4797295147176</v>
      </c>
      <c r="G6">
        <v>3488</v>
      </c>
      <c r="H6" s="11">
        <v>0.181192660550459</v>
      </c>
      <c r="I6" s="12">
        <v>64.5997151898734</v>
      </c>
      <c r="J6">
        <v>632</v>
      </c>
      <c r="K6">
        <f t="shared" si="2"/>
        <v>0.0129031131190493</v>
      </c>
      <c r="L6">
        <v>44388.65</v>
      </c>
      <c r="M6">
        <v>1407</v>
      </c>
      <c r="N6">
        <f t="shared" si="0"/>
        <v>31.5484363894812</v>
      </c>
      <c r="O6">
        <v>3517</v>
      </c>
      <c r="P6" s="11">
        <v>0.197895934034689</v>
      </c>
      <c r="Q6" s="12">
        <v>63.7767959770115</v>
      </c>
      <c r="R6">
        <v>696</v>
      </c>
      <c r="S6">
        <f t="shared" si="3"/>
        <v>0.14461898167042</v>
      </c>
      <c r="T6" s="67">
        <v>51076.16</v>
      </c>
      <c r="U6" s="67">
        <v>1308</v>
      </c>
      <c r="V6" s="67">
        <f t="shared" si="4"/>
        <v>39.0490519877676</v>
      </c>
      <c r="W6" s="67">
        <v>6698</v>
      </c>
      <c r="X6" s="67">
        <v>0.13511495968946</v>
      </c>
      <c r="Y6" s="67">
        <v>56.4377458563536</v>
      </c>
      <c r="Z6" s="67">
        <v>905</v>
      </c>
    </row>
    <row r="7" ht="15.6" spans="1:26">
      <c r="A7" s="56">
        <v>524754970729</v>
      </c>
      <c r="C7" s="76" t="s">
        <v>74</v>
      </c>
      <c r="D7">
        <v>9394.6</v>
      </c>
      <c r="E7">
        <v>256</v>
      </c>
      <c r="F7">
        <f t="shared" si="1"/>
        <v>36.69765625</v>
      </c>
      <c r="G7">
        <v>2355</v>
      </c>
      <c r="H7" s="11">
        <v>0.0564755838641189</v>
      </c>
      <c r="I7" s="12">
        <v>70.6360902255639</v>
      </c>
      <c r="J7">
        <v>133</v>
      </c>
      <c r="K7">
        <f t="shared" si="2"/>
        <v>0.0898358443542244</v>
      </c>
      <c r="L7">
        <v>9592.4</v>
      </c>
      <c r="M7">
        <v>272</v>
      </c>
      <c r="N7">
        <f t="shared" si="0"/>
        <v>35.2661764705882</v>
      </c>
      <c r="O7">
        <v>3042</v>
      </c>
      <c r="P7" s="11">
        <v>0.0486522024983563</v>
      </c>
      <c r="Q7" s="12">
        <v>64.8135135135135</v>
      </c>
      <c r="R7">
        <v>148</v>
      </c>
      <c r="S7">
        <f t="shared" si="3"/>
        <v>0.325281905233152</v>
      </c>
      <c r="T7" s="67">
        <v>14763.8</v>
      </c>
      <c r="U7" s="67">
        <v>368</v>
      </c>
      <c r="V7" s="67">
        <f t="shared" si="4"/>
        <v>40.1190217391304</v>
      </c>
      <c r="W7" s="67">
        <v>5251</v>
      </c>
      <c r="X7" s="67">
        <v>0.052751856789183</v>
      </c>
      <c r="Y7" s="67">
        <v>53.298916967509</v>
      </c>
      <c r="Z7" s="67">
        <v>277</v>
      </c>
    </row>
    <row r="8" ht="15.6" spans="1:26">
      <c r="A8" s="56">
        <v>627410507881</v>
      </c>
      <c r="B8" s="77">
        <v>634201200707</v>
      </c>
      <c r="C8" s="80" t="s">
        <v>546</v>
      </c>
      <c r="D8">
        <v>255.47</v>
      </c>
      <c r="E8">
        <v>26</v>
      </c>
      <c r="F8">
        <f t="shared" si="1"/>
        <v>9.82576923076923</v>
      </c>
      <c r="G8">
        <v>44</v>
      </c>
      <c r="H8" s="11">
        <v>0.272727272727273</v>
      </c>
      <c r="I8" s="12">
        <v>21.2891666666667</v>
      </c>
      <c r="J8">
        <v>12</v>
      </c>
      <c r="K8" t="e">
        <f t="shared" si="2"/>
        <v>#DIV/0!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e">
        <f t="shared" si="3"/>
        <v>#DIV/0!</v>
      </c>
      <c r="T8" s="67">
        <v>0</v>
      </c>
      <c r="U8" s="67">
        <v>0</v>
      </c>
      <c r="V8" s="67" t="e">
        <f t="shared" si="4"/>
        <v>#DIV/0!</v>
      </c>
      <c r="W8" s="67">
        <v>0</v>
      </c>
      <c r="X8" s="67">
        <v>0</v>
      </c>
      <c r="Y8" s="67">
        <v>0</v>
      </c>
      <c r="Z8" s="67">
        <v>0</v>
      </c>
    </row>
    <row r="9" ht="15.6" spans="1:26">
      <c r="A9" s="56">
        <v>633838506663</v>
      </c>
      <c r="B9" s="77">
        <v>639561985453</v>
      </c>
      <c r="C9" s="80" t="s">
        <v>598</v>
      </c>
      <c r="D9">
        <v>9559.56</v>
      </c>
      <c r="E9">
        <v>267</v>
      </c>
      <c r="F9">
        <f t="shared" si="1"/>
        <v>35.803595505618</v>
      </c>
      <c r="G9">
        <v>9511</v>
      </c>
      <c r="H9" s="11">
        <v>0.023446535590369</v>
      </c>
      <c r="I9" s="12">
        <v>42.8679820627803</v>
      </c>
      <c r="J9">
        <v>223</v>
      </c>
      <c r="K9">
        <f t="shared" si="2"/>
        <v>-0.777242646178571</v>
      </c>
      <c r="L9">
        <v>39258.27</v>
      </c>
      <c r="M9">
        <v>858</v>
      </c>
      <c r="N9">
        <f t="shared" si="0"/>
        <v>45.7555594405594</v>
      </c>
      <c r="O9">
        <v>1551</v>
      </c>
      <c r="P9" s="11">
        <v>0.131528046421663</v>
      </c>
      <c r="Q9" s="12">
        <v>192.4425</v>
      </c>
      <c r="R9">
        <v>204</v>
      </c>
      <c r="S9" t="e">
        <f t="shared" si="3"/>
        <v>#DIV/0!</v>
      </c>
      <c r="T9" s="67">
        <v>0</v>
      </c>
      <c r="U9" s="67">
        <v>0</v>
      </c>
      <c r="V9" s="67" t="e">
        <f t="shared" si="4"/>
        <v>#DIV/0!</v>
      </c>
      <c r="W9" s="67">
        <v>0</v>
      </c>
      <c r="X9" s="67">
        <v>0</v>
      </c>
      <c r="Y9" s="67">
        <v>0</v>
      </c>
      <c r="Z9" s="67">
        <v>0</v>
      </c>
    </row>
    <row r="10" ht="15.6" spans="1:26">
      <c r="A10" s="56">
        <v>17609980146</v>
      </c>
      <c r="B10" s="77">
        <v>634540837303</v>
      </c>
      <c r="C10" s="81" t="s">
        <v>288</v>
      </c>
      <c r="D10">
        <v>25961.17</v>
      </c>
      <c r="E10">
        <v>10806</v>
      </c>
      <c r="F10">
        <f t="shared" si="1"/>
        <v>2.4024773274107</v>
      </c>
      <c r="G10">
        <v>21266</v>
      </c>
      <c r="H10" s="11">
        <v>0.411784068466096</v>
      </c>
      <c r="I10" s="12">
        <v>2.96461916181341</v>
      </c>
      <c r="J10">
        <v>8757</v>
      </c>
      <c r="K10">
        <f t="shared" si="2"/>
        <v>-0.2850364875752</v>
      </c>
      <c r="L10">
        <v>18078.88</v>
      </c>
      <c r="M10">
        <v>5908</v>
      </c>
      <c r="N10">
        <f t="shared" si="0"/>
        <v>3.06006770480704</v>
      </c>
      <c r="O10">
        <v>13186</v>
      </c>
      <c r="P10" s="11">
        <v>0.330653723646292</v>
      </c>
      <c r="Q10" s="12">
        <v>4.14653211009174</v>
      </c>
      <c r="R10">
        <v>4360</v>
      </c>
      <c r="S10">
        <f t="shared" si="3"/>
        <v>-0.664982077141383</v>
      </c>
      <c r="T10" s="67">
        <v>11061.42</v>
      </c>
      <c r="U10" s="67">
        <v>2270</v>
      </c>
      <c r="V10" s="67">
        <f t="shared" si="4"/>
        <v>4.87287224669604</v>
      </c>
      <c r="W10" s="67">
        <v>7206</v>
      </c>
      <c r="X10" s="67">
        <v>0.173466555648071</v>
      </c>
      <c r="Y10" s="67">
        <v>8.849136</v>
      </c>
      <c r="Z10" s="67">
        <v>1250</v>
      </c>
    </row>
    <row r="11" ht="15.6" spans="1:26">
      <c r="A11" s="56">
        <v>592501952315</v>
      </c>
      <c r="B11" s="77">
        <v>634859842110</v>
      </c>
      <c r="C11" s="81" t="s">
        <v>305</v>
      </c>
      <c r="D11">
        <v>15708.66</v>
      </c>
      <c r="E11">
        <v>1363</v>
      </c>
      <c r="F11">
        <f t="shared" si="1"/>
        <v>11.5250623624358</v>
      </c>
      <c r="G11">
        <v>4483</v>
      </c>
      <c r="H11" s="11">
        <v>0.227526210127147</v>
      </c>
      <c r="I11" s="12">
        <v>15.4006470588235</v>
      </c>
      <c r="J11">
        <v>1020</v>
      </c>
      <c r="K11">
        <f t="shared" si="2"/>
        <v>-0.0639447376035803</v>
      </c>
      <c r="L11">
        <v>16929.84</v>
      </c>
      <c r="M11">
        <v>1468</v>
      </c>
      <c r="N11">
        <f t="shared" si="0"/>
        <v>11.5325885558583</v>
      </c>
      <c r="O11">
        <v>4428</v>
      </c>
      <c r="P11" s="11">
        <v>0.232384823848238</v>
      </c>
      <c r="Q11" s="12">
        <v>16.4527113702624</v>
      </c>
      <c r="R11">
        <v>1029</v>
      </c>
      <c r="S11">
        <f t="shared" si="3"/>
        <v>-0.00865229412341928</v>
      </c>
      <c r="T11" s="67">
        <v>5095.5</v>
      </c>
      <c r="U11" s="67">
        <v>519</v>
      </c>
      <c r="V11" s="67">
        <f t="shared" si="4"/>
        <v>9.81791907514451</v>
      </c>
      <c r="W11" s="67">
        <v>2910</v>
      </c>
      <c r="X11" s="67">
        <v>0.112714776632302</v>
      </c>
      <c r="Y11" s="67">
        <v>15.5350609756098</v>
      </c>
      <c r="Z11" s="67">
        <v>328</v>
      </c>
    </row>
    <row r="12" ht="15.6" spans="1:26">
      <c r="A12" s="56">
        <v>637978522210</v>
      </c>
      <c r="B12" s="77"/>
      <c r="C12" s="81" t="s">
        <v>625</v>
      </c>
      <c r="D12">
        <v>758.86</v>
      </c>
      <c r="E12">
        <v>19</v>
      </c>
      <c r="F12">
        <f t="shared" si="1"/>
        <v>39.94</v>
      </c>
      <c r="G12">
        <v>177</v>
      </c>
      <c r="H12" s="11">
        <v>0.0847457627118644</v>
      </c>
      <c r="I12" s="12">
        <v>50.5906666666667</v>
      </c>
      <c r="J12">
        <v>15</v>
      </c>
      <c r="K12">
        <f t="shared" si="2"/>
        <v>0.00398227161473841</v>
      </c>
      <c r="L12">
        <v>201.56</v>
      </c>
      <c r="M12">
        <v>5</v>
      </c>
      <c r="N12">
        <f t="shared" si="0"/>
        <v>40.312</v>
      </c>
      <c r="O12">
        <v>54</v>
      </c>
      <c r="P12" s="11">
        <v>0.0740740740740741</v>
      </c>
      <c r="Q12" s="12">
        <v>50.39</v>
      </c>
      <c r="R12">
        <v>4</v>
      </c>
      <c r="S12" t="e">
        <f t="shared" si="3"/>
        <v>#DIV/0!</v>
      </c>
      <c r="T12" s="67">
        <v>0</v>
      </c>
      <c r="U12" s="67">
        <v>0</v>
      </c>
      <c r="V12" s="67" t="e">
        <f t="shared" si="4"/>
        <v>#DIV/0!</v>
      </c>
      <c r="W12" s="67">
        <v>0</v>
      </c>
      <c r="X12" s="67">
        <v>0</v>
      </c>
      <c r="Y12" s="67">
        <v>0</v>
      </c>
      <c r="Z12" s="67">
        <v>0</v>
      </c>
    </row>
    <row r="13" ht="15.6" spans="1:26">
      <c r="A13" s="56">
        <v>627413079207</v>
      </c>
      <c r="B13" s="77">
        <v>634200028886</v>
      </c>
      <c r="C13" s="82" t="s">
        <v>547</v>
      </c>
      <c r="D13">
        <v>14609.45</v>
      </c>
      <c r="E13">
        <v>506</v>
      </c>
      <c r="F13">
        <f t="shared" si="1"/>
        <v>28.8724308300395</v>
      </c>
      <c r="G13">
        <v>1671</v>
      </c>
      <c r="H13" s="11">
        <v>0.171753441053262</v>
      </c>
      <c r="I13" s="12">
        <v>50.9040069686411</v>
      </c>
      <c r="J13">
        <v>287</v>
      </c>
      <c r="K13">
        <f t="shared" si="2"/>
        <v>0.161355698552735</v>
      </c>
      <c r="L13">
        <v>7977.34</v>
      </c>
      <c r="M13">
        <v>282</v>
      </c>
      <c r="N13">
        <f t="shared" si="0"/>
        <v>28.2884397163121</v>
      </c>
      <c r="O13">
        <v>773</v>
      </c>
      <c r="P13" s="11">
        <v>0.235446313065977</v>
      </c>
      <c r="Q13" s="12">
        <v>43.8315384615385</v>
      </c>
      <c r="R13">
        <v>182</v>
      </c>
      <c r="S13" t="e">
        <f t="shared" si="3"/>
        <v>#DIV/0!</v>
      </c>
      <c r="T13" s="67">
        <v>0</v>
      </c>
      <c r="U13" s="67">
        <v>0</v>
      </c>
      <c r="V13" s="67" t="e">
        <f t="shared" si="4"/>
        <v>#DIV/0!</v>
      </c>
      <c r="W13" s="67">
        <v>0</v>
      </c>
      <c r="X13" s="67">
        <v>0</v>
      </c>
      <c r="Y13" s="67">
        <v>0</v>
      </c>
      <c r="Z13" s="67">
        <v>0</v>
      </c>
    </row>
    <row r="14" ht="15.6" spans="1:26">
      <c r="A14" s="56">
        <v>17609936348</v>
      </c>
      <c r="B14" s="75">
        <v>634859738189</v>
      </c>
      <c r="C14" s="83" t="s">
        <v>344</v>
      </c>
      <c r="D14">
        <v>31899.36</v>
      </c>
      <c r="E14">
        <v>20086</v>
      </c>
      <c r="F14">
        <f t="shared" si="1"/>
        <v>1.58813900229015</v>
      </c>
      <c r="G14">
        <v>45707</v>
      </c>
      <c r="H14" s="11">
        <v>0.381670203688713</v>
      </c>
      <c r="I14" s="12">
        <v>1.82856749785039</v>
      </c>
      <c r="J14">
        <v>17445</v>
      </c>
      <c r="K14">
        <f t="shared" si="2"/>
        <v>-0.109047688435268</v>
      </c>
      <c r="L14">
        <v>29763.53</v>
      </c>
      <c r="M14">
        <v>17359</v>
      </c>
      <c r="N14">
        <f t="shared" si="0"/>
        <v>1.71458782187914</v>
      </c>
      <c r="O14">
        <v>37168</v>
      </c>
      <c r="P14" s="11">
        <v>0.390174343521309</v>
      </c>
      <c r="Q14" s="12">
        <v>2.05237415528893</v>
      </c>
      <c r="R14">
        <v>14502</v>
      </c>
      <c r="S14">
        <f t="shared" si="3"/>
        <v>-0.740269933202653</v>
      </c>
      <c r="T14" s="67">
        <v>11053.21</v>
      </c>
      <c r="U14" s="67">
        <v>3912</v>
      </c>
      <c r="V14" s="67">
        <f t="shared" si="4"/>
        <v>2.8254626789366</v>
      </c>
      <c r="W14" s="67">
        <v>7673</v>
      </c>
      <c r="X14" s="67">
        <v>0.204613580086016</v>
      </c>
      <c r="Y14" s="67">
        <v>7.04026114649681</v>
      </c>
      <c r="Z14" s="67">
        <v>1570</v>
      </c>
    </row>
    <row r="15" ht="15.6" spans="1:26">
      <c r="A15" s="56">
        <v>592722485900</v>
      </c>
      <c r="B15" s="77">
        <v>634856586721</v>
      </c>
      <c r="C15" s="83" t="s">
        <v>338</v>
      </c>
      <c r="D15">
        <v>31193.07</v>
      </c>
      <c r="E15">
        <v>3570</v>
      </c>
      <c r="F15">
        <f t="shared" si="1"/>
        <v>8.73755462184874</v>
      </c>
      <c r="G15">
        <v>6445</v>
      </c>
      <c r="H15" s="11">
        <v>0.295422808378588</v>
      </c>
      <c r="I15" s="12">
        <v>16.3829149159664</v>
      </c>
      <c r="J15">
        <v>1904</v>
      </c>
      <c r="K15">
        <f t="shared" si="2"/>
        <v>-0.0809553845036562</v>
      </c>
      <c r="L15">
        <v>31997.72</v>
      </c>
      <c r="M15">
        <v>3868</v>
      </c>
      <c r="N15">
        <f t="shared" si="0"/>
        <v>8.27241985522234</v>
      </c>
      <c r="O15">
        <v>5699</v>
      </c>
      <c r="P15" s="11">
        <v>0.31496753816459</v>
      </c>
      <c r="Q15" s="12">
        <v>17.8260278551532</v>
      </c>
      <c r="R15">
        <v>1795</v>
      </c>
      <c r="S15">
        <f t="shared" si="3"/>
        <v>0.119204462082688</v>
      </c>
      <c r="T15" s="67">
        <v>3293.55</v>
      </c>
      <c r="U15" s="67">
        <v>335</v>
      </c>
      <c r="V15" s="67">
        <f t="shared" si="4"/>
        <v>9.83149253731343</v>
      </c>
      <c r="W15" s="67">
        <v>3581</v>
      </c>
      <c r="X15" s="67">
        <v>0.0628316112817649</v>
      </c>
      <c r="Y15" s="67">
        <v>14.638</v>
      </c>
      <c r="Z15" s="67">
        <v>225</v>
      </c>
    </row>
    <row r="16" ht="15.6" spans="1:26">
      <c r="A16" s="56">
        <v>592505020153</v>
      </c>
      <c r="B16" s="75">
        <v>634181632662</v>
      </c>
      <c r="C16" s="83" t="s">
        <v>314</v>
      </c>
      <c r="D16">
        <v>42208.35</v>
      </c>
      <c r="E16">
        <v>4761</v>
      </c>
      <c r="F16">
        <f t="shared" si="1"/>
        <v>8.86543793320731</v>
      </c>
      <c r="G16">
        <v>8622</v>
      </c>
      <c r="H16" s="11">
        <v>0.339364416608676</v>
      </c>
      <c r="I16" s="12">
        <v>14.4252734107997</v>
      </c>
      <c r="J16">
        <v>2926</v>
      </c>
      <c r="K16">
        <f t="shared" si="2"/>
        <v>0.0250217392692087</v>
      </c>
      <c r="L16">
        <v>36449.43</v>
      </c>
      <c r="M16">
        <v>4072</v>
      </c>
      <c r="N16">
        <f t="shared" si="0"/>
        <v>8.95123526522593</v>
      </c>
      <c r="O16">
        <v>6851</v>
      </c>
      <c r="P16" s="11">
        <v>0.378047000437892</v>
      </c>
      <c r="Q16" s="12">
        <v>14.073138996139</v>
      </c>
      <c r="R16">
        <v>2590</v>
      </c>
      <c r="S16">
        <f t="shared" si="3"/>
        <v>-0.266568715088193</v>
      </c>
      <c r="T16" s="67">
        <v>13551.39</v>
      </c>
      <c r="U16" s="67">
        <v>1377</v>
      </c>
      <c r="V16" s="67">
        <f t="shared" si="4"/>
        <v>9.84124183006536</v>
      </c>
      <c r="W16" s="67">
        <v>4884</v>
      </c>
      <c r="X16" s="67">
        <v>0.141072891072891</v>
      </c>
      <c r="Y16" s="67">
        <v>19.6682002902758</v>
      </c>
      <c r="Z16" s="67">
        <v>689</v>
      </c>
    </row>
    <row r="17" ht="15.6" spans="1:26">
      <c r="A17" s="56">
        <v>611461391391</v>
      </c>
      <c r="B17" s="77">
        <v>625019150574</v>
      </c>
      <c r="C17" s="83" t="s">
        <v>545</v>
      </c>
      <c r="D17">
        <v>2995</v>
      </c>
      <c r="E17">
        <v>96</v>
      </c>
      <c r="F17">
        <f t="shared" si="1"/>
        <v>31.1979166666667</v>
      </c>
      <c r="G17">
        <v>985</v>
      </c>
      <c r="H17" s="11">
        <v>0.0436548223350254</v>
      </c>
      <c r="I17" s="12">
        <v>69.6511627906977</v>
      </c>
      <c r="J17">
        <v>43</v>
      </c>
      <c r="K17">
        <f t="shared" si="2"/>
        <v>0.140945330030976</v>
      </c>
      <c r="L17">
        <v>2747.11</v>
      </c>
      <c r="M17">
        <v>87</v>
      </c>
      <c r="N17">
        <f t="shared" si="0"/>
        <v>31.5759770114943</v>
      </c>
      <c r="O17">
        <v>761</v>
      </c>
      <c r="P17" s="11">
        <v>0.0591327201051248</v>
      </c>
      <c r="Q17" s="12">
        <v>61.0468888888889</v>
      </c>
      <c r="R17">
        <v>45</v>
      </c>
      <c r="S17">
        <f t="shared" si="3"/>
        <v>0.0522534499860792</v>
      </c>
      <c r="T17" s="67">
        <v>21115.37</v>
      </c>
      <c r="U17" s="67">
        <v>680</v>
      </c>
      <c r="V17" s="67">
        <f t="shared" si="4"/>
        <v>31.0520147058823</v>
      </c>
      <c r="W17" s="67">
        <v>2456</v>
      </c>
      <c r="X17" s="67">
        <v>0.129885993485342</v>
      </c>
      <c r="Y17" s="67">
        <v>66.1923824451411</v>
      </c>
      <c r="Z17" s="67">
        <v>319</v>
      </c>
    </row>
    <row r="18" ht="15.6" spans="1:26">
      <c r="A18" s="56">
        <v>555904462655</v>
      </c>
      <c r="B18" s="77">
        <v>627564384883</v>
      </c>
      <c r="C18" s="83" t="s">
        <v>276</v>
      </c>
      <c r="D18">
        <v>19598.1</v>
      </c>
      <c r="E18">
        <v>1332</v>
      </c>
      <c r="F18">
        <f t="shared" si="1"/>
        <v>14.7132882882883</v>
      </c>
      <c r="G18">
        <v>2548</v>
      </c>
      <c r="H18" s="11">
        <v>0.295918367346939</v>
      </c>
      <c r="I18" s="12">
        <v>25.992175066313</v>
      </c>
      <c r="J18">
        <v>754</v>
      </c>
      <c r="K18">
        <f t="shared" si="2"/>
        <v>0.0108089679826153</v>
      </c>
      <c r="L18">
        <v>19388.53</v>
      </c>
      <c r="M18">
        <v>1337</v>
      </c>
      <c r="N18">
        <f t="shared" si="0"/>
        <v>14.5015183246073</v>
      </c>
      <c r="O18">
        <v>2437</v>
      </c>
      <c r="P18" s="11">
        <v>0.309396799343455</v>
      </c>
      <c r="Q18" s="12">
        <v>25.7142307692308</v>
      </c>
      <c r="R18">
        <v>754</v>
      </c>
      <c r="S18">
        <f t="shared" si="3"/>
        <v>0.138567028910585</v>
      </c>
      <c r="T18" s="67">
        <v>19838.27</v>
      </c>
      <c r="U18" s="67">
        <v>1315</v>
      </c>
      <c r="V18" s="67">
        <f t="shared" si="4"/>
        <v>15.0861368821293</v>
      </c>
      <c r="W18" s="67">
        <v>7572</v>
      </c>
      <c r="X18" s="67">
        <v>0.114764923402007</v>
      </c>
      <c r="Y18" s="67">
        <v>22.8288492520138</v>
      </c>
      <c r="Z18" s="67">
        <v>869</v>
      </c>
    </row>
    <row r="19" ht="15.6" spans="1:26">
      <c r="A19" s="56">
        <v>636099038566</v>
      </c>
      <c r="B19" s="77"/>
      <c r="C19" s="83" t="s">
        <v>620</v>
      </c>
      <c r="D19">
        <v>15848.37</v>
      </c>
      <c r="E19">
        <v>362</v>
      </c>
      <c r="F19">
        <f t="shared" si="1"/>
        <v>43.7800276243094</v>
      </c>
      <c r="G19">
        <v>1204</v>
      </c>
      <c r="H19" s="11">
        <v>0.102990033222591</v>
      </c>
      <c r="I19" s="12">
        <v>127.809435483871</v>
      </c>
      <c r="J19">
        <v>124</v>
      </c>
      <c r="K19">
        <f t="shared" si="2"/>
        <v>-0.612362752290317</v>
      </c>
      <c r="L19">
        <v>63964.52</v>
      </c>
      <c r="M19">
        <v>1394</v>
      </c>
      <c r="N19">
        <f t="shared" si="0"/>
        <v>45.8855954088953</v>
      </c>
      <c r="O19">
        <v>1458</v>
      </c>
      <c r="P19" s="11">
        <v>0.133058984910837</v>
      </c>
      <c r="Q19" s="12">
        <v>329.714020618557</v>
      </c>
      <c r="R19">
        <v>194</v>
      </c>
      <c r="S19" t="e">
        <f t="shared" si="3"/>
        <v>#DIV/0!</v>
      </c>
      <c r="T19" s="67">
        <v>0</v>
      </c>
      <c r="U19" s="67">
        <v>0</v>
      </c>
      <c r="V19" s="67" t="e">
        <f t="shared" si="4"/>
        <v>#DIV/0!</v>
      </c>
      <c r="W19" s="67">
        <v>0</v>
      </c>
      <c r="X19" s="67">
        <v>0</v>
      </c>
      <c r="Y19" s="67">
        <v>0</v>
      </c>
      <c r="Z19" s="67">
        <v>0</v>
      </c>
    </row>
    <row r="20" ht="15.6" spans="1:26">
      <c r="A20" s="56">
        <v>527733589105</v>
      </c>
      <c r="B20" s="84"/>
      <c r="C20" s="85" t="s">
        <v>231</v>
      </c>
      <c r="D20">
        <v>91865.07</v>
      </c>
      <c r="E20">
        <v>7489</v>
      </c>
      <c r="F20">
        <f t="shared" si="1"/>
        <v>12.2666671117639</v>
      </c>
      <c r="G20">
        <v>10575</v>
      </c>
      <c r="H20" s="11">
        <v>0.298817966903073</v>
      </c>
      <c r="I20" s="12">
        <v>29.0712246835443</v>
      </c>
      <c r="J20">
        <v>3160</v>
      </c>
      <c r="K20">
        <f t="shared" si="2"/>
        <v>0.11798843463594</v>
      </c>
      <c r="L20">
        <v>80895.81</v>
      </c>
      <c r="M20">
        <v>6698</v>
      </c>
      <c r="N20">
        <f t="shared" si="0"/>
        <v>12.0776067482831</v>
      </c>
      <c r="O20">
        <v>10325</v>
      </c>
      <c r="P20" s="11">
        <v>0.301307506053269</v>
      </c>
      <c r="Q20" s="12">
        <v>26.0031533269045</v>
      </c>
      <c r="R20">
        <v>3111</v>
      </c>
      <c r="S20">
        <f t="shared" si="3"/>
        <v>0.265936484435551</v>
      </c>
      <c r="T20" s="67">
        <v>63243.42</v>
      </c>
      <c r="U20" s="67">
        <v>4394</v>
      </c>
      <c r="V20" s="67">
        <f t="shared" si="4"/>
        <v>14.3931315430132</v>
      </c>
      <c r="W20" s="67">
        <v>12705</v>
      </c>
      <c r="X20" s="67">
        <v>0.216765053128689</v>
      </c>
      <c r="Y20" s="67">
        <v>22.9642047930283</v>
      </c>
      <c r="Z20" s="67">
        <v>2754</v>
      </c>
    </row>
    <row r="21" ht="15.6" spans="1:26">
      <c r="A21" s="56">
        <v>596986065929</v>
      </c>
      <c r="B21" s="86"/>
      <c r="C21" s="87" t="s">
        <v>19</v>
      </c>
      <c r="D21">
        <v>13968.87</v>
      </c>
      <c r="E21">
        <v>403</v>
      </c>
      <c r="F21">
        <f t="shared" si="1"/>
        <v>34.6622084367246</v>
      </c>
      <c r="G21">
        <v>2447</v>
      </c>
      <c r="H21" s="11">
        <v>0.108295872496935</v>
      </c>
      <c r="I21" s="12">
        <v>52.7127169811321</v>
      </c>
      <c r="J21">
        <v>265</v>
      </c>
      <c r="K21">
        <f t="shared" si="2"/>
        <v>-0.0621138089566482</v>
      </c>
      <c r="L21">
        <v>16355.29</v>
      </c>
      <c r="M21">
        <v>470</v>
      </c>
      <c r="N21">
        <f t="shared" si="0"/>
        <v>34.7984893617021</v>
      </c>
      <c r="O21">
        <v>2434</v>
      </c>
      <c r="P21" s="11">
        <v>0.119556285949055</v>
      </c>
      <c r="Q21" s="12">
        <v>56.2037457044674</v>
      </c>
      <c r="R21">
        <v>291</v>
      </c>
      <c r="S21">
        <f t="shared" si="3"/>
        <v>0.0953693503556987</v>
      </c>
      <c r="T21" s="67">
        <v>1636.19</v>
      </c>
      <c r="U21" s="67">
        <v>47</v>
      </c>
      <c r="V21" s="67">
        <f t="shared" si="4"/>
        <v>34.8125531914894</v>
      </c>
      <c r="W21" s="67">
        <v>2290</v>
      </c>
      <c r="X21" s="67">
        <v>0.0148471615720524</v>
      </c>
      <c r="Y21" s="67">
        <v>48.1232352941176</v>
      </c>
      <c r="Z21" s="67">
        <v>34</v>
      </c>
    </row>
    <row r="22" ht="15.6" spans="1:26">
      <c r="A22" s="56">
        <v>574736366653</v>
      </c>
      <c r="B22" s="88"/>
      <c r="C22" s="89" t="s">
        <v>544</v>
      </c>
      <c r="D22">
        <v>14282.15</v>
      </c>
      <c r="E22">
        <v>545</v>
      </c>
      <c r="F22">
        <f t="shared" si="1"/>
        <v>26.2057798165138</v>
      </c>
      <c r="G22">
        <v>1034</v>
      </c>
      <c r="H22" s="11">
        <v>0.344294003868472</v>
      </c>
      <c r="I22" s="12">
        <v>40.1183988764045</v>
      </c>
      <c r="J22">
        <v>356</v>
      </c>
      <c r="K22">
        <f t="shared" si="2"/>
        <v>-0.0525404785892064</v>
      </c>
      <c r="L22">
        <v>12999.34</v>
      </c>
      <c r="M22">
        <v>500</v>
      </c>
      <c r="N22">
        <f t="shared" si="0"/>
        <v>25.99868</v>
      </c>
      <c r="O22">
        <v>995</v>
      </c>
      <c r="P22" s="11">
        <v>0.308542713567839</v>
      </c>
      <c r="Q22" s="12">
        <v>42.3431270358306</v>
      </c>
      <c r="R22">
        <v>307</v>
      </c>
      <c r="S22">
        <f t="shared" si="3"/>
        <v>-0.0172818384006964</v>
      </c>
      <c r="T22" s="67">
        <v>9185.38</v>
      </c>
      <c r="U22" s="67">
        <v>332</v>
      </c>
      <c r="V22" s="67">
        <f t="shared" si="4"/>
        <v>27.6668072289157</v>
      </c>
      <c r="W22" s="67">
        <v>1903</v>
      </c>
      <c r="X22" s="67">
        <v>0.11823436678928</v>
      </c>
      <c r="Y22" s="67">
        <v>40.8239111111111</v>
      </c>
      <c r="Z22" s="67">
        <v>225</v>
      </c>
    </row>
    <row r="23" ht="15.6" spans="1:26">
      <c r="A23" s="56">
        <v>573035985548</v>
      </c>
      <c r="B23" s="86"/>
      <c r="C23" s="85" t="s">
        <v>77</v>
      </c>
      <c r="D23">
        <v>125442.91</v>
      </c>
      <c r="E23">
        <v>3083</v>
      </c>
      <c r="F23">
        <f t="shared" si="1"/>
        <v>40.6885857930587</v>
      </c>
      <c r="G23">
        <v>7111</v>
      </c>
      <c r="H23" s="11">
        <v>0.260863450991422</v>
      </c>
      <c r="I23" s="12">
        <v>67.6242102425876</v>
      </c>
      <c r="J23">
        <v>1855</v>
      </c>
      <c r="K23">
        <f t="shared" si="2"/>
        <v>0.0113090674517249</v>
      </c>
      <c r="L23">
        <v>120763.6</v>
      </c>
      <c r="M23">
        <v>3007</v>
      </c>
      <c r="N23">
        <f t="shared" si="0"/>
        <v>40.160824742268</v>
      </c>
      <c r="O23">
        <v>6789</v>
      </c>
      <c r="P23" s="11">
        <v>0.266018559434379</v>
      </c>
      <c r="Q23" s="12">
        <v>66.8679955703212</v>
      </c>
      <c r="R23">
        <v>1806</v>
      </c>
      <c r="S23">
        <f t="shared" si="3"/>
        <v>0.160033990915471</v>
      </c>
      <c r="T23" s="67">
        <v>58819.68</v>
      </c>
      <c r="U23" s="67">
        <v>1307</v>
      </c>
      <c r="V23" s="67">
        <f t="shared" si="4"/>
        <v>45.0035807192043</v>
      </c>
      <c r="W23" s="67">
        <v>9780</v>
      </c>
      <c r="X23" s="67">
        <v>0.103169734151329</v>
      </c>
      <c r="Y23" s="67">
        <v>58.2950247770069</v>
      </c>
      <c r="Z23" s="67">
        <v>1009</v>
      </c>
    </row>
    <row r="24" ht="15.6" spans="1:26">
      <c r="A24" s="56">
        <v>37253770022</v>
      </c>
      <c r="B24" s="77">
        <v>634201040075</v>
      </c>
      <c r="C24" s="92" t="s">
        <v>336</v>
      </c>
      <c r="D24">
        <v>21682.89</v>
      </c>
      <c r="E24">
        <v>2500</v>
      </c>
      <c r="F24">
        <f t="shared" si="1"/>
        <v>8.673156</v>
      </c>
      <c r="G24">
        <v>7017</v>
      </c>
      <c r="H24" s="11">
        <v>0.189397178281317</v>
      </c>
      <c r="I24" s="12">
        <v>16.3151918735892</v>
      </c>
      <c r="J24">
        <v>1329</v>
      </c>
      <c r="K24">
        <f t="shared" si="2"/>
        <v>0.0266791481493953</v>
      </c>
      <c r="L24">
        <v>22915.15</v>
      </c>
      <c r="M24">
        <v>2610</v>
      </c>
      <c r="N24">
        <f t="shared" si="0"/>
        <v>8.77975095785441</v>
      </c>
      <c r="O24">
        <v>6314</v>
      </c>
      <c r="P24" s="11">
        <v>0.228381374722838</v>
      </c>
      <c r="Q24" s="12">
        <v>15.8912274618585</v>
      </c>
      <c r="R24">
        <v>1442</v>
      </c>
      <c r="S24">
        <f t="shared" si="3"/>
        <v>0.237374903194596</v>
      </c>
      <c r="T24" s="67">
        <v>6263.03</v>
      </c>
      <c r="U24" s="67">
        <v>634</v>
      </c>
      <c r="V24" s="67">
        <f t="shared" si="4"/>
        <v>9.87859621451104</v>
      </c>
      <c r="W24" s="67">
        <v>5044</v>
      </c>
      <c r="X24" s="67">
        <v>0.0941712926249009</v>
      </c>
      <c r="Y24" s="67">
        <v>13.1853263157895</v>
      </c>
      <c r="Z24" s="67">
        <v>475</v>
      </c>
    </row>
    <row r="25" ht="15.6" spans="1:26">
      <c r="A25" s="56">
        <v>37254243740</v>
      </c>
      <c r="B25" s="77">
        <v>634857454207</v>
      </c>
      <c r="C25" s="92" t="s">
        <v>270</v>
      </c>
      <c r="D25">
        <v>49800.78</v>
      </c>
      <c r="E25">
        <v>3066</v>
      </c>
      <c r="F25">
        <f t="shared" si="1"/>
        <v>16.242915851272</v>
      </c>
      <c r="G25">
        <v>4375</v>
      </c>
      <c r="H25" s="11">
        <v>0.333714285714286</v>
      </c>
      <c r="I25" s="12">
        <v>34.1101232876712</v>
      </c>
      <c r="J25">
        <v>1460</v>
      </c>
      <c r="K25">
        <f t="shared" si="2"/>
        <v>-0.0880307167668917</v>
      </c>
      <c r="L25">
        <v>55468.22</v>
      </c>
      <c r="M25">
        <v>3406</v>
      </c>
      <c r="N25">
        <f t="shared" si="0"/>
        <v>16.2854433352907</v>
      </c>
      <c r="O25">
        <v>4827</v>
      </c>
      <c r="P25" s="11">
        <v>0.30723016366273</v>
      </c>
      <c r="Q25" s="12">
        <v>37.4027107215105</v>
      </c>
      <c r="R25">
        <v>1483</v>
      </c>
      <c r="S25">
        <f t="shared" si="3"/>
        <v>-0.0115336494873385</v>
      </c>
      <c r="T25" s="67">
        <v>36682.14</v>
      </c>
      <c r="U25" s="67">
        <v>2287</v>
      </c>
      <c r="V25" s="67">
        <f t="shared" si="4"/>
        <v>16.0394140795802</v>
      </c>
      <c r="W25" s="67">
        <v>8001</v>
      </c>
      <c r="X25" s="67">
        <v>0.132858392700912</v>
      </c>
      <c r="Y25" s="67">
        <v>34.508127939793</v>
      </c>
      <c r="Z25" s="67">
        <v>1063</v>
      </c>
    </row>
    <row r="26" ht="15.6" spans="1:26">
      <c r="A26" s="56">
        <v>635219036333</v>
      </c>
      <c r="B26" t="s">
        <v>640</v>
      </c>
      <c r="C26" s="92" t="s">
        <v>641</v>
      </c>
      <c r="D26">
        <v>12234.09</v>
      </c>
      <c r="E26">
        <v>240</v>
      </c>
      <c r="F26">
        <f t="shared" si="1"/>
        <v>50.975375</v>
      </c>
      <c r="G26">
        <v>794</v>
      </c>
      <c r="H26" s="11">
        <v>0.182619647355164</v>
      </c>
      <c r="I26" s="12">
        <v>84.3730344827586</v>
      </c>
      <c r="J26">
        <v>145</v>
      </c>
      <c r="K26">
        <f t="shared" si="2"/>
        <v>0.0134704255865188</v>
      </c>
      <c r="L26">
        <v>10406.45</v>
      </c>
      <c r="M26">
        <v>208</v>
      </c>
      <c r="N26">
        <f t="shared" si="0"/>
        <v>50.0310096153846</v>
      </c>
      <c r="O26">
        <v>708</v>
      </c>
      <c r="P26" s="11">
        <v>0.176553672316384</v>
      </c>
      <c r="Q26" s="12">
        <v>83.2516</v>
      </c>
      <c r="R26">
        <v>125</v>
      </c>
      <c r="S26" t="e">
        <f t="shared" si="3"/>
        <v>#DIV/0!</v>
      </c>
      <c r="T26" s="67">
        <v>0</v>
      </c>
      <c r="U26" s="67">
        <v>0</v>
      </c>
      <c r="V26" s="67" t="e">
        <f t="shared" si="4"/>
        <v>#DIV/0!</v>
      </c>
      <c r="W26" s="67">
        <v>0</v>
      </c>
      <c r="X26" s="67">
        <v>0</v>
      </c>
      <c r="Y26" s="67">
        <v>0</v>
      </c>
      <c r="Z26" s="67">
        <v>0</v>
      </c>
    </row>
    <row r="27" ht="15.6" spans="1:26">
      <c r="A27" s="56">
        <v>572262680111</v>
      </c>
      <c r="B27" t="s">
        <v>640</v>
      </c>
      <c r="C27" s="93" t="s">
        <v>330</v>
      </c>
      <c r="D27">
        <v>21567.03</v>
      </c>
      <c r="E27">
        <v>920</v>
      </c>
      <c r="F27">
        <f t="shared" si="1"/>
        <v>23.4424239130435</v>
      </c>
      <c r="G27">
        <v>3390</v>
      </c>
      <c r="H27" s="11">
        <v>0.146902654867257</v>
      </c>
      <c r="I27" s="12">
        <v>43.3072891566265</v>
      </c>
      <c r="J27">
        <v>498</v>
      </c>
      <c r="K27">
        <f t="shared" si="2"/>
        <v>-0.0428833685181226</v>
      </c>
      <c r="L27">
        <v>22442.84</v>
      </c>
      <c r="M27">
        <v>968</v>
      </c>
      <c r="N27">
        <f t="shared" si="0"/>
        <v>23.1847520661157</v>
      </c>
      <c r="O27">
        <v>2584</v>
      </c>
      <c r="P27" s="11">
        <v>0.191950464396285</v>
      </c>
      <c r="Q27" s="12">
        <v>45.2476612903226</v>
      </c>
      <c r="R27">
        <v>496</v>
      </c>
      <c r="S27">
        <f t="shared" si="3"/>
        <v>0.366405122614641</v>
      </c>
      <c r="T27" s="67">
        <v>74513.36</v>
      </c>
      <c r="U27" s="67">
        <v>3126</v>
      </c>
      <c r="V27" s="67">
        <f t="shared" si="4"/>
        <v>23.8366474728087</v>
      </c>
      <c r="W27" s="67">
        <v>8351</v>
      </c>
      <c r="X27" s="67">
        <v>0.281523170877739</v>
      </c>
      <c r="Y27" s="67">
        <v>31.6943258188005</v>
      </c>
      <c r="Z27" s="67">
        <v>2351</v>
      </c>
    </row>
    <row r="28" ht="15.6" spans="1:26">
      <c r="A28" s="56">
        <v>611950399653</v>
      </c>
      <c r="B28" t="s">
        <v>642</v>
      </c>
      <c r="D28">
        <v>1479.6</v>
      </c>
      <c r="E28">
        <v>34</v>
      </c>
      <c r="F28">
        <f t="shared" si="1"/>
        <v>43.5176470588235</v>
      </c>
      <c r="G28">
        <v>331</v>
      </c>
      <c r="H28" s="11">
        <v>0.081570996978852</v>
      </c>
      <c r="I28" s="12">
        <v>54.8</v>
      </c>
      <c r="J28">
        <v>27</v>
      </c>
      <c r="K28">
        <f t="shared" si="2"/>
        <v>0.101466025149806</v>
      </c>
      <c r="L28">
        <v>1592.06</v>
      </c>
      <c r="M28">
        <v>37</v>
      </c>
      <c r="N28">
        <f t="shared" si="0"/>
        <v>43.0286486486486</v>
      </c>
      <c r="O28">
        <v>358</v>
      </c>
      <c r="P28" s="11">
        <v>0.0893854748603352</v>
      </c>
      <c r="Q28" s="12">
        <v>49.751875</v>
      </c>
      <c r="R28">
        <v>32</v>
      </c>
      <c r="S28">
        <f t="shared" si="3"/>
        <v>-0.335797286484919</v>
      </c>
      <c r="T28" s="67">
        <v>12210.73</v>
      </c>
      <c r="U28" s="67">
        <v>280</v>
      </c>
      <c r="V28" s="67">
        <f t="shared" si="4"/>
        <v>43.60975</v>
      </c>
      <c r="W28" s="67">
        <v>1325</v>
      </c>
      <c r="X28" s="67">
        <v>0.111698113207547</v>
      </c>
      <c r="Y28" s="67">
        <v>82.5049324324324</v>
      </c>
      <c r="Z28" s="67">
        <v>148</v>
      </c>
    </row>
    <row r="29" ht="15.6" spans="1:26">
      <c r="A29" s="56">
        <v>611214401904</v>
      </c>
      <c r="B29" t="s">
        <v>642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e">
        <f t="shared" si="2"/>
        <v>#N/A</v>
      </c>
      <c r="L29">
        <v>0</v>
      </c>
      <c r="M29" t="e">
        <v>#N/A</v>
      </c>
      <c r="O29">
        <v>0</v>
      </c>
      <c r="P29" s="11" t="e">
        <v>#N/A</v>
      </c>
      <c r="Q29" s="12" t="e">
        <v>#N/A</v>
      </c>
      <c r="R29">
        <v>0</v>
      </c>
      <c r="S29" t="e">
        <f t="shared" si="3"/>
        <v>#DIV/0!</v>
      </c>
      <c r="T29" s="67">
        <v>0</v>
      </c>
      <c r="U29" s="67">
        <v>0</v>
      </c>
      <c r="V29" s="67" t="e">
        <f t="shared" si="4"/>
        <v>#DIV/0!</v>
      </c>
      <c r="W29" s="67">
        <v>0</v>
      </c>
      <c r="X29" s="67">
        <v>0</v>
      </c>
      <c r="Y29" s="67">
        <v>0</v>
      </c>
      <c r="Z29" s="67">
        <v>0</v>
      </c>
    </row>
    <row r="30" ht="15.6" spans="1:26">
      <c r="A30" s="56">
        <v>611214937258</v>
      </c>
      <c r="B30" t="s">
        <v>642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e">
        <f t="shared" si="2"/>
        <v>#N/A</v>
      </c>
      <c r="L30">
        <v>0</v>
      </c>
      <c r="M30" t="e">
        <v>#N/A</v>
      </c>
      <c r="O30">
        <v>0</v>
      </c>
      <c r="P30" s="11" t="e">
        <v>#N/A</v>
      </c>
      <c r="Q30" s="12" t="e">
        <v>#N/A</v>
      </c>
      <c r="R30">
        <v>0</v>
      </c>
      <c r="S30" t="e">
        <f t="shared" si="3"/>
        <v>#DIV/0!</v>
      </c>
      <c r="T30" s="67">
        <v>0</v>
      </c>
      <c r="U30" s="67">
        <v>0</v>
      </c>
      <c r="V30" s="67" t="e">
        <f t="shared" si="4"/>
        <v>#DIV/0!</v>
      </c>
      <c r="W30" s="67">
        <v>0</v>
      </c>
      <c r="X30" s="67">
        <v>0</v>
      </c>
      <c r="Y30" s="67">
        <v>0</v>
      </c>
      <c r="Z30" s="67">
        <v>0</v>
      </c>
    </row>
    <row r="31" ht="15.6" spans="1:26">
      <c r="A31" s="56">
        <v>611215393288</v>
      </c>
      <c r="B31" t="s">
        <v>642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e">
        <f t="shared" si="2"/>
        <v>#N/A</v>
      </c>
      <c r="L31">
        <v>0</v>
      </c>
      <c r="M31" t="e">
        <v>#N/A</v>
      </c>
      <c r="O31">
        <v>0</v>
      </c>
      <c r="P31" s="11" t="e">
        <v>#N/A</v>
      </c>
      <c r="Q31" s="12" t="e">
        <v>#N/A</v>
      </c>
      <c r="R31">
        <v>0</v>
      </c>
      <c r="S31" t="e">
        <f t="shared" si="3"/>
        <v>#DIV/0!</v>
      </c>
      <c r="T31" s="67">
        <v>0</v>
      </c>
      <c r="U31" s="67">
        <v>0</v>
      </c>
      <c r="V31" s="67" t="e">
        <f t="shared" si="4"/>
        <v>#DIV/0!</v>
      </c>
      <c r="W31" s="67">
        <v>0</v>
      </c>
      <c r="X31" s="67">
        <v>0</v>
      </c>
      <c r="Y31" s="67">
        <v>0</v>
      </c>
      <c r="Z31" s="67">
        <v>0</v>
      </c>
    </row>
    <row r="32" ht="15.6" spans="1:26">
      <c r="A32" s="56">
        <v>611215693122</v>
      </c>
      <c r="B32" t="s">
        <v>642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e">
        <f t="shared" si="2"/>
        <v>#N/A</v>
      </c>
      <c r="L32">
        <v>0</v>
      </c>
      <c r="M32" t="e">
        <v>#N/A</v>
      </c>
      <c r="O32">
        <v>0</v>
      </c>
      <c r="P32" s="11" t="e">
        <v>#N/A</v>
      </c>
      <c r="Q32" s="12" t="e">
        <v>#N/A</v>
      </c>
      <c r="R32">
        <v>0</v>
      </c>
      <c r="S32" t="e">
        <f t="shared" si="3"/>
        <v>#DIV/0!</v>
      </c>
      <c r="T32" s="67">
        <v>0</v>
      </c>
      <c r="U32" s="67">
        <v>0</v>
      </c>
      <c r="V32" s="67" t="e">
        <f t="shared" si="4"/>
        <v>#DIV/0!</v>
      </c>
      <c r="W32" s="67">
        <v>0</v>
      </c>
      <c r="X32" s="67">
        <v>0</v>
      </c>
      <c r="Y32" s="67">
        <v>0</v>
      </c>
      <c r="Z32" s="67">
        <v>0</v>
      </c>
    </row>
    <row r="33" ht="15.6" spans="1:26">
      <c r="A33" s="56">
        <v>611468953899</v>
      </c>
      <c r="B33" t="s">
        <v>642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e">
        <f t="shared" si="2"/>
        <v>#N/A</v>
      </c>
      <c r="L33">
        <v>0</v>
      </c>
      <c r="M33" t="e">
        <v>#N/A</v>
      </c>
      <c r="O33">
        <v>0</v>
      </c>
      <c r="P33" s="11" t="e">
        <v>#N/A</v>
      </c>
      <c r="Q33" s="12" t="e">
        <v>#N/A</v>
      </c>
      <c r="R33">
        <v>0</v>
      </c>
      <c r="S33">
        <f t="shared" si="3"/>
        <v>-1</v>
      </c>
      <c r="T33" s="67">
        <v>36105.19</v>
      </c>
      <c r="U33" s="67">
        <v>907</v>
      </c>
      <c r="V33" s="67">
        <f t="shared" si="4"/>
        <v>39.8072657111356</v>
      </c>
      <c r="W33" s="67">
        <v>3571</v>
      </c>
      <c r="X33" s="67">
        <v>0.175021002520302</v>
      </c>
      <c r="Y33" s="67">
        <v>57.768304</v>
      </c>
      <c r="Z33" s="67">
        <v>625</v>
      </c>
    </row>
    <row r="34" ht="15.6" spans="1:26">
      <c r="A34" s="56">
        <v>611637338063</v>
      </c>
      <c r="B34" t="s">
        <v>642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e">
        <f t="shared" si="2"/>
        <v>#N/A</v>
      </c>
      <c r="L34">
        <v>0</v>
      </c>
      <c r="M34" t="e">
        <v>#N/A</v>
      </c>
      <c r="O34">
        <v>0</v>
      </c>
      <c r="P34" s="11" t="e">
        <v>#N/A</v>
      </c>
      <c r="Q34" s="12" t="e">
        <v>#N/A</v>
      </c>
      <c r="R34">
        <v>0</v>
      </c>
      <c r="S34" t="e">
        <f t="shared" si="3"/>
        <v>#DIV/0!</v>
      </c>
      <c r="T34" s="67">
        <v>0</v>
      </c>
      <c r="U34" s="67">
        <v>0</v>
      </c>
      <c r="V34" s="67" t="e">
        <f t="shared" si="4"/>
        <v>#DIV/0!</v>
      </c>
      <c r="W34" s="67">
        <v>0</v>
      </c>
      <c r="X34" s="67">
        <v>0</v>
      </c>
      <c r="Y34" s="67">
        <v>0</v>
      </c>
      <c r="Z34" s="67">
        <v>0</v>
      </c>
    </row>
    <row r="35" spans="5:23">
      <c r="E35" s="11"/>
      <c r="G35">
        <f>SUM(G2:G34)</f>
        <v>161334</v>
      </c>
      <c r="H35" s="11">
        <f>G35/G36-1</f>
        <v>0.239457611493105</v>
      </c>
      <c r="L35">
        <f>SUM(L2:L34)</f>
        <v>764597.94</v>
      </c>
      <c r="O35">
        <f>SUM(O2:O34)</f>
        <v>130165</v>
      </c>
      <c r="T35">
        <f>SUM(T2:T34)</f>
        <v>595449.23</v>
      </c>
      <c r="W35">
        <f>SUM(W2:W34)</f>
        <v>136627</v>
      </c>
    </row>
    <row r="36" spans="5:8">
      <c r="E36" s="11"/>
      <c r="G36">
        <v>130165</v>
      </c>
      <c r="H36" s="11">
        <f>G35/G37-1</f>
        <v>0.180835413205296</v>
      </c>
    </row>
    <row r="37" spans="7:7">
      <c r="G37">
        <v>136627</v>
      </c>
    </row>
  </sheetData>
  <conditionalFormatting sqref="B9">
    <cfRule type="duplicateValues" dxfId="1" priority="6"/>
    <cfRule type="duplicateValues" dxfId="1" priority="5"/>
    <cfRule type="duplicateValues" dxfId="1" priority="4"/>
  </conditionalFormatting>
  <conditionalFormatting sqref="A24:A27">
    <cfRule type="duplicateValues" dxfId="1" priority="3"/>
  </conditionalFormatting>
  <conditionalFormatting sqref="B24:B25">
    <cfRule type="duplicateValues" dxfId="1" priority="2"/>
  </conditionalFormatting>
  <conditionalFormatting sqref="A2:A5 A8:A23">
    <cfRule type="duplicateValues" dxfId="1" priority="8"/>
  </conditionalFormatting>
  <conditionalFormatting sqref="B2:B6 B8 B10:B23">
    <cfRule type="duplicateValues" dxfId="1" priority="7"/>
  </conditionalFormatting>
  <conditionalFormatting sqref="A6:A7 A28:A34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49"/>
  <sheetViews>
    <sheetView topLeftCell="A31" workbookViewId="0">
      <selection activeCell="X2" sqref="X2:Z28"/>
    </sheetView>
  </sheetViews>
  <sheetFormatPr defaultColWidth="8.88888888888889" defaultRowHeight="14.4"/>
  <cols>
    <col min="1" max="1" width="14.1111111111111"/>
    <col min="2" max="2" width="13.5555555555556" customWidth="1"/>
    <col min="3" max="3" width="7.77777777777778" customWidth="1"/>
    <col min="4" max="4" width="8.66666666666667" customWidth="1"/>
    <col min="5" max="5" width="10.1111111111111" customWidth="1"/>
    <col min="6" max="6" width="6.77777777777778" customWidth="1"/>
    <col min="7" max="7" width="6.66666666666667" customWidth="1"/>
    <col min="8" max="8" width="9.66666666666667" customWidth="1"/>
    <col min="9" max="9" width="8.88888888888889" customWidth="1"/>
    <col min="12" max="12" width="12.4444444444444" customWidth="1"/>
    <col min="13" max="13" width="10.6666666666667" customWidth="1"/>
    <col min="14" max="14" width="13" customWidth="1"/>
    <col min="15" max="15" width="8.88888888888889" customWidth="1"/>
    <col min="18" max="18" width="10.1111111111111" customWidth="1"/>
    <col min="19" max="19" width="8.22222222222222" customWidth="1"/>
    <col min="23" max="23" width="14.1111111111111" customWidth="1"/>
    <col min="26" max="26" width="11" customWidth="1"/>
    <col min="29" max="29" width="11.7777777777778"/>
    <col min="30" max="30" width="12.8888888888889"/>
    <col min="33" max="33" width="14.1111111111111" customWidth="1"/>
    <col min="37" max="37" width="9.66666666666667"/>
    <col min="45" max="45" width="5.77777777777778" customWidth="1"/>
    <col min="46" max="46" width="14.1111111111111" customWidth="1"/>
    <col min="49" max="49" width="13.1111111111111"/>
    <col min="53" max="53" width="9.44444444444444"/>
    <col min="55" max="55" width="7.88888888888889" customWidth="1"/>
    <col min="56" max="56" width="14.1111111111111" customWidth="1"/>
    <col min="60" max="60" width="13.1111111111111"/>
  </cols>
  <sheetData>
    <row r="1" spans="1:65">
      <c r="A1" s="16" t="s">
        <v>553</v>
      </c>
      <c r="B1" t="s">
        <v>643</v>
      </c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L1" s="16" t="s">
        <v>553</v>
      </c>
      <c r="M1" t="s">
        <v>644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  <c r="V1" t="s">
        <v>539</v>
      </c>
      <c r="W1" s="16" t="s">
        <v>553</v>
      </c>
      <c r="X1" t="s">
        <v>644</v>
      </c>
      <c r="Z1" s="9" t="s">
        <v>1</v>
      </c>
      <c r="AA1" s="9" t="s">
        <v>2</v>
      </c>
      <c r="AB1" s="9" t="s">
        <v>3</v>
      </c>
      <c r="AC1" s="9" t="s">
        <v>516</v>
      </c>
      <c r="AD1" s="9" t="s">
        <v>517</v>
      </c>
      <c r="AE1" s="9" t="s">
        <v>518</v>
      </c>
      <c r="AG1" s="16" t="s">
        <v>553</v>
      </c>
      <c r="AH1" t="s">
        <v>643</v>
      </c>
      <c r="AK1" s="9" t="s">
        <v>1</v>
      </c>
      <c r="AL1" s="9" t="s">
        <v>2</v>
      </c>
      <c r="AM1" s="9" t="s">
        <v>3</v>
      </c>
      <c r="AN1" s="9" t="s">
        <v>516</v>
      </c>
      <c r="AO1" s="9" t="s">
        <v>517</v>
      </c>
      <c r="AP1" s="9" t="s">
        <v>518</v>
      </c>
      <c r="AS1" t="s">
        <v>534</v>
      </c>
      <c r="AT1" s="16" t="s">
        <v>553</v>
      </c>
      <c r="AU1" t="s">
        <v>644</v>
      </c>
      <c r="AW1" s="9" t="s">
        <v>1</v>
      </c>
      <c r="AX1" s="9" t="s">
        <v>2</v>
      </c>
      <c r="AY1" s="9" t="s">
        <v>3</v>
      </c>
      <c r="AZ1" s="9" t="s">
        <v>516</v>
      </c>
      <c r="BA1" s="9" t="s">
        <v>517</v>
      </c>
      <c r="BB1" s="9" t="s">
        <v>518</v>
      </c>
      <c r="BD1" s="16" t="s">
        <v>553</v>
      </c>
      <c r="BE1" t="s">
        <v>643</v>
      </c>
      <c r="BH1" s="9" t="s">
        <v>1</v>
      </c>
      <c r="BI1" s="9" t="s">
        <v>2</v>
      </c>
      <c r="BJ1" s="9" t="s">
        <v>3</v>
      </c>
      <c r="BK1" s="9" t="s">
        <v>516</v>
      </c>
      <c r="BL1" s="9" t="s">
        <v>517</v>
      </c>
      <c r="BM1" s="9" t="s">
        <v>518</v>
      </c>
    </row>
    <row r="2" spans="1:65">
      <c r="A2" s="5">
        <v>587015100676</v>
      </c>
      <c r="B2" t="s">
        <v>4</v>
      </c>
      <c r="C2" s="66"/>
      <c r="E2">
        <v>40152.8800000002</v>
      </c>
      <c r="F2">
        <v>1005</v>
      </c>
      <c r="G2">
        <v>2770</v>
      </c>
      <c r="H2" s="11">
        <v>0.207942238267148</v>
      </c>
      <c r="I2" s="12">
        <v>69.7098611111115</v>
      </c>
      <c r="J2">
        <v>576</v>
      </c>
      <c r="L2" s="10">
        <v>598898432532</v>
      </c>
      <c r="M2" t="s">
        <v>41</v>
      </c>
      <c r="O2" s="67">
        <v>832666.51</v>
      </c>
      <c r="P2" s="67">
        <v>12667</v>
      </c>
      <c r="Q2" s="67">
        <v>40665</v>
      </c>
      <c r="R2" s="95">
        <v>0.144227222427149</v>
      </c>
      <c r="S2" s="96">
        <v>141.972124467178</v>
      </c>
      <c r="T2" s="67">
        <v>5865</v>
      </c>
      <c r="W2" s="10">
        <v>598898432532</v>
      </c>
      <c r="X2" t="s">
        <v>41</v>
      </c>
      <c r="Z2" s="67">
        <v>75209.97</v>
      </c>
      <c r="AA2" s="67">
        <v>1275</v>
      </c>
      <c r="AB2" s="67">
        <v>11492</v>
      </c>
      <c r="AC2" s="95">
        <v>0.061521058127393</v>
      </c>
      <c r="AD2" s="96">
        <v>106.379024045262</v>
      </c>
      <c r="AE2" s="67">
        <v>707</v>
      </c>
      <c r="AG2" s="5">
        <v>587015100676</v>
      </c>
      <c r="AH2" t="s">
        <v>4</v>
      </c>
      <c r="AI2" s="66"/>
      <c r="AK2">
        <v>63438.51</v>
      </c>
      <c r="AL2">
        <v>1637</v>
      </c>
      <c r="AM2">
        <v>2390</v>
      </c>
      <c r="AN2" s="11">
        <v>0.194142259414226</v>
      </c>
      <c r="AO2" s="12">
        <v>136.720926724138</v>
      </c>
      <c r="AP2">
        <v>464</v>
      </c>
      <c r="AT2" s="10">
        <v>598898432532</v>
      </c>
      <c r="AU2" t="s">
        <v>41</v>
      </c>
      <c r="AW2" s="67">
        <v>494051.41</v>
      </c>
      <c r="AX2" s="67">
        <v>8916</v>
      </c>
      <c r="AY2" s="67">
        <v>61674</v>
      </c>
      <c r="AZ2" s="95">
        <v>0.0775205110743587</v>
      </c>
      <c r="BA2" s="96">
        <v>103.336417067559</v>
      </c>
      <c r="BB2" s="67">
        <v>4781</v>
      </c>
      <c r="BD2" s="5">
        <v>587015100676</v>
      </c>
      <c r="BE2" t="s">
        <v>4</v>
      </c>
      <c r="BF2" s="66"/>
      <c r="BH2">
        <v>30951.02</v>
      </c>
      <c r="BI2">
        <v>640</v>
      </c>
      <c r="BJ2">
        <v>5746</v>
      </c>
      <c r="BK2" s="11">
        <v>0.134318209914699</v>
      </c>
      <c r="BL2" s="12">
        <v>132.840957202025</v>
      </c>
      <c r="BM2">
        <v>527</v>
      </c>
    </row>
    <row r="3" spans="1:65">
      <c r="A3" s="5">
        <v>554877274741</v>
      </c>
      <c r="B3" t="s">
        <v>6</v>
      </c>
      <c r="C3" s="66"/>
      <c r="E3">
        <v>61239.6799999999</v>
      </c>
      <c r="F3">
        <v>1228</v>
      </c>
      <c r="G3">
        <v>6023</v>
      </c>
      <c r="H3" s="11">
        <v>0.116221152249709</v>
      </c>
      <c r="I3" s="12">
        <v>87.485257142857</v>
      </c>
      <c r="J3">
        <v>700</v>
      </c>
      <c r="L3" s="10">
        <v>42759737847</v>
      </c>
      <c r="M3" t="s">
        <v>39</v>
      </c>
      <c r="O3" s="67">
        <v>46774.55</v>
      </c>
      <c r="P3" s="67">
        <v>755</v>
      </c>
      <c r="Q3" s="67">
        <v>5611</v>
      </c>
      <c r="R3" s="95">
        <v>0.0930315451791125</v>
      </c>
      <c r="S3" s="96">
        <v>89.6064176245211</v>
      </c>
      <c r="T3" s="67">
        <v>522</v>
      </c>
      <c r="W3" s="10">
        <v>42759737847</v>
      </c>
      <c r="X3" t="s">
        <v>39</v>
      </c>
      <c r="Z3" s="67">
        <v>39281.24</v>
      </c>
      <c r="AA3" s="67">
        <v>637</v>
      </c>
      <c r="AB3" s="67">
        <v>4087</v>
      </c>
      <c r="AC3" s="95">
        <v>0.103743577195987</v>
      </c>
      <c r="AD3" s="96">
        <v>92.6444339622641</v>
      </c>
      <c r="AE3" s="67">
        <v>424</v>
      </c>
      <c r="AG3" s="5">
        <v>554877274741</v>
      </c>
      <c r="AH3" t="s">
        <v>6</v>
      </c>
      <c r="AI3" s="66"/>
      <c r="AK3">
        <v>56602.89</v>
      </c>
      <c r="AL3">
        <v>1107</v>
      </c>
      <c r="AM3">
        <v>5874</v>
      </c>
      <c r="AN3" s="11">
        <v>0.110997616615594</v>
      </c>
      <c r="AO3" s="12">
        <v>86.8142484662577</v>
      </c>
      <c r="AP3">
        <v>652</v>
      </c>
      <c r="AT3" s="10">
        <v>42759737847</v>
      </c>
      <c r="AU3" t="s">
        <v>39</v>
      </c>
      <c r="AW3" s="67">
        <v>217233.64</v>
      </c>
      <c r="AX3" s="67">
        <v>3693</v>
      </c>
      <c r="AY3" s="67">
        <v>19741</v>
      </c>
      <c r="AZ3" s="95">
        <v>0.11747125272276</v>
      </c>
      <c r="BA3" s="96">
        <v>93.675567054765</v>
      </c>
      <c r="BB3" s="67">
        <v>2319</v>
      </c>
      <c r="BD3" s="5">
        <v>554877274741</v>
      </c>
      <c r="BE3" t="s">
        <v>6</v>
      </c>
      <c r="BF3" s="66"/>
      <c r="BH3">
        <v>30768.5</v>
      </c>
      <c r="BI3">
        <v>527</v>
      </c>
      <c r="BJ3">
        <v>7507</v>
      </c>
      <c r="BK3" s="11">
        <v>0.0948387858745719</v>
      </c>
      <c r="BL3" s="12">
        <v>88.0523412204234</v>
      </c>
      <c r="BM3">
        <v>423</v>
      </c>
    </row>
    <row r="4" spans="1:65">
      <c r="A4" s="5">
        <v>555055329886</v>
      </c>
      <c r="B4" t="s">
        <v>42</v>
      </c>
      <c r="C4" s="66"/>
      <c r="E4">
        <v>24073.99</v>
      </c>
      <c r="F4">
        <v>509</v>
      </c>
      <c r="G4">
        <v>2133</v>
      </c>
      <c r="H4" s="11">
        <v>0.13033286451008</v>
      </c>
      <c r="I4" s="12">
        <v>86.5970863309353</v>
      </c>
      <c r="J4">
        <v>278</v>
      </c>
      <c r="L4" s="10">
        <v>538354076404</v>
      </c>
      <c r="M4" t="s">
        <v>90</v>
      </c>
      <c r="O4" s="67">
        <v>43809.36</v>
      </c>
      <c r="P4" s="67">
        <v>509</v>
      </c>
      <c r="Q4" s="67">
        <v>5605</v>
      </c>
      <c r="R4" s="95">
        <v>0.07992863514719</v>
      </c>
      <c r="S4" s="96">
        <v>97.78875</v>
      </c>
      <c r="T4" s="67">
        <v>448</v>
      </c>
      <c r="W4" s="10">
        <v>538354076404</v>
      </c>
      <c r="X4" t="s">
        <v>90</v>
      </c>
      <c r="Z4" s="67">
        <v>40738.97</v>
      </c>
      <c r="AA4" s="67">
        <v>469</v>
      </c>
      <c r="AB4" s="67">
        <v>3544</v>
      </c>
      <c r="AC4" s="95">
        <v>0.105812641083521</v>
      </c>
      <c r="AD4" s="96">
        <v>108.637253333333</v>
      </c>
      <c r="AE4" s="67">
        <v>375</v>
      </c>
      <c r="AG4" s="5">
        <v>555055329886</v>
      </c>
      <c r="AH4" t="s">
        <v>42</v>
      </c>
      <c r="AI4" s="66"/>
      <c r="AK4">
        <v>19226.94</v>
      </c>
      <c r="AL4">
        <v>379</v>
      </c>
      <c r="AM4">
        <v>2002</v>
      </c>
      <c r="AN4" s="11">
        <v>0.114885114885115</v>
      </c>
      <c r="AO4" s="12">
        <v>83.5953913043478</v>
      </c>
      <c r="AP4">
        <v>230</v>
      </c>
      <c r="AT4" s="10">
        <v>538354076404</v>
      </c>
      <c r="AU4" t="s">
        <v>90</v>
      </c>
      <c r="AW4" s="67">
        <v>277652.01</v>
      </c>
      <c r="AX4" s="67">
        <v>3263</v>
      </c>
      <c r="AY4" s="67">
        <v>25504</v>
      </c>
      <c r="AZ4" s="95">
        <v>0.108100690087829</v>
      </c>
      <c r="BA4" s="96">
        <v>100.708019586507</v>
      </c>
      <c r="BB4" s="67">
        <v>2757</v>
      </c>
      <c r="BD4" s="5">
        <v>555055329886</v>
      </c>
      <c r="BE4" t="s">
        <v>42</v>
      </c>
      <c r="BF4" s="66"/>
      <c r="BH4">
        <v>32203.62</v>
      </c>
      <c r="BI4">
        <v>591</v>
      </c>
      <c r="BJ4">
        <v>8840</v>
      </c>
      <c r="BK4" s="11">
        <v>0.0383269494490944</v>
      </c>
      <c r="BL4" s="12">
        <v>71.6716039481801</v>
      </c>
      <c r="BM4">
        <v>470</v>
      </c>
    </row>
    <row r="5" spans="1:65">
      <c r="A5" s="5">
        <v>539854510916</v>
      </c>
      <c r="B5" t="s">
        <v>44</v>
      </c>
      <c r="C5" s="66"/>
      <c r="E5">
        <v>22363</v>
      </c>
      <c r="F5">
        <v>439</v>
      </c>
      <c r="G5">
        <v>1603</v>
      </c>
      <c r="H5" s="11">
        <v>0.154709918902059</v>
      </c>
      <c r="I5" s="12">
        <v>90.1733870967742</v>
      </c>
      <c r="J5">
        <v>248</v>
      </c>
      <c r="O5" s="94">
        <f t="shared" ref="O5:Q5" si="0">SUM(O2:O4)</f>
        <v>923250.42</v>
      </c>
      <c r="P5" s="94">
        <f t="shared" si="0"/>
        <v>13931</v>
      </c>
      <c r="Q5" s="94">
        <f t="shared" si="0"/>
        <v>51881</v>
      </c>
      <c r="R5" s="97">
        <f>T5/Q5</f>
        <v>0.131743798307666</v>
      </c>
      <c r="S5" s="98">
        <f>O5/T5</f>
        <v>135.076871982443</v>
      </c>
      <c r="T5" s="94">
        <f>SUM(T2:T4)</f>
        <v>6835</v>
      </c>
      <c r="Z5" s="94">
        <f t="shared" ref="Z5:AB5" si="1">SUM(Z2:Z4)</f>
        <v>155230.18</v>
      </c>
      <c r="AA5" s="94">
        <f t="shared" si="1"/>
        <v>2381</v>
      </c>
      <c r="AB5" s="94">
        <f t="shared" si="1"/>
        <v>19123</v>
      </c>
      <c r="AC5" s="97">
        <f>AE5/AB5</f>
        <v>0.0787533336819537</v>
      </c>
      <c r="AD5" s="98">
        <f>Z5/AE5</f>
        <v>103.074488711819</v>
      </c>
      <c r="AE5" s="94">
        <f>SUM(AE2:AE4)</f>
        <v>1506</v>
      </c>
      <c r="AG5" s="5">
        <v>539854510916</v>
      </c>
      <c r="AH5" t="s">
        <v>44</v>
      </c>
      <c r="AI5" s="66"/>
      <c r="AK5">
        <v>23149.16</v>
      </c>
      <c r="AL5">
        <v>441</v>
      </c>
      <c r="AM5">
        <v>1811</v>
      </c>
      <c r="AN5" s="11">
        <v>0.141358365543898</v>
      </c>
      <c r="AO5" s="12">
        <v>90.42640625</v>
      </c>
      <c r="AP5">
        <v>256</v>
      </c>
      <c r="AW5" s="94">
        <v>988937.06</v>
      </c>
      <c r="AX5" s="94">
        <v>15872</v>
      </c>
      <c r="AY5" s="94">
        <v>106919</v>
      </c>
      <c r="AZ5" s="97">
        <v>0.0921912849914421</v>
      </c>
      <c r="BA5" s="98">
        <v>100.328402150756</v>
      </c>
      <c r="BB5" s="94">
        <v>9857</v>
      </c>
      <c r="BD5" s="5">
        <v>539854510916</v>
      </c>
      <c r="BE5" t="s">
        <v>44</v>
      </c>
      <c r="BF5" s="66"/>
      <c r="BH5">
        <v>16033.41</v>
      </c>
      <c r="BI5">
        <v>267</v>
      </c>
      <c r="BJ5">
        <v>1863</v>
      </c>
      <c r="BK5" s="11">
        <v>0.108051948051948</v>
      </c>
      <c r="BL5" s="12">
        <v>74.5804166666667</v>
      </c>
      <c r="BM5">
        <v>232</v>
      </c>
    </row>
    <row r="6" spans="1:65">
      <c r="A6" s="5">
        <v>520538406051</v>
      </c>
      <c r="B6" t="s">
        <v>25</v>
      </c>
      <c r="C6" s="66"/>
      <c r="E6">
        <v>41211.9400000001</v>
      </c>
      <c r="F6">
        <v>700</v>
      </c>
      <c r="G6">
        <v>2935</v>
      </c>
      <c r="H6" s="11">
        <v>0.134241908006814</v>
      </c>
      <c r="I6" s="12">
        <v>104.59883248731</v>
      </c>
      <c r="J6">
        <v>394</v>
      </c>
      <c r="O6" s="94">
        <v>662102.24</v>
      </c>
      <c r="P6" s="94">
        <v>11114</v>
      </c>
      <c r="Q6" s="94">
        <v>51388</v>
      </c>
      <c r="R6" s="97">
        <v>0.139721335720402</v>
      </c>
      <c r="S6" s="98">
        <v>92.2147966573816</v>
      </c>
      <c r="T6" s="94">
        <v>7180</v>
      </c>
      <c r="Z6" s="94">
        <v>658902.24</v>
      </c>
      <c r="AA6" s="94">
        <v>10827</v>
      </c>
      <c r="AB6" s="94">
        <v>50398</v>
      </c>
      <c r="AC6" s="97">
        <v>0.134152148894797</v>
      </c>
      <c r="AD6" s="98">
        <v>97.4563289454223</v>
      </c>
      <c r="AE6" s="94">
        <v>6761</v>
      </c>
      <c r="AG6" s="5">
        <v>520538406051</v>
      </c>
      <c r="AH6" t="s">
        <v>25</v>
      </c>
      <c r="AI6" s="66"/>
      <c r="AK6">
        <v>33093.41</v>
      </c>
      <c r="AL6">
        <v>551</v>
      </c>
      <c r="AM6">
        <v>2356</v>
      </c>
      <c r="AN6" s="11">
        <v>0.138794567062818</v>
      </c>
      <c r="AO6" s="12">
        <v>101.203088685015</v>
      </c>
      <c r="AP6">
        <v>327</v>
      </c>
      <c r="AW6" s="94">
        <v>618329.48</v>
      </c>
      <c r="AX6" s="94">
        <v>9436</v>
      </c>
      <c r="AY6" s="94">
        <v>82567</v>
      </c>
      <c r="AZ6" s="97">
        <v>0.0877832548112442</v>
      </c>
      <c r="BA6" s="98">
        <v>85.3103587196468</v>
      </c>
      <c r="BB6" s="94">
        <v>7248</v>
      </c>
      <c r="BD6" s="5">
        <v>520538406051</v>
      </c>
      <c r="BE6" t="s">
        <v>25</v>
      </c>
      <c r="BF6" s="66"/>
      <c r="BH6">
        <v>62455.25</v>
      </c>
      <c r="BI6">
        <v>1015</v>
      </c>
      <c r="BJ6">
        <v>7311</v>
      </c>
      <c r="BK6" s="11">
        <v>0.0930648769574944</v>
      </c>
      <c r="BL6" s="12">
        <v>101.670877403846</v>
      </c>
      <c r="BM6">
        <v>648</v>
      </c>
    </row>
    <row r="7" spans="1:65">
      <c r="A7" s="5">
        <v>599148365406</v>
      </c>
      <c r="B7" t="s">
        <v>73</v>
      </c>
      <c r="C7" s="66"/>
      <c r="E7">
        <v>4866.43</v>
      </c>
      <c r="F7">
        <v>111</v>
      </c>
      <c r="G7">
        <v>477</v>
      </c>
      <c r="H7" s="11">
        <v>0.161425576519916</v>
      </c>
      <c r="I7" s="12">
        <v>63.2003896103896</v>
      </c>
      <c r="J7">
        <v>77</v>
      </c>
      <c r="O7" s="9">
        <v>1585352.66</v>
      </c>
      <c r="P7" s="9">
        <v>25045</v>
      </c>
      <c r="Q7" s="9">
        <v>103269</v>
      </c>
      <c r="R7" s="14">
        <v>0.135713524871936</v>
      </c>
      <c r="S7" s="15">
        <v>113.118277559757</v>
      </c>
      <c r="T7" s="9">
        <v>14015</v>
      </c>
      <c r="Z7" s="94">
        <v>814132.42</v>
      </c>
      <c r="AA7" s="94">
        <v>13208</v>
      </c>
      <c r="AB7" s="94">
        <v>69521</v>
      </c>
      <c r="AC7" s="97">
        <v>0.118913709526618</v>
      </c>
      <c r="AD7" s="98">
        <v>98.4797895246159</v>
      </c>
      <c r="AE7" s="94">
        <f>SUM(AE5:AE6)</f>
        <v>8267</v>
      </c>
      <c r="AG7" s="5">
        <v>599148365406</v>
      </c>
      <c r="AH7" t="s">
        <v>73</v>
      </c>
      <c r="AI7" s="66"/>
      <c r="AK7">
        <v>4313.66</v>
      </c>
      <c r="AL7">
        <v>98</v>
      </c>
      <c r="AM7">
        <v>696</v>
      </c>
      <c r="AN7" s="11">
        <v>0.0905172413793103</v>
      </c>
      <c r="AO7" s="12">
        <v>68.4707936507937</v>
      </c>
      <c r="AP7">
        <v>63</v>
      </c>
      <c r="AW7" s="94">
        <v>1607266.54</v>
      </c>
      <c r="AX7" s="94">
        <v>25308</v>
      </c>
      <c r="AY7" s="94">
        <v>189486</v>
      </c>
      <c r="AZ7" s="97">
        <v>0.0902705213050041</v>
      </c>
      <c r="BA7" s="98">
        <v>93.9647202572347</v>
      </c>
      <c r="BB7" s="94">
        <v>17105</v>
      </c>
      <c r="BD7" s="5">
        <v>599148365406</v>
      </c>
      <c r="BE7" t="s">
        <v>73</v>
      </c>
      <c r="BF7" s="66"/>
      <c r="BH7">
        <v>5867.76</v>
      </c>
      <c r="BI7">
        <v>121</v>
      </c>
      <c r="BJ7">
        <v>720</v>
      </c>
      <c r="BK7" s="11">
        <v>0.13151364764268</v>
      </c>
      <c r="BL7" s="12">
        <v>73.1083018867924</v>
      </c>
      <c r="BM7">
        <v>83</v>
      </c>
    </row>
    <row r="8" spans="1:65">
      <c r="A8" s="5">
        <v>573035985548</v>
      </c>
      <c r="B8" t="s">
        <v>77</v>
      </c>
      <c r="C8" s="66"/>
      <c r="E8">
        <v>19645.8999999999</v>
      </c>
      <c r="F8">
        <v>522</v>
      </c>
      <c r="G8">
        <v>985</v>
      </c>
      <c r="H8" s="11">
        <v>0.320812182741117</v>
      </c>
      <c r="I8" s="12">
        <v>62.1705696202528</v>
      </c>
      <c r="J8">
        <v>316</v>
      </c>
      <c r="AG8" s="5">
        <v>573035985548</v>
      </c>
      <c r="AH8" t="s">
        <v>77</v>
      </c>
      <c r="AI8" s="66"/>
      <c r="AK8">
        <v>17362.11</v>
      </c>
      <c r="AL8">
        <v>454</v>
      </c>
      <c r="AM8">
        <v>963</v>
      </c>
      <c r="AN8" s="11">
        <v>0.284527518172378</v>
      </c>
      <c r="AO8" s="12">
        <v>63.3653649635037</v>
      </c>
      <c r="AP8">
        <v>274</v>
      </c>
      <c r="BD8" s="5">
        <v>573035985548</v>
      </c>
      <c r="BE8" t="s">
        <v>77</v>
      </c>
      <c r="BF8" s="66"/>
      <c r="BH8">
        <v>16881.8</v>
      </c>
      <c r="BI8">
        <v>376</v>
      </c>
      <c r="BJ8">
        <v>2208</v>
      </c>
      <c r="BK8" s="11">
        <v>0.139623172103487</v>
      </c>
      <c r="BL8" s="12">
        <v>64.7395065458207</v>
      </c>
      <c r="BM8">
        <v>302</v>
      </c>
    </row>
    <row r="9" spans="1:65">
      <c r="A9" s="5">
        <v>562674596108</v>
      </c>
      <c r="B9" t="s">
        <v>17</v>
      </c>
      <c r="C9" s="66"/>
      <c r="E9">
        <v>4726.42</v>
      </c>
      <c r="F9">
        <v>127</v>
      </c>
      <c r="G9">
        <v>446</v>
      </c>
      <c r="H9" s="11">
        <v>0.165919282511211</v>
      </c>
      <c r="I9" s="12">
        <v>63.8705405405405</v>
      </c>
      <c r="J9">
        <v>74</v>
      </c>
      <c r="AG9" s="5">
        <v>562674596108</v>
      </c>
      <c r="AH9" t="s">
        <v>17</v>
      </c>
      <c r="AI9" s="66"/>
      <c r="AK9">
        <v>5134.56</v>
      </c>
      <c r="AL9">
        <v>153</v>
      </c>
      <c r="AM9">
        <v>457</v>
      </c>
      <c r="AN9" s="11">
        <v>0.190371991247265</v>
      </c>
      <c r="AO9" s="12">
        <v>59.0179310344828</v>
      </c>
      <c r="AP9">
        <v>87</v>
      </c>
      <c r="BD9" s="5">
        <v>562674596108</v>
      </c>
      <c r="BE9" t="s">
        <v>17</v>
      </c>
      <c r="BF9" s="66"/>
      <c r="BH9">
        <v>5896.78</v>
      </c>
      <c r="BI9">
        <v>151</v>
      </c>
      <c r="BJ9">
        <v>931</v>
      </c>
      <c r="BK9" s="11">
        <v>0.121087928464978</v>
      </c>
      <c r="BL9" s="12">
        <v>57.9855384615385</v>
      </c>
      <c r="BM9">
        <v>112</v>
      </c>
    </row>
    <row r="10" spans="1:65">
      <c r="A10" s="5">
        <v>621584076904</v>
      </c>
      <c r="B10" t="s">
        <v>105</v>
      </c>
      <c r="C10" s="66"/>
      <c r="E10">
        <v>3572.65</v>
      </c>
      <c r="F10">
        <v>70</v>
      </c>
      <c r="G10">
        <v>1925</v>
      </c>
      <c r="H10" s="11">
        <v>0.0218181818181818</v>
      </c>
      <c r="I10" s="12">
        <v>85.0630952380952</v>
      </c>
      <c r="J10">
        <v>42</v>
      </c>
      <c r="AG10" s="5">
        <v>621584076904</v>
      </c>
      <c r="AH10" t="s">
        <v>105</v>
      </c>
      <c r="AI10" s="66"/>
      <c r="AK10">
        <v>3687.47</v>
      </c>
      <c r="AL10">
        <v>74</v>
      </c>
      <c r="AM10">
        <v>1606</v>
      </c>
      <c r="AN10" s="11">
        <v>0.0261519302615193</v>
      </c>
      <c r="AO10" s="12">
        <v>87.7969047619048</v>
      </c>
      <c r="AP10">
        <v>42</v>
      </c>
      <c r="BD10" s="5">
        <v>621584076904</v>
      </c>
      <c r="BE10" t="s">
        <v>105</v>
      </c>
      <c r="BF10" s="66"/>
      <c r="BH10">
        <v>0</v>
      </c>
      <c r="BI10">
        <v>0</v>
      </c>
      <c r="BJ10">
        <v>0</v>
      </c>
      <c r="BK10" s="11" t="e">
        <v>#DIV/0!</v>
      </c>
      <c r="BL10" s="12" t="e">
        <v>#DIV/0!</v>
      </c>
      <c r="BM10">
        <v>0</v>
      </c>
    </row>
    <row r="11" spans="1:65">
      <c r="A11" s="5">
        <v>521804256985</v>
      </c>
      <c r="B11" t="s">
        <v>43</v>
      </c>
      <c r="C11" s="66"/>
      <c r="E11">
        <v>1059.16</v>
      </c>
      <c r="F11">
        <v>21</v>
      </c>
      <c r="G11">
        <v>392</v>
      </c>
      <c r="H11" s="11">
        <v>0.0255102040816327</v>
      </c>
      <c r="I11" s="12">
        <v>105.916</v>
      </c>
      <c r="J11">
        <v>10</v>
      </c>
      <c r="AG11" s="5">
        <v>521804256985</v>
      </c>
      <c r="AH11" t="s">
        <v>43</v>
      </c>
      <c r="AI11" s="66"/>
      <c r="AK11">
        <v>311.89</v>
      </c>
      <c r="AL11">
        <v>6</v>
      </c>
      <c r="AM11">
        <v>322</v>
      </c>
      <c r="AN11" s="11">
        <v>0.0124223602484472</v>
      </c>
      <c r="AO11" s="12">
        <v>77.9725</v>
      </c>
      <c r="AP11">
        <v>4</v>
      </c>
      <c r="BD11" s="5">
        <v>521804256985</v>
      </c>
      <c r="BE11" t="s">
        <v>43</v>
      </c>
      <c r="BF11" s="66"/>
      <c r="BH11">
        <v>11982.84</v>
      </c>
      <c r="BI11">
        <v>211</v>
      </c>
      <c r="BJ11">
        <v>3690</v>
      </c>
      <c r="BK11" s="11">
        <v>0.0459703789190229</v>
      </c>
      <c r="BL11" s="12">
        <v>79.793040446304</v>
      </c>
      <c r="BM11">
        <v>174</v>
      </c>
    </row>
    <row r="12" spans="1:65">
      <c r="A12" s="5">
        <v>563834177641</v>
      </c>
      <c r="B12" t="s">
        <v>56</v>
      </c>
      <c r="C12" s="66"/>
      <c r="E12">
        <v>11964.76</v>
      </c>
      <c r="F12">
        <v>78</v>
      </c>
      <c r="G12">
        <v>390</v>
      </c>
      <c r="H12" s="11">
        <v>0.164102564102564</v>
      </c>
      <c r="I12" s="12">
        <v>186.949375</v>
      </c>
      <c r="J12">
        <v>64</v>
      </c>
      <c r="AG12" s="5">
        <v>563834177641</v>
      </c>
      <c r="AH12" t="s">
        <v>56</v>
      </c>
      <c r="AI12" s="66"/>
      <c r="AK12">
        <v>11172.17</v>
      </c>
      <c r="AL12">
        <v>73</v>
      </c>
      <c r="AM12">
        <v>424</v>
      </c>
      <c r="AN12" s="11">
        <v>0.139150943396226</v>
      </c>
      <c r="AO12" s="12">
        <v>189.358813559322</v>
      </c>
      <c r="AP12">
        <v>59</v>
      </c>
      <c r="BD12" s="5">
        <v>563834177641</v>
      </c>
      <c r="BE12" t="s">
        <v>56</v>
      </c>
      <c r="BF12" s="66"/>
      <c r="BH12">
        <v>11840.85</v>
      </c>
      <c r="BI12">
        <v>76</v>
      </c>
      <c r="BJ12">
        <v>645</v>
      </c>
      <c r="BK12" s="11">
        <v>0.0869346733668342</v>
      </c>
      <c r="BL12" s="12">
        <v>216.040462427746</v>
      </c>
      <c r="BM12">
        <v>52</v>
      </c>
    </row>
    <row r="13" spans="1:65">
      <c r="A13" s="5">
        <v>564135111481</v>
      </c>
      <c r="B13" t="s">
        <v>58</v>
      </c>
      <c r="C13" s="66"/>
      <c r="E13">
        <v>8456.29</v>
      </c>
      <c r="F13">
        <v>70</v>
      </c>
      <c r="G13">
        <v>161</v>
      </c>
      <c r="H13" s="11">
        <v>0.273291925465839</v>
      </c>
      <c r="I13" s="12">
        <v>192.188409090909</v>
      </c>
      <c r="J13">
        <v>44</v>
      </c>
      <c r="AG13" s="5">
        <v>564135111481</v>
      </c>
      <c r="AH13" t="s">
        <v>58</v>
      </c>
      <c r="AI13" s="66"/>
      <c r="AK13">
        <v>10252.52</v>
      </c>
      <c r="AL13">
        <v>85</v>
      </c>
      <c r="AM13">
        <v>172</v>
      </c>
      <c r="AN13" s="11">
        <v>0.273255813953488</v>
      </c>
      <c r="AO13" s="12">
        <v>218.138723404255</v>
      </c>
      <c r="AP13">
        <v>47</v>
      </c>
      <c r="BD13" s="5">
        <v>564135111481</v>
      </c>
      <c r="BE13" t="s">
        <v>58</v>
      </c>
      <c r="BF13" s="66"/>
      <c r="BH13">
        <v>6251.9</v>
      </c>
      <c r="BI13">
        <v>50</v>
      </c>
      <c r="BJ13">
        <v>326</v>
      </c>
      <c r="BK13" s="11">
        <v>0.105517909002904</v>
      </c>
      <c r="BL13" s="12">
        <v>232.15128440367</v>
      </c>
      <c r="BM13">
        <v>34</v>
      </c>
    </row>
    <row r="14" spans="1:65">
      <c r="A14" s="5">
        <v>559686121121</v>
      </c>
      <c r="B14" t="s">
        <v>76</v>
      </c>
      <c r="C14" s="66"/>
      <c r="E14">
        <v>6358</v>
      </c>
      <c r="F14">
        <v>52</v>
      </c>
      <c r="G14">
        <v>218</v>
      </c>
      <c r="H14" s="11">
        <v>0.13302752293578</v>
      </c>
      <c r="I14" s="12">
        <v>219.241379310345</v>
      </c>
      <c r="J14">
        <v>29</v>
      </c>
      <c r="AG14" s="5">
        <v>559686121121</v>
      </c>
      <c r="AH14" t="s">
        <v>76</v>
      </c>
      <c r="AI14" s="66"/>
      <c r="AK14">
        <v>5655.25</v>
      </c>
      <c r="AL14">
        <v>47</v>
      </c>
      <c r="AM14">
        <v>272</v>
      </c>
      <c r="AN14" s="11">
        <v>0.121323529411765</v>
      </c>
      <c r="AO14" s="12">
        <v>171.371212121212</v>
      </c>
      <c r="AP14">
        <v>33</v>
      </c>
      <c r="BD14" s="5">
        <v>559686121121</v>
      </c>
      <c r="BE14" t="s">
        <v>76</v>
      </c>
      <c r="BF14" s="66"/>
      <c r="BH14">
        <v>4935.32</v>
      </c>
      <c r="BI14">
        <v>40</v>
      </c>
      <c r="BJ14">
        <v>380</v>
      </c>
      <c r="BK14" s="11">
        <v>0.0821401657874906</v>
      </c>
      <c r="BL14" s="12">
        <v>165.17880733945</v>
      </c>
      <c r="BM14">
        <v>30</v>
      </c>
    </row>
    <row r="15" spans="1:65">
      <c r="A15" s="5">
        <v>528778018743</v>
      </c>
      <c r="B15" t="s">
        <v>49</v>
      </c>
      <c r="C15" s="66"/>
      <c r="E15">
        <v>18172.23</v>
      </c>
      <c r="F15">
        <v>360</v>
      </c>
      <c r="G15">
        <v>1323</v>
      </c>
      <c r="H15" s="11">
        <v>0.163265306122449</v>
      </c>
      <c r="I15" s="12">
        <v>84.1306944444444</v>
      </c>
      <c r="J15">
        <v>216</v>
      </c>
      <c r="AG15" s="5">
        <v>528778018743</v>
      </c>
      <c r="AH15" t="s">
        <v>49</v>
      </c>
      <c r="AI15" s="66"/>
      <c r="AK15">
        <v>17353.24</v>
      </c>
      <c r="AL15">
        <v>336</v>
      </c>
      <c r="AM15">
        <v>1344</v>
      </c>
      <c r="AN15" s="11">
        <v>0.159970238095238</v>
      </c>
      <c r="AO15" s="12">
        <v>80.7127441860465</v>
      </c>
      <c r="AP15">
        <v>215</v>
      </c>
      <c r="BD15" s="5">
        <v>528778018743</v>
      </c>
      <c r="BE15" t="s">
        <v>49</v>
      </c>
      <c r="BF15" s="66"/>
      <c r="BH15">
        <v>24171.63</v>
      </c>
      <c r="BI15">
        <v>408</v>
      </c>
      <c r="BJ15">
        <v>2983</v>
      </c>
      <c r="BK15" s="11">
        <v>0.113223690464873</v>
      </c>
      <c r="BL15" s="12">
        <v>84.2870780856423</v>
      </c>
      <c r="BM15">
        <v>272</v>
      </c>
    </row>
    <row r="16" spans="1:65">
      <c r="A16" s="5">
        <v>563835009431</v>
      </c>
      <c r="B16" t="s">
        <v>53</v>
      </c>
      <c r="C16" s="66"/>
      <c r="E16">
        <v>6487.58</v>
      </c>
      <c r="F16">
        <v>86</v>
      </c>
      <c r="G16">
        <v>401</v>
      </c>
      <c r="H16" s="11">
        <v>0.154613466334165</v>
      </c>
      <c r="I16" s="12">
        <v>104.638387096774</v>
      </c>
      <c r="J16">
        <v>62</v>
      </c>
      <c r="AG16" s="5">
        <v>563835009431</v>
      </c>
      <c r="AH16" t="s">
        <v>53</v>
      </c>
      <c r="AI16" s="66"/>
      <c r="AK16">
        <v>6321.95</v>
      </c>
      <c r="AL16">
        <v>83</v>
      </c>
      <c r="AM16">
        <v>418</v>
      </c>
      <c r="AN16" s="11">
        <v>0.160287081339713</v>
      </c>
      <c r="AO16" s="12">
        <v>94.3574626865672</v>
      </c>
      <c r="AP16">
        <v>67</v>
      </c>
      <c r="BD16" s="5">
        <v>563835009431</v>
      </c>
      <c r="BE16" t="s">
        <v>53</v>
      </c>
      <c r="BF16" s="66"/>
      <c r="BH16">
        <v>11530.97</v>
      </c>
      <c r="BI16">
        <v>148</v>
      </c>
      <c r="BJ16">
        <v>1100</v>
      </c>
      <c r="BK16" s="11">
        <v>0.123871614844534</v>
      </c>
      <c r="BL16" s="12">
        <v>104.134170040486</v>
      </c>
      <c r="BM16">
        <v>107</v>
      </c>
    </row>
    <row r="17" spans="1:65">
      <c r="A17" s="5">
        <v>592049049728</v>
      </c>
      <c r="B17" t="s">
        <v>54</v>
      </c>
      <c r="C17" s="66"/>
      <c r="E17">
        <v>7073.89</v>
      </c>
      <c r="F17">
        <v>141</v>
      </c>
      <c r="G17">
        <v>714</v>
      </c>
      <c r="H17" s="11">
        <v>0.107843137254902</v>
      </c>
      <c r="I17" s="12">
        <v>91.8687012987013</v>
      </c>
      <c r="J17">
        <v>77</v>
      </c>
      <c r="AG17" s="5">
        <v>592049049728</v>
      </c>
      <c r="AH17" t="s">
        <v>54</v>
      </c>
      <c r="AI17" s="66"/>
      <c r="AK17">
        <v>3970.15</v>
      </c>
      <c r="AL17">
        <v>84</v>
      </c>
      <c r="AM17">
        <v>424</v>
      </c>
      <c r="AN17" s="11">
        <v>0.132075471698113</v>
      </c>
      <c r="AO17" s="12">
        <v>70.8955357142857</v>
      </c>
      <c r="AP17">
        <v>56</v>
      </c>
      <c r="BD17" s="5">
        <v>592049049728</v>
      </c>
      <c r="BE17" t="s">
        <v>54</v>
      </c>
      <c r="BF17" s="66"/>
      <c r="BH17">
        <v>3180.22</v>
      </c>
      <c r="BI17">
        <v>60</v>
      </c>
      <c r="BJ17">
        <v>1237</v>
      </c>
      <c r="BK17" s="11">
        <v>0.077207116482041</v>
      </c>
      <c r="BL17" s="12">
        <v>69.9691739130435</v>
      </c>
      <c r="BM17">
        <v>51</v>
      </c>
    </row>
    <row r="18" spans="1:65">
      <c r="A18" s="5">
        <v>527990951359</v>
      </c>
      <c r="B18" t="s">
        <v>55</v>
      </c>
      <c r="C18" s="66"/>
      <c r="E18">
        <v>1782.78</v>
      </c>
      <c r="F18">
        <v>30</v>
      </c>
      <c r="G18">
        <v>129</v>
      </c>
      <c r="H18" s="11">
        <v>0.170542635658915</v>
      </c>
      <c r="I18" s="12">
        <v>81.0354545454545</v>
      </c>
      <c r="J18">
        <v>22</v>
      </c>
      <c r="AG18" s="5">
        <v>527990951359</v>
      </c>
      <c r="AH18" t="s">
        <v>55</v>
      </c>
      <c r="AI18" s="66"/>
      <c r="AK18">
        <v>1596.16</v>
      </c>
      <c r="AL18">
        <v>27</v>
      </c>
      <c r="AM18">
        <v>121</v>
      </c>
      <c r="AN18" s="11">
        <v>0.148760330578512</v>
      </c>
      <c r="AO18" s="12">
        <v>88.6755555555556</v>
      </c>
      <c r="AP18">
        <v>18</v>
      </c>
      <c r="BD18" s="5">
        <v>527990951359</v>
      </c>
      <c r="BE18" t="s">
        <v>55</v>
      </c>
      <c r="BF18" s="66"/>
      <c r="BH18">
        <v>11085.64</v>
      </c>
      <c r="BI18">
        <v>188</v>
      </c>
      <c r="BJ18">
        <v>684</v>
      </c>
      <c r="BK18" s="11">
        <v>0.21898197242842</v>
      </c>
      <c r="BL18" s="12">
        <v>69.06</v>
      </c>
      <c r="BM18">
        <v>159</v>
      </c>
    </row>
    <row r="19" spans="1:65">
      <c r="A19" s="5">
        <v>538927350752</v>
      </c>
      <c r="B19" t="s">
        <v>72</v>
      </c>
      <c r="C19" s="66"/>
      <c r="E19">
        <v>1253.36</v>
      </c>
      <c r="F19">
        <v>30</v>
      </c>
      <c r="G19">
        <v>145</v>
      </c>
      <c r="H19" s="11">
        <v>0.131034482758621</v>
      </c>
      <c r="I19" s="12">
        <v>65.9663157894737</v>
      </c>
      <c r="J19">
        <v>19</v>
      </c>
      <c r="AG19" s="5">
        <v>538927350752</v>
      </c>
      <c r="AH19" t="s">
        <v>72</v>
      </c>
      <c r="AI19" s="66"/>
      <c r="AK19">
        <v>991.14</v>
      </c>
      <c r="AL19">
        <v>24</v>
      </c>
      <c r="AM19">
        <v>141</v>
      </c>
      <c r="AN19" s="11">
        <v>0.113475177304965</v>
      </c>
      <c r="AO19" s="12">
        <v>61.94625</v>
      </c>
      <c r="AP19">
        <v>16</v>
      </c>
      <c r="BD19" s="5">
        <v>538927350752</v>
      </c>
      <c r="BE19" t="s">
        <v>72</v>
      </c>
      <c r="BF19" s="66"/>
      <c r="BH19">
        <v>939.68</v>
      </c>
      <c r="BI19">
        <v>21</v>
      </c>
      <c r="BJ19">
        <v>321</v>
      </c>
      <c r="BK19" s="11">
        <v>0.100061766522545</v>
      </c>
      <c r="BL19" s="12">
        <v>62.221975308642</v>
      </c>
      <c r="BM19">
        <v>19</v>
      </c>
    </row>
    <row r="20" spans="1:65">
      <c r="A20" s="5">
        <v>524754970729</v>
      </c>
      <c r="B20" t="s">
        <v>74</v>
      </c>
      <c r="C20" s="66"/>
      <c r="E20">
        <v>1393.35</v>
      </c>
      <c r="F20">
        <v>40</v>
      </c>
      <c r="G20">
        <v>288</v>
      </c>
      <c r="H20" s="11">
        <v>0.0659722222222222</v>
      </c>
      <c r="I20" s="12">
        <v>73.3342105263158</v>
      </c>
      <c r="J20">
        <v>19</v>
      </c>
      <c r="AG20" s="5">
        <v>524754970729</v>
      </c>
      <c r="AH20" t="s">
        <v>74</v>
      </c>
      <c r="AI20" s="66"/>
      <c r="AK20">
        <v>1642.26</v>
      </c>
      <c r="AL20">
        <v>46</v>
      </c>
      <c r="AM20">
        <v>213</v>
      </c>
      <c r="AN20" s="11">
        <v>0.126760563380282</v>
      </c>
      <c r="AO20" s="12">
        <v>60.8244444444444</v>
      </c>
      <c r="AP20">
        <v>27</v>
      </c>
      <c r="BD20" s="5">
        <v>524754970729</v>
      </c>
      <c r="BE20" t="s">
        <v>74</v>
      </c>
      <c r="BF20" s="66"/>
      <c r="BH20">
        <v>2799.88</v>
      </c>
      <c r="BI20">
        <v>70</v>
      </c>
      <c r="BJ20">
        <v>953</v>
      </c>
      <c r="BK20" s="11">
        <v>0.0628784350256171</v>
      </c>
      <c r="BL20" s="12">
        <v>54.7907407407407</v>
      </c>
      <c r="BM20">
        <v>56</v>
      </c>
    </row>
    <row r="21" spans="1:65">
      <c r="A21" s="5">
        <v>574624025153</v>
      </c>
      <c r="B21" t="s">
        <v>407</v>
      </c>
      <c r="C21" s="66"/>
      <c r="E21">
        <v>13841.44</v>
      </c>
      <c r="F21">
        <v>346</v>
      </c>
      <c r="G21">
        <v>1581</v>
      </c>
      <c r="H21" s="11">
        <v>0.179000632511069</v>
      </c>
      <c r="I21" s="12">
        <v>48.9096819787986</v>
      </c>
      <c r="J21">
        <v>283</v>
      </c>
      <c r="AG21" s="5">
        <v>574624025153</v>
      </c>
      <c r="AH21" t="s">
        <v>407</v>
      </c>
      <c r="AI21" s="66"/>
      <c r="AK21">
        <v>14648.83</v>
      </c>
      <c r="AL21">
        <v>372</v>
      </c>
      <c r="AM21">
        <v>1724</v>
      </c>
      <c r="AN21" s="11">
        <v>0.173433874709977</v>
      </c>
      <c r="AO21" s="12">
        <v>48.9927424749164</v>
      </c>
      <c r="AP21">
        <v>299</v>
      </c>
      <c r="BD21" s="5">
        <v>574624025153</v>
      </c>
      <c r="BE21" t="s">
        <v>407</v>
      </c>
      <c r="BF21" s="66"/>
      <c r="BH21">
        <v>20482.73</v>
      </c>
      <c r="BI21">
        <v>508</v>
      </c>
      <c r="BJ21">
        <v>2518</v>
      </c>
      <c r="BK21" s="11">
        <v>0.121080409810618</v>
      </c>
      <c r="BL21" s="12">
        <v>44.9659871794872</v>
      </c>
      <c r="BM21">
        <v>291</v>
      </c>
    </row>
    <row r="22" spans="1:65">
      <c r="A22" s="5">
        <v>596986065929</v>
      </c>
      <c r="B22" t="s">
        <v>19</v>
      </c>
      <c r="C22" s="66"/>
      <c r="E22">
        <v>3510.97</v>
      </c>
      <c r="F22">
        <v>103</v>
      </c>
      <c r="G22">
        <v>368</v>
      </c>
      <c r="H22" s="11">
        <v>0.176630434782609</v>
      </c>
      <c r="I22" s="12">
        <v>54.0149230769231</v>
      </c>
      <c r="J22">
        <v>65</v>
      </c>
      <c r="AG22" s="5">
        <v>596986065929</v>
      </c>
      <c r="AH22" t="s">
        <v>19</v>
      </c>
      <c r="AI22" s="66"/>
      <c r="AK22">
        <v>2447</v>
      </c>
      <c r="AL22">
        <v>70</v>
      </c>
      <c r="AM22">
        <v>465</v>
      </c>
      <c r="AN22" s="11">
        <v>0.103225806451613</v>
      </c>
      <c r="AO22" s="12">
        <v>50.9791666666667</v>
      </c>
      <c r="AP22">
        <v>48</v>
      </c>
      <c r="BD22" s="5">
        <v>596986065929</v>
      </c>
      <c r="BE22" t="s">
        <v>19</v>
      </c>
      <c r="BF22" s="66"/>
      <c r="BH22">
        <v>317.31</v>
      </c>
      <c r="BI22">
        <v>9</v>
      </c>
      <c r="BJ22">
        <v>461</v>
      </c>
      <c r="BK22" s="11">
        <v>0.0178571428571429</v>
      </c>
      <c r="BL22" s="12">
        <v>40.4226666666667</v>
      </c>
      <c r="BM22">
        <v>9</v>
      </c>
    </row>
    <row r="23" spans="1:65">
      <c r="A23" s="5">
        <v>634615261933</v>
      </c>
      <c r="B23" t="s">
        <v>599</v>
      </c>
      <c r="C23" s="66"/>
      <c r="E23">
        <v>8759.88999999999</v>
      </c>
      <c r="F23">
        <v>104</v>
      </c>
      <c r="G23">
        <v>1368</v>
      </c>
      <c r="H23" s="11">
        <v>0.0687134502923977</v>
      </c>
      <c r="I23" s="12">
        <v>93.1903191489361</v>
      </c>
      <c r="J23">
        <v>94</v>
      </c>
      <c r="AG23" s="5">
        <v>634615261933</v>
      </c>
      <c r="AH23" t="s">
        <v>599</v>
      </c>
      <c r="AI23" s="66"/>
      <c r="AK23">
        <v>14603.93</v>
      </c>
      <c r="AL23">
        <v>178</v>
      </c>
      <c r="AM23">
        <v>1513</v>
      </c>
      <c r="AN23" s="11">
        <v>0.0958360872438863</v>
      </c>
      <c r="AO23" s="12">
        <v>100.71675862069</v>
      </c>
      <c r="AP23">
        <v>145</v>
      </c>
      <c r="BD23" s="5">
        <v>634615261933</v>
      </c>
      <c r="BE23" t="s">
        <v>599</v>
      </c>
      <c r="BF23" s="66"/>
      <c r="BH23">
        <v>0</v>
      </c>
      <c r="BI23">
        <v>0</v>
      </c>
      <c r="BJ23">
        <v>0</v>
      </c>
      <c r="BK23" s="11" t="e">
        <v>#DIV/0!</v>
      </c>
      <c r="BL23" s="12" t="e">
        <v>#DIV/0!</v>
      </c>
      <c r="BM23">
        <v>0</v>
      </c>
    </row>
    <row r="24" spans="1:65">
      <c r="A24" s="5">
        <v>592889713507</v>
      </c>
      <c r="B24" t="s">
        <v>70</v>
      </c>
      <c r="C24" s="66"/>
      <c r="E24">
        <v>1083.84</v>
      </c>
      <c r="F24">
        <v>29</v>
      </c>
      <c r="G24">
        <v>105</v>
      </c>
      <c r="H24" s="11">
        <v>0.161904761904762</v>
      </c>
      <c r="I24" s="12">
        <v>63.7552941176471</v>
      </c>
      <c r="J24">
        <v>17</v>
      </c>
      <c r="AG24" s="5">
        <v>592889713507</v>
      </c>
      <c r="AH24" t="s">
        <v>70</v>
      </c>
      <c r="AI24" s="66"/>
      <c r="AK24">
        <v>1110.69</v>
      </c>
      <c r="AL24">
        <v>30</v>
      </c>
      <c r="AM24">
        <v>100</v>
      </c>
      <c r="AN24" s="11">
        <v>0.18</v>
      </c>
      <c r="AO24" s="12">
        <v>61.705</v>
      </c>
      <c r="AP24">
        <v>18</v>
      </c>
      <c r="BD24" s="5">
        <v>592889713507</v>
      </c>
      <c r="BE24" t="s">
        <v>70</v>
      </c>
      <c r="BF24" s="66"/>
      <c r="BH24">
        <v>1177.93</v>
      </c>
      <c r="BI24">
        <v>25</v>
      </c>
      <c r="BJ24">
        <v>583</v>
      </c>
      <c r="BK24" s="11">
        <v>0.0376146788990826</v>
      </c>
      <c r="BL24" s="12">
        <v>63.7440243902439</v>
      </c>
      <c r="BM24">
        <v>19</v>
      </c>
    </row>
    <row r="25" spans="1:65">
      <c r="A25" s="5">
        <v>599202597486</v>
      </c>
      <c r="B25" t="s">
        <v>453</v>
      </c>
      <c r="C25" s="66"/>
      <c r="E25">
        <v>1118.49</v>
      </c>
      <c r="F25">
        <v>18</v>
      </c>
      <c r="G25">
        <v>1125</v>
      </c>
      <c r="H25" s="11">
        <v>0.0124444444444444</v>
      </c>
      <c r="I25" s="12">
        <v>79.8921428571429</v>
      </c>
      <c r="J25">
        <v>14</v>
      </c>
      <c r="AG25" s="5">
        <v>599202597486</v>
      </c>
      <c r="AH25" t="s">
        <v>453</v>
      </c>
      <c r="AI25" s="66"/>
      <c r="AK25">
        <v>2599</v>
      </c>
      <c r="AL25">
        <v>42</v>
      </c>
      <c r="AM25">
        <v>214</v>
      </c>
      <c r="AN25" s="11">
        <v>0.0841121495327103</v>
      </c>
      <c r="AO25" s="12">
        <v>144.388888888889</v>
      </c>
      <c r="AP25">
        <v>18</v>
      </c>
      <c r="BD25" s="5">
        <v>599202597486</v>
      </c>
      <c r="BE25" t="s">
        <v>453</v>
      </c>
      <c r="BF25" s="66"/>
      <c r="BH25">
        <v>200.7</v>
      </c>
      <c r="BI25">
        <v>3</v>
      </c>
      <c r="BJ25">
        <v>12</v>
      </c>
      <c r="BK25" s="11">
        <v>0.135135135135135</v>
      </c>
      <c r="BL25" s="12">
        <v>66.364</v>
      </c>
      <c r="BM25">
        <v>2</v>
      </c>
    </row>
    <row r="26" spans="1:65">
      <c r="A26" s="5">
        <v>577184412748</v>
      </c>
      <c r="B26" t="s">
        <v>11</v>
      </c>
      <c r="C26" s="66"/>
      <c r="E26">
        <v>25228.67</v>
      </c>
      <c r="F26">
        <v>740</v>
      </c>
      <c r="G26">
        <v>3251</v>
      </c>
      <c r="H26" s="11">
        <v>0.14457090126115</v>
      </c>
      <c r="I26" s="12">
        <v>53.6780212765957</v>
      </c>
      <c r="J26">
        <v>470</v>
      </c>
      <c r="AG26" s="5">
        <v>577184412748</v>
      </c>
      <c r="AH26" t="s">
        <v>11</v>
      </c>
      <c r="AI26" s="66"/>
      <c r="AK26">
        <v>23750.48</v>
      </c>
      <c r="AL26">
        <v>694</v>
      </c>
      <c r="AM26">
        <v>3289</v>
      </c>
      <c r="AN26" s="11">
        <v>0.133171176649438</v>
      </c>
      <c r="AO26" s="12">
        <v>54.2248401826484</v>
      </c>
      <c r="AP26">
        <v>438</v>
      </c>
      <c r="BD26" s="5">
        <v>577184412748</v>
      </c>
      <c r="BE26" t="s">
        <v>11</v>
      </c>
      <c r="BF26" s="66"/>
      <c r="BH26">
        <v>18382.66</v>
      </c>
      <c r="BI26">
        <v>469</v>
      </c>
      <c r="BJ26">
        <v>5446</v>
      </c>
      <c r="BK26" s="11">
        <v>0.0442508032324019</v>
      </c>
      <c r="BL26" s="12">
        <v>48.2383608360836</v>
      </c>
      <c r="BM26">
        <v>327</v>
      </c>
    </row>
    <row r="27" spans="1:65">
      <c r="A27" s="5">
        <v>574520036128</v>
      </c>
      <c r="B27" t="s">
        <v>91</v>
      </c>
      <c r="C27" s="66"/>
      <c r="E27">
        <v>17199.53</v>
      </c>
      <c r="F27">
        <v>465</v>
      </c>
      <c r="G27">
        <v>1064</v>
      </c>
      <c r="H27" s="11">
        <v>0.218984962406015</v>
      </c>
      <c r="I27" s="12">
        <v>73.8177253218884</v>
      </c>
      <c r="J27">
        <v>233</v>
      </c>
      <c r="AG27" s="5">
        <v>574520036128</v>
      </c>
      <c r="AH27" t="s">
        <v>91</v>
      </c>
      <c r="AI27" s="66"/>
      <c r="AK27">
        <v>7885.43</v>
      </c>
      <c r="AL27">
        <v>178</v>
      </c>
      <c r="AM27">
        <v>854</v>
      </c>
      <c r="AN27" s="11">
        <v>0.11943793911007</v>
      </c>
      <c r="AO27" s="12">
        <v>77.308137254902</v>
      </c>
      <c r="AP27">
        <v>102</v>
      </c>
      <c r="BD27" s="5">
        <v>574520036128</v>
      </c>
      <c r="BE27" t="s">
        <v>91</v>
      </c>
      <c r="BF27" s="66"/>
      <c r="BH27">
        <v>20651.96</v>
      </c>
      <c r="BI27">
        <v>521</v>
      </c>
      <c r="BJ27">
        <v>2696</v>
      </c>
      <c r="BK27" s="11">
        <v>0.135882138073785</v>
      </c>
      <c r="BL27" s="12">
        <v>60.3582974910394</v>
      </c>
      <c r="BM27">
        <v>366</v>
      </c>
    </row>
    <row r="28" spans="1:65">
      <c r="A28" s="5">
        <v>601890751194</v>
      </c>
      <c r="B28" t="s">
        <v>67</v>
      </c>
      <c r="C28" s="66"/>
      <c r="E28">
        <v>114.75</v>
      </c>
      <c r="F28">
        <v>3</v>
      </c>
      <c r="G28">
        <v>73</v>
      </c>
      <c r="H28" s="11">
        <v>0.0273972602739726</v>
      </c>
      <c r="I28" s="12">
        <v>57.375</v>
      </c>
      <c r="J28">
        <v>2</v>
      </c>
      <c r="AG28" s="5">
        <v>601890751194</v>
      </c>
      <c r="AH28" t="s">
        <v>67</v>
      </c>
      <c r="AI28" s="66"/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BD28" s="5">
        <v>601890751194</v>
      </c>
      <c r="BE28" t="s">
        <v>67</v>
      </c>
      <c r="BF28" s="66"/>
      <c r="BH28">
        <v>1835.92</v>
      </c>
      <c r="BI28">
        <v>40</v>
      </c>
      <c r="BJ28">
        <v>248</v>
      </c>
      <c r="BK28" s="11">
        <v>0.1968</v>
      </c>
      <c r="BL28" s="12">
        <v>43.2182926829268</v>
      </c>
      <c r="BM28">
        <v>39</v>
      </c>
    </row>
    <row r="29" spans="1:65">
      <c r="A29" s="5">
        <v>541918489832</v>
      </c>
      <c r="B29" t="s">
        <v>102</v>
      </c>
      <c r="C29" s="66"/>
      <c r="E29">
        <v>3829.99</v>
      </c>
      <c r="F29">
        <v>98</v>
      </c>
      <c r="G29">
        <v>265</v>
      </c>
      <c r="H29" s="11">
        <v>0.249056603773585</v>
      </c>
      <c r="I29" s="12">
        <v>58.0301515151515</v>
      </c>
      <c r="J29">
        <v>66</v>
      </c>
      <c r="AG29" s="5">
        <v>541918489832</v>
      </c>
      <c r="AH29" t="s">
        <v>102</v>
      </c>
      <c r="AI29" s="66"/>
      <c r="AK29">
        <v>3880.3</v>
      </c>
      <c r="AL29">
        <v>99</v>
      </c>
      <c r="AM29">
        <v>279</v>
      </c>
      <c r="AN29" s="11">
        <v>0.225806451612903</v>
      </c>
      <c r="AO29" s="12">
        <v>61.5920634920635</v>
      </c>
      <c r="AP29">
        <v>63</v>
      </c>
      <c r="BD29" s="5">
        <v>541918489832</v>
      </c>
      <c r="BE29" t="s">
        <v>102</v>
      </c>
      <c r="BF29" s="66"/>
      <c r="BH29">
        <v>2856.94</v>
      </c>
      <c r="BI29">
        <v>72</v>
      </c>
      <c r="BJ29">
        <v>754</v>
      </c>
      <c r="BK29" s="11">
        <v>0.103209336250912</v>
      </c>
      <c r="BL29" s="12">
        <v>45.6219081272085</v>
      </c>
      <c r="BM29">
        <v>71</v>
      </c>
    </row>
    <row r="30" spans="1:65">
      <c r="A30" s="5">
        <v>528033190141</v>
      </c>
      <c r="B30" t="s">
        <v>84</v>
      </c>
      <c r="C30" s="66"/>
      <c r="E30">
        <v>591.52</v>
      </c>
      <c r="F30">
        <v>11</v>
      </c>
      <c r="G30">
        <v>82</v>
      </c>
      <c r="H30" s="11">
        <v>0.0975609756097561</v>
      </c>
      <c r="I30" s="12">
        <v>73.94</v>
      </c>
      <c r="J30">
        <v>8</v>
      </c>
      <c r="AG30" s="5">
        <v>528033190141</v>
      </c>
      <c r="AH30" t="s">
        <v>84</v>
      </c>
      <c r="AI30" s="66"/>
      <c r="AK30">
        <v>673.37</v>
      </c>
      <c r="AL30">
        <v>14</v>
      </c>
      <c r="AM30">
        <v>88</v>
      </c>
      <c r="AN30" s="11">
        <v>0.102272727272727</v>
      </c>
      <c r="AO30" s="12">
        <v>74.8188888888889</v>
      </c>
      <c r="AP30">
        <v>9</v>
      </c>
      <c r="BD30" s="5">
        <v>528033190141</v>
      </c>
      <c r="BE30" t="s">
        <v>84</v>
      </c>
      <c r="BF30" s="66"/>
      <c r="BH30">
        <v>91.2</v>
      </c>
      <c r="BI30">
        <v>2</v>
      </c>
      <c r="BJ30">
        <v>17</v>
      </c>
      <c r="BK30" s="11" t="e">
        <v>#DIV/0!</v>
      </c>
      <c r="BL30" s="12" t="e">
        <v>#DIV/0!</v>
      </c>
      <c r="BM30">
        <v>1</v>
      </c>
    </row>
    <row r="31" spans="1:65">
      <c r="A31" s="5">
        <v>633838506663</v>
      </c>
      <c r="B31" t="s">
        <v>598</v>
      </c>
      <c r="C31" s="66"/>
      <c r="E31">
        <v>947.02</v>
      </c>
      <c r="F31">
        <v>31</v>
      </c>
      <c r="G31">
        <v>111</v>
      </c>
      <c r="H31" s="11">
        <v>0.153153153153153</v>
      </c>
      <c r="I31" s="12">
        <v>55.7070588235294</v>
      </c>
      <c r="J31">
        <v>17</v>
      </c>
      <c r="AG31" s="5">
        <v>633838506663</v>
      </c>
      <c r="AH31" t="s">
        <v>598</v>
      </c>
      <c r="AI31" s="66"/>
      <c r="AK31">
        <v>294.53</v>
      </c>
      <c r="AL31">
        <v>11</v>
      </c>
      <c r="AM31">
        <v>46</v>
      </c>
      <c r="AN31" s="11">
        <v>0.108695652173913</v>
      </c>
      <c r="AO31" s="12">
        <v>58.906</v>
      </c>
      <c r="AP31">
        <v>5</v>
      </c>
      <c r="BD31" s="5">
        <v>633838506663</v>
      </c>
      <c r="BE31" t="s">
        <v>598</v>
      </c>
      <c r="BF31" s="66"/>
      <c r="BH31">
        <v>0</v>
      </c>
      <c r="BI31">
        <v>0</v>
      </c>
      <c r="BJ31">
        <v>0</v>
      </c>
      <c r="BK31" s="11" t="e">
        <v>#DIV/0!</v>
      </c>
      <c r="BL31" s="12" t="e">
        <v>#DIV/0!</v>
      </c>
      <c r="BM31">
        <v>0</v>
      </c>
    </row>
    <row r="32" spans="1:65">
      <c r="A32" s="5">
        <v>527678427514</v>
      </c>
      <c r="B32" t="s">
        <v>81</v>
      </c>
      <c r="C32" s="66"/>
      <c r="E32">
        <v>1644.91</v>
      </c>
      <c r="F32">
        <v>40</v>
      </c>
      <c r="G32">
        <v>161</v>
      </c>
      <c r="H32" s="11">
        <v>0.15527950310559</v>
      </c>
      <c r="I32" s="12">
        <v>65.7964</v>
      </c>
      <c r="J32">
        <v>25</v>
      </c>
      <c r="AG32" s="5">
        <v>527678427514</v>
      </c>
      <c r="AH32" t="s">
        <v>81</v>
      </c>
      <c r="AI32" s="66"/>
      <c r="AK32">
        <v>1368.07</v>
      </c>
      <c r="AL32">
        <v>33</v>
      </c>
      <c r="AM32">
        <v>152</v>
      </c>
      <c r="AN32" s="11">
        <v>0.157894736842105</v>
      </c>
      <c r="AO32" s="12">
        <v>57.0029166666667</v>
      </c>
      <c r="AP32">
        <v>24</v>
      </c>
      <c r="BD32" s="5">
        <v>527678427514</v>
      </c>
      <c r="BE32" t="s">
        <v>81</v>
      </c>
      <c r="BF32" s="66"/>
      <c r="BH32">
        <v>4888.69</v>
      </c>
      <c r="BI32">
        <v>119</v>
      </c>
      <c r="BJ32">
        <v>625</v>
      </c>
      <c r="BK32" s="11">
        <v>0.149710068529257</v>
      </c>
      <c r="BL32" s="12">
        <v>50.4315492957746</v>
      </c>
      <c r="BM32">
        <v>83</v>
      </c>
    </row>
    <row r="33" spans="1:65">
      <c r="A33" s="5">
        <v>583643847514</v>
      </c>
      <c r="B33" t="s">
        <v>92</v>
      </c>
      <c r="C33" s="66"/>
      <c r="E33">
        <v>6268.55</v>
      </c>
      <c r="F33">
        <v>141</v>
      </c>
      <c r="G33">
        <v>514</v>
      </c>
      <c r="H33" s="11">
        <v>0.14591439688716</v>
      </c>
      <c r="I33" s="12">
        <v>83.5806666666667</v>
      </c>
      <c r="J33">
        <v>75</v>
      </c>
      <c r="AG33" s="5">
        <v>583643847514</v>
      </c>
      <c r="AH33" t="s">
        <v>92</v>
      </c>
      <c r="AI33" s="66"/>
      <c r="AK33">
        <v>7457.31</v>
      </c>
      <c r="AL33">
        <v>169</v>
      </c>
      <c r="AM33">
        <v>466</v>
      </c>
      <c r="AN33" s="11">
        <v>0.195278969957082</v>
      </c>
      <c r="AO33" s="12">
        <v>81.9484615384615</v>
      </c>
      <c r="AP33">
        <v>91</v>
      </c>
      <c r="BD33" s="5">
        <v>583643847514</v>
      </c>
      <c r="BE33" t="s">
        <v>92</v>
      </c>
      <c r="BF33" s="66"/>
      <c r="BH33">
        <v>12514.31</v>
      </c>
      <c r="BI33">
        <v>271</v>
      </c>
      <c r="BJ33">
        <v>1472</v>
      </c>
      <c r="BK33" s="11">
        <v>0.132494448556625</v>
      </c>
      <c r="BL33" s="12">
        <v>83.9580633147114</v>
      </c>
      <c r="BM33">
        <v>191</v>
      </c>
    </row>
    <row r="34" spans="1:65">
      <c r="A34" s="5">
        <v>527990475963</v>
      </c>
      <c r="B34" t="s">
        <v>95</v>
      </c>
      <c r="C34" s="66"/>
      <c r="E34">
        <v>8521.92</v>
      </c>
      <c r="F34">
        <v>158</v>
      </c>
      <c r="G34">
        <v>517</v>
      </c>
      <c r="H34" s="11">
        <v>0.214700193423598</v>
      </c>
      <c r="I34" s="12">
        <v>76.774054054054</v>
      </c>
      <c r="J34">
        <v>111</v>
      </c>
      <c r="AG34" s="5">
        <v>527990475963</v>
      </c>
      <c r="AH34" t="s">
        <v>95</v>
      </c>
      <c r="AI34" s="66"/>
      <c r="AK34">
        <v>7321.01</v>
      </c>
      <c r="AL34">
        <v>137</v>
      </c>
      <c r="AM34">
        <v>385</v>
      </c>
      <c r="AN34" s="11">
        <v>0.249350649350649</v>
      </c>
      <c r="AO34" s="12">
        <v>76.2605208333333</v>
      </c>
      <c r="AP34">
        <v>96</v>
      </c>
      <c r="BD34" s="5">
        <v>527990475963</v>
      </c>
      <c r="BE34" t="s">
        <v>95</v>
      </c>
      <c r="BF34" s="66"/>
      <c r="BH34">
        <v>15003.58</v>
      </c>
      <c r="BI34">
        <v>263</v>
      </c>
      <c r="BJ34">
        <v>1329</v>
      </c>
      <c r="BK34" s="11">
        <v>0.163456090651558</v>
      </c>
      <c r="BL34" s="12">
        <v>67.0329982668977</v>
      </c>
      <c r="BM34">
        <v>232</v>
      </c>
    </row>
    <row r="35" spans="1:65">
      <c r="A35" s="5">
        <v>528033010612</v>
      </c>
      <c r="B35" t="s">
        <v>98</v>
      </c>
      <c r="C35" s="66"/>
      <c r="E35">
        <v>19371.38</v>
      </c>
      <c r="F35">
        <v>222</v>
      </c>
      <c r="G35">
        <v>771</v>
      </c>
      <c r="H35" s="11">
        <v>0.226977950713359</v>
      </c>
      <c r="I35" s="12">
        <v>110.6936</v>
      </c>
      <c r="J35">
        <v>175</v>
      </c>
      <c r="AG35" s="5">
        <v>528033010612</v>
      </c>
      <c r="AH35" t="s">
        <v>98</v>
      </c>
      <c r="AI35" s="66"/>
      <c r="AK35">
        <v>23668.66</v>
      </c>
      <c r="AL35">
        <v>271</v>
      </c>
      <c r="AM35">
        <v>792</v>
      </c>
      <c r="AN35" s="11">
        <v>0.255050505050505</v>
      </c>
      <c r="AO35" s="12">
        <v>117.171584158416</v>
      </c>
      <c r="AP35">
        <v>202</v>
      </c>
      <c r="BD35" s="5">
        <v>528033010612</v>
      </c>
      <c r="BE35" t="s">
        <v>98</v>
      </c>
      <c r="BF35" s="66"/>
      <c r="BH35">
        <v>9467.44</v>
      </c>
      <c r="BI35">
        <v>110</v>
      </c>
      <c r="BJ35">
        <v>726</v>
      </c>
      <c r="BK35" s="11">
        <v>0.153923541247485</v>
      </c>
      <c r="BL35" s="12">
        <v>109.345130718954</v>
      </c>
      <c r="BM35">
        <v>101</v>
      </c>
    </row>
    <row r="36" spans="1:65">
      <c r="A36" s="5">
        <v>527733221669</v>
      </c>
      <c r="B36" t="s">
        <v>377</v>
      </c>
      <c r="C36" s="66"/>
      <c r="E36">
        <v>807.56</v>
      </c>
      <c r="F36">
        <v>21</v>
      </c>
      <c r="G36">
        <v>130</v>
      </c>
      <c r="H36" s="11">
        <v>0.146153846153846</v>
      </c>
      <c r="I36" s="12">
        <v>42.5031578947368</v>
      </c>
      <c r="J36">
        <v>19</v>
      </c>
      <c r="AG36" s="5">
        <v>527733221669</v>
      </c>
      <c r="AH36" t="s">
        <v>377</v>
      </c>
      <c r="AI36" s="66"/>
      <c r="AK36">
        <v>961.94</v>
      </c>
      <c r="AL36">
        <v>25</v>
      </c>
      <c r="AM36">
        <v>136</v>
      </c>
      <c r="AN36" s="11">
        <v>0.161764705882353</v>
      </c>
      <c r="AO36" s="12">
        <v>43.7245454545455</v>
      </c>
      <c r="AP36">
        <v>22</v>
      </c>
      <c r="BD36" s="5">
        <v>527733221669</v>
      </c>
      <c r="BE36" t="s">
        <v>377</v>
      </c>
      <c r="BF36" s="66"/>
      <c r="BH36">
        <v>615.29</v>
      </c>
      <c r="BI36">
        <v>16</v>
      </c>
      <c r="BJ36">
        <v>86</v>
      </c>
      <c r="BK36" s="11">
        <v>0.142335766423358</v>
      </c>
      <c r="BL36" s="12">
        <v>42.8264102564103</v>
      </c>
      <c r="BM36">
        <v>11</v>
      </c>
    </row>
    <row r="37" spans="1:65">
      <c r="A37" s="5">
        <v>538349196723</v>
      </c>
      <c r="B37" t="s">
        <v>89</v>
      </c>
      <c r="C37" s="66"/>
      <c r="E37">
        <v>27801.14</v>
      </c>
      <c r="F37">
        <v>212</v>
      </c>
      <c r="G37">
        <v>1481</v>
      </c>
      <c r="H37" s="11">
        <v>0.12356515867657</v>
      </c>
      <c r="I37" s="12">
        <v>151.918797814208</v>
      </c>
      <c r="J37">
        <v>183</v>
      </c>
      <c r="AG37" s="5">
        <v>538349196723</v>
      </c>
      <c r="AH37" t="s">
        <v>89</v>
      </c>
      <c r="AI37" s="66"/>
      <c r="AK37">
        <v>33123.4</v>
      </c>
      <c r="AL37">
        <v>252</v>
      </c>
      <c r="AM37">
        <v>1657</v>
      </c>
      <c r="AN37" s="11">
        <v>0.137598068799034</v>
      </c>
      <c r="AO37" s="12">
        <v>145.278070175439</v>
      </c>
      <c r="AP37">
        <v>228</v>
      </c>
      <c r="BD37" s="5">
        <v>538349196723</v>
      </c>
      <c r="BE37" t="s">
        <v>89</v>
      </c>
      <c r="BF37" s="66"/>
      <c r="BH37">
        <v>18747.51</v>
      </c>
      <c r="BI37">
        <v>129</v>
      </c>
      <c r="BJ37">
        <v>952</v>
      </c>
      <c r="BK37" s="11">
        <v>0.0820624546114742</v>
      </c>
      <c r="BL37" s="12">
        <v>157.74982300885</v>
      </c>
      <c r="BM37">
        <v>115</v>
      </c>
    </row>
    <row r="38" spans="1:65">
      <c r="A38" s="5">
        <v>538307169296</v>
      </c>
      <c r="B38" t="s">
        <v>93</v>
      </c>
      <c r="C38" s="66"/>
      <c r="E38">
        <v>21522.66</v>
      </c>
      <c r="F38">
        <v>252</v>
      </c>
      <c r="G38">
        <v>1327</v>
      </c>
      <c r="H38" s="11">
        <v>0.159758854559156</v>
      </c>
      <c r="I38" s="12">
        <v>101.521981132075</v>
      </c>
      <c r="J38">
        <v>212</v>
      </c>
      <c r="AG38" s="5">
        <v>538307169296</v>
      </c>
      <c r="AH38" t="s">
        <v>93</v>
      </c>
      <c r="AI38" s="66"/>
      <c r="AK38">
        <v>23092.02</v>
      </c>
      <c r="AL38">
        <v>268</v>
      </c>
      <c r="AM38">
        <v>1394</v>
      </c>
      <c r="AN38" s="11">
        <v>0.157819225251076</v>
      </c>
      <c r="AO38" s="12">
        <v>104.963727272727</v>
      </c>
      <c r="AP38">
        <v>220</v>
      </c>
      <c r="BD38" s="5">
        <v>538307169296</v>
      </c>
      <c r="BE38" t="s">
        <v>93</v>
      </c>
      <c r="BF38" s="66"/>
      <c r="BH38">
        <v>21065.66</v>
      </c>
      <c r="BI38">
        <v>219</v>
      </c>
      <c r="BJ38">
        <v>1103</v>
      </c>
      <c r="BK38" s="11">
        <v>0.121521662557238</v>
      </c>
      <c r="BL38" s="12">
        <v>117.783623188406</v>
      </c>
      <c r="BM38">
        <v>173</v>
      </c>
    </row>
    <row r="39" spans="1:65">
      <c r="A39" s="5">
        <v>538312709167</v>
      </c>
      <c r="B39" t="s">
        <v>88</v>
      </c>
      <c r="C39" s="66"/>
      <c r="E39">
        <v>16515.21</v>
      </c>
      <c r="F39">
        <v>144</v>
      </c>
      <c r="G39">
        <v>775</v>
      </c>
      <c r="H39" s="11">
        <v>0.179354838709677</v>
      </c>
      <c r="I39" s="12">
        <v>118.814460431655</v>
      </c>
      <c r="J39">
        <v>139</v>
      </c>
      <c r="AG39" s="5">
        <v>538312709167</v>
      </c>
      <c r="AH39" t="s">
        <v>88</v>
      </c>
      <c r="AI39" s="66"/>
      <c r="AK39">
        <v>18230.94</v>
      </c>
      <c r="AL39">
        <v>161</v>
      </c>
      <c r="AM39">
        <v>831</v>
      </c>
      <c r="AN39" s="11">
        <v>0.181708784596871</v>
      </c>
      <c r="AO39" s="12">
        <v>120.734701986755</v>
      </c>
      <c r="AP39">
        <v>151</v>
      </c>
      <c r="BD39" s="5">
        <v>538312709167</v>
      </c>
      <c r="BE39" t="s">
        <v>88</v>
      </c>
      <c r="BF39" s="66"/>
      <c r="BH39">
        <v>22634.78</v>
      </c>
      <c r="BI39">
        <v>184</v>
      </c>
      <c r="BJ39">
        <v>1370</v>
      </c>
      <c r="BK39" s="11">
        <v>0.0985118423810522</v>
      </c>
      <c r="BL39" s="12">
        <v>134.214106382979</v>
      </c>
      <c r="BM39">
        <v>166</v>
      </c>
    </row>
    <row r="40" spans="1:65">
      <c r="A40" s="5">
        <v>628767299363</v>
      </c>
      <c r="B40" t="s">
        <v>523</v>
      </c>
      <c r="C40" s="66"/>
      <c r="E40">
        <v>16571.95</v>
      </c>
      <c r="F40">
        <v>375</v>
      </c>
      <c r="G40">
        <v>1074</v>
      </c>
      <c r="H40" s="11">
        <v>0.184357541899441</v>
      </c>
      <c r="I40" s="12">
        <v>83.6967171717172</v>
      </c>
      <c r="J40">
        <v>198</v>
      </c>
      <c r="AG40" s="5">
        <v>628767299363</v>
      </c>
      <c r="AH40" t="s">
        <v>523</v>
      </c>
      <c r="AI40" s="66"/>
      <c r="AK40">
        <v>13303.17</v>
      </c>
      <c r="AL40">
        <v>294</v>
      </c>
      <c r="AM40">
        <v>934</v>
      </c>
      <c r="AN40" s="11">
        <v>0.168094218415418</v>
      </c>
      <c r="AO40" s="12">
        <v>84.7335668789809</v>
      </c>
      <c r="AP40">
        <v>157</v>
      </c>
      <c r="BD40" s="5">
        <v>628767299363</v>
      </c>
      <c r="BE40" t="s">
        <v>523</v>
      </c>
      <c r="BF40" s="66"/>
      <c r="BH40">
        <v>0</v>
      </c>
      <c r="BI40">
        <v>0</v>
      </c>
      <c r="BJ40">
        <v>0</v>
      </c>
      <c r="BK40" s="11" t="e">
        <v>#DIV/0!</v>
      </c>
      <c r="BL40" s="12" t="e">
        <v>#DIV/0!</v>
      </c>
      <c r="BM40">
        <v>0</v>
      </c>
    </row>
    <row r="41" spans="1:65">
      <c r="A41" s="5">
        <v>528064232769</v>
      </c>
      <c r="B41" t="s">
        <v>96</v>
      </c>
      <c r="C41" s="66"/>
      <c r="E41">
        <v>4827.05</v>
      </c>
      <c r="F41">
        <v>124</v>
      </c>
      <c r="G41">
        <v>188</v>
      </c>
      <c r="H41" s="11">
        <v>0.234042553191489</v>
      </c>
      <c r="I41" s="12">
        <v>109.705681818182</v>
      </c>
      <c r="J41">
        <v>44</v>
      </c>
      <c r="AG41" s="5">
        <v>528064232769</v>
      </c>
      <c r="AH41" t="s">
        <v>96</v>
      </c>
      <c r="AI41" s="66"/>
      <c r="AK41">
        <v>4235.14</v>
      </c>
      <c r="AL41">
        <v>105</v>
      </c>
      <c r="AM41">
        <v>217</v>
      </c>
      <c r="AN41" s="11">
        <v>0.207373271889401</v>
      </c>
      <c r="AO41" s="12">
        <v>94.1142222222222</v>
      </c>
      <c r="AP41">
        <v>45</v>
      </c>
      <c r="BD41" s="5">
        <v>528064232769</v>
      </c>
      <c r="BE41" t="s">
        <v>96</v>
      </c>
      <c r="BF41" s="66"/>
      <c r="BH41">
        <v>4134.59</v>
      </c>
      <c r="BI41">
        <v>86</v>
      </c>
      <c r="BJ41">
        <v>156</v>
      </c>
      <c r="BK41" s="11">
        <v>0.190677966101695</v>
      </c>
      <c r="BL41" s="12">
        <v>97.2902222222222</v>
      </c>
      <c r="BM41">
        <v>34</v>
      </c>
    </row>
    <row r="42" spans="1:65">
      <c r="A42" s="5">
        <v>587409020085</v>
      </c>
      <c r="B42" t="s">
        <v>87</v>
      </c>
      <c r="C42" s="66"/>
      <c r="E42">
        <v>61208.38</v>
      </c>
      <c r="F42">
        <v>625</v>
      </c>
      <c r="G42">
        <v>5174</v>
      </c>
      <c r="H42" s="11">
        <v>0.109006571318129</v>
      </c>
      <c r="I42" s="12">
        <v>108.525496453901</v>
      </c>
      <c r="J42">
        <v>564</v>
      </c>
      <c r="AG42" s="5">
        <v>587409020085</v>
      </c>
      <c r="AH42" t="s">
        <v>87</v>
      </c>
      <c r="AI42" s="66"/>
      <c r="AK42">
        <v>64136.18</v>
      </c>
      <c r="AL42">
        <v>658</v>
      </c>
      <c r="AM42">
        <v>6648</v>
      </c>
      <c r="AN42" s="11">
        <v>0.0907039711191336</v>
      </c>
      <c r="AO42" s="12">
        <v>106.361824212272</v>
      </c>
      <c r="AP42">
        <v>603</v>
      </c>
      <c r="BD42" s="5">
        <v>587409020085</v>
      </c>
      <c r="BE42" t="s">
        <v>87</v>
      </c>
      <c r="BF42" s="66"/>
      <c r="BH42">
        <v>15362.79</v>
      </c>
      <c r="BI42">
        <v>144</v>
      </c>
      <c r="BJ42">
        <v>2613</v>
      </c>
      <c r="BK42" s="11">
        <v>0.042173085371211</v>
      </c>
      <c r="BL42" s="12">
        <v>122.338923611111</v>
      </c>
      <c r="BM42">
        <v>134</v>
      </c>
    </row>
    <row r="43" spans="1:65">
      <c r="A43" s="5">
        <v>527119411115</v>
      </c>
      <c r="B43" t="s">
        <v>99</v>
      </c>
      <c r="C43" s="66"/>
      <c r="E43">
        <v>515.9</v>
      </c>
      <c r="F43">
        <v>11</v>
      </c>
      <c r="G43">
        <v>67</v>
      </c>
      <c r="H43" s="11">
        <v>0.119402985074627</v>
      </c>
      <c r="I43" s="12">
        <v>64.4875</v>
      </c>
      <c r="J43">
        <v>8</v>
      </c>
      <c r="AG43" s="5">
        <v>527119411115</v>
      </c>
      <c r="AH43" t="s">
        <v>99</v>
      </c>
      <c r="AI43" s="66"/>
      <c r="AK43">
        <v>277.98</v>
      </c>
      <c r="AL43">
        <v>6</v>
      </c>
      <c r="AM43">
        <v>42</v>
      </c>
      <c r="AN43" s="11">
        <v>0.119047619047619</v>
      </c>
      <c r="AO43" s="12">
        <v>55.596</v>
      </c>
      <c r="AP43">
        <v>5</v>
      </c>
      <c r="BD43" s="5">
        <v>527119411115</v>
      </c>
      <c r="BE43" t="s">
        <v>99</v>
      </c>
      <c r="BF43" s="66"/>
      <c r="BH43">
        <v>1940.67</v>
      </c>
      <c r="BI43">
        <v>44</v>
      </c>
      <c r="BJ43">
        <v>150</v>
      </c>
      <c r="BK43" s="11">
        <v>0.200923787528868</v>
      </c>
      <c r="BL43" s="12">
        <v>51.1454022988506</v>
      </c>
      <c r="BM43">
        <v>38</v>
      </c>
    </row>
    <row r="44" spans="1:65">
      <c r="A44" s="5">
        <v>587405880719</v>
      </c>
      <c r="B44" t="s">
        <v>79</v>
      </c>
      <c r="C44" s="66"/>
      <c r="E44">
        <v>18689.5299999999</v>
      </c>
      <c r="F44">
        <v>174</v>
      </c>
      <c r="G44">
        <v>1451</v>
      </c>
      <c r="H44" s="11">
        <v>0.100620261888353</v>
      </c>
      <c r="I44" s="12">
        <v>128.010479452054</v>
      </c>
      <c r="J44">
        <v>146</v>
      </c>
      <c r="AG44" s="5">
        <v>587405880719</v>
      </c>
      <c r="AH44" t="s">
        <v>79</v>
      </c>
      <c r="AI44" s="66"/>
      <c r="AK44">
        <v>16740.03</v>
      </c>
      <c r="AL44">
        <v>158</v>
      </c>
      <c r="AM44">
        <v>1192</v>
      </c>
      <c r="AN44" s="11">
        <v>0.118288590604027</v>
      </c>
      <c r="AO44" s="12">
        <v>118.723617021277</v>
      </c>
      <c r="AP44">
        <v>141</v>
      </c>
      <c r="BD44" s="5">
        <v>587405880719</v>
      </c>
      <c r="BE44" t="s">
        <v>79</v>
      </c>
      <c r="BF44" s="66"/>
      <c r="BH44">
        <v>10823.77</v>
      </c>
      <c r="BI44">
        <v>93</v>
      </c>
      <c r="BJ44">
        <v>1468</v>
      </c>
      <c r="BK44" s="11">
        <v>0.0308612816879232</v>
      </c>
      <c r="BL44" s="12">
        <v>140.933010204082</v>
      </c>
      <c r="BM44">
        <v>77</v>
      </c>
    </row>
    <row r="45" spans="1:65">
      <c r="A45" s="5">
        <v>538263950177</v>
      </c>
      <c r="B45" t="s">
        <v>104</v>
      </c>
      <c r="C45" s="66"/>
      <c r="E45">
        <v>46293.59</v>
      </c>
      <c r="F45">
        <v>324</v>
      </c>
      <c r="G45">
        <v>2344</v>
      </c>
      <c r="H45" s="11">
        <v>0.116040955631399</v>
      </c>
      <c r="I45" s="12">
        <v>170.197022058824</v>
      </c>
      <c r="J45">
        <v>272</v>
      </c>
      <c r="AG45" s="5">
        <v>538263950177</v>
      </c>
      <c r="AH45" t="s">
        <v>104</v>
      </c>
      <c r="AI45" s="66"/>
      <c r="AK45">
        <v>50111.23</v>
      </c>
      <c r="AL45">
        <v>356</v>
      </c>
      <c r="AM45">
        <v>2253</v>
      </c>
      <c r="AN45" s="11">
        <v>0.134487350199734</v>
      </c>
      <c r="AO45" s="12">
        <v>165.383597359736</v>
      </c>
      <c r="AP45">
        <v>303</v>
      </c>
      <c r="BD45" s="5">
        <v>538263950177</v>
      </c>
      <c r="BE45" t="s">
        <v>104</v>
      </c>
      <c r="BF45" s="66"/>
      <c r="BH45">
        <v>67646.69</v>
      </c>
      <c r="BI45">
        <v>466</v>
      </c>
      <c r="BJ45">
        <v>4394</v>
      </c>
      <c r="BK45" s="11">
        <v>0.10923678255503</v>
      </c>
      <c r="BL45" s="12">
        <v>160.327093534212</v>
      </c>
      <c r="BM45">
        <v>423</v>
      </c>
    </row>
    <row r="46" spans="1:65">
      <c r="A46" s="5">
        <v>555332266949</v>
      </c>
      <c r="B46" t="s">
        <v>47</v>
      </c>
      <c r="C46" s="66"/>
      <c r="E46">
        <v>23462.2</v>
      </c>
      <c r="F46">
        <v>487</v>
      </c>
      <c r="G46">
        <v>1855</v>
      </c>
      <c r="H46" s="11">
        <v>0.149865229110512</v>
      </c>
      <c r="I46" s="12">
        <v>84.3964028776978</v>
      </c>
      <c r="J46">
        <v>278</v>
      </c>
      <c r="AG46" s="5">
        <v>555332266949</v>
      </c>
      <c r="AH46" t="s">
        <v>47</v>
      </c>
      <c r="AI46" s="66"/>
      <c r="AK46">
        <v>19415.82</v>
      </c>
      <c r="AL46">
        <v>376</v>
      </c>
      <c r="AM46">
        <v>2047</v>
      </c>
      <c r="AN46" s="11">
        <v>0.119687347337567</v>
      </c>
      <c r="AO46" s="12">
        <v>79.2482448979592</v>
      </c>
      <c r="AP46">
        <v>245</v>
      </c>
      <c r="BD46" s="5">
        <v>555332266949</v>
      </c>
      <c r="BE46" t="s">
        <v>47</v>
      </c>
      <c r="BF46" s="66"/>
      <c r="BH46">
        <v>24997.7</v>
      </c>
      <c r="BI46">
        <v>430</v>
      </c>
      <c r="BJ46">
        <v>3791</v>
      </c>
      <c r="BK46" s="11">
        <v>0.0878812199036918</v>
      </c>
      <c r="BL46" s="12">
        <v>72.2723561643836</v>
      </c>
      <c r="BM46">
        <v>355</v>
      </c>
    </row>
    <row r="47" spans="1:65">
      <c r="A47" s="5">
        <v>538305797734</v>
      </c>
      <c r="B47" t="s">
        <v>103</v>
      </c>
      <c r="C47" s="66"/>
      <c r="E47">
        <v>25032.26</v>
      </c>
      <c r="F47">
        <v>222</v>
      </c>
      <c r="G47">
        <v>653</v>
      </c>
      <c r="H47" s="11">
        <v>0.283307810107198</v>
      </c>
      <c r="I47" s="12">
        <v>135.309513513514</v>
      </c>
      <c r="J47">
        <v>185</v>
      </c>
      <c r="AG47" s="5">
        <v>538305797734</v>
      </c>
      <c r="AH47" t="s">
        <v>103</v>
      </c>
      <c r="AI47" s="66"/>
      <c r="AK47">
        <v>17980.61</v>
      </c>
      <c r="AL47">
        <v>160</v>
      </c>
      <c r="AM47">
        <v>617</v>
      </c>
      <c r="AN47" s="11">
        <v>0.231766612641815</v>
      </c>
      <c r="AO47" s="12">
        <v>125.738531468531</v>
      </c>
      <c r="AP47">
        <v>143</v>
      </c>
      <c r="BD47" s="5">
        <v>538305797734</v>
      </c>
      <c r="BE47" t="s">
        <v>103</v>
      </c>
      <c r="BF47" s="66"/>
      <c r="BH47">
        <v>32230.87</v>
      </c>
      <c r="BI47">
        <v>245</v>
      </c>
      <c r="BJ47">
        <v>2033</v>
      </c>
      <c r="BK47" s="11">
        <v>0.0906304145008663</v>
      </c>
      <c r="BL47" s="12">
        <v>151.409367647059</v>
      </c>
      <c r="BM47">
        <v>233</v>
      </c>
    </row>
    <row r="48" spans="1:65">
      <c r="A48" s="5">
        <v>527719726342</v>
      </c>
      <c r="B48" t="s">
        <v>86</v>
      </c>
      <c r="C48" s="66"/>
      <c r="E48">
        <v>967.65</v>
      </c>
      <c r="F48">
        <v>15</v>
      </c>
      <c r="G48">
        <v>55</v>
      </c>
      <c r="H48" s="11">
        <v>0.181818181818182</v>
      </c>
      <c r="I48" s="12">
        <v>96.765</v>
      </c>
      <c r="J48">
        <v>10</v>
      </c>
      <c r="AG48" s="5">
        <v>527719726342</v>
      </c>
      <c r="AH48" t="s">
        <v>86</v>
      </c>
      <c r="AI48" s="66"/>
      <c r="AK48">
        <v>309.73</v>
      </c>
      <c r="AL48">
        <v>5</v>
      </c>
      <c r="AM48">
        <v>57</v>
      </c>
      <c r="AN48" s="11">
        <v>0.0526315789473684</v>
      </c>
      <c r="AO48" s="12">
        <v>103.243333333333</v>
      </c>
      <c r="AP48">
        <v>3</v>
      </c>
      <c r="BD48" s="5">
        <v>527719726342</v>
      </c>
      <c r="BE48" t="s">
        <v>86</v>
      </c>
      <c r="BF48" s="66"/>
      <c r="BH48">
        <v>480.72</v>
      </c>
      <c r="BI48">
        <v>8</v>
      </c>
      <c r="BJ48">
        <v>119</v>
      </c>
      <c r="BK48" s="11">
        <v>0.046875</v>
      </c>
      <c r="BL48" s="12">
        <v>71.4188888888889</v>
      </c>
      <c r="BM48">
        <v>6</v>
      </c>
    </row>
    <row r="49" spans="5:65">
      <c r="E49" s="9">
        <f t="shared" ref="E49:G49" si="2">SUM(E2:E48)</f>
        <v>662102.24</v>
      </c>
      <c r="F49" s="9">
        <f t="shared" si="2"/>
        <v>11114</v>
      </c>
      <c r="G49" s="9">
        <f t="shared" si="2"/>
        <v>51388</v>
      </c>
      <c r="H49" s="14">
        <f>J49/G49</f>
        <v>0.139721335720402</v>
      </c>
      <c r="I49" s="15">
        <f>E49/J49</f>
        <v>92.2147966573816</v>
      </c>
      <c r="J49" s="9">
        <f>SUM(J2:J48)</f>
        <v>7180</v>
      </c>
      <c r="AK49" s="9">
        <f t="shared" ref="AK49:AM49" si="3">SUM(AK2:AK48)</f>
        <v>658902.24</v>
      </c>
      <c r="AL49" s="9">
        <f t="shared" si="3"/>
        <v>10827</v>
      </c>
      <c r="AM49" s="9">
        <f t="shared" si="3"/>
        <v>50398</v>
      </c>
      <c r="AN49" s="14">
        <f>AP49/AM49</f>
        <v>0.134152148894797</v>
      </c>
      <c r="AO49" s="15">
        <f>AK49/AP49</f>
        <v>97.4563289454223</v>
      </c>
      <c r="AP49" s="9">
        <f>SUM(AP2:AP48)</f>
        <v>6761</v>
      </c>
      <c r="BH49" s="9">
        <f>SUM(BH2:BH48)</f>
        <v>618329.48</v>
      </c>
      <c r="BI49" s="9">
        <f t="shared" ref="BH49:BJ49" si="4">SUM(BI2:BI48)</f>
        <v>9436</v>
      </c>
      <c r="BJ49" s="9">
        <f t="shared" si="4"/>
        <v>82567</v>
      </c>
      <c r="BK49" s="14">
        <f>BM49/BJ49</f>
        <v>0.0877832548112442</v>
      </c>
      <c r="BL49" s="15">
        <f>BH49/BM49</f>
        <v>85.3103587196468</v>
      </c>
      <c r="BM49" s="9">
        <f>SUM(BM2:BM48)</f>
        <v>7248</v>
      </c>
    </row>
  </sheetData>
  <pageMargins left="0.75" right="0.75" top="1" bottom="1" header="0.5" footer="0.5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39"/>
  <sheetViews>
    <sheetView topLeftCell="A31" workbookViewId="0">
      <selection activeCell="X2" sqref="X2:Z28"/>
    </sheetView>
  </sheetViews>
  <sheetFormatPr defaultColWidth="8.88888888888889" defaultRowHeight="14.4"/>
  <cols>
    <col min="1" max="2" width="17.1111111111111" customWidth="1"/>
    <col min="3" max="3" width="13" customWidth="1"/>
    <col min="4" max="4" width="19.7777777777778" customWidth="1"/>
    <col min="5" max="8" width="17" customWidth="1"/>
    <col min="9" max="9" width="18.4444444444444" customWidth="1"/>
    <col min="10" max="10" width="12.3333333333333" customWidth="1"/>
    <col min="11" max="13" width="8" customWidth="1"/>
    <col min="17" max="18" width="15.6666666666667" customWidth="1"/>
    <col min="19" max="19" width="11.4444444444444" customWidth="1"/>
    <col min="20" max="22" width="15.8888888888889" customWidth="1"/>
    <col min="23" max="23" width="18" customWidth="1"/>
    <col min="24" max="24" width="12" customWidth="1"/>
    <col min="25" max="25" width="7.88888888888889" customWidth="1"/>
    <col min="26" max="26" width="9.77777777777778" customWidth="1"/>
    <col min="29" max="30" width="16.1111111111111" customWidth="1"/>
    <col min="31" max="31" width="12.4444444444444" customWidth="1"/>
    <col min="32" max="34" width="16.7777777777778" customWidth="1"/>
    <col min="35" max="35" width="19" customWidth="1"/>
    <col min="36" max="36" width="12.1111111111111" customWidth="1"/>
    <col min="37" max="37" width="10.2222222222222" customWidth="1"/>
  </cols>
  <sheetData>
    <row r="1" spans="1:38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F1" t="s">
        <v>645</v>
      </c>
      <c r="I1" t="s">
        <v>468</v>
      </c>
      <c r="J1" t="s">
        <v>114</v>
      </c>
      <c r="K1" t="s">
        <v>115</v>
      </c>
      <c r="N1" t="s">
        <v>518</v>
      </c>
      <c r="P1" t="s">
        <v>539</v>
      </c>
      <c r="Q1" s="16" t="s">
        <v>638</v>
      </c>
      <c r="R1" s="16" t="s">
        <v>639</v>
      </c>
      <c r="S1" s="16" t="s">
        <v>554</v>
      </c>
      <c r="T1" t="s">
        <v>466</v>
      </c>
      <c r="U1" t="s">
        <v>467</v>
      </c>
      <c r="W1" t="s">
        <v>468</v>
      </c>
      <c r="X1" t="s">
        <v>114</v>
      </c>
      <c r="Y1" t="s">
        <v>115</v>
      </c>
      <c r="Z1" t="s">
        <v>518</v>
      </c>
      <c r="AB1" t="s">
        <v>534</v>
      </c>
      <c r="AC1" s="16" t="s">
        <v>638</v>
      </c>
      <c r="AD1" s="16" t="s">
        <v>639</v>
      </c>
      <c r="AE1" s="16" t="s">
        <v>554</v>
      </c>
      <c r="AF1" t="s">
        <v>466</v>
      </c>
      <c r="AG1" t="s">
        <v>467</v>
      </c>
      <c r="AI1" t="s">
        <v>468</v>
      </c>
      <c r="AJ1" t="s">
        <v>114</v>
      </c>
      <c r="AK1" t="s">
        <v>115</v>
      </c>
      <c r="AL1" t="s">
        <v>518</v>
      </c>
    </row>
    <row r="2" ht="15.6" spans="1:38">
      <c r="A2" s="56">
        <v>39829692578</v>
      </c>
      <c r="B2" s="75">
        <v>634180880049</v>
      </c>
      <c r="C2" s="76" t="s">
        <v>237</v>
      </c>
      <c r="D2">
        <v>29054.03</v>
      </c>
      <c r="E2">
        <v>2624</v>
      </c>
      <c r="F2">
        <f>D2/E2</f>
        <v>11.0724199695122</v>
      </c>
      <c r="G2">
        <v>10.1515335381464</v>
      </c>
      <c r="H2">
        <f t="shared" ref="H2:H7" si="0">F2/G2-1</f>
        <v>0.090714021473242</v>
      </c>
      <c r="I2">
        <v>7329</v>
      </c>
      <c r="J2" s="11">
        <v>0.214626824942011</v>
      </c>
      <c r="K2" s="12">
        <v>18.4704577240941</v>
      </c>
      <c r="L2" s="12">
        <v>21.2953222341568</v>
      </c>
      <c r="M2" s="12">
        <v>-0.13265187908412</v>
      </c>
      <c r="N2">
        <v>1573</v>
      </c>
      <c r="Q2" s="56">
        <v>39829692578</v>
      </c>
      <c r="R2" s="75">
        <v>634180880049</v>
      </c>
      <c r="S2" s="76" t="s">
        <v>237</v>
      </c>
      <c r="T2">
        <v>39651.89</v>
      </c>
      <c r="U2">
        <v>3906</v>
      </c>
      <c r="V2">
        <f>T2/U2</f>
        <v>10.1515335381464</v>
      </c>
      <c r="W2">
        <v>7425</v>
      </c>
      <c r="X2" s="11">
        <v>0.250774410774411</v>
      </c>
      <c r="Y2" s="12">
        <v>21.2953222341568</v>
      </c>
      <c r="Z2">
        <v>1862</v>
      </c>
      <c r="AC2" s="56">
        <v>39829692578</v>
      </c>
      <c r="AD2" s="75">
        <v>634180880049</v>
      </c>
      <c r="AE2" s="76" t="s">
        <v>237</v>
      </c>
      <c r="AF2">
        <v>101902.05</v>
      </c>
      <c r="AG2">
        <v>10324</v>
      </c>
      <c r="AH2">
        <f>AF2/AG2</f>
        <v>9.87040391321193</v>
      </c>
      <c r="AI2">
        <v>24446</v>
      </c>
      <c r="AJ2" s="11">
        <v>0.392170498241021</v>
      </c>
      <c r="AK2" s="12">
        <v>10.6291905705643</v>
      </c>
      <c r="AL2">
        <v>9587</v>
      </c>
    </row>
    <row r="3" ht="15.6" spans="1:38">
      <c r="A3" s="56">
        <v>581521081842</v>
      </c>
      <c r="B3" s="75">
        <v>625307235192</v>
      </c>
      <c r="C3" s="76" t="s">
        <v>221</v>
      </c>
      <c r="D3">
        <v>48514.87</v>
      </c>
      <c r="E3">
        <v>1738</v>
      </c>
      <c r="F3">
        <f t="shared" ref="F3:F39" si="1">D3/E3</f>
        <v>27.9141944764097</v>
      </c>
      <c r="G3">
        <v>27.8161694915254</v>
      </c>
      <c r="H3">
        <f t="shared" si="0"/>
        <v>0.00352402888953174</v>
      </c>
      <c r="I3">
        <v>4448</v>
      </c>
      <c r="J3" s="11">
        <v>0.261915467625899</v>
      </c>
      <c r="K3" s="12">
        <v>41.6436652360515</v>
      </c>
      <c r="L3" s="12">
        <v>44.1962477558348</v>
      </c>
      <c r="M3" s="12">
        <v>-0.0577556387566032</v>
      </c>
      <c r="N3">
        <v>1165</v>
      </c>
      <c r="Q3" s="56">
        <v>581521081842</v>
      </c>
      <c r="R3" s="75">
        <v>625307235192</v>
      </c>
      <c r="S3" s="76" t="s">
        <v>221</v>
      </c>
      <c r="T3">
        <v>49234.62</v>
      </c>
      <c r="U3">
        <v>1770</v>
      </c>
      <c r="V3">
        <f t="shared" ref="V3:V39" si="2">T3/U3</f>
        <v>27.8161694915254</v>
      </c>
      <c r="W3">
        <v>4636</v>
      </c>
      <c r="X3" s="11">
        <v>0.240293356341674</v>
      </c>
      <c r="Y3" s="12">
        <v>44.1962477558348</v>
      </c>
      <c r="Z3">
        <v>1114</v>
      </c>
      <c r="AC3" s="56">
        <v>581521081842</v>
      </c>
      <c r="AD3" s="75">
        <v>625307235192</v>
      </c>
      <c r="AE3" s="76" t="s">
        <v>221</v>
      </c>
      <c r="AF3">
        <v>58544.16</v>
      </c>
      <c r="AG3">
        <v>1969</v>
      </c>
      <c r="AH3">
        <f t="shared" ref="AH3:AH39" si="3">AF3/AG3</f>
        <v>29.7329405789741</v>
      </c>
      <c r="AI3">
        <v>9204</v>
      </c>
      <c r="AJ3" s="11">
        <v>0.167861799217731</v>
      </c>
      <c r="AK3" s="12">
        <v>37.8926601941748</v>
      </c>
      <c r="AL3">
        <v>1545</v>
      </c>
    </row>
    <row r="4" ht="15.6" spans="1:38">
      <c r="A4" s="56">
        <v>523138079161</v>
      </c>
      <c r="B4" s="77">
        <v>634542945567</v>
      </c>
      <c r="C4" s="76" t="s">
        <v>385</v>
      </c>
      <c r="D4">
        <v>10941.32</v>
      </c>
      <c r="E4">
        <v>1686</v>
      </c>
      <c r="F4">
        <f t="shared" si="1"/>
        <v>6.48951364175563</v>
      </c>
      <c r="G4">
        <v>6.38737354085603</v>
      </c>
      <c r="H4">
        <f t="shared" si="0"/>
        <v>0.0159909390371922</v>
      </c>
      <c r="I4">
        <v>3603</v>
      </c>
      <c r="J4" s="11">
        <v>0.22120455176242</v>
      </c>
      <c r="K4" s="12">
        <v>13.728130489335</v>
      </c>
      <c r="L4" s="12">
        <v>12.4517446270544</v>
      </c>
      <c r="M4" s="12">
        <v>0.102506588474951</v>
      </c>
      <c r="N4">
        <v>797</v>
      </c>
      <c r="Q4" s="56">
        <v>523138079161</v>
      </c>
      <c r="R4" s="77">
        <v>634542945567</v>
      </c>
      <c r="S4" s="76" t="s">
        <v>385</v>
      </c>
      <c r="T4">
        <v>9849.33</v>
      </c>
      <c r="U4">
        <v>1542</v>
      </c>
      <c r="V4">
        <f t="shared" si="2"/>
        <v>6.38737354085603</v>
      </c>
      <c r="W4">
        <v>3464</v>
      </c>
      <c r="X4" s="11">
        <v>0.228348729792148</v>
      </c>
      <c r="Y4" s="12">
        <v>12.4517446270544</v>
      </c>
      <c r="Z4">
        <v>791</v>
      </c>
      <c r="AC4" s="56">
        <v>523138079161</v>
      </c>
      <c r="AD4" s="77">
        <v>634542945567</v>
      </c>
      <c r="AE4" s="76" t="s">
        <v>385</v>
      </c>
      <c r="AF4">
        <v>4035.01</v>
      </c>
      <c r="AG4">
        <v>612</v>
      </c>
      <c r="AH4">
        <f t="shared" si="3"/>
        <v>6.59315359477124</v>
      </c>
      <c r="AI4">
        <v>3184</v>
      </c>
      <c r="AJ4" s="11">
        <v>0.0885678391959799</v>
      </c>
      <c r="AK4" s="12">
        <v>14.3085460992908</v>
      </c>
      <c r="AL4">
        <v>282</v>
      </c>
    </row>
    <row r="5" ht="15.6" spans="1:38">
      <c r="A5" s="56">
        <v>574838039203</v>
      </c>
      <c r="B5" s="77"/>
      <c r="C5" s="78" t="s">
        <v>441</v>
      </c>
      <c r="D5">
        <v>1659.69</v>
      </c>
      <c r="E5">
        <v>72</v>
      </c>
      <c r="F5">
        <f t="shared" si="1"/>
        <v>23.05125</v>
      </c>
      <c r="G5">
        <v>22.1414285714286</v>
      </c>
      <c r="H5">
        <f t="shared" si="0"/>
        <v>0.0410913607329504</v>
      </c>
      <c r="I5">
        <v>271</v>
      </c>
      <c r="J5" s="11">
        <v>0.143911439114391</v>
      </c>
      <c r="K5" s="12">
        <v>42.5561538461538</v>
      </c>
      <c r="L5" s="12">
        <v>53.2778125</v>
      </c>
      <c r="M5" s="12">
        <v>-0.201240594362731</v>
      </c>
      <c r="N5">
        <v>39</v>
      </c>
      <c r="Q5" s="56">
        <v>574838039203</v>
      </c>
      <c r="R5" s="77"/>
      <c r="S5" s="78" t="s">
        <v>441</v>
      </c>
      <c r="T5">
        <v>1704.89</v>
      </c>
      <c r="U5">
        <v>77</v>
      </c>
      <c r="V5">
        <f t="shared" si="2"/>
        <v>22.1414285714286</v>
      </c>
      <c r="W5">
        <v>229</v>
      </c>
      <c r="X5" s="11">
        <v>0.139737991266376</v>
      </c>
      <c r="Y5" s="12">
        <v>53.2778125</v>
      </c>
      <c r="Z5">
        <v>32</v>
      </c>
      <c r="AC5" s="56">
        <v>574838039203</v>
      </c>
      <c r="AD5" s="77"/>
      <c r="AE5" s="78" t="s">
        <v>441</v>
      </c>
      <c r="AF5">
        <v>5779.19</v>
      </c>
      <c r="AG5">
        <v>227</v>
      </c>
      <c r="AH5">
        <f t="shared" si="3"/>
        <v>25.458986784141</v>
      </c>
      <c r="AI5">
        <v>875</v>
      </c>
      <c r="AJ5" s="11">
        <v>0.170285714285714</v>
      </c>
      <c r="AK5" s="12">
        <v>38.7865100671141</v>
      </c>
      <c r="AL5">
        <v>149</v>
      </c>
    </row>
    <row r="6" ht="15.6" spans="1:38">
      <c r="A6" s="56">
        <v>562674596108</v>
      </c>
      <c r="B6" s="77"/>
      <c r="C6" s="79" t="s">
        <v>17</v>
      </c>
      <c r="D6">
        <v>44151.7</v>
      </c>
      <c r="E6">
        <v>1319</v>
      </c>
      <c r="F6">
        <f t="shared" si="1"/>
        <v>33.4736163760425</v>
      </c>
      <c r="G6">
        <v>32.4797295147176</v>
      </c>
      <c r="H6">
        <f t="shared" si="0"/>
        <v>0.0306002197732134</v>
      </c>
      <c r="I6">
        <v>3710</v>
      </c>
      <c r="J6" s="11">
        <v>0.193261455525606</v>
      </c>
      <c r="K6" s="12">
        <v>61.5783821478382</v>
      </c>
      <c r="L6" s="12">
        <v>64.5997151898734</v>
      </c>
      <c r="M6" s="12">
        <v>-0.04677006753288</v>
      </c>
      <c r="N6">
        <v>717</v>
      </c>
      <c r="Q6" s="56">
        <v>562674596108</v>
      </c>
      <c r="R6" s="77"/>
      <c r="S6" s="79" t="s">
        <v>17</v>
      </c>
      <c r="T6">
        <v>40827.02</v>
      </c>
      <c r="U6">
        <v>1257</v>
      </c>
      <c r="V6">
        <f t="shared" si="2"/>
        <v>32.4797295147176</v>
      </c>
      <c r="W6">
        <v>3488</v>
      </c>
      <c r="X6" s="11">
        <v>0.181192660550459</v>
      </c>
      <c r="Y6" s="12">
        <v>64.5997151898734</v>
      </c>
      <c r="Z6">
        <v>632</v>
      </c>
      <c r="AC6" s="56">
        <v>562674596108</v>
      </c>
      <c r="AD6" s="77"/>
      <c r="AE6" s="79" t="s">
        <v>17</v>
      </c>
      <c r="AF6">
        <v>42090.66</v>
      </c>
      <c r="AG6">
        <v>1078</v>
      </c>
      <c r="AH6">
        <f t="shared" si="3"/>
        <v>39.0451391465677</v>
      </c>
      <c r="AI6">
        <v>6097</v>
      </c>
      <c r="AJ6" s="11">
        <v>0.123175332130556</v>
      </c>
      <c r="AK6" s="12">
        <v>56.0461517976032</v>
      </c>
      <c r="AL6">
        <v>751</v>
      </c>
    </row>
    <row r="7" ht="15.6" spans="1:38">
      <c r="A7" s="56">
        <v>524754970729</v>
      </c>
      <c r="C7" s="76" t="s">
        <v>74</v>
      </c>
      <c r="D7">
        <v>10210.38</v>
      </c>
      <c r="E7">
        <v>286</v>
      </c>
      <c r="F7">
        <f t="shared" si="1"/>
        <v>35.7006293706294</v>
      </c>
      <c r="G7">
        <v>36.69765625</v>
      </c>
      <c r="H7">
        <f t="shared" si="0"/>
        <v>-0.0271686799990295</v>
      </c>
      <c r="I7">
        <v>1626</v>
      </c>
      <c r="J7" s="11">
        <v>0.0897908979089791</v>
      </c>
      <c r="K7" s="12">
        <v>69.9341095890411</v>
      </c>
      <c r="L7" s="12">
        <v>70.6360902255639</v>
      </c>
      <c r="M7" s="12">
        <v>-0.00993798827598158</v>
      </c>
      <c r="N7">
        <v>146</v>
      </c>
      <c r="Q7" s="56">
        <v>524754970729</v>
      </c>
      <c r="S7" s="76" t="s">
        <v>74</v>
      </c>
      <c r="T7">
        <v>9394.6</v>
      </c>
      <c r="U7">
        <v>256</v>
      </c>
      <c r="V7">
        <f t="shared" si="2"/>
        <v>36.69765625</v>
      </c>
      <c r="W7">
        <v>2355</v>
      </c>
      <c r="X7" s="11">
        <v>0.0564755838641189</v>
      </c>
      <c r="Y7" s="12">
        <v>70.6360902255639</v>
      </c>
      <c r="Z7">
        <v>133</v>
      </c>
      <c r="AC7" s="56">
        <v>524754970729</v>
      </c>
      <c r="AE7" s="76" t="s">
        <v>74</v>
      </c>
      <c r="AF7">
        <v>16190.77</v>
      </c>
      <c r="AG7">
        <v>406</v>
      </c>
      <c r="AH7">
        <f t="shared" si="3"/>
        <v>39.8787438423645</v>
      </c>
      <c r="AI7">
        <v>4896</v>
      </c>
      <c r="AJ7" s="11">
        <v>0.0629084967320261</v>
      </c>
      <c r="AK7" s="12">
        <v>52.5674350649351</v>
      </c>
      <c r="AL7">
        <v>308</v>
      </c>
    </row>
    <row r="8" ht="15.6" spans="1:38">
      <c r="A8" s="56"/>
      <c r="C8" s="76"/>
      <c r="D8" s="9">
        <f>SUM(D2:D7)</f>
        <v>144531.99</v>
      </c>
      <c r="F8" t="e">
        <f t="shared" si="1"/>
        <v>#DIV/0!</v>
      </c>
      <c r="G8">
        <v>17.105171435059</v>
      </c>
      <c r="H8" t="e">
        <f t="shared" ref="H8:H39" si="4">F8/G8-1</f>
        <v>#DIV/0!</v>
      </c>
      <c r="J8" s="11"/>
      <c r="K8" s="12"/>
      <c r="L8" s="12">
        <v>33.0110319894829</v>
      </c>
      <c r="M8" s="12">
        <v>-1</v>
      </c>
      <c r="Q8" s="56"/>
      <c r="S8" s="76"/>
      <c r="T8" s="9">
        <v>150662.35</v>
      </c>
      <c r="U8" s="9">
        <v>8808</v>
      </c>
      <c r="V8">
        <f t="shared" si="2"/>
        <v>17.105171435059</v>
      </c>
      <c r="W8" s="9">
        <v>21597</v>
      </c>
      <c r="X8" s="14">
        <v>0.211325647080613</v>
      </c>
      <c r="Y8" s="15">
        <v>33.0110319894829</v>
      </c>
      <c r="Z8" s="9">
        <v>4564</v>
      </c>
      <c r="AC8" s="56"/>
      <c r="AE8" s="76"/>
      <c r="AF8" s="9">
        <f>SUM(AF2:AF7)</f>
        <v>228541.84</v>
      </c>
      <c r="AG8" s="9">
        <f>SUM(AG2:AG7)</f>
        <v>14616</v>
      </c>
      <c r="AH8">
        <f t="shared" si="3"/>
        <v>15.6364148877942</v>
      </c>
      <c r="AI8" s="9">
        <f>SUM(AI2:AI7)</f>
        <v>48702</v>
      </c>
      <c r="AJ8" s="14">
        <f>AL8/AI8</f>
        <v>0.259168001314114</v>
      </c>
      <c r="AK8" s="15">
        <f>AF8/AL8</f>
        <v>18.1066265251149</v>
      </c>
      <c r="AL8" s="9">
        <f>SUM(AL2:AL7)</f>
        <v>12622</v>
      </c>
    </row>
    <row r="9" ht="15.6" spans="1:38">
      <c r="A9" s="56">
        <v>627410507881</v>
      </c>
      <c r="B9" s="77">
        <v>634201200707</v>
      </c>
      <c r="C9" s="80" t="s">
        <v>546</v>
      </c>
      <c r="D9">
        <v>916.16</v>
      </c>
      <c r="E9">
        <v>96</v>
      </c>
      <c r="F9">
        <f t="shared" si="1"/>
        <v>9.54333333333333</v>
      </c>
      <c r="G9">
        <v>9.82576923076923</v>
      </c>
      <c r="H9">
        <f t="shared" si="4"/>
        <v>-0.0287444057358334</v>
      </c>
      <c r="I9">
        <v>196</v>
      </c>
      <c r="J9" s="11">
        <v>0.147959183673469</v>
      </c>
      <c r="K9" s="12">
        <v>31.591724137931</v>
      </c>
      <c r="L9" s="12">
        <v>21.2891666666667</v>
      </c>
      <c r="M9" s="12">
        <v>0.483934276647639</v>
      </c>
      <c r="N9">
        <v>29</v>
      </c>
      <c r="Q9" s="56">
        <v>627410507881</v>
      </c>
      <c r="R9" s="77">
        <v>634201200707</v>
      </c>
      <c r="S9" s="80" t="s">
        <v>546</v>
      </c>
      <c r="T9">
        <v>255.47</v>
      </c>
      <c r="U9">
        <v>26</v>
      </c>
      <c r="V9">
        <f t="shared" si="2"/>
        <v>9.82576923076923</v>
      </c>
      <c r="W9">
        <v>44</v>
      </c>
      <c r="X9" s="11">
        <v>0.272727272727273</v>
      </c>
      <c r="Y9" s="12">
        <v>21.2891666666667</v>
      </c>
      <c r="Z9">
        <v>12</v>
      </c>
      <c r="AC9" s="56">
        <v>627410507881</v>
      </c>
      <c r="AD9" s="77">
        <v>634201200707</v>
      </c>
      <c r="AE9" s="80" t="s">
        <v>546</v>
      </c>
      <c r="AF9">
        <v>0</v>
      </c>
      <c r="AG9">
        <v>0</v>
      </c>
      <c r="AH9" t="e">
        <f t="shared" si="3"/>
        <v>#DIV/0!</v>
      </c>
      <c r="AI9">
        <v>0</v>
      </c>
      <c r="AJ9" s="11">
        <v>0</v>
      </c>
      <c r="AK9" s="12">
        <v>0</v>
      </c>
      <c r="AL9">
        <v>0</v>
      </c>
    </row>
    <row r="10" ht="15.6" spans="1:38">
      <c r="A10" s="56">
        <v>633838506663</v>
      </c>
      <c r="B10" s="77">
        <v>639561985453</v>
      </c>
      <c r="C10" s="80" t="s">
        <v>598</v>
      </c>
      <c r="D10">
        <v>2438.4</v>
      </c>
      <c r="E10">
        <v>74</v>
      </c>
      <c r="F10">
        <f t="shared" si="1"/>
        <v>32.9513513513514</v>
      </c>
      <c r="G10">
        <v>35.803595505618</v>
      </c>
      <c r="H10">
        <f t="shared" si="4"/>
        <v>-0.0796636235547651</v>
      </c>
      <c r="I10">
        <v>779</v>
      </c>
      <c r="J10" s="11">
        <v>0.0539152759948652</v>
      </c>
      <c r="K10" s="12">
        <v>58.0571428571429</v>
      </c>
      <c r="L10" s="12">
        <v>42.8679820627803</v>
      </c>
      <c r="M10" s="12">
        <v>0.354324138050585</v>
      </c>
      <c r="N10">
        <v>42</v>
      </c>
      <c r="Q10" s="56">
        <v>633838506663</v>
      </c>
      <c r="R10" s="77">
        <v>639561985453</v>
      </c>
      <c r="S10" s="80" t="s">
        <v>598</v>
      </c>
      <c r="T10">
        <v>9559.56</v>
      </c>
      <c r="U10">
        <v>267</v>
      </c>
      <c r="V10">
        <f t="shared" si="2"/>
        <v>35.803595505618</v>
      </c>
      <c r="W10">
        <v>9511</v>
      </c>
      <c r="X10" s="11">
        <v>0.023446535590369</v>
      </c>
      <c r="Y10" s="12">
        <v>42.8679820627803</v>
      </c>
      <c r="Z10">
        <v>223</v>
      </c>
      <c r="AC10" s="56">
        <v>633838506663</v>
      </c>
      <c r="AD10" s="77">
        <v>639561985453</v>
      </c>
      <c r="AE10" s="80" t="s">
        <v>598</v>
      </c>
      <c r="AF10">
        <v>0</v>
      </c>
      <c r="AG10">
        <v>0</v>
      </c>
      <c r="AH10" t="e">
        <f t="shared" si="3"/>
        <v>#DIV/0!</v>
      </c>
      <c r="AI10">
        <v>0</v>
      </c>
      <c r="AJ10" s="11">
        <v>0</v>
      </c>
      <c r="AK10" s="12">
        <v>0</v>
      </c>
      <c r="AL10">
        <v>0</v>
      </c>
    </row>
    <row r="11" ht="15.6" spans="1:38">
      <c r="A11" s="56">
        <v>17609980146</v>
      </c>
      <c r="B11" s="77">
        <v>634540837303</v>
      </c>
      <c r="C11" s="81" t="s">
        <v>288</v>
      </c>
      <c r="D11">
        <v>27445.21</v>
      </c>
      <c r="E11">
        <v>8460</v>
      </c>
      <c r="F11">
        <f t="shared" si="1"/>
        <v>3.2441146572104</v>
      </c>
      <c r="G11">
        <v>2.4024773274107</v>
      </c>
      <c r="H11">
        <f t="shared" si="4"/>
        <v>0.350320612892855</v>
      </c>
      <c r="I11">
        <v>18660</v>
      </c>
      <c r="J11" s="11">
        <v>0.334351554126474</v>
      </c>
      <c r="K11" s="12">
        <v>4.39897579740343</v>
      </c>
      <c r="L11" s="12">
        <v>2.96461916181341</v>
      </c>
      <c r="M11" s="12">
        <v>0.483824922292094</v>
      </c>
      <c r="N11">
        <v>6239</v>
      </c>
      <c r="Q11" s="56">
        <v>17609980146</v>
      </c>
      <c r="R11" s="77">
        <v>634540837303</v>
      </c>
      <c r="S11" s="81" t="s">
        <v>288</v>
      </c>
      <c r="T11">
        <v>25961.17</v>
      </c>
      <c r="U11">
        <v>10806</v>
      </c>
      <c r="V11">
        <f t="shared" si="2"/>
        <v>2.4024773274107</v>
      </c>
      <c r="W11">
        <v>21266</v>
      </c>
      <c r="X11" s="11">
        <v>0.411784068466096</v>
      </c>
      <c r="Y11" s="12">
        <v>2.96461916181341</v>
      </c>
      <c r="Z11">
        <v>8757</v>
      </c>
      <c r="AC11" s="56">
        <v>17609980146</v>
      </c>
      <c r="AD11" s="77">
        <v>634540837303</v>
      </c>
      <c r="AE11" s="81" t="s">
        <v>288</v>
      </c>
      <c r="AF11">
        <v>12280.39</v>
      </c>
      <c r="AG11">
        <v>3105</v>
      </c>
      <c r="AH11">
        <f t="shared" si="3"/>
        <v>3.95503703703704</v>
      </c>
      <c r="AI11">
        <v>8241</v>
      </c>
      <c r="AJ11" s="11">
        <v>0.148768353355175</v>
      </c>
      <c r="AK11" s="12">
        <v>10.0166313213703</v>
      </c>
      <c r="AL11">
        <v>1226</v>
      </c>
    </row>
    <row r="12" ht="15.6" spans="1:38">
      <c r="A12" s="56">
        <v>592501952315</v>
      </c>
      <c r="B12" s="77">
        <v>634859842110</v>
      </c>
      <c r="C12" s="81" t="s">
        <v>305</v>
      </c>
      <c r="D12">
        <v>21348.23</v>
      </c>
      <c r="E12">
        <v>1880</v>
      </c>
      <c r="F12">
        <f t="shared" si="1"/>
        <v>11.3554414893617</v>
      </c>
      <c r="G12">
        <v>11.5250623624358</v>
      </c>
      <c r="H12">
        <f t="shared" si="4"/>
        <v>-0.0147175666161212</v>
      </c>
      <c r="I12">
        <v>4978</v>
      </c>
      <c r="J12" s="11">
        <v>0.258537565287264</v>
      </c>
      <c r="K12" s="12">
        <v>16.5875912975913</v>
      </c>
      <c r="L12" s="12">
        <v>15.4006470588235</v>
      </c>
      <c r="M12" s="12">
        <v>0.077071062938731</v>
      </c>
      <c r="N12">
        <v>1287</v>
      </c>
      <c r="Q12" s="56">
        <v>592501952315</v>
      </c>
      <c r="R12" s="77">
        <v>634859842110</v>
      </c>
      <c r="S12" s="81" t="s">
        <v>305</v>
      </c>
      <c r="T12">
        <v>15708.66</v>
      </c>
      <c r="U12">
        <v>1363</v>
      </c>
      <c r="V12">
        <f t="shared" si="2"/>
        <v>11.5250623624358</v>
      </c>
      <c r="W12">
        <v>4483</v>
      </c>
      <c r="X12" s="11">
        <v>0.227526210127147</v>
      </c>
      <c r="Y12" s="12">
        <v>15.4006470588235</v>
      </c>
      <c r="Z12">
        <v>1020</v>
      </c>
      <c r="AC12" s="56">
        <v>592501952315</v>
      </c>
      <c r="AD12" s="77">
        <v>634859842110</v>
      </c>
      <c r="AE12" s="81" t="s">
        <v>305</v>
      </c>
      <c r="AF12">
        <v>8714.53</v>
      </c>
      <c r="AG12">
        <v>888</v>
      </c>
      <c r="AH12">
        <f t="shared" si="3"/>
        <v>9.81365990990991</v>
      </c>
      <c r="AI12">
        <v>4463</v>
      </c>
      <c r="AJ12" s="11">
        <v>0.130181492269774</v>
      </c>
      <c r="AK12" s="12">
        <v>14.9991910499139</v>
      </c>
      <c r="AL12">
        <v>581</v>
      </c>
    </row>
    <row r="13" ht="15.6" spans="1:38">
      <c r="A13" s="56">
        <v>637978522210</v>
      </c>
      <c r="B13" s="77"/>
      <c r="C13" s="81" t="s">
        <v>625</v>
      </c>
      <c r="D13">
        <v>876.7</v>
      </c>
      <c r="E13">
        <v>23</v>
      </c>
      <c r="F13">
        <f t="shared" si="1"/>
        <v>38.1173913043478</v>
      </c>
      <c r="G13">
        <v>39.94</v>
      </c>
      <c r="H13">
        <f t="shared" si="4"/>
        <v>-0.045633667893144</v>
      </c>
      <c r="I13">
        <v>156</v>
      </c>
      <c r="J13" s="11">
        <v>0.102564102564103</v>
      </c>
      <c r="K13" s="12">
        <v>54.79375</v>
      </c>
      <c r="L13" s="12">
        <v>50.5906666666667</v>
      </c>
      <c r="M13" s="12">
        <v>0.083080212423899</v>
      </c>
      <c r="N13">
        <v>16</v>
      </c>
      <c r="Q13" s="56">
        <v>637978522210</v>
      </c>
      <c r="R13" s="77"/>
      <c r="S13" s="81" t="s">
        <v>625</v>
      </c>
      <c r="T13">
        <v>758.86</v>
      </c>
      <c r="U13">
        <v>19</v>
      </c>
      <c r="V13">
        <f t="shared" si="2"/>
        <v>39.94</v>
      </c>
      <c r="W13">
        <v>177</v>
      </c>
      <c r="X13" s="11">
        <v>0.0847457627118644</v>
      </c>
      <c r="Y13" s="12">
        <v>50.5906666666667</v>
      </c>
      <c r="Z13">
        <v>15</v>
      </c>
      <c r="AC13" s="56">
        <v>637978522210</v>
      </c>
      <c r="AD13" s="77"/>
      <c r="AE13" s="81" t="s">
        <v>625</v>
      </c>
      <c r="AF13">
        <v>0</v>
      </c>
      <c r="AG13">
        <v>0</v>
      </c>
      <c r="AH13" t="e">
        <f t="shared" si="3"/>
        <v>#DIV/0!</v>
      </c>
      <c r="AI13">
        <v>0</v>
      </c>
      <c r="AJ13" s="11">
        <v>0</v>
      </c>
      <c r="AK13" s="12">
        <v>0</v>
      </c>
      <c r="AL13">
        <v>0</v>
      </c>
    </row>
    <row r="14" ht="15.6" spans="1:38">
      <c r="A14" s="56"/>
      <c r="B14" s="77"/>
      <c r="C14" s="81"/>
      <c r="D14" s="9">
        <f>SUM(D9:D13)</f>
        <v>53024.7</v>
      </c>
      <c r="F14" t="e">
        <f t="shared" si="1"/>
        <v>#DIV/0!</v>
      </c>
      <c r="G14">
        <v>4.18586010736319</v>
      </c>
      <c r="H14" t="e">
        <f t="shared" si="4"/>
        <v>#DIV/0!</v>
      </c>
      <c r="J14" s="11"/>
      <c r="K14" s="12"/>
      <c r="L14" s="12">
        <v>5.21030417871746</v>
      </c>
      <c r="M14" s="12">
        <v>-1</v>
      </c>
      <c r="Q14" s="56"/>
      <c r="R14" s="77"/>
      <c r="S14" s="81"/>
      <c r="T14" s="9">
        <f>SUM(T9:T13)</f>
        <v>52243.72</v>
      </c>
      <c r="U14" s="9">
        <f>SUM(U9:U13)</f>
        <v>12481</v>
      </c>
      <c r="V14">
        <f t="shared" si="2"/>
        <v>4.18586010736319</v>
      </c>
      <c r="W14" s="9">
        <f>SUM(W9:W13)</f>
        <v>35481</v>
      </c>
      <c r="X14" s="14">
        <f>Z14/W14</f>
        <v>0.282601955976438</v>
      </c>
      <c r="Y14" s="15">
        <f>T14/Z14</f>
        <v>5.21030417871746</v>
      </c>
      <c r="Z14" s="9">
        <f>SUM(Z9:Z13)</f>
        <v>10027</v>
      </c>
      <c r="AC14" s="56"/>
      <c r="AD14" s="77"/>
      <c r="AE14" s="81"/>
      <c r="AF14" s="9">
        <f>SUM(AF9:AF13)</f>
        <v>20994.92</v>
      </c>
      <c r="AG14" s="9">
        <f>SUM(AG9:AG13)</f>
        <v>3993</v>
      </c>
      <c r="AH14">
        <f t="shared" si="3"/>
        <v>5.25793137991485</v>
      </c>
      <c r="AI14" s="9">
        <f>SUM(AI9:AI13)</f>
        <v>12704</v>
      </c>
      <c r="AJ14" s="14">
        <f>AL14/AI14</f>
        <v>0.142238664987406</v>
      </c>
      <c r="AK14" s="15">
        <f>AF14/AL14</f>
        <v>11.6186607636967</v>
      </c>
      <c r="AL14" s="9">
        <f>SUM(AL9:AL13)</f>
        <v>1807</v>
      </c>
    </row>
    <row r="15" ht="15.6" spans="1:38">
      <c r="A15" s="56">
        <v>627413079207</v>
      </c>
      <c r="B15" s="77">
        <v>634200028886</v>
      </c>
      <c r="C15" s="82" t="s">
        <v>547</v>
      </c>
      <c r="D15">
        <v>12080.63</v>
      </c>
      <c r="E15">
        <v>460</v>
      </c>
      <c r="F15">
        <f t="shared" si="1"/>
        <v>26.2622391304348</v>
      </c>
      <c r="G15">
        <v>28.8724308300395</v>
      </c>
      <c r="H15">
        <f t="shared" si="4"/>
        <v>-0.0904042931116503</v>
      </c>
      <c r="I15">
        <v>1377</v>
      </c>
      <c r="J15" s="11">
        <v>0.183732752360203</v>
      </c>
      <c r="K15" s="12">
        <v>47.7495256916996</v>
      </c>
      <c r="L15" s="12">
        <v>50.9040069686411</v>
      </c>
      <c r="M15" s="12">
        <v>-0.0619692135215367</v>
      </c>
      <c r="N15">
        <v>253</v>
      </c>
      <c r="Q15" s="56">
        <v>627413079207</v>
      </c>
      <c r="R15" s="77">
        <v>634200028886</v>
      </c>
      <c r="S15" s="82" t="s">
        <v>547</v>
      </c>
      <c r="T15" s="9">
        <v>14609.45</v>
      </c>
      <c r="U15" s="9">
        <v>506</v>
      </c>
      <c r="V15">
        <f t="shared" si="2"/>
        <v>28.8724308300395</v>
      </c>
      <c r="W15" s="9">
        <v>1671</v>
      </c>
      <c r="X15" s="14">
        <v>0.171753441053262</v>
      </c>
      <c r="Y15" s="15">
        <v>50.9040069686411</v>
      </c>
      <c r="Z15" s="9">
        <v>287</v>
      </c>
      <c r="AC15" s="56">
        <v>627413079207</v>
      </c>
      <c r="AD15" s="77">
        <v>634200028886</v>
      </c>
      <c r="AE15" s="82" t="s">
        <v>547</v>
      </c>
      <c r="AF15">
        <v>0</v>
      </c>
      <c r="AG15">
        <v>0</v>
      </c>
      <c r="AH15" t="e">
        <f t="shared" si="3"/>
        <v>#DIV/0!</v>
      </c>
      <c r="AI15">
        <v>0</v>
      </c>
      <c r="AJ15" s="11">
        <v>0</v>
      </c>
      <c r="AK15" s="12">
        <v>0</v>
      </c>
      <c r="AL15">
        <v>0</v>
      </c>
    </row>
    <row r="16" ht="15.6" spans="1:38">
      <c r="A16" s="56"/>
      <c r="B16" s="77"/>
      <c r="C16" s="82"/>
      <c r="F16" t="e">
        <f t="shared" si="1"/>
        <v>#DIV/0!</v>
      </c>
      <c r="G16" t="e">
        <v>#DIV/0!</v>
      </c>
      <c r="H16" t="e">
        <f t="shared" si="4"/>
        <v>#DIV/0!</v>
      </c>
      <c r="J16" s="11"/>
      <c r="K16" s="12"/>
      <c r="L16" s="12">
        <v>0</v>
      </c>
      <c r="M16" s="12" t="e">
        <v>#DIV/0!</v>
      </c>
      <c r="Q16" s="56"/>
      <c r="R16" s="77"/>
      <c r="S16" s="82"/>
      <c r="T16">
        <v>0</v>
      </c>
      <c r="U16">
        <v>0</v>
      </c>
      <c r="V16" t="e">
        <f t="shared" si="2"/>
        <v>#DIV/0!</v>
      </c>
      <c r="W16">
        <v>0</v>
      </c>
      <c r="X16" s="11">
        <v>0</v>
      </c>
      <c r="Y16" s="12">
        <v>0</v>
      </c>
      <c r="Z16">
        <v>0</v>
      </c>
      <c r="AC16" s="56"/>
      <c r="AD16" s="77"/>
      <c r="AE16" s="82"/>
      <c r="AF16">
        <v>0</v>
      </c>
      <c r="AG16">
        <v>0</v>
      </c>
      <c r="AH16" t="e">
        <f t="shared" si="3"/>
        <v>#DIV/0!</v>
      </c>
      <c r="AI16">
        <v>0</v>
      </c>
      <c r="AJ16" s="11">
        <v>0</v>
      </c>
      <c r="AK16" s="12">
        <v>0</v>
      </c>
      <c r="AL16">
        <v>0</v>
      </c>
    </row>
    <row r="17" ht="15.6" spans="1:38">
      <c r="A17" s="56">
        <v>17609936348</v>
      </c>
      <c r="B17" s="75">
        <v>634859738189</v>
      </c>
      <c r="C17" s="83" t="s">
        <v>344</v>
      </c>
      <c r="D17">
        <v>34017.07</v>
      </c>
      <c r="E17">
        <v>20757</v>
      </c>
      <c r="F17">
        <f t="shared" si="1"/>
        <v>1.63882401117695</v>
      </c>
      <c r="G17">
        <v>1.58813900229015</v>
      </c>
      <c r="H17">
        <f t="shared" si="4"/>
        <v>0.0319147183047015</v>
      </c>
      <c r="I17">
        <v>46320</v>
      </c>
      <c r="J17" s="11">
        <v>0.38309585492228</v>
      </c>
      <c r="K17" s="12">
        <v>1.91699464637926</v>
      </c>
      <c r="L17" s="12">
        <v>1.82856749785039</v>
      </c>
      <c r="M17" s="12">
        <v>0.0483587008042237</v>
      </c>
      <c r="N17">
        <v>17745</v>
      </c>
      <c r="Q17" s="56">
        <v>17609936348</v>
      </c>
      <c r="R17" s="75">
        <v>634859738189</v>
      </c>
      <c r="S17" s="83" t="s">
        <v>344</v>
      </c>
      <c r="T17">
        <v>31899.36</v>
      </c>
      <c r="U17">
        <v>20086</v>
      </c>
      <c r="V17">
        <f t="shared" si="2"/>
        <v>1.58813900229015</v>
      </c>
      <c r="W17">
        <v>45707</v>
      </c>
      <c r="X17" s="11">
        <v>0.381670203688713</v>
      </c>
      <c r="Y17" s="12">
        <v>1.82856749785039</v>
      </c>
      <c r="Z17">
        <v>17445</v>
      </c>
      <c r="AC17" s="56">
        <v>17609936348</v>
      </c>
      <c r="AD17" s="75">
        <v>634859738189</v>
      </c>
      <c r="AE17" s="83" t="s">
        <v>344</v>
      </c>
      <c r="AF17">
        <v>32523.96</v>
      </c>
      <c r="AG17">
        <v>15980</v>
      </c>
      <c r="AH17">
        <f t="shared" si="3"/>
        <v>2.03529161451815</v>
      </c>
      <c r="AI17">
        <v>14859</v>
      </c>
      <c r="AJ17" s="11">
        <v>0.199811562016286</v>
      </c>
      <c r="AK17" s="12">
        <v>10.9545166722802</v>
      </c>
      <c r="AL17">
        <v>2969</v>
      </c>
    </row>
    <row r="18" ht="15.6" spans="1:38">
      <c r="A18" s="56">
        <v>592722485900</v>
      </c>
      <c r="B18" s="77">
        <v>634856586721</v>
      </c>
      <c r="C18" s="83" t="s">
        <v>338</v>
      </c>
      <c r="D18">
        <v>23108.98</v>
      </c>
      <c r="E18">
        <v>2205</v>
      </c>
      <c r="F18">
        <f t="shared" si="1"/>
        <v>10.4802630385488</v>
      </c>
      <c r="G18">
        <v>8.73755462184874</v>
      </c>
      <c r="H18">
        <f t="shared" si="4"/>
        <v>0.199450360212029</v>
      </c>
      <c r="I18">
        <v>6611</v>
      </c>
      <c r="J18" s="11">
        <v>0.245046135229164</v>
      </c>
      <c r="K18" s="12">
        <v>14.2648024691358</v>
      </c>
      <c r="L18" s="12">
        <v>16.3829149159664</v>
      </c>
      <c r="M18" s="12">
        <v>-0.129287886660897</v>
      </c>
      <c r="N18">
        <v>1620</v>
      </c>
      <c r="Q18" s="56">
        <v>592722485900</v>
      </c>
      <c r="R18" s="77">
        <v>634856586721</v>
      </c>
      <c r="S18" s="83" t="s">
        <v>338</v>
      </c>
      <c r="T18">
        <v>31193.07</v>
      </c>
      <c r="U18">
        <v>3570</v>
      </c>
      <c r="V18">
        <f t="shared" si="2"/>
        <v>8.73755462184874</v>
      </c>
      <c r="W18">
        <v>6445</v>
      </c>
      <c r="X18" s="11">
        <v>0.295422808378588</v>
      </c>
      <c r="Y18" s="12">
        <v>16.3829149159664</v>
      </c>
      <c r="Z18">
        <v>1904</v>
      </c>
      <c r="AC18" s="56">
        <v>592722485900</v>
      </c>
      <c r="AD18" s="77">
        <v>634856586721</v>
      </c>
      <c r="AE18" s="83" t="s">
        <v>338</v>
      </c>
      <c r="AF18">
        <v>21067.5</v>
      </c>
      <c r="AG18">
        <v>2153</v>
      </c>
      <c r="AH18">
        <f t="shared" si="3"/>
        <v>9.78518346493265</v>
      </c>
      <c r="AI18">
        <v>7591</v>
      </c>
      <c r="AJ18" s="11">
        <v>0.158345409037018</v>
      </c>
      <c r="AK18" s="12">
        <v>17.5270382695507</v>
      </c>
      <c r="AL18">
        <v>1202</v>
      </c>
    </row>
    <row r="19" ht="15.6" spans="1:38">
      <c r="A19" s="56">
        <v>592505020153</v>
      </c>
      <c r="B19" s="75">
        <v>634181632662</v>
      </c>
      <c r="C19" s="83" t="s">
        <v>314</v>
      </c>
      <c r="D19">
        <v>41463.23</v>
      </c>
      <c r="E19">
        <v>4665</v>
      </c>
      <c r="F19">
        <f t="shared" si="1"/>
        <v>8.88815219721329</v>
      </c>
      <c r="G19">
        <v>8.86543793320731</v>
      </c>
      <c r="H19">
        <f t="shared" si="4"/>
        <v>0.00256211415353769</v>
      </c>
      <c r="I19">
        <v>8558</v>
      </c>
      <c r="J19" s="11">
        <v>0.333956531899977</v>
      </c>
      <c r="K19" s="12">
        <v>14.50777816655</v>
      </c>
      <c r="L19" s="12">
        <v>14.4252734107997</v>
      </c>
      <c r="M19" s="12">
        <v>0.00571945871670887</v>
      </c>
      <c r="N19">
        <v>2858</v>
      </c>
      <c r="Q19" s="56">
        <v>592505020153</v>
      </c>
      <c r="R19" s="75">
        <v>634181632662</v>
      </c>
      <c r="S19" s="83" t="s">
        <v>314</v>
      </c>
      <c r="T19">
        <v>42208.35</v>
      </c>
      <c r="U19">
        <v>4761</v>
      </c>
      <c r="V19">
        <f t="shared" si="2"/>
        <v>8.86543793320731</v>
      </c>
      <c r="W19">
        <v>8622</v>
      </c>
      <c r="X19" s="11">
        <v>0.339364416608676</v>
      </c>
      <c r="Y19" s="12">
        <v>14.4252734107997</v>
      </c>
      <c r="Z19">
        <v>2926</v>
      </c>
      <c r="AC19" s="56">
        <v>592505020153</v>
      </c>
      <c r="AD19" s="75">
        <v>634181632662</v>
      </c>
      <c r="AE19" s="83" t="s">
        <v>314</v>
      </c>
      <c r="AF19">
        <v>13818.55</v>
      </c>
      <c r="AG19">
        <v>1403</v>
      </c>
      <c r="AH19">
        <f t="shared" si="3"/>
        <v>9.84928724162509</v>
      </c>
      <c r="AI19">
        <v>5429</v>
      </c>
      <c r="AJ19" s="11">
        <v>0.129673973107386</v>
      </c>
      <c r="AK19" s="12">
        <v>19.6286221590909</v>
      </c>
      <c r="AL19">
        <v>704</v>
      </c>
    </row>
    <row r="20" ht="15.6" spans="1:38">
      <c r="A20" s="56">
        <v>611461391391</v>
      </c>
      <c r="B20" s="77">
        <v>625019150574</v>
      </c>
      <c r="C20" s="83" t="s">
        <v>545</v>
      </c>
      <c r="D20">
        <v>4693.15</v>
      </c>
      <c r="E20">
        <v>160</v>
      </c>
      <c r="F20">
        <f t="shared" si="1"/>
        <v>29.3321875</v>
      </c>
      <c r="G20">
        <v>31.1979166666667</v>
      </c>
      <c r="H20">
        <f t="shared" si="4"/>
        <v>-0.0598030050083475</v>
      </c>
      <c r="I20">
        <v>1630</v>
      </c>
      <c r="J20" s="11">
        <v>0.0429447852760736</v>
      </c>
      <c r="K20" s="12">
        <v>67.045</v>
      </c>
      <c r="L20" s="12">
        <v>69.6511627906977</v>
      </c>
      <c r="M20" s="12">
        <v>-0.0374173622704507</v>
      </c>
      <c r="N20">
        <v>70</v>
      </c>
      <c r="Q20" s="56">
        <v>611461391391</v>
      </c>
      <c r="R20" s="77">
        <v>625019150574</v>
      </c>
      <c r="S20" s="83" t="s">
        <v>545</v>
      </c>
      <c r="T20">
        <v>2995</v>
      </c>
      <c r="U20">
        <v>96</v>
      </c>
      <c r="V20">
        <f t="shared" si="2"/>
        <v>31.1979166666667</v>
      </c>
      <c r="W20">
        <v>985</v>
      </c>
      <c r="X20" s="11">
        <v>0.0436548223350254</v>
      </c>
      <c r="Y20" s="12">
        <v>69.6511627906977</v>
      </c>
      <c r="Z20">
        <v>43</v>
      </c>
      <c r="AC20" s="56">
        <v>611461391391</v>
      </c>
      <c r="AD20" s="77">
        <v>625019150574</v>
      </c>
      <c r="AE20" s="83" t="s">
        <v>545</v>
      </c>
      <c r="AF20">
        <v>4917.35</v>
      </c>
      <c r="AG20">
        <v>160</v>
      </c>
      <c r="AH20">
        <f t="shared" si="3"/>
        <v>30.7334375</v>
      </c>
      <c r="AI20">
        <v>1006</v>
      </c>
      <c r="AJ20" s="11">
        <v>0.0785288270377734</v>
      </c>
      <c r="AK20" s="12">
        <v>62.2449367088608</v>
      </c>
      <c r="AL20">
        <v>79</v>
      </c>
    </row>
    <row r="21" ht="15.6" spans="1:38">
      <c r="A21" s="56">
        <v>555904462655</v>
      </c>
      <c r="B21" s="77">
        <v>627564384883</v>
      </c>
      <c r="C21" s="83" t="s">
        <v>276</v>
      </c>
      <c r="D21">
        <v>15397.27</v>
      </c>
      <c r="E21">
        <v>986</v>
      </c>
      <c r="F21">
        <f t="shared" si="1"/>
        <v>15.615892494929</v>
      </c>
      <c r="G21">
        <v>14.7132882882883</v>
      </c>
      <c r="H21">
        <f t="shared" si="4"/>
        <v>0.0613461918882665</v>
      </c>
      <c r="I21">
        <v>3278</v>
      </c>
      <c r="J21" s="11">
        <v>0.182733374008542</v>
      </c>
      <c r="K21" s="12">
        <v>25.704958263773</v>
      </c>
      <c r="L21" s="12">
        <v>25.992175066313</v>
      </c>
      <c r="M21" s="12">
        <v>-0.0110501257323511</v>
      </c>
      <c r="N21">
        <v>599</v>
      </c>
      <c r="Q21" s="56">
        <v>555904462655</v>
      </c>
      <c r="R21" s="77">
        <v>627564384883</v>
      </c>
      <c r="S21" s="83" t="s">
        <v>276</v>
      </c>
      <c r="T21">
        <v>19598.1</v>
      </c>
      <c r="U21">
        <v>1332</v>
      </c>
      <c r="V21">
        <f t="shared" si="2"/>
        <v>14.7132882882883</v>
      </c>
      <c r="W21">
        <v>2548</v>
      </c>
      <c r="X21" s="11">
        <v>0.295918367346939</v>
      </c>
      <c r="Y21" s="12">
        <v>25.992175066313</v>
      </c>
      <c r="Z21">
        <v>754</v>
      </c>
      <c r="AC21" s="56">
        <v>555904462655</v>
      </c>
      <c r="AD21" s="77">
        <v>627564384883</v>
      </c>
      <c r="AE21" s="83" t="s">
        <v>276</v>
      </c>
      <c r="AF21">
        <v>29503.34</v>
      </c>
      <c r="AG21">
        <v>2075</v>
      </c>
      <c r="AH21">
        <f t="shared" si="3"/>
        <v>14.2184771084337</v>
      </c>
      <c r="AI21">
        <v>13318</v>
      </c>
      <c r="AJ21" s="11">
        <v>0.0930319867848025</v>
      </c>
      <c r="AK21" s="12">
        <v>23.8122195318805</v>
      </c>
      <c r="AL21">
        <v>1239</v>
      </c>
    </row>
    <row r="22" ht="15.6" spans="1:38">
      <c r="A22" s="56">
        <v>636099038566</v>
      </c>
      <c r="B22" s="77"/>
      <c r="C22" s="83" t="s">
        <v>620</v>
      </c>
      <c r="D22">
        <v>11829.57</v>
      </c>
      <c r="E22">
        <v>318</v>
      </c>
      <c r="F22">
        <f t="shared" si="1"/>
        <v>37.1999056603774</v>
      </c>
      <c r="G22">
        <v>43.7800276243094</v>
      </c>
      <c r="H22">
        <f t="shared" si="4"/>
        <v>-0.150299630242315</v>
      </c>
      <c r="I22">
        <v>809</v>
      </c>
      <c r="J22" s="11">
        <v>0.189122373300371</v>
      </c>
      <c r="K22" s="12">
        <v>77.3174509803922</v>
      </c>
      <c r="L22" s="12">
        <v>127.809435483871</v>
      </c>
      <c r="M22" s="12">
        <v>-0.395056783658595</v>
      </c>
      <c r="N22">
        <v>153</v>
      </c>
      <c r="Q22" s="56">
        <v>636099038566</v>
      </c>
      <c r="R22" s="77"/>
      <c r="S22" s="83" t="s">
        <v>620</v>
      </c>
      <c r="T22">
        <v>15848.37</v>
      </c>
      <c r="U22">
        <v>362</v>
      </c>
      <c r="V22">
        <f t="shared" si="2"/>
        <v>43.7800276243094</v>
      </c>
      <c r="W22">
        <v>1204</v>
      </c>
      <c r="X22" s="11">
        <v>0.102990033222591</v>
      </c>
      <c r="Y22" s="12">
        <v>127.809435483871</v>
      </c>
      <c r="Z22">
        <v>124</v>
      </c>
      <c r="AC22" s="56">
        <v>636099038566</v>
      </c>
      <c r="AD22" s="77"/>
      <c r="AE22" s="83" t="s">
        <v>620</v>
      </c>
      <c r="AF22">
        <v>0</v>
      </c>
      <c r="AG22">
        <v>0</v>
      </c>
      <c r="AH22" t="e">
        <f t="shared" si="3"/>
        <v>#DIV/0!</v>
      </c>
      <c r="AI22">
        <v>0</v>
      </c>
      <c r="AJ22" s="11">
        <v>0</v>
      </c>
      <c r="AK22" s="12">
        <v>0</v>
      </c>
      <c r="AL22">
        <v>0</v>
      </c>
    </row>
    <row r="23" ht="15.6" spans="1:38">
      <c r="A23" s="56">
        <v>527733589105</v>
      </c>
      <c r="B23" s="84"/>
      <c r="C23" s="85" t="s">
        <v>231</v>
      </c>
      <c r="D23">
        <v>93304.71</v>
      </c>
      <c r="E23">
        <v>7520</v>
      </c>
      <c r="F23">
        <f t="shared" si="1"/>
        <v>12.4075412234043</v>
      </c>
      <c r="G23">
        <v>12.2666671117639</v>
      </c>
      <c r="H23">
        <f t="shared" si="4"/>
        <v>0.011484302162666</v>
      </c>
      <c r="I23">
        <v>11061</v>
      </c>
      <c r="J23" s="11">
        <v>0.290299249615767</v>
      </c>
      <c r="K23" s="12">
        <v>29.0578355652445</v>
      </c>
      <c r="L23" s="12">
        <v>29.0712246835443</v>
      </c>
      <c r="M23" s="12">
        <v>-0.000460562581920065</v>
      </c>
      <c r="N23">
        <v>3211</v>
      </c>
      <c r="Q23" s="56">
        <v>527733589105</v>
      </c>
      <c r="R23" s="84"/>
      <c r="S23" s="85" t="s">
        <v>231</v>
      </c>
      <c r="T23">
        <v>91865.07</v>
      </c>
      <c r="U23">
        <v>7489</v>
      </c>
      <c r="V23">
        <f t="shared" si="2"/>
        <v>12.2666671117639</v>
      </c>
      <c r="W23">
        <v>10575</v>
      </c>
      <c r="X23" s="11">
        <v>0.298817966903073</v>
      </c>
      <c r="Y23" s="12">
        <v>29.0712246835443</v>
      </c>
      <c r="Z23">
        <v>3160</v>
      </c>
      <c r="AC23" s="56">
        <v>527733589105</v>
      </c>
      <c r="AD23" s="84"/>
      <c r="AE23" s="85" t="s">
        <v>231</v>
      </c>
      <c r="AF23">
        <v>83336.12</v>
      </c>
      <c r="AG23">
        <v>5770</v>
      </c>
      <c r="AH23">
        <f t="shared" si="3"/>
        <v>14.4430017331023</v>
      </c>
      <c r="AI23">
        <v>16261</v>
      </c>
      <c r="AJ23" s="11">
        <v>0.233257487239407</v>
      </c>
      <c r="AK23" s="12">
        <v>21.9710308462958</v>
      </c>
      <c r="AL23">
        <v>3793</v>
      </c>
    </row>
    <row r="24" ht="15.6" spans="1:38">
      <c r="A24" s="56">
        <v>596986065929</v>
      </c>
      <c r="B24" s="86"/>
      <c r="C24" s="87" t="s">
        <v>19</v>
      </c>
      <c r="D24">
        <v>19082.13</v>
      </c>
      <c r="E24">
        <v>552</v>
      </c>
      <c r="F24">
        <f t="shared" si="1"/>
        <v>34.5690760869565</v>
      </c>
      <c r="G24">
        <v>34.6622084367246</v>
      </c>
      <c r="H24">
        <f t="shared" si="4"/>
        <v>-0.00268685562658422</v>
      </c>
      <c r="I24">
        <v>2619</v>
      </c>
      <c r="J24" s="11">
        <v>0.13631156930126</v>
      </c>
      <c r="K24" s="12">
        <v>53.4513445378151</v>
      </c>
      <c r="L24" s="12">
        <v>52.7127169811321</v>
      </c>
      <c r="M24" s="12">
        <v>0.014012321864332</v>
      </c>
      <c r="N24">
        <v>357</v>
      </c>
      <c r="Q24" s="56">
        <v>596986065929</v>
      </c>
      <c r="R24" s="86"/>
      <c r="S24" s="87" t="s">
        <v>19</v>
      </c>
      <c r="T24">
        <v>13968.87</v>
      </c>
      <c r="U24">
        <v>403</v>
      </c>
      <c r="V24">
        <f t="shared" si="2"/>
        <v>34.6622084367246</v>
      </c>
      <c r="W24">
        <v>2447</v>
      </c>
      <c r="X24" s="11">
        <v>0.108295872496935</v>
      </c>
      <c r="Y24" s="12">
        <v>52.7127169811321</v>
      </c>
      <c r="Z24">
        <v>265</v>
      </c>
      <c r="AC24" s="56">
        <v>596986065929</v>
      </c>
      <c r="AD24" s="86"/>
      <c r="AE24" s="87" t="s">
        <v>19</v>
      </c>
      <c r="AF24">
        <v>2596.24</v>
      </c>
      <c r="AG24">
        <v>73</v>
      </c>
      <c r="AH24">
        <f t="shared" si="3"/>
        <v>35.5649315068493</v>
      </c>
      <c r="AI24">
        <v>3575</v>
      </c>
      <c r="AJ24" s="11">
        <v>0.0173426573426573</v>
      </c>
      <c r="AK24" s="12">
        <v>41.8748387096774</v>
      </c>
      <c r="AL24">
        <v>62</v>
      </c>
    </row>
    <row r="25" ht="15.6" spans="1:38">
      <c r="A25" s="56">
        <v>574736366653</v>
      </c>
      <c r="B25" s="88"/>
      <c r="C25" s="89" t="s">
        <v>544</v>
      </c>
      <c r="D25">
        <v>13838.4</v>
      </c>
      <c r="E25">
        <v>519</v>
      </c>
      <c r="F25">
        <f t="shared" si="1"/>
        <v>26.6635838150289</v>
      </c>
      <c r="G25">
        <v>26.2057798165138</v>
      </c>
      <c r="H25">
        <f t="shared" si="4"/>
        <v>0.017469581203863</v>
      </c>
      <c r="I25">
        <v>1128</v>
      </c>
      <c r="J25" s="11">
        <v>0.336879432624113</v>
      </c>
      <c r="K25" s="12">
        <v>36.4168421052632</v>
      </c>
      <c r="L25" s="12">
        <v>40.1183988764045</v>
      </c>
      <c r="M25" s="12">
        <v>-0.0922658150576989</v>
      </c>
      <c r="N25">
        <v>380</v>
      </c>
      <c r="Q25" s="56">
        <v>574736366653</v>
      </c>
      <c r="R25" s="88"/>
      <c r="S25" s="89" t="s">
        <v>544</v>
      </c>
      <c r="T25">
        <v>14282.15</v>
      </c>
      <c r="U25">
        <v>545</v>
      </c>
      <c r="V25">
        <f t="shared" si="2"/>
        <v>26.2057798165138</v>
      </c>
      <c r="W25">
        <v>1034</v>
      </c>
      <c r="X25" s="11">
        <v>0.344294003868472</v>
      </c>
      <c r="Y25" s="12">
        <v>40.1183988764045</v>
      </c>
      <c r="Z25">
        <v>356</v>
      </c>
      <c r="AC25" s="56">
        <v>574736366653</v>
      </c>
      <c r="AD25" s="88"/>
      <c r="AE25" s="89" t="s">
        <v>544</v>
      </c>
      <c r="AF25">
        <v>22386.03</v>
      </c>
      <c r="AG25">
        <v>804</v>
      </c>
      <c r="AH25">
        <f t="shared" si="3"/>
        <v>27.8433208955224</v>
      </c>
      <c r="AI25">
        <v>2573</v>
      </c>
      <c r="AJ25" s="11">
        <v>0.184609405363389</v>
      </c>
      <c r="AK25" s="12">
        <v>47.1284842105263</v>
      </c>
      <c r="AL25">
        <v>475</v>
      </c>
    </row>
    <row r="26" ht="15.6" spans="1:38">
      <c r="A26" s="56">
        <v>573035985548</v>
      </c>
      <c r="B26" s="86"/>
      <c r="C26" s="85" t="s">
        <v>77</v>
      </c>
      <c r="D26">
        <v>129479.07</v>
      </c>
      <c r="E26">
        <v>3354</v>
      </c>
      <c r="F26">
        <f t="shared" si="1"/>
        <v>38.604373881932</v>
      </c>
      <c r="G26">
        <v>40.6885857930587</v>
      </c>
      <c r="H26">
        <f t="shared" si="4"/>
        <v>-0.0512235033610395</v>
      </c>
      <c r="I26">
        <v>7140</v>
      </c>
      <c r="J26" s="11">
        <v>0.28249299719888</v>
      </c>
      <c r="K26" s="12">
        <v>64.1938869608329</v>
      </c>
      <c r="L26" s="12">
        <v>67.6242102425876</v>
      </c>
      <c r="M26" s="12">
        <v>-0.0507262601581463</v>
      </c>
      <c r="N26">
        <v>2017</v>
      </c>
      <c r="Q26" s="56">
        <v>573035985548</v>
      </c>
      <c r="R26" s="86"/>
      <c r="S26" s="85" t="s">
        <v>77</v>
      </c>
      <c r="T26">
        <v>125442.91</v>
      </c>
      <c r="U26">
        <v>3083</v>
      </c>
      <c r="V26">
        <f t="shared" si="2"/>
        <v>40.6885857930587</v>
      </c>
      <c r="W26">
        <v>7111</v>
      </c>
      <c r="X26" s="11">
        <v>0.260863450991422</v>
      </c>
      <c r="Y26" s="12">
        <v>67.6242102425876</v>
      </c>
      <c r="Z26">
        <v>1855</v>
      </c>
      <c r="AC26" s="56">
        <v>573035985548</v>
      </c>
      <c r="AD26" s="86"/>
      <c r="AE26" s="85" t="s">
        <v>77</v>
      </c>
      <c r="AF26">
        <v>122619.39</v>
      </c>
      <c r="AG26">
        <v>2994</v>
      </c>
      <c r="AH26">
        <f t="shared" si="3"/>
        <v>40.9550400801603</v>
      </c>
      <c r="AI26">
        <v>14606</v>
      </c>
      <c r="AJ26" s="11">
        <v>0.139463234287279</v>
      </c>
      <c r="AK26" s="12">
        <v>60.1960677466863</v>
      </c>
      <c r="AL26">
        <v>2037</v>
      </c>
    </row>
    <row r="27" ht="15.6" spans="1:38">
      <c r="A27" s="56"/>
      <c r="B27" s="90"/>
      <c r="C27" s="83"/>
      <c r="D27" s="9">
        <f>SUM(D17:D26)</f>
        <v>386213.58</v>
      </c>
      <c r="E27" s="9">
        <f>SUM(E17:E26)</f>
        <v>41036</v>
      </c>
      <c r="F27">
        <f t="shared" si="1"/>
        <v>9.41157958865386</v>
      </c>
      <c r="G27">
        <v>9.32972056462243</v>
      </c>
      <c r="H27">
        <f t="shared" si="4"/>
        <v>0.00877400598061207</v>
      </c>
      <c r="I27" s="9">
        <f>SUM(I17:I26)</f>
        <v>89154</v>
      </c>
      <c r="J27" s="14">
        <f>N27/I27</f>
        <v>0.325392018305404</v>
      </c>
      <c r="K27" s="15">
        <f>D27/N27</f>
        <v>13.3131189245088</v>
      </c>
      <c r="L27" s="15">
        <v>13.502401845172</v>
      </c>
      <c r="M27" s="12">
        <v>-0.0140184629989311</v>
      </c>
      <c r="N27" s="9">
        <f>SUM(N17:N26)</f>
        <v>29010</v>
      </c>
      <c r="O27" s="9"/>
      <c r="Q27" s="56"/>
      <c r="R27" s="90"/>
      <c r="S27" s="83"/>
      <c r="T27" s="9">
        <f>SUM(T17:T26)</f>
        <v>389301.25</v>
      </c>
      <c r="U27" s="9">
        <f>SUM(U17:U26)</f>
        <v>41727</v>
      </c>
      <c r="V27">
        <f t="shared" si="2"/>
        <v>9.32972056462243</v>
      </c>
      <c r="W27" s="9">
        <f>SUM(W17:W26)</f>
        <v>86678</v>
      </c>
      <c r="X27" s="14">
        <f>Z27/W27</f>
        <v>0.332633424859826</v>
      </c>
      <c r="Y27" s="15">
        <f>T27/Z27</f>
        <v>13.502401845172</v>
      </c>
      <c r="Z27" s="9">
        <f>SUM(Z17:Z26)</f>
        <v>28832</v>
      </c>
      <c r="AC27" s="56"/>
      <c r="AD27" s="90"/>
      <c r="AE27" s="83"/>
      <c r="AF27" s="9">
        <f>SUM(AF17:AF26)</f>
        <v>332768.48</v>
      </c>
      <c r="AG27" s="9">
        <f>SUM(AG17:AG26)</f>
        <v>31412</v>
      </c>
      <c r="AH27">
        <f t="shared" si="3"/>
        <v>10.5936737552528</v>
      </c>
      <c r="AI27" s="9">
        <f>SUM(AI17:AI26)</f>
        <v>79218</v>
      </c>
      <c r="AJ27" s="14">
        <f>AL27/AI27</f>
        <v>0.158549824534828</v>
      </c>
      <c r="AK27" s="15">
        <f>AF27/AL27</f>
        <v>26.4943057324841</v>
      </c>
      <c r="AL27" s="9">
        <f>SUM(AL17:AL26)</f>
        <v>12560</v>
      </c>
    </row>
    <row r="28" ht="15.6" spans="1:38">
      <c r="A28" s="56">
        <v>37253770022</v>
      </c>
      <c r="B28" s="77">
        <v>634201040075</v>
      </c>
      <c r="C28" s="92" t="s">
        <v>336</v>
      </c>
      <c r="D28">
        <v>13748.09</v>
      </c>
      <c r="E28">
        <v>1590</v>
      </c>
      <c r="F28">
        <f t="shared" si="1"/>
        <v>8.64659748427673</v>
      </c>
      <c r="G28">
        <v>8.673156</v>
      </c>
      <c r="H28">
        <f t="shared" si="4"/>
        <v>-0.00306215127725962</v>
      </c>
      <c r="I28">
        <v>5813</v>
      </c>
      <c r="J28" s="11">
        <v>0.147944262859109</v>
      </c>
      <c r="K28" s="12">
        <v>15.9861511627907</v>
      </c>
      <c r="L28" s="12">
        <v>16.3151918735892</v>
      </c>
      <c r="M28" s="12">
        <v>-0.020167749993251</v>
      </c>
      <c r="N28">
        <v>860</v>
      </c>
      <c r="Q28" s="56">
        <v>37253770022</v>
      </c>
      <c r="R28" s="77">
        <v>634201040075</v>
      </c>
      <c r="S28" s="92" t="s">
        <v>336</v>
      </c>
      <c r="T28">
        <v>21682.89</v>
      </c>
      <c r="U28">
        <v>2500</v>
      </c>
      <c r="V28">
        <f t="shared" si="2"/>
        <v>8.673156</v>
      </c>
      <c r="W28">
        <v>7017</v>
      </c>
      <c r="X28" s="11">
        <v>0.189397178281317</v>
      </c>
      <c r="Y28" s="12">
        <v>16.3151918735892</v>
      </c>
      <c r="Z28">
        <v>1329</v>
      </c>
      <c r="AC28" s="56">
        <v>37253770022</v>
      </c>
      <c r="AD28" s="77">
        <v>634201040075</v>
      </c>
      <c r="AE28" s="92" t="s">
        <v>336</v>
      </c>
      <c r="AF28">
        <v>5340.29</v>
      </c>
      <c r="AG28">
        <v>543</v>
      </c>
      <c r="AH28">
        <f t="shared" si="3"/>
        <v>9.83478821362799</v>
      </c>
      <c r="AI28">
        <v>6454</v>
      </c>
      <c r="AJ28" s="11">
        <v>0.0649209792376821</v>
      </c>
      <c r="AK28" s="12">
        <v>12.7453221957041</v>
      </c>
      <c r="AL28">
        <v>419</v>
      </c>
    </row>
    <row r="29" ht="15.6" spans="1:38">
      <c r="A29" s="56">
        <v>37254243740</v>
      </c>
      <c r="B29" s="77">
        <v>634857454207</v>
      </c>
      <c r="C29" s="92" t="s">
        <v>270</v>
      </c>
      <c r="D29">
        <v>47078.29</v>
      </c>
      <c r="E29">
        <v>2784</v>
      </c>
      <c r="F29">
        <f t="shared" si="1"/>
        <v>16.910305316092</v>
      </c>
      <c r="G29">
        <v>16.242915851272</v>
      </c>
      <c r="H29">
        <f t="shared" si="4"/>
        <v>0.0410880331420096</v>
      </c>
      <c r="I29">
        <v>4771</v>
      </c>
      <c r="J29" s="11">
        <v>0.302452316076294</v>
      </c>
      <c r="K29" s="12">
        <v>32.6252875952876</v>
      </c>
      <c r="L29" s="12">
        <v>34.1101232876712</v>
      </c>
      <c r="M29" s="12">
        <v>-0.0435306457224185</v>
      </c>
      <c r="N29">
        <v>1443</v>
      </c>
      <c r="Q29" s="56">
        <v>37254243740</v>
      </c>
      <c r="R29" s="77">
        <v>634857454207</v>
      </c>
      <c r="S29" s="92" t="s">
        <v>270</v>
      </c>
      <c r="T29">
        <v>49800.78</v>
      </c>
      <c r="U29">
        <v>3066</v>
      </c>
      <c r="V29">
        <f t="shared" si="2"/>
        <v>16.242915851272</v>
      </c>
      <c r="W29">
        <v>4375</v>
      </c>
      <c r="X29" s="11">
        <v>0.333714285714286</v>
      </c>
      <c r="Y29" s="12">
        <v>34.1101232876712</v>
      </c>
      <c r="Z29">
        <v>1460</v>
      </c>
      <c r="AC29" s="56">
        <v>37254243740</v>
      </c>
      <c r="AD29" s="77">
        <v>634857454207</v>
      </c>
      <c r="AE29" s="92" t="s">
        <v>270</v>
      </c>
      <c r="AF29">
        <v>67295.57</v>
      </c>
      <c r="AG29">
        <v>4221</v>
      </c>
      <c r="AH29">
        <f t="shared" si="3"/>
        <v>15.9430395640843</v>
      </c>
      <c r="AI29">
        <v>9603</v>
      </c>
      <c r="AJ29" s="11">
        <v>0.180256169946892</v>
      </c>
      <c r="AK29" s="12">
        <v>38.8767013287117</v>
      </c>
      <c r="AL29">
        <v>1731</v>
      </c>
    </row>
    <row r="30" ht="15.6" spans="1:38">
      <c r="A30" s="56">
        <v>635219036333</v>
      </c>
      <c r="B30" t="s">
        <v>640</v>
      </c>
      <c r="C30" s="92" t="s">
        <v>641</v>
      </c>
      <c r="D30">
        <v>17379.98</v>
      </c>
      <c r="E30">
        <v>389</v>
      </c>
      <c r="F30">
        <f t="shared" si="1"/>
        <v>44.6786118251928</v>
      </c>
      <c r="G30">
        <v>50.975375</v>
      </c>
      <c r="H30">
        <f t="shared" si="4"/>
        <v>-0.123525588086546</v>
      </c>
      <c r="I30">
        <v>1027</v>
      </c>
      <c r="J30" s="11">
        <v>0.235637779941577</v>
      </c>
      <c r="K30" s="12">
        <v>71.8180991735537</v>
      </c>
      <c r="L30" s="12">
        <v>84.3730344827586</v>
      </c>
      <c r="M30" s="12">
        <v>-0.148802699656019</v>
      </c>
      <c r="N30">
        <v>242</v>
      </c>
      <c r="Q30" s="56">
        <v>635219036333</v>
      </c>
      <c r="R30" t="s">
        <v>640</v>
      </c>
      <c r="S30" s="92" t="s">
        <v>641</v>
      </c>
      <c r="T30">
        <v>12234.09</v>
      </c>
      <c r="U30">
        <v>240</v>
      </c>
      <c r="V30">
        <f t="shared" si="2"/>
        <v>50.975375</v>
      </c>
      <c r="W30">
        <v>794</v>
      </c>
      <c r="X30" s="11">
        <v>0.182619647355164</v>
      </c>
      <c r="Y30" s="12">
        <v>84.3730344827586</v>
      </c>
      <c r="Z30">
        <v>145</v>
      </c>
      <c r="AC30" s="56">
        <v>635219036333</v>
      </c>
      <c r="AD30" t="s">
        <v>640</v>
      </c>
      <c r="AE30" s="92" t="s">
        <v>641</v>
      </c>
      <c r="AF30">
        <v>0</v>
      </c>
      <c r="AG30">
        <v>0</v>
      </c>
      <c r="AH30" t="e">
        <f t="shared" si="3"/>
        <v>#DIV/0!</v>
      </c>
      <c r="AI30">
        <v>0</v>
      </c>
      <c r="AJ30" s="11">
        <v>0</v>
      </c>
      <c r="AK30" s="12">
        <v>0</v>
      </c>
      <c r="AL30">
        <v>0</v>
      </c>
    </row>
    <row r="31" ht="15.6" spans="1:38">
      <c r="A31" s="56">
        <v>572262680111</v>
      </c>
      <c r="B31" t="s">
        <v>640</v>
      </c>
      <c r="C31" s="93" t="s">
        <v>330</v>
      </c>
      <c r="D31">
        <v>11904.84</v>
      </c>
      <c r="E31">
        <v>476</v>
      </c>
      <c r="F31">
        <f t="shared" si="1"/>
        <v>25.0101680672269</v>
      </c>
      <c r="G31">
        <v>23.4424239130435</v>
      </c>
      <c r="H31">
        <f t="shared" si="4"/>
        <v>0.0668763673926702</v>
      </c>
      <c r="I31">
        <v>2483</v>
      </c>
      <c r="J31" s="11">
        <v>0.113169552960129</v>
      </c>
      <c r="K31" s="12">
        <v>42.3659786476868</v>
      </c>
      <c r="L31" s="12">
        <v>43.3072891566265</v>
      </c>
      <c r="M31" s="12">
        <v>-0.0217356137331824</v>
      </c>
      <c r="N31">
        <v>281</v>
      </c>
      <c r="Q31" s="56">
        <v>572262680111</v>
      </c>
      <c r="R31" t="s">
        <v>640</v>
      </c>
      <c r="S31" s="93" t="s">
        <v>330</v>
      </c>
      <c r="T31">
        <v>21567.03</v>
      </c>
      <c r="U31">
        <v>920</v>
      </c>
      <c r="V31">
        <f t="shared" si="2"/>
        <v>23.4424239130435</v>
      </c>
      <c r="W31">
        <v>3390</v>
      </c>
      <c r="X31" s="11">
        <v>0.146902654867257</v>
      </c>
      <c r="Y31" s="12">
        <v>43.3072891566265</v>
      </c>
      <c r="Z31">
        <v>498</v>
      </c>
      <c r="AC31" s="56">
        <v>572262680111</v>
      </c>
      <c r="AD31" t="s">
        <v>640</v>
      </c>
      <c r="AE31" s="93" t="s">
        <v>330</v>
      </c>
      <c r="AF31">
        <v>65803.86</v>
      </c>
      <c r="AG31">
        <v>2788</v>
      </c>
      <c r="AH31">
        <f t="shared" si="3"/>
        <v>23.6025322812052</v>
      </c>
      <c r="AI31">
        <v>8528</v>
      </c>
      <c r="AJ31" s="11">
        <v>0.254573170731707</v>
      </c>
      <c r="AK31" s="12">
        <v>30.310391524643</v>
      </c>
      <c r="AL31">
        <v>2171</v>
      </c>
    </row>
    <row r="32" ht="15.6" spans="1:38">
      <c r="A32" s="56"/>
      <c r="D32">
        <f>SUM(D28:D31)</f>
        <v>90111.2</v>
      </c>
      <c r="F32" t="e">
        <f t="shared" si="1"/>
        <v>#DIV/0!</v>
      </c>
      <c r="G32">
        <v>15.6534032114184</v>
      </c>
      <c r="H32" t="e">
        <f t="shared" si="4"/>
        <v>#DIV/0!</v>
      </c>
      <c r="I32">
        <v>0</v>
      </c>
      <c r="L32">
        <v>30.6773863636364</v>
      </c>
      <c r="M32" s="12">
        <v>-1</v>
      </c>
      <c r="N32">
        <v>0</v>
      </c>
      <c r="Q32" s="56"/>
      <c r="T32" s="9">
        <v>105284.79</v>
      </c>
      <c r="U32" s="9">
        <v>6726</v>
      </c>
      <c r="V32">
        <f t="shared" si="2"/>
        <v>15.6534032114184</v>
      </c>
      <c r="W32" s="9">
        <v>15576</v>
      </c>
      <c r="X32" s="14">
        <v>0.220338983050847</v>
      </c>
      <c r="Y32" s="15">
        <v>30.6773863636364</v>
      </c>
      <c r="Z32" s="9">
        <v>3432</v>
      </c>
      <c r="AC32" s="56"/>
      <c r="AF32" s="9">
        <f>SUM(AF28:AF31)</f>
        <v>138439.72</v>
      </c>
      <c r="AG32" s="9">
        <f>SUM(AG28:AG31)</f>
        <v>7552</v>
      </c>
      <c r="AH32">
        <f t="shared" si="3"/>
        <v>18.331530720339</v>
      </c>
      <c r="AI32" s="9">
        <f>SUM(AI28:AI31)</f>
        <v>24585</v>
      </c>
      <c r="AJ32" s="14">
        <f>AL32/AI32</f>
        <v>0.175757575757576</v>
      </c>
      <c r="AK32" s="15">
        <f>AF32/AL32</f>
        <v>32.0388150890997</v>
      </c>
      <c r="AL32" s="9">
        <f>SUM(AL28:AL31)</f>
        <v>4321</v>
      </c>
    </row>
    <row r="33" ht="15.6" spans="1:38">
      <c r="A33" s="56">
        <v>611950399653</v>
      </c>
      <c r="B33" t="s">
        <v>642</v>
      </c>
      <c r="D33">
        <v>1741.91</v>
      </c>
      <c r="E33">
        <v>40</v>
      </c>
      <c r="F33">
        <f t="shared" si="1"/>
        <v>43.54775</v>
      </c>
      <c r="G33">
        <v>43.5176470588235</v>
      </c>
      <c r="H33">
        <f t="shared" si="4"/>
        <v>0.000691741011084046</v>
      </c>
      <c r="I33">
        <v>399</v>
      </c>
      <c r="J33" s="11">
        <v>0.0852130325814536</v>
      </c>
      <c r="K33" s="12">
        <v>51.2326470588235</v>
      </c>
      <c r="L33" s="12">
        <v>54.8</v>
      </c>
      <c r="M33" s="12">
        <v>-0.0650976814083297</v>
      </c>
      <c r="N33">
        <v>34</v>
      </c>
      <c r="Q33" s="56">
        <v>611950399653</v>
      </c>
      <c r="R33" t="s">
        <v>642</v>
      </c>
      <c r="T33">
        <v>1479.6</v>
      </c>
      <c r="U33">
        <v>34</v>
      </c>
      <c r="V33">
        <f t="shared" si="2"/>
        <v>43.5176470588235</v>
      </c>
      <c r="W33">
        <v>331</v>
      </c>
      <c r="X33" s="11">
        <v>0.081570996978852</v>
      </c>
      <c r="Y33" s="12">
        <v>54.8</v>
      </c>
      <c r="Z33">
        <v>27</v>
      </c>
      <c r="AC33" s="56">
        <v>611950399653</v>
      </c>
      <c r="AD33" t="s">
        <v>642</v>
      </c>
      <c r="AF33">
        <v>15281.94</v>
      </c>
      <c r="AG33">
        <v>353</v>
      </c>
      <c r="AH33">
        <f t="shared" si="3"/>
        <v>43.2916147308782</v>
      </c>
      <c r="AI33">
        <v>1829</v>
      </c>
      <c r="AJ33" s="11">
        <v>0.104428649535265</v>
      </c>
      <c r="AK33" s="12">
        <v>80.0101570680628</v>
      </c>
      <c r="AL33">
        <v>191</v>
      </c>
    </row>
    <row r="34" ht="15.6" spans="1:37">
      <c r="A34" s="56">
        <v>611214401904</v>
      </c>
      <c r="B34" t="s">
        <v>642</v>
      </c>
      <c r="L34">
        <v>0</v>
      </c>
      <c r="M34" s="12" t="e">
        <v>#DIV/0!</v>
      </c>
      <c r="Q34" s="56">
        <v>611214401904</v>
      </c>
      <c r="R34" t="s">
        <v>642</v>
      </c>
      <c r="X34" s="11"/>
      <c r="Y34" s="12"/>
      <c r="AC34" s="56">
        <v>611214401904</v>
      </c>
      <c r="AD34" t="s">
        <v>642</v>
      </c>
      <c r="AJ34" s="11"/>
      <c r="AK34" s="12"/>
    </row>
    <row r="35" ht="15.6" spans="1:38">
      <c r="A35" s="56">
        <v>611214937258</v>
      </c>
      <c r="B35" t="s">
        <v>642</v>
      </c>
      <c r="D35">
        <f>SUM(D2:D7,D9:D13,D15,D17:D26,D33)</f>
        <v>597592.81</v>
      </c>
      <c r="I35">
        <f>SUM(I2:I7,I9:I13,I15,I17:I26,I33)</f>
        <v>136686</v>
      </c>
      <c r="J35" s="11">
        <f>N35/I35</f>
        <v>0.302496232240317</v>
      </c>
      <c r="K35">
        <f>D35/N35</f>
        <v>14.4531117130626</v>
      </c>
      <c r="L35">
        <v>0</v>
      </c>
      <c r="M35" s="12" t="e">
        <v>#DIV/0!</v>
      </c>
      <c r="N35">
        <f>SUM(N2:N7,N9:N13,N15,N17:N26,N33)</f>
        <v>41347</v>
      </c>
      <c r="Q35" s="56">
        <v>611214937258</v>
      </c>
      <c r="R35" t="s">
        <v>642</v>
      </c>
      <c r="T35">
        <f>SUM(T2:T7,T9:T13,T15,T17:T26,T33)</f>
        <v>608296.37</v>
      </c>
      <c r="W35">
        <f>SUM(W2:W7,W9:W13,W15,W17:W26,W33)</f>
        <v>145758</v>
      </c>
      <c r="X35" s="11">
        <f>Z35/W35</f>
        <v>0.300065862594163</v>
      </c>
      <c r="Y35" s="12">
        <f>T35/Z35</f>
        <v>13.9080497061984</v>
      </c>
      <c r="Z35">
        <f>SUM(Z2:Z7,Z9:Z13,Z15,Z17:Z26,Z33)</f>
        <v>43737</v>
      </c>
      <c r="AC35" s="56">
        <v>611214937258</v>
      </c>
      <c r="AD35" t="s">
        <v>642</v>
      </c>
      <c r="AF35">
        <f>SUM(AF2:AF7,AF9:AF13,AF15,AF17:AF26,AF33)</f>
        <v>597587.18</v>
      </c>
      <c r="AI35">
        <f>SUM(AI2:AI7,AI9:AI13,AI15,AI17:AI26,AI33)</f>
        <v>142453</v>
      </c>
      <c r="AJ35" s="11">
        <f>AL35/AI35</f>
        <v>0.190799772556563</v>
      </c>
      <c r="AK35" s="12">
        <f>AF35/AL35</f>
        <v>21.9862832965416</v>
      </c>
      <c r="AL35">
        <f>SUM(AL2:AL7,AL9:AL13,AL15,AL17:AL26,AL33)</f>
        <v>27180</v>
      </c>
    </row>
    <row r="36" ht="15.6" spans="1:37">
      <c r="A36" s="56">
        <v>611215393288</v>
      </c>
      <c r="B36" t="s">
        <v>642</v>
      </c>
      <c r="D36">
        <v>608296.37</v>
      </c>
      <c r="I36">
        <v>145758</v>
      </c>
      <c r="J36">
        <v>0.300065862594163</v>
      </c>
      <c r="K36">
        <v>13.9080497061984</v>
      </c>
      <c r="L36">
        <v>0</v>
      </c>
      <c r="M36" s="12" t="e">
        <v>#DIV/0!</v>
      </c>
      <c r="Q36" s="56">
        <v>611215393288</v>
      </c>
      <c r="R36" t="s">
        <v>642</v>
      </c>
      <c r="X36" s="11"/>
      <c r="Y36" s="12"/>
      <c r="AC36" s="56">
        <v>611215393288</v>
      </c>
      <c r="AD36" t="s">
        <v>642</v>
      </c>
      <c r="AK36" s="12"/>
    </row>
    <row r="37" ht="15.6" spans="1:37">
      <c r="A37" s="56">
        <v>611215693122</v>
      </c>
      <c r="B37" t="s">
        <v>642</v>
      </c>
      <c r="D37">
        <f>D35/D36-1</f>
        <v>-0.0175959623102795</v>
      </c>
      <c r="I37">
        <f t="shared" ref="I37:K37" si="5">I35/I36-1</f>
        <v>-0.0622401514839666</v>
      </c>
      <c r="J37">
        <f t="shared" si="5"/>
        <v>0.00809945398367895</v>
      </c>
      <c r="K37">
        <f t="shared" si="5"/>
        <v>0.0391903982498198</v>
      </c>
      <c r="L37">
        <v>0</v>
      </c>
      <c r="M37" s="12" t="e">
        <v>#DIV/0!</v>
      </c>
      <c r="Q37" s="56">
        <v>611215693122</v>
      </c>
      <c r="R37" t="s">
        <v>642</v>
      </c>
      <c r="X37" s="11"/>
      <c r="Y37" s="12"/>
      <c r="AC37" s="56">
        <v>611215693122</v>
      </c>
      <c r="AD37" t="s">
        <v>642</v>
      </c>
      <c r="AJ37" s="11"/>
      <c r="AK37" s="12"/>
    </row>
    <row r="38" ht="15.6" spans="1:37">
      <c r="A38" s="56">
        <v>611468953899</v>
      </c>
      <c r="B38" t="s">
        <v>642</v>
      </c>
      <c r="D38">
        <v>597587.18</v>
      </c>
      <c r="I38">
        <v>142453</v>
      </c>
      <c r="J38">
        <v>0.190799772556563</v>
      </c>
      <c r="K38">
        <v>21.9862832965416</v>
      </c>
      <c r="L38">
        <v>0</v>
      </c>
      <c r="M38" s="12" t="e">
        <v>#DIV/0!</v>
      </c>
      <c r="Q38" s="56">
        <v>611468953899</v>
      </c>
      <c r="R38" t="s">
        <v>642</v>
      </c>
      <c r="X38" s="11"/>
      <c r="Y38" s="12"/>
      <c r="AC38" s="56">
        <v>611468953899</v>
      </c>
      <c r="AD38" t="s">
        <v>642</v>
      </c>
      <c r="AJ38" s="11"/>
      <c r="AK38" s="12"/>
    </row>
    <row r="39" ht="15.6" spans="1:37">
      <c r="A39" s="56">
        <v>611637338063</v>
      </c>
      <c r="B39" t="s">
        <v>642</v>
      </c>
      <c r="D39" s="11">
        <f>D35/D38-1</f>
        <v>9.42121951186259e-6</v>
      </c>
      <c r="I39">
        <f t="shared" ref="I39:K39" si="6">I35/I38-1</f>
        <v>-0.0404835279004303</v>
      </c>
      <c r="J39">
        <f t="shared" si="6"/>
        <v>0.585411912116627</v>
      </c>
      <c r="K39">
        <f t="shared" si="6"/>
        <v>-0.34263051566628</v>
      </c>
      <c r="L39">
        <v>0</v>
      </c>
      <c r="M39" s="12" t="e">
        <v>#DIV/0!</v>
      </c>
      <c r="Q39" s="56">
        <v>611637338063</v>
      </c>
      <c r="R39" t="s">
        <v>642</v>
      </c>
      <c r="X39" s="11"/>
      <c r="Y39" s="12"/>
      <c r="AC39" s="56">
        <v>611637338063</v>
      </c>
      <c r="AD39" t="s">
        <v>642</v>
      </c>
      <c r="AJ39" s="11"/>
      <c r="AK39" s="12"/>
    </row>
  </sheetData>
  <conditionalFormatting sqref="B10">
    <cfRule type="duplicateValues" dxfId="1" priority="20"/>
    <cfRule type="duplicateValues" dxfId="1" priority="21"/>
    <cfRule type="duplicateValues" dxfId="1" priority="22"/>
  </conditionalFormatting>
  <conditionalFormatting sqref="R10">
    <cfRule type="duplicateValues" dxfId="1" priority="12"/>
    <cfRule type="duplicateValues" dxfId="1" priority="13"/>
    <cfRule type="duplicateValues" dxfId="1" priority="14"/>
  </conditionalFormatting>
  <conditionalFormatting sqref="AD10">
    <cfRule type="duplicateValues" dxfId="1" priority="4"/>
    <cfRule type="duplicateValues" dxfId="1" priority="5"/>
    <cfRule type="duplicateValues" dxfId="1" priority="6"/>
  </conditionalFormatting>
  <conditionalFormatting sqref="A28:A32">
    <cfRule type="duplicateValues" dxfId="1" priority="19"/>
  </conditionalFormatting>
  <conditionalFormatting sqref="B28:B29">
    <cfRule type="duplicateValues" dxfId="1" priority="18"/>
  </conditionalFormatting>
  <conditionalFormatting sqref="Q28:Q32">
    <cfRule type="duplicateValues" dxfId="1" priority="11"/>
  </conditionalFormatting>
  <conditionalFormatting sqref="R28:R29">
    <cfRule type="duplicateValues" dxfId="1" priority="10"/>
  </conditionalFormatting>
  <conditionalFormatting sqref="AC28:AC32">
    <cfRule type="duplicateValues" dxfId="1" priority="3"/>
  </conditionalFormatting>
  <conditionalFormatting sqref="AD28:AD29">
    <cfRule type="duplicateValues" dxfId="1" priority="2"/>
  </conditionalFormatting>
  <conditionalFormatting sqref="A2:A5 A9:A27">
    <cfRule type="duplicateValues" dxfId="1" priority="24"/>
  </conditionalFormatting>
  <conditionalFormatting sqref="B2:B6 B9 B11:B27">
    <cfRule type="duplicateValues" dxfId="1" priority="23"/>
  </conditionalFormatting>
  <conditionalFormatting sqref="Q2:Q5 Q9:Q27">
    <cfRule type="duplicateValues" dxfId="1" priority="16"/>
  </conditionalFormatting>
  <conditionalFormatting sqref="R2:R6 R11:R27 R9">
    <cfRule type="duplicateValues" dxfId="1" priority="15"/>
  </conditionalFormatting>
  <conditionalFormatting sqref="AC2:AC5 AC9:AC27">
    <cfRule type="duplicateValues" dxfId="1" priority="8"/>
  </conditionalFormatting>
  <conditionalFormatting sqref="AD2:AD6 AD9 AD11:AD27">
    <cfRule type="duplicateValues" dxfId="1" priority="7"/>
  </conditionalFormatting>
  <conditionalFormatting sqref="A6:A8 A33:A39">
    <cfRule type="duplicateValues" dxfId="1" priority="17"/>
  </conditionalFormatting>
  <conditionalFormatting sqref="Q6:Q8 Q33:Q39">
    <cfRule type="duplicateValues" dxfId="1" priority="9"/>
  </conditionalFormatting>
  <conditionalFormatting sqref="AC6:AC8 AC33:AC39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W14 W27 AI27 AL27 AF27:AG27 T27:U27 Z27 T14:U14 Z14" formulaRange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workbookViewId="0">
      <selection activeCell="X2" sqref="X2:Z28"/>
    </sheetView>
  </sheetViews>
  <sheetFormatPr defaultColWidth="8.88888888888889" defaultRowHeight="14.4"/>
  <cols>
    <col min="1" max="2" width="17.1111111111111" customWidth="1"/>
    <col min="3" max="3" width="11.7777777777778" customWidth="1"/>
    <col min="4" max="4" width="16.7777777777778" customWidth="1"/>
    <col min="5" max="5" width="17.4444444444444" customWidth="1"/>
    <col min="6" max="6" width="17" customWidth="1"/>
    <col min="7" max="7" width="12.3333333333333" customWidth="1"/>
  </cols>
  <sheetData>
    <row r="1" spans="1:9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F1" t="s">
        <v>468</v>
      </c>
      <c r="G1" t="s">
        <v>114</v>
      </c>
      <c r="H1" t="s">
        <v>115</v>
      </c>
      <c r="I1" t="s">
        <v>518</v>
      </c>
    </row>
    <row r="2" ht="15.6" spans="1:5">
      <c r="A2" s="56">
        <v>39829692578</v>
      </c>
      <c r="B2" s="75">
        <v>634180880049</v>
      </c>
      <c r="C2" s="76" t="s">
        <v>237</v>
      </c>
      <c r="D2">
        <v>185746.76</v>
      </c>
      <c r="E2">
        <v>0</v>
      </c>
    </row>
    <row r="3" ht="15.6" spans="1:5">
      <c r="A3" s="56">
        <v>581521081842</v>
      </c>
      <c r="B3" s="75">
        <v>625307235192</v>
      </c>
      <c r="C3" s="76" t="s">
        <v>221</v>
      </c>
      <c r="D3">
        <v>245183.59</v>
      </c>
      <c r="E3">
        <v>149.5</v>
      </c>
    </row>
    <row r="4" ht="15.6" spans="1:5">
      <c r="A4" s="56">
        <v>523138079161</v>
      </c>
      <c r="B4" s="77">
        <v>634542945567</v>
      </c>
      <c r="C4" s="76" t="s">
        <v>385</v>
      </c>
      <c r="D4">
        <v>51923.18</v>
      </c>
      <c r="E4">
        <v>0</v>
      </c>
    </row>
    <row r="5" ht="15.6" spans="1:5">
      <c r="A5" s="56">
        <v>574838039203</v>
      </c>
      <c r="B5" s="77"/>
      <c r="C5" s="78" t="s">
        <v>441</v>
      </c>
      <c r="D5">
        <v>7361.08</v>
      </c>
      <c r="E5">
        <v>0</v>
      </c>
    </row>
    <row r="6" ht="15.6" spans="1:5">
      <c r="A6" s="56">
        <v>562674596108</v>
      </c>
      <c r="B6" s="77"/>
      <c r="C6" s="79" t="s">
        <v>17</v>
      </c>
      <c r="D6">
        <v>243780.08</v>
      </c>
      <c r="E6">
        <v>0</v>
      </c>
    </row>
    <row r="7" ht="15.6" spans="1:5">
      <c r="A7" s="56">
        <v>524754970729</v>
      </c>
      <c r="C7" s="76" t="s">
        <v>74</v>
      </c>
      <c r="D7">
        <v>52057.29</v>
      </c>
      <c r="E7">
        <v>0</v>
      </c>
    </row>
    <row r="8" ht="15.6" spans="1:5">
      <c r="A8" s="56">
        <v>627410507881</v>
      </c>
      <c r="B8" s="77">
        <v>634201200707</v>
      </c>
      <c r="C8" s="80" t="s">
        <v>546</v>
      </c>
      <c r="D8">
        <v>1170.32</v>
      </c>
      <c r="E8">
        <v>0</v>
      </c>
    </row>
    <row r="9" ht="15.6" spans="1:5">
      <c r="A9" s="56">
        <v>633838506663</v>
      </c>
      <c r="B9" s="77">
        <v>639561985453</v>
      </c>
      <c r="C9" s="80" t="s">
        <v>598</v>
      </c>
      <c r="D9">
        <v>70550.35</v>
      </c>
      <c r="E9">
        <v>58217.4</v>
      </c>
    </row>
    <row r="10" ht="15.6" spans="1:5">
      <c r="A10" s="56">
        <v>17609980146</v>
      </c>
      <c r="B10" s="77">
        <v>634540837303</v>
      </c>
      <c r="C10" s="81" t="s">
        <v>288</v>
      </c>
      <c r="D10">
        <v>110972.09</v>
      </c>
      <c r="E10">
        <v>0</v>
      </c>
    </row>
    <row r="11" ht="15.6" spans="1:5">
      <c r="A11" s="56">
        <v>592501952315</v>
      </c>
      <c r="B11" s="77">
        <v>634859842110</v>
      </c>
      <c r="C11" s="81" t="s">
        <v>305</v>
      </c>
      <c r="D11">
        <v>91487.35</v>
      </c>
      <c r="E11">
        <v>0</v>
      </c>
    </row>
    <row r="12" ht="15.6" spans="1:5">
      <c r="A12" s="56">
        <v>637978522210</v>
      </c>
      <c r="B12" s="77"/>
      <c r="C12" s="81" t="s">
        <v>625</v>
      </c>
      <c r="D12">
        <v>2034.9</v>
      </c>
      <c r="E12">
        <v>0</v>
      </c>
    </row>
    <row r="13" ht="15.6" spans="1:5">
      <c r="A13" s="56">
        <v>627413079207</v>
      </c>
      <c r="B13" s="77">
        <v>634200028886</v>
      </c>
      <c r="C13" s="82" t="s">
        <v>547</v>
      </c>
      <c r="D13">
        <v>54002.67</v>
      </c>
      <c r="E13">
        <v>0</v>
      </c>
    </row>
    <row r="14" ht="15.6" spans="1:5">
      <c r="A14" s="56">
        <v>17609936348</v>
      </c>
      <c r="B14" s="75">
        <v>634859738189</v>
      </c>
      <c r="C14" s="83" t="s">
        <v>344</v>
      </c>
      <c r="D14">
        <v>155758.74</v>
      </c>
      <c r="E14">
        <v>0</v>
      </c>
    </row>
    <row r="15" ht="15.6" spans="1:5">
      <c r="A15" s="56">
        <v>592722485900</v>
      </c>
      <c r="B15" s="77">
        <v>634856586721</v>
      </c>
      <c r="C15" s="83" t="s">
        <v>338</v>
      </c>
      <c r="D15">
        <v>136116.9</v>
      </c>
      <c r="E15">
        <v>1057.3</v>
      </c>
    </row>
    <row r="16" ht="15.6" spans="1:5">
      <c r="A16" s="56">
        <v>592505020153</v>
      </c>
      <c r="B16" s="75">
        <v>634181632662</v>
      </c>
      <c r="C16" s="83" t="s">
        <v>314</v>
      </c>
      <c r="D16">
        <v>179587.53</v>
      </c>
      <c r="E16">
        <v>6652.3</v>
      </c>
    </row>
    <row r="17" ht="15.6" spans="1:5">
      <c r="A17" s="56">
        <v>611461391391</v>
      </c>
      <c r="B17" s="77">
        <v>625019150574</v>
      </c>
      <c r="C17" s="83" t="s">
        <v>545</v>
      </c>
      <c r="D17">
        <v>20719.82</v>
      </c>
      <c r="E17">
        <v>0</v>
      </c>
    </row>
    <row r="18" ht="15.6" spans="1:5">
      <c r="A18" s="56">
        <v>555904462655</v>
      </c>
      <c r="B18" s="77">
        <v>627564384883</v>
      </c>
      <c r="C18" s="83" t="s">
        <v>276</v>
      </c>
      <c r="D18">
        <v>101032.4</v>
      </c>
      <c r="E18">
        <v>0</v>
      </c>
    </row>
    <row r="19" ht="15.6" spans="1:5">
      <c r="A19" s="56">
        <v>636099038566</v>
      </c>
      <c r="B19" s="77"/>
      <c r="C19" s="83" t="s">
        <v>620</v>
      </c>
      <c r="D19">
        <v>122345.7</v>
      </c>
      <c r="E19">
        <v>0</v>
      </c>
    </row>
    <row r="20" ht="15.6" spans="1:5">
      <c r="A20" s="56">
        <v>527733589105</v>
      </c>
      <c r="B20" s="84"/>
      <c r="C20" s="85" t="s">
        <v>231</v>
      </c>
      <c r="D20">
        <v>440045.48</v>
      </c>
      <c r="E20">
        <v>0</v>
      </c>
    </row>
    <row r="21" ht="15.6" spans="1:5">
      <c r="A21" s="56">
        <v>596986065929</v>
      </c>
      <c r="B21" s="86"/>
      <c r="C21" s="87" t="s">
        <v>19</v>
      </c>
      <c r="D21">
        <v>89193.18</v>
      </c>
      <c r="E21">
        <v>0</v>
      </c>
    </row>
    <row r="22" ht="15.6" spans="1:5">
      <c r="A22" s="56">
        <v>574736366653</v>
      </c>
      <c r="B22" s="88"/>
      <c r="C22" s="89" t="s">
        <v>544</v>
      </c>
      <c r="D22">
        <v>69279.91</v>
      </c>
      <c r="E22">
        <v>0</v>
      </c>
    </row>
    <row r="23" ht="15.6" spans="1:5">
      <c r="A23" s="56">
        <v>573035985548</v>
      </c>
      <c r="B23" s="86"/>
      <c r="C23" s="85" t="s">
        <v>77</v>
      </c>
      <c r="D23">
        <v>620652.59</v>
      </c>
      <c r="E23">
        <v>0</v>
      </c>
    </row>
    <row r="24" ht="15.6" spans="1:5">
      <c r="A24" s="56"/>
      <c r="B24" s="90"/>
      <c r="C24" s="83"/>
      <c r="D24" s="91"/>
      <c r="E24" s="9"/>
    </row>
    <row r="25" ht="15.6" spans="1:5">
      <c r="A25" s="56">
        <v>37253770022</v>
      </c>
      <c r="B25" s="77">
        <v>634201040075</v>
      </c>
      <c r="C25" s="92" t="s">
        <v>336</v>
      </c>
      <c r="D25">
        <v>114660.96</v>
      </c>
      <c r="E25">
        <v>0</v>
      </c>
    </row>
    <row r="26" ht="15.6" spans="1:5">
      <c r="A26" s="56">
        <v>37254243740</v>
      </c>
      <c r="B26" s="77">
        <v>634857454207</v>
      </c>
      <c r="C26" s="92" t="s">
        <v>270</v>
      </c>
      <c r="D26">
        <v>274593.26</v>
      </c>
      <c r="E26">
        <v>0</v>
      </c>
    </row>
    <row r="27" ht="15.6" spans="1:5">
      <c r="A27" s="56">
        <v>635219036333</v>
      </c>
      <c r="B27" t="s">
        <v>640</v>
      </c>
      <c r="C27" s="92" t="s">
        <v>641</v>
      </c>
      <c r="D27">
        <v>64384.69</v>
      </c>
      <c r="E27">
        <v>0</v>
      </c>
    </row>
    <row r="28" ht="15.6" spans="1:5">
      <c r="A28" s="56">
        <v>572262680111</v>
      </c>
      <c r="B28" t="s">
        <v>640</v>
      </c>
      <c r="C28" s="93" t="s">
        <v>330</v>
      </c>
      <c r="D28">
        <v>102668.99</v>
      </c>
      <c r="E28">
        <v>0</v>
      </c>
    </row>
    <row r="29" ht="15.6" spans="1:4">
      <c r="A29" s="56"/>
      <c r="D29">
        <v>3607309.81</v>
      </c>
    </row>
    <row r="30" ht="15.6" spans="1:4">
      <c r="A30" s="56">
        <v>611950399653</v>
      </c>
      <c r="B30" t="s">
        <v>642</v>
      </c>
      <c r="D30">
        <v>9526.49</v>
      </c>
    </row>
    <row r="31" ht="15.6" spans="1:4">
      <c r="A31" s="56">
        <v>611214401904</v>
      </c>
      <c r="B31" t="s">
        <v>642</v>
      </c>
      <c r="D31">
        <v>0</v>
      </c>
    </row>
    <row r="32" ht="15.6" spans="1:4">
      <c r="A32" s="56">
        <v>611214937258</v>
      </c>
      <c r="B32" t="s">
        <v>642</v>
      </c>
      <c r="D32">
        <v>0</v>
      </c>
    </row>
    <row r="33" ht="15.6" spans="1:4">
      <c r="A33" s="56">
        <v>611215393288</v>
      </c>
      <c r="B33" t="s">
        <v>642</v>
      </c>
      <c r="D33">
        <v>0</v>
      </c>
    </row>
    <row r="34" ht="15.6" spans="1:4">
      <c r="A34" s="56">
        <v>611215693122</v>
      </c>
      <c r="B34" t="s">
        <v>642</v>
      </c>
      <c r="D34">
        <v>0</v>
      </c>
    </row>
    <row r="35" ht="15.6" spans="1:4">
      <c r="A35" s="56">
        <v>611468953899</v>
      </c>
      <c r="B35" t="s">
        <v>642</v>
      </c>
      <c r="D35">
        <v>0</v>
      </c>
    </row>
    <row r="36" ht="15.6" spans="1:4">
      <c r="A36" s="56">
        <v>611637338063</v>
      </c>
      <c r="B36" t="s">
        <v>642</v>
      </c>
      <c r="D36">
        <v>0</v>
      </c>
    </row>
  </sheetData>
  <conditionalFormatting sqref="B9">
    <cfRule type="duplicateValues" dxfId="1" priority="6"/>
    <cfRule type="duplicateValues" dxfId="1" priority="5"/>
    <cfRule type="duplicateValues" dxfId="1" priority="4"/>
  </conditionalFormatting>
  <conditionalFormatting sqref="A25:A29">
    <cfRule type="duplicateValues" dxfId="1" priority="3"/>
  </conditionalFormatting>
  <conditionalFormatting sqref="B25:B26">
    <cfRule type="duplicateValues" dxfId="1" priority="2"/>
  </conditionalFormatting>
  <conditionalFormatting sqref="A2:A5 A8:A24">
    <cfRule type="duplicateValues" dxfId="1" priority="8"/>
  </conditionalFormatting>
  <conditionalFormatting sqref="B2:B6 B8 B10:B24">
    <cfRule type="duplicateValues" dxfId="1" priority="7"/>
  </conditionalFormatting>
  <conditionalFormatting sqref="A6:A7 A30:A36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8"/>
  <sheetViews>
    <sheetView zoomScale="85" zoomScaleNormal="85" workbookViewId="0">
      <selection activeCell="B27" sqref="B27:H33"/>
    </sheetView>
  </sheetViews>
  <sheetFormatPr defaultColWidth="8.88888888888889" defaultRowHeight="14.4"/>
  <cols>
    <col min="2" max="2" width="17.1111111111111" customWidth="1"/>
    <col min="3" max="3" width="12.2222222222222" customWidth="1"/>
    <col min="5" max="5" width="12.7777777777778" customWidth="1"/>
    <col min="6" max="7" width="11.7777777777778"/>
    <col min="8" max="8" width="8.33333333333333" customWidth="1"/>
    <col min="9" max="9" width="13.2222222222222" customWidth="1"/>
    <col min="10" max="10" width="9.55555555555556" customWidth="1"/>
    <col min="11" max="11" width="11.7777777777778" customWidth="1"/>
    <col min="12" max="12" width="12.4444444444444"/>
    <col min="13" max="13" width="17.8888888888889" customWidth="1"/>
    <col min="14" max="14" width="12.6666666666667" customWidth="1"/>
    <col min="15" max="15" width="11.8888888888889" customWidth="1"/>
    <col min="16" max="16" width="11.6203703703704" customWidth="1"/>
    <col min="17" max="20" width="14.1111111111111"/>
    <col min="21" max="22" width="12.8888888888889"/>
  </cols>
  <sheetData>
    <row r="1" ht="17.4" spans="1:16">
      <c r="A1" s="29" t="s">
        <v>646</v>
      </c>
      <c r="B1" s="29" t="s">
        <v>553</v>
      </c>
      <c r="C1" s="29" t="s">
        <v>584</v>
      </c>
      <c r="D1" s="29" t="s">
        <v>647</v>
      </c>
      <c r="E1" s="29" t="s">
        <v>648</v>
      </c>
      <c r="F1" s="29" t="s">
        <v>1</v>
      </c>
      <c r="G1" s="29" t="s">
        <v>649</v>
      </c>
      <c r="H1" s="29" t="s">
        <v>645</v>
      </c>
      <c r="I1" s="29" t="s">
        <v>650</v>
      </c>
      <c r="J1" s="40" t="s">
        <v>651</v>
      </c>
      <c r="K1" s="29" t="s">
        <v>652</v>
      </c>
      <c r="L1" s="29" t="s">
        <v>653</v>
      </c>
      <c r="M1" s="29" t="s">
        <v>654</v>
      </c>
      <c r="N1" s="29" t="s">
        <v>655</v>
      </c>
      <c r="O1" s="16" t="s">
        <v>540</v>
      </c>
      <c r="P1" s="16"/>
    </row>
    <row r="2" ht="15.6" spans="1:19">
      <c r="A2" s="30" t="s">
        <v>656</v>
      </c>
      <c r="B2" s="72">
        <v>17609936348</v>
      </c>
      <c r="C2" s="30" t="s">
        <v>344</v>
      </c>
      <c r="D2" s="30">
        <v>2.73</v>
      </c>
      <c r="E2" s="33">
        <v>1.15656178075587</v>
      </c>
      <c r="F2" s="34">
        <v>57775.41</v>
      </c>
      <c r="G2" s="34">
        <v>35762</v>
      </c>
      <c r="H2" s="35">
        <v>1.62</v>
      </c>
      <c r="I2" s="41">
        <f t="shared" ref="I2:I7" si="0">(H2-D2)/H2</f>
        <v>-0.685185185185185</v>
      </c>
      <c r="J2" s="42" t="str">
        <f t="shared" ref="J2:J7" si="1">IFERROR(IF(I2&gt;=12.5%,"否","是"),0)</f>
        <v>是</v>
      </c>
      <c r="K2" s="35">
        <f t="shared" ref="K2:K7" si="2">IF(J2="是",H2*12.5%-(H2-D2),0)</f>
        <v>1.3125</v>
      </c>
      <c r="L2" s="35">
        <f t="shared" ref="L2:L11" si="3">IF(J2="是",D2-E2-K2,D2-E2)</f>
        <v>0.26093821924413</v>
      </c>
      <c r="M2" s="35">
        <f t="shared" ref="M2:M7" si="4">L2*G2</f>
        <v>9331.67259660858</v>
      </c>
      <c r="N2" s="41">
        <f t="shared" ref="N2:N7" si="5">L2/D2</f>
        <v>0.0955817652908901</v>
      </c>
      <c r="O2" s="35">
        <v>-0.29031178075587</v>
      </c>
      <c r="P2" s="35">
        <v>-0.106341311632187</v>
      </c>
      <c r="Q2" s="44">
        <f>P2/N2-1</f>
        <v>-2.11256902724648</v>
      </c>
      <c r="R2">
        <v>6540.59321451036</v>
      </c>
      <c r="S2">
        <v>0.194940739649864</v>
      </c>
    </row>
    <row r="3" ht="15.6" spans="1:19">
      <c r="A3" s="30"/>
      <c r="B3" s="72">
        <v>645199402636</v>
      </c>
      <c r="C3" s="30" t="s">
        <v>657</v>
      </c>
      <c r="D3" s="30">
        <v>13.65</v>
      </c>
      <c r="E3" s="33">
        <v>5.78280890377934</v>
      </c>
      <c r="F3" s="34">
        <v>0</v>
      </c>
      <c r="G3" s="34">
        <v>0</v>
      </c>
      <c r="H3" s="35">
        <v>0</v>
      </c>
      <c r="I3" s="41" t="e">
        <f t="shared" si="0"/>
        <v>#DIV/0!</v>
      </c>
      <c r="J3" s="42">
        <f t="shared" si="1"/>
        <v>0</v>
      </c>
      <c r="K3" s="35">
        <f t="shared" si="2"/>
        <v>0</v>
      </c>
      <c r="L3" s="35">
        <f t="shared" si="3"/>
        <v>7.86719109622066</v>
      </c>
      <c r="M3" s="35">
        <f t="shared" si="4"/>
        <v>0</v>
      </c>
      <c r="N3" s="41">
        <f t="shared" si="5"/>
        <v>0.576350996060122</v>
      </c>
      <c r="O3" s="35">
        <v>20671.9719175041</v>
      </c>
      <c r="P3" s="43">
        <v>0.46929971400884</v>
      </c>
      <c r="Q3" s="44">
        <f t="shared" ref="Q3:Q27" si="6">P3/N3-1</f>
        <v>-0.185739736346556</v>
      </c>
      <c r="R3">
        <v>1069.80996515139</v>
      </c>
      <c r="S3">
        <v>0.312248431957557</v>
      </c>
    </row>
    <row r="4" ht="15.6" spans="1:19">
      <c r="A4" s="20"/>
      <c r="B4" s="22">
        <v>592722485900</v>
      </c>
      <c r="C4" s="20" t="s">
        <v>338</v>
      </c>
      <c r="D4" s="20">
        <v>10</v>
      </c>
      <c r="E4" s="33">
        <v>3.22352175918966</v>
      </c>
      <c r="F4" s="37">
        <v>22562.19</v>
      </c>
      <c r="G4" s="37">
        <v>2635</v>
      </c>
      <c r="H4" s="35">
        <v>8.56</v>
      </c>
      <c r="I4" s="41">
        <f t="shared" si="0"/>
        <v>-0.16822429906542</v>
      </c>
      <c r="J4" s="42" t="str">
        <f t="shared" si="1"/>
        <v>是</v>
      </c>
      <c r="K4" s="35">
        <f t="shared" si="2"/>
        <v>2.51</v>
      </c>
      <c r="L4" s="35">
        <f t="shared" si="3"/>
        <v>4.26647824081034</v>
      </c>
      <c r="M4" s="35">
        <f t="shared" si="4"/>
        <v>11242.1701645352</v>
      </c>
      <c r="N4" s="41">
        <f t="shared" si="5"/>
        <v>0.426647824081034</v>
      </c>
      <c r="O4" s="35">
        <v>5284.42237505638</v>
      </c>
      <c r="P4" s="43">
        <v>0.652397824081034</v>
      </c>
      <c r="Q4" s="44">
        <f t="shared" si="6"/>
        <v>0.529124929879223</v>
      </c>
      <c r="R4">
        <v>9792.6174417932</v>
      </c>
      <c r="S4">
        <v>0.538647824081034</v>
      </c>
    </row>
    <row r="5" ht="15.6" spans="1:19">
      <c r="A5" s="20"/>
      <c r="B5" s="22">
        <v>592505020153</v>
      </c>
      <c r="C5" s="20" t="s">
        <v>314</v>
      </c>
      <c r="D5" s="20">
        <v>9.1</v>
      </c>
      <c r="E5" s="33">
        <v>4.28652299310188</v>
      </c>
      <c r="F5" s="37">
        <v>49135.82</v>
      </c>
      <c r="G5" s="37">
        <v>6258</v>
      </c>
      <c r="H5" s="35">
        <v>7.85</v>
      </c>
      <c r="I5" s="41">
        <f t="shared" si="0"/>
        <v>-0.159235668789809</v>
      </c>
      <c r="J5" s="42" t="str">
        <f t="shared" si="1"/>
        <v>是</v>
      </c>
      <c r="K5" s="35">
        <f t="shared" si="2"/>
        <v>2.23125</v>
      </c>
      <c r="L5" s="35">
        <f t="shared" si="3"/>
        <v>2.58222700689812</v>
      </c>
      <c r="M5" s="35">
        <f t="shared" si="4"/>
        <v>16159.5766091684</v>
      </c>
      <c r="N5" s="41">
        <f t="shared" si="5"/>
        <v>0.283761209549244</v>
      </c>
      <c r="O5" s="35">
        <v>24943.5036749488</v>
      </c>
      <c r="P5" s="43">
        <v>0.394338132626167</v>
      </c>
      <c r="Q5" s="44">
        <f t="shared" si="6"/>
        <v>0.389683012884584</v>
      </c>
      <c r="R5">
        <v>10600.3491227638</v>
      </c>
      <c r="S5">
        <v>0.352991978780013</v>
      </c>
    </row>
    <row r="6" ht="15.6" spans="1:19">
      <c r="A6" s="20"/>
      <c r="B6" s="22">
        <v>611461391391</v>
      </c>
      <c r="C6" s="20" t="s">
        <v>545</v>
      </c>
      <c r="D6" s="20">
        <v>27.9</v>
      </c>
      <c r="E6" s="33">
        <v>13.3646507826424</v>
      </c>
      <c r="F6" s="37">
        <v>5375.3</v>
      </c>
      <c r="G6" s="37">
        <v>204</v>
      </c>
      <c r="H6" s="35">
        <v>26.35</v>
      </c>
      <c r="I6" s="41">
        <f t="shared" si="0"/>
        <v>-0.0588235294117646</v>
      </c>
      <c r="J6" s="42" t="str">
        <f t="shared" si="1"/>
        <v>是</v>
      </c>
      <c r="K6" s="35">
        <f t="shared" si="2"/>
        <v>4.84375</v>
      </c>
      <c r="L6" s="35">
        <f t="shared" si="3"/>
        <v>9.6915992173576</v>
      </c>
      <c r="M6" s="35">
        <f t="shared" si="4"/>
        <v>1977.08624034095</v>
      </c>
      <c r="N6" s="41">
        <f t="shared" si="5"/>
        <v>0.347369147575541</v>
      </c>
      <c r="O6" s="35">
        <v>7351.32845997674</v>
      </c>
      <c r="P6" s="43">
        <v>0.381867355460846</v>
      </c>
      <c r="Q6" s="44">
        <f t="shared" si="6"/>
        <v>0.0993128149868356</v>
      </c>
      <c r="R6">
        <v>1161.4810966912</v>
      </c>
      <c r="S6">
        <v>0.315379900263713</v>
      </c>
    </row>
    <row r="7" ht="15.6" spans="1:19">
      <c r="A7" s="20"/>
      <c r="B7" s="22">
        <v>555904462655</v>
      </c>
      <c r="C7" s="20" t="s">
        <v>276</v>
      </c>
      <c r="D7" s="20">
        <v>13.64</v>
      </c>
      <c r="E7" s="33">
        <v>6.1951046332046</v>
      </c>
      <c r="F7" s="37">
        <v>31784.88</v>
      </c>
      <c r="G7" s="37">
        <v>2376</v>
      </c>
      <c r="H7" s="35">
        <v>13.38</v>
      </c>
      <c r="I7" s="41">
        <f t="shared" si="0"/>
        <v>-0.0194319880418535</v>
      </c>
      <c r="J7" s="42" t="str">
        <f t="shared" si="1"/>
        <v>是</v>
      </c>
      <c r="K7" s="35">
        <f t="shared" si="2"/>
        <v>1.9325</v>
      </c>
      <c r="L7" s="35">
        <f t="shared" si="3"/>
        <v>5.5123953667954</v>
      </c>
      <c r="M7" s="35">
        <f t="shared" si="4"/>
        <v>13097.4513915059</v>
      </c>
      <c r="N7" s="41">
        <f t="shared" si="5"/>
        <v>0.404134557682947</v>
      </c>
      <c r="O7" s="35">
        <v>5136.05890019309</v>
      </c>
      <c r="P7" s="43">
        <v>0.303419748298783</v>
      </c>
      <c r="Q7" s="44">
        <f t="shared" si="6"/>
        <v>-0.249211079501836</v>
      </c>
      <c r="R7">
        <v>2406.89559073361</v>
      </c>
      <c r="S7">
        <v>0.339343501964472</v>
      </c>
    </row>
    <row r="8" ht="15.6" spans="1:19">
      <c r="A8" s="20"/>
      <c r="B8" s="22">
        <v>636099038566</v>
      </c>
      <c r="C8" s="20" t="s">
        <v>620</v>
      </c>
      <c r="D8" s="20">
        <v>44.9</v>
      </c>
      <c r="E8" s="33">
        <v>15.338891330135</v>
      </c>
      <c r="F8" s="37">
        <v>0</v>
      </c>
      <c r="G8" s="37">
        <v>0</v>
      </c>
      <c r="H8" s="35">
        <v>0</v>
      </c>
      <c r="I8" s="41" t="e">
        <f t="shared" ref="I8:I27" si="7">(H8-D8)/H8</f>
        <v>#DIV/0!</v>
      </c>
      <c r="J8" s="42">
        <f t="shared" ref="J8:J27" si="8">IFERROR(IF(I8&gt;=12.5%,"否","是"),0)</f>
        <v>0</v>
      </c>
      <c r="K8" s="35">
        <f t="shared" ref="K8:K27" si="9">IF(J8="是",H8*12.5%-(H8-D8),0)</f>
        <v>0</v>
      </c>
      <c r="L8" s="35">
        <f t="shared" si="3"/>
        <v>29.561108669865</v>
      </c>
      <c r="M8" s="35">
        <f t="shared" ref="M8:M27" si="10">L8*G8</f>
        <v>0</v>
      </c>
      <c r="N8" s="41">
        <f t="shared" ref="N8:N27" si="11">L8/D8</f>
        <v>0.658376585074944</v>
      </c>
      <c r="O8" s="35">
        <v>15521.7072791411</v>
      </c>
      <c r="P8" s="43">
        <v>0.247101529395657</v>
      </c>
      <c r="Q8" s="44">
        <f t="shared" si="6"/>
        <v>-0.624680562770122</v>
      </c>
      <c r="R8">
        <v>32557.347543402</v>
      </c>
      <c r="S8">
        <v>0.42931199710167</v>
      </c>
    </row>
    <row r="9" ht="15.6" spans="1:19">
      <c r="A9" s="20"/>
      <c r="B9" s="22">
        <v>527733589105</v>
      </c>
      <c r="C9" s="20" t="s">
        <v>231</v>
      </c>
      <c r="D9" s="20">
        <v>13.65</v>
      </c>
      <c r="E9" s="33">
        <v>5.78280890377934</v>
      </c>
      <c r="F9" s="37">
        <v>123050.08</v>
      </c>
      <c r="G9" s="37">
        <v>10321</v>
      </c>
      <c r="H9" s="35">
        <v>11.92</v>
      </c>
      <c r="I9" s="41">
        <f t="shared" si="7"/>
        <v>-0.145134228187919</v>
      </c>
      <c r="J9" s="42" t="str">
        <f t="shared" si="8"/>
        <v>是</v>
      </c>
      <c r="K9" s="35">
        <f t="shared" si="9"/>
        <v>3.22</v>
      </c>
      <c r="L9" s="35">
        <f t="shared" si="3"/>
        <v>4.64719109622066</v>
      </c>
      <c r="M9" s="35">
        <f t="shared" si="10"/>
        <v>47963.6593040934</v>
      </c>
      <c r="N9" s="41">
        <f t="shared" si="11"/>
        <v>0.340453560162686</v>
      </c>
      <c r="O9" s="35">
        <v>0</v>
      </c>
      <c r="P9" s="43">
        <v>0.576350996060122</v>
      </c>
      <c r="Q9" s="44">
        <f t="shared" si="6"/>
        <v>0.692891670114163</v>
      </c>
      <c r="R9">
        <v>25943.5191333787</v>
      </c>
      <c r="S9">
        <v>0.335325355034481</v>
      </c>
    </row>
    <row r="10" ht="15.6" spans="1:19">
      <c r="A10" s="20"/>
      <c r="B10" s="22">
        <v>596986065929</v>
      </c>
      <c r="C10" s="20" t="s">
        <v>19</v>
      </c>
      <c r="D10" s="20">
        <v>40</v>
      </c>
      <c r="E10" s="33">
        <v>12.8940870367586</v>
      </c>
      <c r="F10" s="37">
        <v>19106.25</v>
      </c>
      <c r="G10" s="37">
        <v>649</v>
      </c>
      <c r="H10" s="35">
        <v>29.44</v>
      </c>
      <c r="I10" s="41">
        <f t="shared" si="7"/>
        <v>-0.358695652173913</v>
      </c>
      <c r="J10" s="42" t="str">
        <f t="shared" si="8"/>
        <v>是</v>
      </c>
      <c r="K10" s="35">
        <f t="shared" si="9"/>
        <v>14.24</v>
      </c>
      <c r="L10" s="35">
        <f t="shared" si="3"/>
        <v>12.8659129632414</v>
      </c>
      <c r="M10" s="35">
        <f t="shared" si="10"/>
        <v>8349.97751314367</v>
      </c>
      <c r="N10" s="41">
        <f t="shared" si="11"/>
        <v>0.321647824081035</v>
      </c>
      <c r="O10" s="35">
        <v>1329.73314816207</v>
      </c>
      <c r="P10" s="43">
        <v>0.664866574081035</v>
      </c>
      <c r="Q10" s="44">
        <f t="shared" si="6"/>
        <v>1.06706380178568</v>
      </c>
      <c r="R10">
        <v>12901.5993113884</v>
      </c>
      <c r="S10">
        <v>0.323835324081035</v>
      </c>
    </row>
    <row r="11" ht="15.6" spans="1:19">
      <c r="A11" s="20"/>
      <c r="B11" s="22">
        <v>643907501407</v>
      </c>
      <c r="C11" s="20" t="s">
        <v>658</v>
      </c>
      <c r="D11" s="20">
        <v>32.4</v>
      </c>
      <c r="E11" s="33">
        <v>9.66</v>
      </c>
      <c r="F11" s="37">
        <v>0</v>
      </c>
      <c r="G11" s="37">
        <v>0</v>
      </c>
      <c r="H11" s="35">
        <v>0</v>
      </c>
      <c r="I11" s="41" t="e">
        <f t="shared" si="7"/>
        <v>#DIV/0!</v>
      </c>
      <c r="J11" s="42">
        <f t="shared" si="8"/>
        <v>0</v>
      </c>
      <c r="K11" s="35">
        <f t="shared" si="9"/>
        <v>0</v>
      </c>
      <c r="L11" s="35">
        <f t="shared" si="3"/>
        <v>22.74</v>
      </c>
      <c r="M11" s="35">
        <f t="shared" si="10"/>
        <v>0</v>
      </c>
      <c r="N11" s="41">
        <f t="shared" si="11"/>
        <v>0.701851851851852</v>
      </c>
      <c r="O11" s="35">
        <v>3460.135</v>
      </c>
      <c r="P11" s="43">
        <v>0.52608024691358</v>
      </c>
      <c r="Q11" s="44">
        <f t="shared" si="6"/>
        <v>-0.250439753737907</v>
      </c>
      <c r="R11">
        <v>2691.17625</v>
      </c>
      <c r="S11">
        <v>0.529050925925926</v>
      </c>
    </row>
    <row r="12" ht="15.6" spans="1:19">
      <c r="A12" s="20"/>
      <c r="B12" s="22">
        <v>574736366653</v>
      </c>
      <c r="C12" s="20" t="s">
        <v>544</v>
      </c>
      <c r="D12" s="20">
        <v>27.28</v>
      </c>
      <c r="E12" s="33">
        <v>12.3902092664092</v>
      </c>
      <c r="F12" s="37">
        <v>23489.31</v>
      </c>
      <c r="G12" s="37">
        <v>920</v>
      </c>
      <c r="H12" s="35">
        <v>25.53</v>
      </c>
      <c r="I12" s="41">
        <f t="shared" si="7"/>
        <v>-0.0685468076772425</v>
      </c>
      <c r="J12" s="42" t="str">
        <f t="shared" si="8"/>
        <v>是</v>
      </c>
      <c r="K12" s="35">
        <f t="shared" si="9"/>
        <v>4.94125</v>
      </c>
      <c r="L12" s="35">
        <f t="shared" ref="L12:L31" si="12">IF(J12="是",D12-E12-K12,D12-E12)</f>
        <v>9.9485407335908</v>
      </c>
      <c r="M12" s="35">
        <f t="shared" si="10"/>
        <v>9152.65747490354</v>
      </c>
      <c r="N12" s="41">
        <f t="shared" si="11"/>
        <v>0.364682578210807</v>
      </c>
      <c r="O12" s="35">
        <v>1599.70113243244</v>
      </c>
      <c r="P12" s="43">
        <v>0.465397387594971</v>
      </c>
      <c r="Q12" s="44">
        <f t="shared" si="6"/>
        <v>0.276171156511748</v>
      </c>
      <c r="R12">
        <v>2260.28796756759</v>
      </c>
      <c r="S12">
        <v>0.211365129530455</v>
      </c>
    </row>
    <row r="13" ht="15.6" spans="1:19">
      <c r="A13" s="20"/>
      <c r="B13" s="22">
        <v>573035985548</v>
      </c>
      <c r="C13" s="20" t="s">
        <v>77</v>
      </c>
      <c r="D13" s="20">
        <v>40.92</v>
      </c>
      <c r="E13" s="33">
        <v>18.5853138996138</v>
      </c>
      <c r="F13" s="37">
        <v>241312.58</v>
      </c>
      <c r="G13" s="37">
        <v>6662</v>
      </c>
      <c r="H13" s="35">
        <v>36.22</v>
      </c>
      <c r="I13" s="41">
        <f t="shared" si="7"/>
        <v>-0.129762562120376</v>
      </c>
      <c r="J13" s="42" t="str">
        <f t="shared" si="8"/>
        <v>是</v>
      </c>
      <c r="K13" s="35">
        <f t="shared" si="9"/>
        <v>9.2275</v>
      </c>
      <c r="L13" s="35">
        <f t="shared" si="12"/>
        <v>13.1071861003862</v>
      </c>
      <c r="M13" s="35">
        <f t="shared" si="10"/>
        <v>87320.0738007729</v>
      </c>
      <c r="N13" s="41">
        <f t="shared" si="11"/>
        <v>0.320312465796339</v>
      </c>
      <c r="O13" s="35">
        <v>68252.2648065642</v>
      </c>
      <c r="P13" s="43">
        <v>0.345544626109145</v>
      </c>
      <c r="Q13" s="44">
        <f t="shared" si="6"/>
        <v>0.0787735820711033</v>
      </c>
      <c r="R13">
        <v>50270.0039268345</v>
      </c>
      <c r="S13">
        <v>0.245257480459096</v>
      </c>
    </row>
    <row r="14" ht="15.6" spans="1:19">
      <c r="A14" s="20" t="s">
        <v>659</v>
      </c>
      <c r="B14" s="22">
        <v>39829692578</v>
      </c>
      <c r="C14" s="20" t="s">
        <v>237</v>
      </c>
      <c r="D14" s="20">
        <v>12.18</v>
      </c>
      <c r="E14" s="33">
        <v>5.20574407685819</v>
      </c>
      <c r="F14" s="37">
        <v>49339.22</v>
      </c>
      <c r="G14" s="37">
        <v>4983</v>
      </c>
      <c r="H14" s="35">
        <v>9.9</v>
      </c>
      <c r="I14" s="41">
        <f t="shared" si="7"/>
        <v>-0.23030303030303</v>
      </c>
      <c r="J14" s="42" t="str">
        <f t="shared" si="8"/>
        <v>是</v>
      </c>
      <c r="K14" s="35">
        <f t="shared" si="9"/>
        <v>3.5175</v>
      </c>
      <c r="L14" s="35">
        <f t="shared" si="12"/>
        <v>3.45675592314181</v>
      </c>
      <c r="M14" s="35">
        <f t="shared" si="10"/>
        <v>17225.0147650156</v>
      </c>
      <c r="N14" s="41">
        <f t="shared" si="11"/>
        <v>0.283805905019853</v>
      </c>
      <c r="O14" s="35">
        <v>3452.04477426938</v>
      </c>
      <c r="P14" s="43">
        <v>0.476334640652037</v>
      </c>
      <c r="Q14" s="44">
        <f t="shared" si="6"/>
        <v>0.678381711679734</v>
      </c>
      <c r="R14">
        <v>2545.41099465367</v>
      </c>
      <c r="S14">
        <v>0.354208203870428</v>
      </c>
    </row>
    <row r="15" ht="15.6" spans="1:19">
      <c r="A15" s="20"/>
      <c r="B15" s="22">
        <v>581521081842</v>
      </c>
      <c r="C15" s="20" t="s">
        <v>221</v>
      </c>
      <c r="D15" s="20">
        <v>28.74</v>
      </c>
      <c r="E15" s="33">
        <v>14.6527428144694</v>
      </c>
      <c r="F15" s="37">
        <v>67846.94</v>
      </c>
      <c r="G15" s="37">
        <v>2740</v>
      </c>
      <c r="H15" s="35">
        <v>24.76</v>
      </c>
      <c r="I15" s="41">
        <f t="shared" si="7"/>
        <v>-0.160743134087237</v>
      </c>
      <c r="J15" s="42" t="str">
        <f t="shared" si="8"/>
        <v>是</v>
      </c>
      <c r="K15" s="35">
        <f t="shared" si="9"/>
        <v>7.075</v>
      </c>
      <c r="L15" s="35">
        <f t="shared" si="12"/>
        <v>7.0122571855306</v>
      </c>
      <c r="M15" s="35">
        <f t="shared" si="10"/>
        <v>19213.5846883538</v>
      </c>
      <c r="N15" s="41">
        <f t="shared" si="11"/>
        <v>0.243989463657989</v>
      </c>
      <c r="O15" s="35">
        <v>5094.75257205568</v>
      </c>
      <c r="P15" s="43">
        <v>0.173965107360146</v>
      </c>
      <c r="Q15" s="44">
        <f t="shared" si="6"/>
        <v>-0.286997459841131</v>
      </c>
      <c r="R15">
        <v>7914.80370821649</v>
      </c>
      <c r="S15">
        <v>0.162091412161816</v>
      </c>
    </row>
    <row r="16" ht="15.6" spans="1:19">
      <c r="A16" s="20"/>
      <c r="B16" s="22">
        <v>523138079161</v>
      </c>
      <c r="C16" s="20" t="s">
        <v>385</v>
      </c>
      <c r="D16" s="20">
        <v>7.31</v>
      </c>
      <c r="E16" s="33">
        <v>2.89146360952575</v>
      </c>
      <c r="F16" s="37">
        <v>11520.57</v>
      </c>
      <c r="G16" s="37">
        <v>1795</v>
      </c>
      <c r="H16" s="35">
        <v>6.42</v>
      </c>
      <c r="I16" s="41">
        <f t="shared" si="7"/>
        <v>-0.138629283489097</v>
      </c>
      <c r="J16" s="42" t="str">
        <f t="shared" si="8"/>
        <v>是</v>
      </c>
      <c r="K16" s="35">
        <f t="shared" si="9"/>
        <v>1.6925</v>
      </c>
      <c r="L16" s="35">
        <f t="shared" si="12"/>
        <v>2.72603639047425</v>
      </c>
      <c r="M16" s="35">
        <f t="shared" si="10"/>
        <v>4893.23532090128</v>
      </c>
      <c r="N16" s="41">
        <f t="shared" si="11"/>
        <v>0.372918794866518</v>
      </c>
      <c r="O16" s="35">
        <v>1986.03068724657</v>
      </c>
      <c r="P16" s="43">
        <v>0.502193760666792</v>
      </c>
      <c r="Q16" s="44">
        <f t="shared" si="6"/>
        <v>0.346657147829049</v>
      </c>
      <c r="R16">
        <v>1968.67032303676</v>
      </c>
      <c r="S16">
        <v>0.390873651227668</v>
      </c>
    </row>
    <row r="17" ht="15.6" spans="1:19">
      <c r="A17" s="20"/>
      <c r="B17" s="22">
        <v>574838039203</v>
      </c>
      <c r="C17" s="20" t="s">
        <v>441</v>
      </c>
      <c r="D17" s="20">
        <v>24.36</v>
      </c>
      <c r="E17" s="33">
        <v>10.4114881537164</v>
      </c>
      <c r="F17" s="37">
        <v>2310.1</v>
      </c>
      <c r="G17" s="37">
        <v>99</v>
      </c>
      <c r="H17" s="35">
        <v>23.33</v>
      </c>
      <c r="I17" s="41">
        <f t="shared" si="7"/>
        <v>-0.0441491641663095</v>
      </c>
      <c r="J17" s="42" t="str">
        <f t="shared" si="8"/>
        <v>是</v>
      </c>
      <c r="K17" s="35">
        <f t="shared" si="9"/>
        <v>3.94625</v>
      </c>
      <c r="L17" s="35">
        <f t="shared" si="12"/>
        <v>10.0022618462836</v>
      </c>
      <c r="M17" s="35">
        <f t="shared" si="10"/>
        <v>990.223922782076</v>
      </c>
      <c r="N17" s="41">
        <f t="shared" si="11"/>
        <v>0.410601882031346</v>
      </c>
      <c r="O17" s="35">
        <v>604.274104160464</v>
      </c>
      <c r="P17" s="43">
        <v>0.486392111916404</v>
      </c>
      <c r="Q17" s="44">
        <f t="shared" si="6"/>
        <v>0.184583250106174</v>
      </c>
      <c r="R17">
        <v>713.257137243226</v>
      </c>
      <c r="S17">
        <v>0.304998433755484</v>
      </c>
    </row>
    <row r="18" ht="15.6" spans="1:19">
      <c r="A18" s="20"/>
      <c r="B18" s="22">
        <v>562674596108</v>
      </c>
      <c r="C18" s="20" t="s">
        <v>17</v>
      </c>
      <c r="D18" s="20">
        <v>36.54</v>
      </c>
      <c r="E18" s="33">
        <v>15.6172322305746</v>
      </c>
      <c r="F18" s="37">
        <v>60509.71</v>
      </c>
      <c r="G18" s="37">
        <v>1954</v>
      </c>
      <c r="H18" s="35">
        <v>30.97</v>
      </c>
      <c r="I18" s="41">
        <f t="shared" si="7"/>
        <v>-0.179851469163707</v>
      </c>
      <c r="J18" s="42" t="str">
        <f t="shared" si="8"/>
        <v>是</v>
      </c>
      <c r="K18" s="35">
        <f t="shared" si="9"/>
        <v>9.44125</v>
      </c>
      <c r="L18" s="35">
        <f t="shared" si="12"/>
        <v>11.4815177694254</v>
      </c>
      <c r="M18" s="35">
        <f t="shared" si="10"/>
        <v>22434.8857214572</v>
      </c>
      <c r="N18" s="41">
        <f t="shared" si="11"/>
        <v>0.314217782414488</v>
      </c>
      <c r="O18" s="35">
        <v>21129.7521290748</v>
      </c>
      <c r="P18" s="43">
        <v>0.492139238353185</v>
      </c>
      <c r="Q18" s="44">
        <f t="shared" si="6"/>
        <v>0.566236113600977</v>
      </c>
      <c r="R18">
        <v>20413.2170963456</v>
      </c>
      <c r="S18">
        <v>0.217713950996864</v>
      </c>
    </row>
    <row r="19" ht="15.6" spans="1:19">
      <c r="A19" s="20"/>
      <c r="B19" s="22">
        <v>524754970729</v>
      </c>
      <c r="C19" s="20" t="s">
        <v>74</v>
      </c>
      <c r="D19" s="20">
        <v>41.89</v>
      </c>
      <c r="E19" s="33">
        <v>22.6087635569472</v>
      </c>
      <c r="F19" s="37">
        <v>15070.22</v>
      </c>
      <c r="G19" s="37">
        <v>429</v>
      </c>
      <c r="H19" s="35">
        <v>35.13</v>
      </c>
      <c r="I19" s="41">
        <f t="shared" si="7"/>
        <v>-0.192428124110447</v>
      </c>
      <c r="J19" s="42" t="str">
        <f t="shared" si="8"/>
        <v>是</v>
      </c>
      <c r="K19" s="35">
        <f t="shared" si="9"/>
        <v>11.15125</v>
      </c>
      <c r="L19" s="35">
        <f t="shared" si="12"/>
        <v>8.1299864430528</v>
      </c>
      <c r="M19" s="35">
        <f t="shared" si="10"/>
        <v>3487.76418406965</v>
      </c>
      <c r="N19" s="41">
        <f t="shared" si="11"/>
        <v>0.194079409001022</v>
      </c>
      <c r="O19" s="35">
        <v>1573.99936558434</v>
      </c>
      <c r="P19" s="43">
        <v>0.270320755384407</v>
      </c>
      <c r="Q19" s="44">
        <f t="shared" si="6"/>
        <v>0.392835833413856</v>
      </c>
      <c r="R19">
        <v>1835.48503815733</v>
      </c>
      <c r="S19">
        <v>0.11971798622709</v>
      </c>
    </row>
    <row r="20" ht="15.6" spans="1:19">
      <c r="A20" s="20" t="s">
        <v>660</v>
      </c>
      <c r="B20" s="22">
        <v>627410507881</v>
      </c>
      <c r="C20" s="20" t="s">
        <v>546</v>
      </c>
      <c r="D20" s="20">
        <v>9.8</v>
      </c>
      <c r="E20" s="33">
        <v>3.62324998958765</v>
      </c>
      <c r="F20" s="20">
        <v>2712.6</v>
      </c>
      <c r="G20" s="37">
        <v>321</v>
      </c>
      <c r="H20" s="35">
        <v>8.45</v>
      </c>
      <c r="I20" s="41">
        <f t="shared" si="7"/>
        <v>-0.159763313609468</v>
      </c>
      <c r="J20" s="42" t="str">
        <f t="shared" si="8"/>
        <v>是</v>
      </c>
      <c r="K20" s="35">
        <f t="shared" si="9"/>
        <v>2.40625</v>
      </c>
      <c r="L20" s="35">
        <f t="shared" si="12"/>
        <v>3.77050001041235</v>
      </c>
      <c r="M20" s="35">
        <f t="shared" si="10"/>
        <v>1210.33050334236</v>
      </c>
      <c r="N20" s="41">
        <f t="shared" si="11"/>
        <v>0.384744899021668</v>
      </c>
      <c r="O20" s="35">
        <v>60.8887501561852</v>
      </c>
      <c r="P20" s="43">
        <v>0.414209184735954</v>
      </c>
      <c r="Q20" s="44">
        <f t="shared" si="6"/>
        <v>0.0765813550464416</v>
      </c>
      <c r="R20">
        <v>368.109751738862</v>
      </c>
      <c r="S20">
        <v>0.22492347045024</v>
      </c>
    </row>
    <row r="21" ht="15.6" spans="1:19">
      <c r="A21" s="20"/>
      <c r="B21" s="22">
        <v>633838506663</v>
      </c>
      <c r="C21" s="20" t="s">
        <v>598</v>
      </c>
      <c r="D21" s="20">
        <v>36</v>
      </c>
      <c r="E21" s="33">
        <v>14.8280069013558</v>
      </c>
      <c r="F21" s="20">
        <v>6209.91</v>
      </c>
      <c r="G21" s="37">
        <v>149</v>
      </c>
      <c r="H21" s="35">
        <v>41.68</v>
      </c>
      <c r="I21" s="41">
        <f t="shared" si="7"/>
        <v>0.136276391554703</v>
      </c>
      <c r="J21" s="42" t="str">
        <f t="shared" si="8"/>
        <v>否</v>
      </c>
      <c r="K21" s="35">
        <f t="shared" si="9"/>
        <v>0</v>
      </c>
      <c r="L21" s="35">
        <f t="shared" si="12"/>
        <v>21.1719930986442</v>
      </c>
      <c r="M21" s="35">
        <f t="shared" si="10"/>
        <v>3154.62697169799</v>
      </c>
      <c r="N21" s="41">
        <f t="shared" si="11"/>
        <v>0.588110919406783</v>
      </c>
      <c r="O21" s="35">
        <v>223.461175636277</v>
      </c>
      <c r="P21" s="43">
        <v>0.132069252740117</v>
      </c>
      <c r="Q21" s="44">
        <f t="shared" si="6"/>
        <v>-0.77543478894537</v>
      </c>
      <c r="R21">
        <v>1194.49579606171</v>
      </c>
      <c r="S21">
        <v>0.325298419406783</v>
      </c>
    </row>
    <row r="22" ht="15.6" spans="1:19">
      <c r="A22" s="20"/>
      <c r="B22" s="22">
        <v>17609980146</v>
      </c>
      <c r="C22" s="20" t="s">
        <v>288</v>
      </c>
      <c r="D22" s="20">
        <v>4.77</v>
      </c>
      <c r="E22" s="33">
        <v>1.81180253783515</v>
      </c>
      <c r="F22" s="73">
        <v>22461.33</v>
      </c>
      <c r="G22" s="37">
        <v>4606</v>
      </c>
      <c r="H22" s="35">
        <v>4.88</v>
      </c>
      <c r="I22" s="41">
        <f t="shared" si="7"/>
        <v>0.0225409836065574</v>
      </c>
      <c r="J22" s="42" t="str">
        <f t="shared" si="8"/>
        <v>是</v>
      </c>
      <c r="K22" s="35">
        <f t="shared" si="9"/>
        <v>0.5</v>
      </c>
      <c r="L22" s="35">
        <f t="shared" si="12"/>
        <v>2.45819746216485</v>
      </c>
      <c r="M22" s="35">
        <f t="shared" si="10"/>
        <v>11322.4575107313</v>
      </c>
      <c r="N22" s="41">
        <f t="shared" si="11"/>
        <v>0.515345379908774</v>
      </c>
      <c r="O22" s="35">
        <v>-44231.0999493841</v>
      </c>
      <c r="P22" s="74">
        <v>-0.174382083403595</v>
      </c>
      <c r="Q22" s="44">
        <f t="shared" si="6"/>
        <v>-1.33837905645815</v>
      </c>
      <c r="R22">
        <v>6589.30067771522</v>
      </c>
      <c r="S22">
        <v>0.207169279279843</v>
      </c>
    </row>
    <row r="23" ht="15.6" spans="1:19">
      <c r="A23" s="20"/>
      <c r="B23" s="22">
        <v>592501952315</v>
      </c>
      <c r="C23" s="20" t="s">
        <v>305</v>
      </c>
      <c r="D23" s="20">
        <v>10.8</v>
      </c>
      <c r="E23" s="33">
        <v>3.30703497809534</v>
      </c>
      <c r="F23" s="37">
        <v>19715.06</v>
      </c>
      <c r="G23" s="37">
        <v>1812</v>
      </c>
      <c r="H23" s="35">
        <v>10.88</v>
      </c>
      <c r="I23" s="41">
        <f t="shared" si="7"/>
        <v>0.00735294117647059</v>
      </c>
      <c r="J23" s="42" t="str">
        <f t="shared" si="8"/>
        <v>是</v>
      </c>
      <c r="K23" s="35">
        <f t="shared" si="9"/>
        <v>1.28</v>
      </c>
      <c r="L23" s="35">
        <f t="shared" si="12"/>
        <v>6.21296502190466</v>
      </c>
      <c r="M23" s="35">
        <f t="shared" si="10"/>
        <v>11257.8926196912</v>
      </c>
      <c r="N23" s="41">
        <f t="shared" si="11"/>
        <v>0.575274539065246</v>
      </c>
      <c r="O23" s="35">
        <v>5504.73608342182</v>
      </c>
      <c r="P23" s="43">
        <v>0.606061576102283</v>
      </c>
      <c r="Q23" s="44">
        <f t="shared" si="6"/>
        <v>0.0535171208638268</v>
      </c>
      <c r="R23">
        <v>6849.85090183321</v>
      </c>
      <c r="S23">
        <v>0.517751390917098</v>
      </c>
    </row>
    <row r="24" ht="15.6" spans="1:19">
      <c r="A24" s="20"/>
      <c r="B24" s="22">
        <v>637978522210</v>
      </c>
      <c r="C24" s="20" t="s">
        <v>625</v>
      </c>
      <c r="D24" s="20">
        <v>38.9</v>
      </c>
      <c r="E24" s="33">
        <v>10.55</v>
      </c>
      <c r="F24" s="20">
        <v>0</v>
      </c>
      <c r="G24" s="37">
        <v>0</v>
      </c>
      <c r="H24" s="35">
        <v>0</v>
      </c>
      <c r="I24" s="41" t="e">
        <f t="shared" si="7"/>
        <v>#DIV/0!</v>
      </c>
      <c r="J24" s="42">
        <f t="shared" si="8"/>
        <v>0</v>
      </c>
      <c r="K24" s="35">
        <f t="shared" si="9"/>
        <v>0</v>
      </c>
      <c r="L24" s="35">
        <f t="shared" si="12"/>
        <v>28.35</v>
      </c>
      <c r="M24" s="35">
        <f t="shared" si="10"/>
        <v>0</v>
      </c>
      <c r="N24" s="41">
        <f t="shared" si="11"/>
        <v>0.72879177377892</v>
      </c>
      <c r="O24" s="35">
        <v>9457.695</v>
      </c>
      <c r="P24" s="43">
        <v>0.366709511568123</v>
      </c>
      <c r="Q24" s="44">
        <f t="shared" si="6"/>
        <v>-0.496825396825397</v>
      </c>
      <c r="R24">
        <v>5201.8525</v>
      </c>
      <c r="S24">
        <v>0.447236503856041</v>
      </c>
    </row>
    <row r="25" ht="15.6" spans="1:19">
      <c r="A25" s="20" t="s">
        <v>661</v>
      </c>
      <c r="B25" s="22">
        <v>627413079207</v>
      </c>
      <c r="C25" s="20" t="s">
        <v>547</v>
      </c>
      <c r="D25" s="20">
        <v>28.9</v>
      </c>
      <c r="E25" s="33">
        <v>12.6712637858657</v>
      </c>
      <c r="F25" s="37">
        <v>37456.56</v>
      </c>
      <c r="G25" s="37">
        <v>1473</v>
      </c>
      <c r="H25" s="35">
        <v>25.43</v>
      </c>
      <c r="I25" s="41">
        <f t="shared" si="7"/>
        <v>-0.136453008257963</v>
      </c>
      <c r="J25" s="42" t="str">
        <f t="shared" si="8"/>
        <v>是</v>
      </c>
      <c r="K25" s="35">
        <f t="shared" si="9"/>
        <v>6.64875</v>
      </c>
      <c r="L25" s="35">
        <f t="shared" si="12"/>
        <v>9.5799862141343</v>
      </c>
      <c r="M25" s="35">
        <f t="shared" si="10"/>
        <v>14111.3196934198</v>
      </c>
      <c r="N25" s="41">
        <f t="shared" si="11"/>
        <v>0.331487412253782</v>
      </c>
      <c r="O25" s="35">
        <v>13118.786430928</v>
      </c>
      <c r="P25" s="43">
        <v>0.240051426094613</v>
      </c>
      <c r="Q25" s="44">
        <f t="shared" si="6"/>
        <v>-0.275835470003209</v>
      </c>
      <c r="R25">
        <v>10883.5329839725</v>
      </c>
      <c r="S25">
        <v>0.235812671769353</v>
      </c>
    </row>
    <row r="26" ht="15.6" spans="1:19">
      <c r="A26" s="20" t="s">
        <v>266</v>
      </c>
      <c r="B26" s="22">
        <v>569909827792</v>
      </c>
      <c r="C26" s="20" t="s">
        <v>62</v>
      </c>
      <c r="D26" s="20">
        <v>56.5</v>
      </c>
      <c r="E26" s="33">
        <v>19.0046254316147</v>
      </c>
      <c r="F26" s="37">
        <v>36236.97</v>
      </c>
      <c r="G26" s="37">
        <v>1148</v>
      </c>
      <c r="H26" s="35">
        <v>31.57</v>
      </c>
      <c r="I26" s="41">
        <f t="shared" si="7"/>
        <v>-0.789673740893253</v>
      </c>
      <c r="J26" s="42" t="str">
        <f t="shared" si="8"/>
        <v>是</v>
      </c>
      <c r="K26" s="35">
        <f t="shared" si="9"/>
        <v>28.87625</v>
      </c>
      <c r="L26" s="35">
        <f t="shared" si="12"/>
        <v>8.6191245683853</v>
      </c>
      <c r="M26" s="35">
        <f t="shared" si="10"/>
        <v>9894.75500450633</v>
      </c>
      <c r="N26" s="41">
        <f t="shared" si="11"/>
        <v>0.152550877316554</v>
      </c>
      <c r="O26" s="35">
        <v>8557.17524302099</v>
      </c>
      <c r="P26" s="43">
        <v>0.171134948113014</v>
      </c>
      <c r="Q26" s="44">
        <f t="shared" si="6"/>
        <v>0.121822116813507</v>
      </c>
      <c r="R26">
        <v>6118.93877927663</v>
      </c>
      <c r="S26">
        <v>0.135205744573191</v>
      </c>
    </row>
    <row r="27" ht="15.6" spans="4:19">
      <c r="D27">
        <f>SUM(D2:D25)</f>
        <v>556.36</v>
      </c>
      <c r="F27">
        <f>SUM(F2:F21,F23:F25,F22)</f>
        <v>868744.04</v>
      </c>
      <c r="G27">
        <f>SUM(G2:G21,G23:G25)</f>
        <v>81542</v>
      </c>
      <c r="M27">
        <f>SUM(M2:M21,M23:M25,M22)</f>
        <v>313895.660996535</v>
      </c>
      <c r="N27" s="41">
        <f>M27/F27</f>
        <v>0.361321225290403</v>
      </c>
      <c r="O27">
        <v>171525.857505348</v>
      </c>
      <c r="P27" s="41">
        <v>0.28463354832347</v>
      </c>
      <c r="Q27" s="44">
        <f t="shared" si="6"/>
        <v>-0.212242380461589</v>
      </c>
      <c r="R27">
        <v>224673.667473189</v>
      </c>
      <c r="S27" s="41">
        <v>0.352745026459039</v>
      </c>
    </row>
    <row r="28" spans="7:19">
      <c r="G28">
        <f>G27*D27</f>
        <v>45366707.12</v>
      </c>
      <c r="N28" s="11"/>
      <c r="O28" s="11"/>
      <c r="P28" s="11"/>
      <c r="S28">
        <v>0.208579064112048</v>
      </c>
    </row>
  </sheetData>
  <mergeCells count="4">
    <mergeCell ref="O1:P1"/>
    <mergeCell ref="A2:A13"/>
    <mergeCell ref="A14:A19"/>
    <mergeCell ref="A20:A24"/>
  </mergeCells>
  <pageMargins left="0.75" right="0.75" top="1" bottom="1" header="0.5" footer="0.5"/>
  <pageSetup paperSize="9" orientation="portrait"/>
  <headerFooter/>
  <ignoredErrors>
    <ignoredError sqref="D27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0"/>
  <sheetViews>
    <sheetView workbookViewId="0">
      <selection activeCell="X2" sqref="X2:Z28"/>
    </sheetView>
  </sheetViews>
  <sheetFormatPr defaultColWidth="8.88888888888889" defaultRowHeight="14.4"/>
  <cols>
    <col min="1" max="1" width="13.6666666666667" customWidth="1"/>
    <col min="2" max="2" width="12" customWidth="1"/>
    <col min="5" max="5" width="11.7777777777778"/>
    <col min="8" max="8" width="10.6666666666667"/>
    <col min="9" max="9" width="12.8888888888889"/>
    <col min="13" max="13" width="14.1111111111111" customWidth="1"/>
    <col min="24" max="24" width="7.66666666666667" customWidth="1"/>
    <col min="25" max="25" width="14.4444444444444" customWidth="1"/>
    <col min="29" max="29" width="11.7777777777778"/>
    <col min="32" max="33" width="14.3333333333333"/>
  </cols>
  <sheetData>
    <row r="1" spans="1:34">
      <c r="A1" s="16" t="s">
        <v>553</v>
      </c>
      <c r="B1" t="s">
        <v>643</v>
      </c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K1" s="9"/>
      <c r="L1" t="s">
        <v>539</v>
      </c>
      <c r="M1" s="16" t="s">
        <v>553</v>
      </c>
      <c r="N1" t="s">
        <v>643</v>
      </c>
      <c r="Q1" s="9" t="s">
        <v>1</v>
      </c>
      <c r="R1" s="9" t="s">
        <v>2</v>
      </c>
      <c r="S1" s="9" t="s">
        <v>3</v>
      </c>
      <c r="T1" s="9" t="s">
        <v>516</v>
      </c>
      <c r="U1" s="9" t="s">
        <v>517</v>
      </c>
      <c r="V1" s="9" t="s">
        <v>518</v>
      </c>
      <c r="X1" t="s">
        <v>534</v>
      </c>
      <c r="Y1" s="16" t="s">
        <v>553</v>
      </c>
      <c r="Z1" t="s">
        <v>643</v>
      </c>
      <c r="AC1" s="9" t="s">
        <v>1</v>
      </c>
      <c r="AD1" s="9" t="s">
        <v>2</v>
      </c>
      <c r="AE1" s="9" t="s">
        <v>3</v>
      </c>
      <c r="AF1" s="9" t="s">
        <v>516</v>
      </c>
      <c r="AG1" s="9" t="s">
        <v>517</v>
      </c>
      <c r="AH1" s="9" t="s">
        <v>518</v>
      </c>
    </row>
    <row r="2" spans="1:34">
      <c r="A2" s="5">
        <v>587015100676</v>
      </c>
      <c r="B2" t="s">
        <v>4</v>
      </c>
      <c r="C2" s="66"/>
      <c r="E2" s="16">
        <v>35289.87</v>
      </c>
      <c r="F2" s="16">
        <v>860</v>
      </c>
      <c r="G2" s="16">
        <v>2271</v>
      </c>
      <c r="H2" s="45">
        <v>0.225011008366358</v>
      </c>
      <c r="I2" s="70">
        <v>69.0604109589041</v>
      </c>
      <c r="J2" s="16">
        <v>511</v>
      </c>
      <c r="K2" s="16"/>
      <c r="M2" s="5">
        <v>587015100676</v>
      </c>
      <c r="N2" t="s">
        <v>4</v>
      </c>
      <c r="O2" s="66"/>
      <c r="Q2">
        <v>40152.8800000002</v>
      </c>
      <c r="R2">
        <v>1005</v>
      </c>
      <c r="S2">
        <v>2770</v>
      </c>
      <c r="T2" s="11">
        <v>0.207942238267148</v>
      </c>
      <c r="U2" s="12">
        <v>69.7098611111115</v>
      </c>
      <c r="V2">
        <v>576</v>
      </c>
      <c r="Y2" s="5">
        <v>587015100676</v>
      </c>
      <c r="Z2" t="s">
        <v>4</v>
      </c>
      <c r="AA2" s="66"/>
      <c r="AC2">
        <v>20371.56</v>
      </c>
      <c r="AD2">
        <v>434</v>
      </c>
      <c r="AE2">
        <v>6909</v>
      </c>
      <c r="AF2" s="11">
        <v>0.207942238267148</v>
      </c>
      <c r="AG2" s="12">
        <v>69.7098611111115</v>
      </c>
      <c r="AH2">
        <v>327</v>
      </c>
    </row>
    <row r="3" spans="1:34">
      <c r="A3" s="5">
        <v>554877274741</v>
      </c>
      <c r="B3" t="s">
        <v>6</v>
      </c>
      <c r="C3" s="66"/>
      <c r="E3" s="16">
        <v>45553.68</v>
      </c>
      <c r="F3" s="16">
        <v>885</v>
      </c>
      <c r="G3" s="16">
        <v>5179</v>
      </c>
      <c r="H3" s="45">
        <v>0.101757095964472</v>
      </c>
      <c r="I3" s="70">
        <v>86.4396204933586</v>
      </c>
      <c r="J3" s="16">
        <v>527</v>
      </c>
      <c r="K3" s="16"/>
      <c r="M3" s="5">
        <v>554877274741</v>
      </c>
      <c r="N3" t="s">
        <v>6</v>
      </c>
      <c r="O3" s="66"/>
      <c r="Q3">
        <v>61239.6799999999</v>
      </c>
      <c r="R3">
        <v>1228</v>
      </c>
      <c r="S3">
        <v>6023</v>
      </c>
      <c r="T3" s="11">
        <v>0.116221152249709</v>
      </c>
      <c r="U3" s="12">
        <v>87.485257142857</v>
      </c>
      <c r="V3">
        <v>700</v>
      </c>
      <c r="Y3" s="5">
        <v>554877274741</v>
      </c>
      <c r="Z3" t="s">
        <v>6</v>
      </c>
      <c r="AA3" s="66"/>
      <c r="AC3">
        <v>44273.08</v>
      </c>
      <c r="AD3">
        <v>809</v>
      </c>
      <c r="AE3">
        <v>13935</v>
      </c>
      <c r="AF3" s="11">
        <v>0.116221152249709</v>
      </c>
      <c r="AG3" s="12">
        <v>87.485257142857</v>
      </c>
      <c r="AH3">
        <v>536</v>
      </c>
    </row>
    <row r="4" spans="1:34">
      <c r="A4" s="5">
        <v>555055329886</v>
      </c>
      <c r="B4" t="s">
        <v>42</v>
      </c>
      <c r="C4" s="66"/>
      <c r="E4" s="16">
        <v>24243.96</v>
      </c>
      <c r="F4" s="16">
        <v>436</v>
      </c>
      <c r="G4" s="16">
        <v>2135</v>
      </c>
      <c r="H4" s="45">
        <v>0.125058548009368</v>
      </c>
      <c r="I4" s="70">
        <v>90.8013483146067</v>
      </c>
      <c r="J4" s="16">
        <v>267</v>
      </c>
      <c r="K4" s="16"/>
      <c r="M4" s="5">
        <v>555055329886</v>
      </c>
      <c r="N4" t="s">
        <v>42</v>
      </c>
      <c r="O4" s="66"/>
      <c r="Q4">
        <v>24073.99</v>
      </c>
      <c r="R4">
        <v>509</v>
      </c>
      <c r="S4">
        <v>2133</v>
      </c>
      <c r="T4" s="11">
        <v>0.13033286451008</v>
      </c>
      <c r="U4" s="12">
        <v>86.5970863309353</v>
      </c>
      <c r="V4">
        <v>278</v>
      </c>
      <c r="Y4" s="5">
        <v>555055329886</v>
      </c>
      <c r="Z4" t="s">
        <v>42</v>
      </c>
      <c r="AA4" s="66"/>
      <c r="AC4">
        <v>29188.69</v>
      </c>
      <c r="AD4">
        <v>536</v>
      </c>
      <c r="AE4">
        <v>14549</v>
      </c>
      <c r="AF4" s="11">
        <v>0.13033286451008</v>
      </c>
      <c r="AG4" s="12">
        <v>86.5970863309353</v>
      </c>
      <c r="AH4">
        <v>438</v>
      </c>
    </row>
    <row r="5" spans="1:34">
      <c r="A5" s="5">
        <v>539854510916</v>
      </c>
      <c r="B5" t="s">
        <v>44</v>
      </c>
      <c r="C5" s="66"/>
      <c r="E5" s="16">
        <v>18725.52</v>
      </c>
      <c r="F5" s="16">
        <v>350</v>
      </c>
      <c r="G5" s="16">
        <v>1482</v>
      </c>
      <c r="H5" s="45">
        <v>0.153171390013495</v>
      </c>
      <c r="I5" s="70">
        <v>82.4912775330396</v>
      </c>
      <c r="J5" s="16">
        <v>227</v>
      </c>
      <c r="K5" s="16"/>
      <c r="M5" s="5">
        <v>539854510916</v>
      </c>
      <c r="N5" t="s">
        <v>44</v>
      </c>
      <c r="O5" s="66"/>
      <c r="Q5">
        <v>22363</v>
      </c>
      <c r="R5">
        <v>439</v>
      </c>
      <c r="S5">
        <v>1603</v>
      </c>
      <c r="T5" s="11">
        <v>0.154709918902059</v>
      </c>
      <c r="U5" s="12">
        <v>90.1733870967742</v>
      </c>
      <c r="V5">
        <v>248</v>
      </c>
      <c r="Y5" s="5">
        <v>539854510916</v>
      </c>
      <c r="Z5" t="s">
        <v>44</v>
      </c>
      <c r="AA5" s="66"/>
      <c r="AC5">
        <v>14835.25</v>
      </c>
      <c r="AD5">
        <v>247</v>
      </c>
      <c r="AE5">
        <v>1879</v>
      </c>
      <c r="AF5" s="11">
        <v>0.154709918902059</v>
      </c>
      <c r="AG5" s="12">
        <v>90.1733870967742</v>
      </c>
      <c r="AH5">
        <v>195</v>
      </c>
    </row>
    <row r="6" spans="1:34">
      <c r="A6" s="5">
        <v>520538406051</v>
      </c>
      <c r="B6" t="s">
        <v>25</v>
      </c>
      <c r="C6" s="66"/>
      <c r="E6" s="16">
        <v>43251.67</v>
      </c>
      <c r="F6" s="16">
        <v>659</v>
      </c>
      <c r="G6" s="16">
        <v>2880</v>
      </c>
      <c r="H6" s="45">
        <v>0.123958333333333</v>
      </c>
      <c r="I6" s="70">
        <v>121.153137254902</v>
      </c>
      <c r="J6" s="16">
        <v>357</v>
      </c>
      <c r="K6" s="16"/>
      <c r="M6" s="5">
        <v>520538406051</v>
      </c>
      <c r="N6" t="s">
        <v>25</v>
      </c>
      <c r="O6" s="66"/>
      <c r="Q6">
        <v>41211.9400000001</v>
      </c>
      <c r="R6">
        <v>700</v>
      </c>
      <c r="S6">
        <v>2935</v>
      </c>
      <c r="T6" s="11">
        <v>0.134241908006814</v>
      </c>
      <c r="U6" s="12">
        <v>104.59883248731</v>
      </c>
      <c r="V6">
        <v>394</v>
      </c>
      <c r="Y6" s="5">
        <v>520538406051</v>
      </c>
      <c r="Z6" t="s">
        <v>25</v>
      </c>
      <c r="AA6" s="66"/>
      <c r="AC6">
        <v>53094.4</v>
      </c>
      <c r="AD6">
        <v>868</v>
      </c>
      <c r="AE6">
        <v>10942</v>
      </c>
      <c r="AF6" s="11">
        <v>0.134241908006814</v>
      </c>
      <c r="AG6" s="12">
        <v>104.59883248731</v>
      </c>
      <c r="AH6">
        <v>534</v>
      </c>
    </row>
    <row r="7" spans="1:34">
      <c r="A7" s="5">
        <v>599148365406</v>
      </c>
      <c r="B7" t="s">
        <v>73</v>
      </c>
      <c r="C7" s="66"/>
      <c r="E7" s="16">
        <v>5373.44</v>
      </c>
      <c r="F7" s="16">
        <v>124</v>
      </c>
      <c r="G7" s="16">
        <v>418</v>
      </c>
      <c r="H7" s="45">
        <v>0.174641148325359</v>
      </c>
      <c r="I7" s="70">
        <v>73.6087671232877</v>
      </c>
      <c r="J7" s="16">
        <v>73</v>
      </c>
      <c r="K7" s="16"/>
      <c r="M7" s="5">
        <v>599148365406</v>
      </c>
      <c r="N7" t="s">
        <v>73</v>
      </c>
      <c r="O7" s="66"/>
      <c r="Q7">
        <v>4866.43</v>
      </c>
      <c r="R7">
        <v>111</v>
      </c>
      <c r="S7">
        <v>477</v>
      </c>
      <c r="T7" s="11">
        <v>0.161425576519916</v>
      </c>
      <c r="U7" s="12">
        <v>63.2003896103896</v>
      </c>
      <c r="V7">
        <v>77</v>
      </c>
      <c r="Y7" s="5">
        <v>599148365406</v>
      </c>
      <c r="Z7" t="s">
        <v>73</v>
      </c>
      <c r="AA7" s="66"/>
      <c r="AC7">
        <v>7052.02</v>
      </c>
      <c r="AD7">
        <v>155</v>
      </c>
      <c r="AE7">
        <v>803</v>
      </c>
      <c r="AF7" s="11">
        <v>0.161425576519916</v>
      </c>
      <c r="AG7" s="12">
        <v>63.2003896103896</v>
      </c>
      <c r="AH7">
        <v>93</v>
      </c>
    </row>
    <row r="8" spans="1:34">
      <c r="A8" s="5">
        <v>573035985548</v>
      </c>
      <c r="B8" t="s">
        <v>77</v>
      </c>
      <c r="C8" s="66"/>
      <c r="E8" s="16">
        <v>18242.65</v>
      </c>
      <c r="F8" s="16">
        <v>487</v>
      </c>
      <c r="G8" s="16">
        <v>931</v>
      </c>
      <c r="H8" s="45">
        <v>0.312567132116004</v>
      </c>
      <c r="I8" s="70">
        <v>62.6895189003436</v>
      </c>
      <c r="J8" s="16">
        <v>291</v>
      </c>
      <c r="K8" s="16"/>
      <c r="M8" s="5">
        <v>573035985548</v>
      </c>
      <c r="N8" t="s">
        <v>77</v>
      </c>
      <c r="O8" s="66"/>
      <c r="Q8">
        <v>19645.8999999999</v>
      </c>
      <c r="R8">
        <v>522</v>
      </c>
      <c r="S8">
        <v>985</v>
      </c>
      <c r="T8" s="11">
        <v>0.320812182741117</v>
      </c>
      <c r="U8" s="12">
        <v>62.1705696202528</v>
      </c>
      <c r="V8">
        <v>316</v>
      </c>
      <c r="Y8" s="5">
        <v>573035985548</v>
      </c>
      <c r="Z8" t="s">
        <v>77</v>
      </c>
      <c r="AA8" s="66"/>
      <c r="AC8">
        <v>18503.12</v>
      </c>
      <c r="AD8">
        <v>413</v>
      </c>
      <c r="AE8">
        <v>2213</v>
      </c>
      <c r="AF8" s="11">
        <v>0.320812182741117</v>
      </c>
      <c r="AG8" s="12">
        <v>62.1705696202528</v>
      </c>
      <c r="AH8">
        <v>299</v>
      </c>
    </row>
    <row r="9" spans="1:34">
      <c r="A9" s="5">
        <v>562674596108</v>
      </c>
      <c r="B9" t="s">
        <v>17</v>
      </c>
      <c r="C9" s="66"/>
      <c r="E9" s="16">
        <v>5383.3</v>
      </c>
      <c r="F9" s="16">
        <v>167</v>
      </c>
      <c r="G9" s="16">
        <v>469</v>
      </c>
      <c r="H9" s="45">
        <v>0.166311300639659</v>
      </c>
      <c r="I9" s="70">
        <v>69.0166666666667</v>
      </c>
      <c r="J9" s="16">
        <v>78</v>
      </c>
      <c r="K9" s="16"/>
      <c r="M9" s="5">
        <v>562674596108</v>
      </c>
      <c r="N9" t="s">
        <v>17</v>
      </c>
      <c r="O9" s="66"/>
      <c r="Q9">
        <v>4726.42</v>
      </c>
      <c r="R9">
        <v>127</v>
      </c>
      <c r="S9">
        <v>446</v>
      </c>
      <c r="T9" s="11">
        <v>0.165919282511211</v>
      </c>
      <c r="U9" s="12">
        <v>63.8705405405405</v>
      </c>
      <c r="V9">
        <v>74</v>
      </c>
      <c r="Y9" s="5">
        <v>562674596108</v>
      </c>
      <c r="Z9" t="s">
        <v>17</v>
      </c>
      <c r="AA9" s="66"/>
      <c r="AC9">
        <v>6289.48</v>
      </c>
      <c r="AD9">
        <v>161</v>
      </c>
      <c r="AE9">
        <v>836</v>
      </c>
      <c r="AF9" s="11">
        <v>0.165919282511211</v>
      </c>
      <c r="AG9" s="12">
        <v>63.8705405405405</v>
      </c>
      <c r="AH9">
        <v>112</v>
      </c>
    </row>
    <row r="10" spans="1:34">
      <c r="A10" s="5">
        <v>621584076904</v>
      </c>
      <c r="B10" t="s">
        <v>105</v>
      </c>
      <c r="C10" s="66"/>
      <c r="E10" s="16">
        <v>3462.9</v>
      </c>
      <c r="F10" s="16">
        <v>68</v>
      </c>
      <c r="G10" s="16">
        <v>1441</v>
      </c>
      <c r="H10" s="45">
        <v>0.029146426092991</v>
      </c>
      <c r="I10" s="70">
        <v>82.45</v>
      </c>
      <c r="J10" s="16">
        <v>42</v>
      </c>
      <c r="K10" s="16"/>
      <c r="M10" s="5">
        <v>621584076904</v>
      </c>
      <c r="N10" t="s">
        <v>105</v>
      </c>
      <c r="O10" s="66"/>
      <c r="Q10">
        <v>3572.65</v>
      </c>
      <c r="R10">
        <v>70</v>
      </c>
      <c r="S10">
        <v>1925</v>
      </c>
      <c r="T10" s="11">
        <v>0.0218181818181818</v>
      </c>
      <c r="U10" s="12">
        <v>85.0630952380952</v>
      </c>
      <c r="V10">
        <v>42</v>
      </c>
      <c r="Y10" s="5">
        <v>621584076904</v>
      </c>
      <c r="Z10" t="s">
        <v>105</v>
      </c>
      <c r="AA10" s="66"/>
      <c r="AC10">
        <v>0</v>
      </c>
      <c r="AD10">
        <v>0</v>
      </c>
      <c r="AE10">
        <v>0</v>
      </c>
      <c r="AF10" s="11">
        <v>0.0218181818181818</v>
      </c>
      <c r="AG10" s="12">
        <v>85.0630952380952</v>
      </c>
      <c r="AH10">
        <v>0</v>
      </c>
    </row>
    <row r="11" spans="1:34">
      <c r="A11" s="5">
        <v>521804256985</v>
      </c>
      <c r="B11" t="s">
        <v>43</v>
      </c>
      <c r="C11" s="66"/>
      <c r="E11" s="16">
        <v>659.02</v>
      </c>
      <c r="F11" s="16">
        <v>13</v>
      </c>
      <c r="G11" s="16">
        <v>382</v>
      </c>
      <c r="H11" s="45">
        <v>0.0183246073298429</v>
      </c>
      <c r="I11" s="70">
        <v>94.1457142857143</v>
      </c>
      <c r="J11" s="16">
        <v>7</v>
      </c>
      <c r="K11" s="16"/>
      <c r="M11" s="5">
        <v>521804256985</v>
      </c>
      <c r="N11" t="s">
        <v>43</v>
      </c>
      <c r="O11" s="66"/>
      <c r="Q11">
        <v>1059.16</v>
      </c>
      <c r="R11">
        <v>21</v>
      </c>
      <c r="S11">
        <v>392</v>
      </c>
      <c r="T11" s="11">
        <v>0.0255102040816327</v>
      </c>
      <c r="U11" s="12">
        <v>105.916</v>
      </c>
      <c r="V11">
        <v>10</v>
      </c>
      <c r="Y11" s="5">
        <v>521804256985</v>
      </c>
      <c r="Z11" t="s">
        <v>43</v>
      </c>
      <c r="AA11" s="66"/>
      <c r="AC11">
        <v>13990.46</v>
      </c>
      <c r="AD11">
        <v>246</v>
      </c>
      <c r="AE11">
        <v>4173</v>
      </c>
      <c r="AF11" s="11">
        <v>0.0255102040816327</v>
      </c>
      <c r="AG11" s="12">
        <v>105.916</v>
      </c>
      <c r="AH11">
        <v>209</v>
      </c>
    </row>
    <row r="12" spans="1:34">
      <c r="A12" s="5">
        <v>563834177641</v>
      </c>
      <c r="B12" t="s">
        <v>56</v>
      </c>
      <c r="C12" s="66"/>
      <c r="E12" s="16">
        <v>10581.83</v>
      </c>
      <c r="F12" s="16">
        <v>69</v>
      </c>
      <c r="G12" s="16">
        <v>383</v>
      </c>
      <c r="H12" s="45">
        <v>0.135770234986945</v>
      </c>
      <c r="I12" s="70">
        <v>203.496730769231</v>
      </c>
      <c r="J12" s="16">
        <v>52</v>
      </c>
      <c r="K12" s="16"/>
      <c r="M12" s="5">
        <v>563834177641</v>
      </c>
      <c r="N12" t="s">
        <v>56</v>
      </c>
      <c r="O12" s="66"/>
      <c r="Q12">
        <v>11964.76</v>
      </c>
      <c r="R12">
        <v>78</v>
      </c>
      <c r="S12">
        <v>390</v>
      </c>
      <c r="T12" s="11">
        <v>0.164102564102564</v>
      </c>
      <c r="U12" s="12">
        <v>186.949375</v>
      </c>
      <c r="V12">
        <v>64</v>
      </c>
      <c r="Y12" s="5">
        <v>563834177641</v>
      </c>
      <c r="Z12" t="s">
        <v>56</v>
      </c>
      <c r="AA12" s="66"/>
      <c r="AC12">
        <v>13167.77</v>
      </c>
      <c r="AD12">
        <v>82</v>
      </c>
      <c r="AE12">
        <v>616</v>
      </c>
      <c r="AF12" s="11">
        <v>0.164102564102564</v>
      </c>
      <c r="AG12" s="12">
        <v>186.949375</v>
      </c>
      <c r="AH12">
        <v>48</v>
      </c>
    </row>
    <row r="13" spans="1:34">
      <c r="A13" s="5">
        <v>564135111481</v>
      </c>
      <c r="B13" t="s">
        <v>58</v>
      </c>
      <c r="C13" s="66"/>
      <c r="E13" s="16">
        <v>3698.79</v>
      </c>
      <c r="F13" s="16">
        <v>31</v>
      </c>
      <c r="G13" s="16">
        <v>123</v>
      </c>
      <c r="H13" s="45">
        <v>0.178861788617886</v>
      </c>
      <c r="I13" s="70">
        <v>168.126818181818</v>
      </c>
      <c r="J13" s="16">
        <v>22</v>
      </c>
      <c r="K13" s="16"/>
      <c r="M13" s="5">
        <v>564135111481</v>
      </c>
      <c r="N13" t="s">
        <v>58</v>
      </c>
      <c r="O13" s="66"/>
      <c r="Q13">
        <v>8456.29</v>
      </c>
      <c r="R13">
        <v>70</v>
      </c>
      <c r="S13">
        <v>161</v>
      </c>
      <c r="T13" s="11">
        <v>0.273291925465839</v>
      </c>
      <c r="U13" s="12">
        <v>192.188409090909</v>
      </c>
      <c r="V13">
        <v>44</v>
      </c>
      <c r="Y13" s="5">
        <v>564135111481</v>
      </c>
      <c r="Z13" t="s">
        <v>58</v>
      </c>
      <c r="AA13" s="66"/>
      <c r="AC13">
        <v>5878.44</v>
      </c>
      <c r="AD13">
        <v>47</v>
      </c>
      <c r="AE13">
        <v>336</v>
      </c>
      <c r="AF13" s="11">
        <v>0.273291925465839</v>
      </c>
      <c r="AG13" s="12">
        <v>192.188409090909</v>
      </c>
      <c r="AH13">
        <v>34</v>
      </c>
    </row>
    <row r="14" spans="1:34">
      <c r="A14" s="5">
        <v>559686121121</v>
      </c>
      <c r="B14" t="s">
        <v>76</v>
      </c>
      <c r="C14" s="66"/>
      <c r="E14" s="16">
        <v>7348.64</v>
      </c>
      <c r="F14" s="16">
        <v>60</v>
      </c>
      <c r="G14" s="16">
        <v>245</v>
      </c>
      <c r="H14" s="45">
        <v>0.13469387755102</v>
      </c>
      <c r="I14" s="70">
        <v>222.686060606061</v>
      </c>
      <c r="J14" s="16">
        <v>33</v>
      </c>
      <c r="K14" s="16"/>
      <c r="M14" s="5">
        <v>559686121121</v>
      </c>
      <c r="N14" t="s">
        <v>76</v>
      </c>
      <c r="O14" s="66"/>
      <c r="Q14">
        <v>6358</v>
      </c>
      <c r="R14">
        <v>52</v>
      </c>
      <c r="S14">
        <v>218</v>
      </c>
      <c r="T14" s="11">
        <v>0.13302752293578</v>
      </c>
      <c r="U14" s="12">
        <v>219.241379310345</v>
      </c>
      <c r="V14">
        <v>29</v>
      </c>
      <c r="Y14" s="5">
        <v>559686121121</v>
      </c>
      <c r="Z14" t="s">
        <v>76</v>
      </c>
      <c r="AA14" s="66"/>
      <c r="AC14">
        <v>7284.78</v>
      </c>
      <c r="AD14">
        <v>59</v>
      </c>
      <c r="AE14">
        <v>344</v>
      </c>
      <c r="AF14" s="11">
        <v>0.13302752293578</v>
      </c>
      <c r="AG14" s="12">
        <v>219.241379310345</v>
      </c>
      <c r="AH14">
        <v>39</v>
      </c>
    </row>
    <row r="15" spans="1:34">
      <c r="A15" s="5">
        <v>528778018743</v>
      </c>
      <c r="B15" t="s">
        <v>49</v>
      </c>
      <c r="C15" s="66"/>
      <c r="E15" s="16">
        <v>15477.22</v>
      </c>
      <c r="F15" s="16">
        <v>301</v>
      </c>
      <c r="G15" s="16">
        <v>1193</v>
      </c>
      <c r="H15" s="45">
        <v>0.154233025984912</v>
      </c>
      <c r="I15" s="70">
        <v>84.1153260869565</v>
      </c>
      <c r="J15" s="16">
        <v>184</v>
      </c>
      <c r="K15" s="16"/>
      <c r="M15" s="5">
        <v>528778018743</v>
      </c>
      <c r="N15" t="s">
        <v>49</v>
      </c>
      <c r="O15" s="66"/>
      <c r="Q15">
        <v>18172.23</v>
      </c>
      <c r="R15">
        <v>360</v>
      </c>
      <c r="S15">
        <v>1323</v>
      </c>
      <c r="T15" s="11">
        <v>0.163265306122449</v>
      </c>
      <c r="U15" s="12">
        <v>84.1306944444444</v>
      </c>
      <c r="V15">
        <v>216</v>
      </c>
      <c r="Y15" s="5">
        <v>528778018743</v>
      </c>
      <c r="Z15" t="s">
        <v>49</v>
      </c>
      <c r="AA15" s="66"/>
      <c r="AC15">
        <v>25465.13</v>
      </c>
      <c r="AD15">
        <v>452</v>
      </c>
      <c r="AE15">
        <v>3211</v>
      </c>
      <c r="AF15" s="11">
        <v>0.163265306122449</v>
      </c>
      <c r="AG15" s="12">
        <v>84.1306944444444</v>
      </c>
      <c r="AH15">
        <v>312</v>
      </c>
    </row>
    <row r="16" spans="1:34">
      <c r="A16" s="5">
        <v>563835009431</v>
      </c>
      <c r="B16" t="s">
        <v>53</v>
      </c>
      <c r="C16" s="66"/>
      <c r="E16" s="16">
        <v>6368.06</v>
      </c>
      <c r="F16" s="16">
        <v>89</v>
      </c>
      <c r="G16" s="16">
        <v>390</v>
      </c>
      <c r="H16" s="45">
        <v>0.182051282051282</v>
      </c>
      <c r="I16" s="70">
        <v>89.690985915493</v>
      </c>
      <c r="J16" s="16">
        <v>71</v>
      </c>
      <c r="K16" s="16"/>
      <c r="M16" s="5">
        <v>563835009431</v>
      </c>
      <c r="N16" t="s">
        <v>53</v>
      </c>
      <c r="O16" s="66"/>
      <c r="Q16">
        <v>6487.58</v>
      </c>
      <c r="R16">
        <v>86</v>
      </c>
      <c r="S16">
        <v>401</v>
      </c>
      <c r="T16" s="11">
        <v>0.154613466334165</v>
      </c>
      <c r="U16" s="12">
        <v>104.638387096774</v>
      </c>
      <c r="V16">
        <v>62</v>
      </c>
      <c r="Y16" s="5">
        <v>563835009431</v>
      </c>
      <c r="Z16" t="s">
        <v>53</v>
      </c>
      <c r="AA16" s="66"/>
      <c r="AC16">
        <v>8138.6</v>
      </c>
      <c r="AD16">
        <v>105</v>
      </c>
      <c r="AE16">
        <v>969</v>
      </c>
      <c r="AF16" s="11">
        <v>0.154613466334165</v>
      </c>
      <c r="AG16" s="12">
        <v>104.638387096774</v>
      </c>
      <c r="AH16">
        <v>77</v>
      </c>
    </row>
    <row r="17" spans="1:34">
      <c r="A17" s="5">
        <v>592049049728</v>
      </c>
      <c r="B17" t="s">
        <v>54</v>
      </c>
      <c r="C17" s="66"/>
      <c r="E17" s="16">
        <v>8547.11</v>
      </c>
      <c r="F17" s="16">
        <v>159</v>
      </c>
      <c r="G17" s="16">
        <v>851</v>
      </c>
      <c r="H17" s="45">
        <v>0.102232667450059</v>
      </c>
      <c r="I17" s="70">
        <v>98.2426436781609</v>
      </c>
      <c r="J17" s="16">
        <v>87</v>
      </c>
      <c r="K17" s="16"/>
      <c r="M17" s="5">
        <v>592049049728</v>
      </c>
      <c r="N17" t="s">
        <v>54</v>
      </c>
      <c r="O17" s="66"/>
      <c r="Q17">
        <v>7073.89</v>
      </c>
      <c r="R17">
        <v>141</v>
      </c>
      <c r="S17">
        <v>714</v>
      </c>
      <c r="T17" s="11">
        <v>0.107843137254902</v>
      </c>
      <c r="U17" s="12">
        <v>91.8687012987013</v>
      </c>
      <c r="V17">
        <v>77</v>
      </c>
      <c r="Y17" s="5">
        <v>592049049728</v>
      </c>
      <c r="Z17" t="s">
        <v>54</v>
      </c>
      <c r="AA17" s="66"/>
      <c r="AC17">
        <v>3952.73</v>
      </c>
      <c r="AD17">
        <v>75</v>
      </c>
      <c r="AE17">
        <v>1814</v>
      </c>
      <c r="AF17" s="11">
        <v>0.107843137254902</v>
      </c>
      <c r="AG17" s="12">
        <v>91.8687012987013</v>
      </c>
      <c r="AH17">
        <v>63</v>
      </c>
    </row>
    <row r="18" spans="1:34">
      <c r="A18" s="5">
        <v>527990951359</v>
      </c>
      <c r="B18" t="s">
        <v>55</v>
      </c>
      <c r="C18" s="66"/>
      <c r="E18" s="16">
        <v>2024.25</v>
      </c>
      <c r="F18" s="16">
        <v>34</v>
      </c>
      <c r="G18" s="16">
        <v>130</v>
      </c>
      <c r="H18" s="45">
        <v>0.207692307692308</v>
      </c>
      <c r="I18" s="70">
        <v>74.9722222222222</v>
      </c>
      <c r="J18" s="16">
        <v>27</v>
      </c>
      <c r="K18" s="16"/>
      <c r="M18" s="5">
        <v>527990951359</v>
      </c>
      <c r="N18" t="s">
        <v>55</v>
      </c>
      <c r="O18" s="66"/>
      <c r="Q18">
        <v>1782.78</v>
      </c>
      <c r="R18">
        <v>30</v>
      </c>
      <c r="S18">
        <v>129</v>
      </c>
      <c r="T18" s="11">
        <v>0.170542635658915</v>
      </c>
      <c r="U18" s="12">
        <v>81.0354545454545</v>
      </c>
      <c r="V18">
        <v>22</v>
      </c>
      <c r="Y18" s="5">
        <v>527990951359</v>
      </c>
      <c r="Z18" t="s">
        <v>55</v>
      </c>
      <c r="AA18" s="66"/>
      <c r="AC18">
        <v>10457.21</v>
      </c>
      <c r="AD18">
        <v>177</v>
      </c>
      <c r="AE18">
        <v>683</v>
      </c>
      <c r="AF18" s="11">
        <v>0.170542635658915</v>
      </c>
      <c r="AG18" s="12">
        <v>81.0354545454545</v>
      </c>
      <c r="AH18">
        <v>143</v>
      </c>
    </row>
    <row r="19" spans="1:34">
      <c r="A19" s="5">
        <v>538927350752</v>
      </c>
      <c r="B19" t="s">
        <v>72</v>
      </c>
      <c r="C19" s="66"/>
      <c r="E19" s="16">
        <v>849.26</v>
      </c>
      <c r="F19" s="16">
        <v>20</v>
      </c>
      <c r="G19" s="16">
        <v>147</v>
      </c>
      <c r="H19" s="45">
        <v>0.0952380952380952</v>
      </c>
      <c r="I19" s="70">
        <v>60.6614285714286</v>
      </c>
      <c r="J19" s="16">
        <v>14</v>
      </c>
      <c r="K19" s="16"/>
      <c r="M19" s="5">
        <v>538927350752</v>
      </c>
      <c r="N19" t="s">
        <v>72</v>
      </c>
      <c r="O19" s="66"/>
      <c r="Q19">
        <v>1253.36</v>
      </c>
      <c r="R19">
        <v>30</v>
      </c>
      <c r="S19">
        <v>145</v>
      </c>
      <c r="T19" s="11">
        <v>0.131034482758621</v>
      </c>
      <c r="U19" s="12">
        <v>65.9663157894737</v>
      </c>
      <c r="V19">
        <v>19</v>
      </c>
      <c r="Y19" s="5">
        <v>538927350752</v>
      </c>
      <c r="Z19" t="s">
        <v>72</v>
      </c>
      <c r="AA19" s="66"/>
      <c r="AC19">
        <v>1107.66</v>
      </c>
      <c r="AD19">
        <v>24</v>
      </c>
      <c r="AE19">
        <v>344</v>
      </c>
      <c r="AF19" s="11">
        <v>0.131034482758621</v>
      </c>
      <c r="AG19" s="12">
        <v>65.9663157894737</v>
      </c>
      <c r="AH19">
        <v>21</v>
      </c>
    </row>
    <row r="20" spans="1:34">
      <c r="A20" s="5">
        <v>524754970729</v>
      </c>
      <c r="B20" t="s">
        <v>74</v>
      </c>
      <c r="C20" s="66"/>
      <c r="E20" s="16">
        <v>1586.54</v>
      </c>
      <c r="F20" s="16">
        <v>45</v>
      </c>
      <c r="G20" s="16">
        <v>304</v>
      </c>
      <c r="H20" s="45">
        <v>0.0855263157894737</v>
      </c>
      <c r="I20" s="70">
        <v>61.0207692307692</v>
      </c>
      <c r="J20" s="16">
        <v>26</v>
      </c>
      <c r="K20" s="16"/>
      <c r="M20" s="5">
        <v>524754970729</v>
      </c>
      <c r="N20" t="s">
        <v>74</v>
      </c>
      <c r="O20" s="66"/>
      <c r="Q20">
        <v>1393.35</v>
      </c>
      <c r="R20">
        <v>40</v>
      </c>
      <c r="S20">
        <v>288</v>
      </c>
      <c r="T20" s="11">
        <v>0.0659722222222222</v>
      </c>
      <c r="U20" s="12">
        <v>73.3342105263158</v>
      </c>
      <c r="V20">
        <v>19</v>
      </c>
      <c r="Y20" s="5">
        <v>524754970729</v>
      </c>
      <c r="Z20" t="s">
        <v>74</v>
      </c>
      <c r="AA20" s="66"/>
      <c r="AC20">
        <v>3960.37</v>
      </c>
      <c r="AD20">
        <v>99</v>
      </c>
      <c r="AE20">
        <v>891</v>
      </c>
      <c r="AF20" s="11">
        <v>0.0659722222222222</v>
      </c>
      <c r="AG20" s="12">
        <v>73.3342105263158</v>
      </c>
      <c r="AH20">
        <v>65</v>
      </c>
    </row>
    <row r="21" spans="1:34">
      <c r="A21" s="5">
        <v>574624025153</v>
      </c>
      <c r="B21" t="s">
        <v>407</v>
      </c>
      <c r="C21" s="66"/>
      <c r="E21" s="16">
        <v>14667.14</v>
      </c>
      <c r="F21" s="16">
        <v>372</v>
      </c>
      <c r="G21" s="16">
        <v>1686</v>
      </c>
      <c r="H21" s="45">
        <v>0.180901542111507</v>
      </c>
      <c r="I21" s="70">
        <v>48.0889836065574</v>
      </c>
      <c r="J21" s="16">
        <v>305</v>
      </c>
      <c r="K21" s="16"/>
      <c r="M21" s="5">
        <v>574624025153</v>
      </c>
      <c r="N21" t="s">
        <v>407</v>
      </c>
      <c r="O21" s="66"/>
      <c r="Q21">
        <v>13841.44</v>
      </c>
      <c r="R21">
        <v>346</v>
      </c>
      <c r="S21">
        <v>1581</v>
      </c>
      <c r="T21" s="11">
        <v>0.179000632511069</v>
      </c>
      <c r="U21" s="12">
        <v>48.9096819787986</v>
      </c>
      <c r="V21">
        <v>283</v>
      </c>
      <c r="Y21" s="5">
        <v>574624025153</v>
      </c>
      <c r="Z21" t="s">
        <v>407</v>
      </c>
      <c r="AA21" s="66"/>
      <c r="AC21">
        <v>14776.88</v>
      </c>
      <c r="AD21">
        <v>375</v>
      </c>
      <c r="AE21">
        <v>2231</v>
      </c>
      <c r="AF21" s="11">
        <v>0.179000632511069</v>
      </c>
      <c r="AG21" s="12">
        <v>48.9096819787986</v>
      </c>
      <c r="AH21">
        <v>234</v>
      </c>
    </row>
    <row r="22" spans="1:34">
      <c r="A22" s="5">
        <v>596986065929</v>
      </c>
      <c r="B22" t="s">
        <v>19</v>
      </c>
      <c r="C22" s="66"/>
      <c r="E22" s="16">
        <v>2448.28</v>
      </c>
      <c r="F22" s="16">
        <v>72</v>
      </c>
      <c r="G22" s="16">
        <v>233</v>
      </c>
      <c r="H22" s="45">
        <v>0.197424892703863</v>
      </c>
      <c r="I22" s="70">
        <v>53.2234782608696</v>
      </c>
      <c r="J22" s="16">
        <v>46</v>
      </c>
      <c r="K22" s="16"/>
      <c r="M22" s="5">
        <v>596986065929</v>
      </c>
      <c r="N22" t="s">
        <v>19</v>
      </c>
      <c r="O22" s="66"/>
      <c r="Q22">
        <v>3510.97</v>
      </c>
      <c r="R22">
        <v>103</v>
      </c>
      <c r="S22">
        <v>368</v>
      </c>
      <c r="T22" s="11">
        <v>0.176630434782609</v>
      </c>
      <c r="U22" s="12">
        <v>54.0149230769231</v>
      </c>
      <c r="V22">
        <v>65</v>
      </c>
      <c r="Y22" s="5">
        <v>596986065929</v>
      </c>
      <c r="Z22" t="s">
        <v>19</v>
      </c>
      <c r="AA22" s="66"/>
      <c r="AC22">
        <v>377.3</v>
      </c>
      <c r="AD22">
        <v>11</v>
      </c>
      <c r="AE22">
        <v>451</v>
      </c>
      <c r="AF22" s="11">
        <v>0.176630434782609</v>
      </c>
      <c r="AG22" s="12">
        <v>54.0149230769231</v>
      </c>
      <c r="AH22">
        <v>9</v>
      </c>
    </row>
    <row r="23" spans="1:34">
      <c r="A23" s="5">
        <v>634615261933</v>
      </c>
      <c r="B23" t="s">
        <v>599</v>
      </c>
      <c r="C23" s="66"/>
      <c r="E23" s="16">
        <v>7851.35</v>
      </c>
      <c r="F23" s="16">
        <v>93</v>
      </c>
      <c r="G23" s="16">
        <v>1133</v>
      </c>
      <c r="H23" s="45">
        <v>0.0688437775816417</v>
      </c>
      <c r="I23" s="70">
        <v>100.658333333333</v>
      </c>
      <c r="J23" s="16">
        <v>78</v>
      </c>
      <c r="K23" s="16"/>
      <c r="M23" s="5">
        <v>634615261933</v>
      </c>
      <c r="N23" t="s">
        <v>599</v>
      </c>
      <c r="O23" s="66"/>
      <c r="Q23">
        <v>8759.88999999999</v>
      </c>
      <c r="R23">
        <v>104</v>
      </c>
      <c r="S23">
        <v>1368</v>
      </c>
      <c r="T23" s="11">
        <v>0.0687134502923977</v>
      </c>
      <c r="U23" s="12">
        <v>93.1903191489361</v>
      </c>
      <c r="V23">
        <v>94</v>
      </c>
      <c r="Y23" s="5">
        <v>634615261933</v>
      </c>
      <c r="Z23" t="s">
        <v>599</v>
      </c>
      <c r="AA23" s="66"/>
      <c r="AC23">
        <v>0</v>
      </c>
      <c r="AD23">
        <v>0</v>
      </c>
      <c r="AE23">
        <v>0</v>
      </c>
      <c r="AF23" s="11">
        <v>0.0687134502923977</v>
      </c>
      <c r="AG23" s="12">
        <v>93.1903191489361</v>
      </c>
      <c r="AH23">
        <v>0</v>
      </c>
    </row>
    <row r="24" spans="1:34">
      <c r="A24" s="5">
        <v>592889713507</v>
      </c>
      <c r="B24" t="s">
        <v>70</v>
      </c>
      <c r="C24" s="66"/>
      <c r="E24" s="16">
        <v>609.36</v>
      </c>
      <c r="F24" s="16">
        <v>15</v>
      </c>
      <c r="G24" s="16">
        <v>95</v>
      </c>
      <c r="H24" s="45">
        <v>0.0947368421052632</v>
      </c>
      <c r="I24" s="70">
        <v>67.7066666666667</v>
      </c>
      <c r="J24" s="16">
        <v>9</v>
      </c>
      <c r="K24" s="16"/>
      <c r="M24" s="5">
        <v>592889713507</v>
      </c>
      <c r="N24" t="s">
        <v>70</v>
      </c>
      <c r="O24" s="66"/>
      <c r="Q24">
        <v>1083.84</v>
      </c>
      <c r="R24">
        <v>29</v>
      </c>
      <c r="S24">
        <v>105</v>
      </c>
      <c r="T24" s="11">
        <v>0.161904761904762</v>
      </c>
      <c r="U24" s="12">
        <v>63.7552941176471</v>
      </c>
      <c r="V24">
        <v>17</v>
      </c>
      <c r="Y24" s="5">
        <v>592889713507</v>
      </c>
      <c r="Z24" t="s">
        <v>70</v>
      </c>
      <c r="AA24" s="66"/>
      <c r="AC24">
        <v>1419.26</v>
      </c>
      <c r="AD24">
        <v>33</v>
      </c>
      <c r="AE24">
        <v>686</v>
      </c>
      <c r="AF24" s="11">
        <v>0.161904761904762</v>
      </c>
      <c r="AG24" s="12">
        <v>63.7552941176471</v>
      </c>
      <c r="AH24">
        <v>21</v>
      </c>
    </row>
    <row r="25" spans="1:34">
      <c r="A25" s="5">
        <v>599202597486</v>
      </c>
      <c r="B25" t="s">
        <v>453</v>
      </c>
      <c r="C25" s="66"/>
      <c r="E25" s="16">
        <v>896.6</v>
      </c>
      <c r="F25" s="16">
        <v>14</v>
      </c>
      <c r="G25" s="16">
        <v>703</v>
      </c>
      <c r="H25" s="45">
        <v>0.0142247510668563</v>
      </c>
      <c r="I25" s="70">
        <v>89.66</v>
      </c>
      <c r="J25" s="16">
        <v>10</v>
      </c>
      <c r="K25" s="16"/>
      <c r="M25" s="5">
        <v>599202597486</v>
      </c>
      <c r="N25" t="s">
        <v>453</v>
      </c>
      <c r="O25" s="66"/>
      <c r="Q25">
        <v>1118.49</v>
      </c>
      <c r="R25">
        <v>18</v>
      </c>
      <c r="S25">
        <v>1125</v>
      </c>
      <c r="T25" s="11">
        <v>0.0124444444444444</v>
      </c>
      <c r="U25" s="12">
        <v>79.8921428571429</v>
      </c>
      <c r="V25">
        <v>14</v>
      </c>
      <c r="Y25" s="5">
        <v>599202597486</v>
      </c>
      <c r="Z25" t="s">
        <v>453</v>
      </c>
      <c r="AA25" s="66"/>
      <c r="AC25">
        <v>0</v>
      </c>
      <c r="AD25">
        <v>0</v>
      </c>
      <c r="AE25">
        <v>0</v>
      </c>
      <c r="AF25" s="11">
        <v>0.0124444444444444</v>
      </c>
      <c r="AG25" s="12">
        <v>79.8921428571429</v>
      </c>
      <c r="AH25">
        <v>0</v>
      </c>
    </row>
    <row r="26" spans="1:34">
      <c r="A26" s="5">
        <v>577184412748</v>
      </c>
      <c r="B26" t="s">
        <v>11</v>
      </c>
      <c r="C26" s="66"/>
      <c r="E26" s="16">
        <v>17448.24</v>
      </c>
      <c r="F26" s="16">
        <v>511</v>
      </c>
      <c r="G26" s="16">
        <v>2102</v>
      </c>
      <c r="H26" s="45">
        <v>0.15080875356803</v>
      </c>
      <c r="I26" s="70">
        <v>55.0417665615142</v>
      </c>
      <c r="J26" s="16">
        <v>317</v>
      </c>
      <c r="K26" s="16"/>
      <c r="M26" s="5">
        <v>577184412748</v>
      </c>
      <c r="N26" t="s">
        <v>11</v>
      </c>
      <c r="O26" s="66"/>
      <c r="Q26">
        <v>25228.67</v>
      </c>
      <c r="R26">
        <v>740</v>
      </c>
      <c r="S26">
        <v>3251</v>
      </c>
      <c r="T26" s="11">
        <v>0.14457090126115</v>
      </c>
      <c r="U26" s="12">
        <v>53.6780212765957</v>
      </c>
      <c r="V26">
        <v>470</v>
      </c>
      <c r="Y26" s="5">
        <v>577184412748</v>
      </c>
      <c r="Z26" t="s">
        <v>11</v>
      </c>
      <c r="AA26" s="66"/>
      <c r="AC26">
        <v>18613.33</v>
      </c>
      <c r="AD26">
        <v>475</v>
      </c>
      <c r="AE26">
        <v>6108</v>
      </c>
      <c r="AF26" s="11">
        <v>0.14457090126115</v>
      </c>
      <c r="AG26" s="12">
        <v>53.6780212765957</v>
      </c>
      <c r="AH26">
        <v>352</v>
      </c>
    </row>
    <row r="27" spans="1:34">
      <c r="A27" s="5">
        <v>574520036128</v>
      </c>
      <c r="B27" t="s">
        <v>91</v>
      </c>
      <c r="C27" s="66"/>
      <c r="E27" s="16">
        <v>16527.87</v>
      </c>
      <c r="F27" s="16">
        <v>440</v>
      </c>
      <c r="G27" s="16">
        <v>1025</v>
      </c>
      <c r="H27" s="45">
        <v>0.230243902439024</v>
      </c>
      <c r="I27" s="70">
        <v>70.0333474576271</v>
      </c>
      <c r="J27" s="16">
        <v>236</v>
      </c>
      <c r="K27" s="16"/>
      <c r="M27" s="5">
        <v>574520036128</v>
      </c>
      <c r="N27" t="s">
        <v>91</v>
      </c>
      <c r="O27" s="66"/>
      <c r="Q27">
        <v>17199.53</v>
      </c>
      <c r="R27">
        <v>465</v>
      </c>
      <c r="S27">
        <v>1064</v>
      </c>
      <c r="T27" s="11">
        <v>0.218984962406015</v>
      </c>
      <c r="U27" s="12">
        <v>73.8177253218884</v>
      </c>
      <c r="V27">
        <v>233</v>
      </c>
      <c r="Y27" s="5">
        <v>574520036128</v>
      </c>
      <c r="Z27" t="s">
        <v>91</v>
      </c>
      <c r="AA27" s="66"/>
      <c r="AC27">
        <v>16180.77</v>
      </c>
      <c r="AD27">
        <v>408</v>
      </c>
      <c r="AE27">
        <v>2588</v>
      </c>
      <c r="AF27" s="11">
        <v>0.218984962406015</v>
      </c>
      <c r="AG27" s="12">
        <v>73.8177253218884</v>
      </c>
      <c r="AH27">
        <v>285</v>
      </c>
    </row>
    <row r="28" spans="1:34">
      <c r="A28" s="5">
        <v>601890751194</v>
      </c>
      <c r="B28" t="s">
        <v>67</v>
      </c>
      <c r="C28" s="66"/>
      <c r="E28" s="16">
        <v>424.66</v>
      </c>
      <c r="F28" s="16">
        <v>15</v>
      </c>
      <c r="G28" s="16">
        <v>127</v>
      </c>
      <c r="H28" s="45">
        <v>0.062992125984252</v>
      </c>
      <c r="I28" s="70">
        <v>53.0825</v>
      </c>
      <c r="J28" s="16">
        <v>8</v>
      </c>
      <c r="K28" s="16"/>
      <c r="M28" s="5">
        <v>601890751194</v>
      </c>
      <c r="N28" t="s">
        <v>67</v>
      </c>
      <c r="O28" s="66"/>
      <c r="Q28">
        <v>114.75</v>
      </c>
      <c r="R28">
        <v>3</v>
      </c>
      <c r="S28">
        <v>73</v>
      </c>
      <c r="T28" s="11">
        <v>0.0273972602739726</v>
      </c>
      <c r="U28" s="12">
        <v>57.375</v>
      </c>
      <c r="V28">
        <v>2</v>
      </c>
      <c r="Y28" s="5">
        <v>601890751194</v>
      </c>
      <c r="Z28" t="s">
        <v>67</v>
      </c>
      <c r="AA28" s="66"/>
      <c r="AC28">
        <v>1499.67</v>
      </c>
      <c r="AD28">
        <v>38</v>
      </c>
      <c r="AE28">
        <v>254</v>
      </c>
      <c r="AF28" s="11">
        <v>0.0273972602739726</v>
      </c>
      <c r="AG28" s="12">
        <v>57.375</v>
      </c>
      <c r="AH28">
        <v>38</v>
      </c>
    </row>
    <row r="29" spans="1:34">
      <c r="A29" s="5">
        <v>541918489832</v>
      </c>
      <c r="B29" t="s">
        <v>102</v>
      </c>
      <c r="C29" s="66"/>
      <c r="E29" s="16">
        <v>4245.78</v>
      </c>
      <c r="F29" s="16">
        <v>112</v>
      </c>
      <c r="G29" s="16">
        <v>227</v>
      </c>
      <c r="H29" s="45">
        <v>0.303964757709251</v>
      </c>
      <c r="I29" s="70">
        <v>61.5330434782609</v>
      </c>
      <c r="J29" s="16">
        <v>69</v>
      </c>
      <c r="K29" s="16"/>
      <c r="M29" s="5">
        <v>541918489832</v>
      </c>
      <c r="N29" t="s">
        <v>102</v>
      </c>
      <c r="O29" s="66"/>
      <c r="Q29">
        <v>3829.99</v>
      </c>
      <c r="R29">
        <v>98</v>
      </c>
      <c r="S29">
        <v>265</v>
      </c>
      <c r="T29" s="11">
        <v>0.249056603773585</v>
      </c>
      <c r="U29" s="12">
        <v>58.0301515151515</v>
      </c>
      <c r="V29">
        <v>66</v>
      </c>
      <c r="Y29" s="5">
        <v>541918489832</v>
      </c>
      <c r="Z29" t="s">
        <v>102</v>
      </c>
      <c r="AA29" s="66"/>
      <c r="AC29">
        <v>5879.77</v>
      </c>
      <c r="AD29">
        <v>149</v>
      </c>
      <c r="AE29">
        <v>983</v>
      </c>
      <c r="AF29" s="11">
        <v>0.249056603773585</v>
      </c>
      <c r="AG29" s="12">
        <v>58.0301515151515</v>
      </c>
      <c r="AH29">
        <v>137</v>
      </c>
    </row>
    <row r="30" spans="1:34">
      <c r="A30" s="5">
        <v>528033190141</v>
      </c>
      <c r="B30" t="s">
        <v>84</v>
      </c>
      <c r="C30" s="66"/>
      <c r="E30" s="16">
        <v>1118.5</v>
      </c>
      <c r="F30" s="16">
        <v>23</v>
      </c>
      <c r="G30" s="16">
        <v>77</v>
      </c>
      <c r="H30" s="45">
        <v>0.142857142857143</v>
      </c>
      <c r="I30" s="70">
        <v>101.681818181818</v>
      </c>
      <c r="J30" s="16">
        <v>11</v>
      </c>
      <c r="K30" s="16"/>
      <c r="M30" s="5">
        <v>528033190141</v>
      </c>
      <c r="N30" t="s">
        <v>84</v>
      </c>
      <c r="O30" s="66"/>
      <c r="Q30">
        <v>591.52</v>
      </c>
      <c r="R30">
        <v>11</v>
      </c>
      <c r="S30">
        <v>82</v>
      </c>
      <c r="T30" s="11">
        <v>0.0975609756097561</v>
      </c>
      <c r="U30" s="12">
        <v>73.94</v>
      </c>
      <c r="V30">
        <v>8</v>
      </c>
      <c r="Y30" s="5">
        <v>528033190141</v>
      </c>
      <c r="Z30" t="s">
        <v>84</v>
      </c>
      <c r="AA30" s="66"/>
      <c r="AC30">
        <v>0</v>
      </c>
      <c r="AD30">
        <v>0</v>
      </c>
      <c r="AE30">
        <v>0</v>
      </c>
      <c r="AF30" s="11">
        <v>0.0975609756097561</v>
      </c>
      <c r="AG30" s="12">
        <v>73.94</v>
      </c>
      <c r="AH30">
        <v>0</v>
      </c>
    </row>
    <row r="31" spans="1:34">
      <c r="A31" s="5">
        <v>633838506663</v>
      </c>
      <c r="B31" t="s">
        <v>598</v>
      </c>
      <c r="C31" s="66"/>
      <c r="E31" s="16">
        <v>275.4</v>
      </c>
      <c r="F31" s="16">
        <v>6</v>
      </c>
      <c r="G31" s="16">
        <v>114</v>
      </c>
      <c r="H31" s="45">
        <v>0.043859649122807</v>
      </c>
      <c r="I31" s="70">
        <v>55.08</v>
      </c>
      <c r="J31" s="16">
        <v>5</v>
      </c>
      <c r="K31" s="16"/>
      <c r="M31" s="5">
        <v>633838506663</v>
      </c>
      <c r="N31" t="s">
        <v>598</v>
      </c>
      <c r="O31" s="66"/>
      <c r="Q31">
        <v>947.02</v>
      </c>
      <c r="R31">
        <v>31</v>
      </c>
      <c r="S31">
        <v>111</v>
      </c>
      <c r="T31" s="11">
        <v>0.153153153153153</v>
      </c>
      <c r="U31" s="12">
        <v>55.7070588235294</v>
      </c>
      <c r="V31">
        <v>17</v>
      </c>
      <c r="Y31" s="5">
        <v>633838506663</v>
      </c>
      <c r="Z31" t="s">
        <v>598</v>
      </c>
      <c r="AA31" s="66"/>
      <c r="AC31">
        <v>0</v>
      </c>
      <c r="AD31">
        <v>0</v>
      </c>
      <c r="AE31">
        <v>0</v>
      </c>
      <c r="AF31" s="11">
        <v>0.153153153153153</v>
      </c>
      <c r="AG31" s="12">
        <v>55.7070588235294</v>
      </c>
      <c r="AH31">
        <v>0</v>
      </c>
    </row>
    <row r="32" spans="1:34">
      <c r="A32" s="5">
        <v>527678427514</v>
      </c>
      <c r="B32" t="s">
        <v>81</v>
      </c>
      <c r="C32" s="66"/>
      <c r="E32" s="16">
        <v>1245.99</v>
      </c>
      <c r="F32" s="16">
        <v>30</v>
      </c>
      <c r="G32" s="16">
        <v>159</v>
      </c>
      <c r="H32" s="45">
        <v>0.163522012578616</v>
      </c>
      <c r="I32" s="70">
        <v>47.9226923076923</v>
      </c>
      <c r="J32" s="16">
        <v>26</v>
      </c>
      <c r="K32" s="16"/>
      <c r="M32" s="5">
        <v>527678427514</v>
      </c>
      <c r="N32" t="s">
        <v>81</v>
      </c>
      <c r="O32" s="66"/>
      <c r="Q32">
        <v>1644.91</v>
      </c>
      <c r="R32">
        <v>40</v>
      </c>
      <c r="S32">
        <v>161</v>
      </c>
      <c r="T32" s="11">
        <v>0.15527950310559</v>
      </c>
      <c r="U32" s="12">
        <v>65.7964</v>
      </c>
      <c r="V32">
        <v>25</v>
      </c>
      <c r="Y32" s="5">
        <v>527678427514</v>
      </c>
      <c r="Z32" t="s">
        <v>81</v>
      </c>
      <c r="AA32" s="66"/>
      <c r="AC32">
        <v>3307.5</v>
      </c>
      <c r="AD32">
        <v>81</v>
      </c>
      <c r="AE32">
        <v>670</v>
      </c>
      <c r="AF32" s="11">
        <v>0.15527950310559</v>
      </c>
      <c r="AG32" s="12">
        <v>65.7964</v>
      </c>
      <c r="AH32">
        <v>68</v>
      </c>
    </row>
    <row r="33" spans="1:34">
      <c r="A33" s="5">
        <v>583643847514</v>
      </c>
      <c r="B33" t="s">
        <v>92</v>
      </c>
      <c r="C33" s="66"/>
      <c r="E33" s="16">
        <v>8153.33</v>
      </c>
      <c r="F33" s="16">
        <v>183</v>
      </c>
      <c r="G33" s="16">
        <v>473</v>
      </c>
      <c r="H33" s="45">
        <v>0.183932346723044</v>
      </c>
      <c r="I33" s="70">
        <v>93.7164367816092</v>
      </c>
      <c r="J33" s="16">
        <v>87</v>
      </c>
      <c r="K33" s="16"/>
      <c r="M33" s="5">
        <v>583643847514</v>
      </c>
      <c r="N33" t="s">
        <v>92</v>
      </c>
      <c r="O33" s="66"/>
      <c r="Q33">
        <v>6268.55</v>
      </c>
      <c r="R33">
        <v>141</v>
      </c>
      <c r="S33">
        <v>514</v>
      </c>
      <c r="T33" s="11">
        <v>0.14591439688716</v>
      </c>
      <c r="U33" s="12">
        <v>83.5806666666667</v>
      </c>
      <c r="V33">
        <v>75</v>
      </c>
      <c r="Y33" s="5">
        <v>583643847514</v>
      </c>
      <c r="Z33" t="s">
        <v>92</v>
      </c>
      <c r="AA33" s="66"/>
      <c r="AC33">
        <v>14101.09</v>
      </c>
      <c r="AD33">
        <v>308</v>
      </c>
      <c r="AE33">
        <v>1753</v>
      </c>
      <c r="AF33" s="11">
        <v>0.14591439688716</v>
      </c>
      <c r="AG33" s="12">
        <v>83.5806666666667</v>
      </c>
      <c r="AH33">
        <v>219</v>
      </c>
    </row>
    <row r="34" spans="1:34">
      <c r="A34" s="5">
        <v>527990475963</v>
      </c>
      <c r="B34" t="s">
        <v>95</v>
      </c>
      <c r="C34" s="66"/>
      <c r="E34" s="16">
        <v>8021.45</v>
      </c>
      <c r="F34" s="16">
        <v>148</v>
      </c>
      <c r="G34" s="16">
        <v>563</v>
      </c>
      <c r="H34" s="45">
        <v>0.188277087033748</v>
      </c>
      <c r="I34" s="70">
        <v>75.6740566037736</v>
      </c>
      <c r="J34" s="16">
        <v>106</v>
      </c>
      <c r="K34" s="16"/>
      <c r="M34" s="5">
        <v>527990475963</v>
      </c>
      <c r="N34" t="s">
        <v>95</v>
      </c>
      <c r="O34" s="66"/>
      <c r="Q34">
        <v>8521.92</v>
      </c>
      <c r="R34">
        <v>158</v>
      </c>
      <c r="S34">
        <v>517</v>
      </c>
      <c r="T34" s="11">
        <v>0.214700193423598</v>
      </c>
      <c r="U34" s="12">
        <v>76.774054054054</v>
      </c>
      <c r="V34">
        <v>111</v>
      </c>
      <c r="Y34" s="5">
        <v>527990475963</v>
      </c>
      <c r="Z34" t="s">
        <v>95</v>
      </c>
      <c r="AA34" s="66"/>
      <c r="AC34">
        <v>14018.75</v>
      </c>
      <c r="AD34">
        <v>246</v>
      </c>
      <c r="AE34">
        <v>1440</v>
      </c>
      <c r="AF34" s="11">
        <v>0.214700193423598</v>
      </c>
      <c r="AG34" s="12">
        <v>76.774054054054</v>
      </c>
      <c r="AH34">
        <v>208</v>
      </c>
    </row>
    <row r="35" spans="1:34">
      <c r="A35" s="5">
        <v>528033010612</v>
      </c>
      <c r="B35" t="s">
        <v>98</v>
      </c>
      <c r="C35" s="66"/>
      <c r="E35" s="16">
        <v>18083.28</v>
      </c>
      <c r="F35" s="16">
        <v>207</v>
      </c>
      <c r="G35" s="16">
        <v>669</v>
      </c>
      <c r="H35" s="45">
        <v>0.255605381165919</v>
      </c>
      <c r="I35" s="70">
        <v>105.750175438596</v>
      </c>
      <c r="J35" s="16">
        <v>171</v>
      </c>
      <c r="K35" s="16"/>
      <c r="M35" s="5">
        <v>528033010612</v>
      </c>
      <c r="N35" t="s">
        <v>98</v>
      </c>
      <c r="O35" s="66"/>
      <c r="Q35">
        <v>19371.38</v>
      </c>
      <c r="R35">
        <v>222</v>
      </c>
      <c r="S35">
        <v>771</v>
      </c>
      <c r="T35" s="11">
        <v>0.226977950713359</v>
      </c>
      <c r="U35" s="12">
        <v>110.6936</v>
      </c>
      <c r="V35">
        <v>175</v>
      </c>
      <c r="Y35" s="5">
        <v>528033010612</v>
      </c>
      <c r="Z35" t="s">
        <v>98</v>
      </c>
      <c r="AA35" s="66"/>
      <c r="AC35">
        <v>11178.56</v>
      </c>
      <c r="AD35">
        <v>129</v>
      </c>
      <c r="AE35">
        <v>727</v>
      </c>
      <c r="AF35" s="11">
        <v>0.226977950713359</v>
      </c>
      <c r="AG35" s="12">
        <v>110.6936</v>
      </c>
      <c r="AH35">
        <v>100</v>
      </c>
    </row>
    <row r="36" spans="1:34">
      <c r="A36" s="5">
        <v>527733221669</v>
      </c>
      <c r="B36" t="s">
        <v>377</v>
      </c>
      <c r="C36" s="66"/>
      <c r="E36" s="16">
        <v>1322.06</v>
      </c>
      <c r="F36" s="16">
        <v>35</v>
      </c>
      <c r="G36" s="16">
        <v>154</v>
      </c>
      <c r="H36" s="45">
        <v>0.168831168831169</v>
      </c>
      <c r="I36" s="70">
        <v>50.8484615384615</v>
      </c>
      <c r="J36" s="16">
        <v>26</v>
      </c>
      <c r="K36" s="16"/>
      <c r="M36" s="5">
        <v>527733221669</v>
      </c>
      <c r="N36" t="s">
        <v>377</v>
      </c>
      <c r="O36" s="66"/>
      <c r="Q36">
        <v>807.56</v>
      </c>
      <c r="R36">
        <v>21</v>
      </c>
      <c r="S36">
        <v>130</v>
      </c>
      <c r="T36" s="11">
        <v>0.146153846153846</v>
      </c>
      <c r="U36" s="12">
        <v>42.5031578947368</v>
      </c>
      <c r="V36">
        <v>19</v>
      </c>
      <c r="Y36" s="5">
        <v>527733221669</v>
      </c>
      <c r="Z36" t="s">
        <v>377</v>
      </c>
      <c r="AA36" s="66"/>
      <c r="AC36">
        <v>677.48</v>
      </c>
      <c r="AD36">
        <v>18</v>
      </c>
      <c r="AE36">
        <v>79</v>
      </c>
      <c r="AF36" s="11">
        <v>0.146153846153846</v>
      </c>
      <c r="AG36" s="12">
        <v>42.5031578947368</v>
      </c>
      <c r="AH36">
        <v>14</v>
      </c>
    </row>
    <row r="37" spans="1:34">
      <c r="A37" s="5">
        <v>538349196723</v>
      </c>
      <c r="B37" t="s">
        <v>89</v>
      </c>
      <c r="C37" s="66"/>
      <c r="E37" s="16">
        <v>26512.62</v>
      </c>
      <c r="F37" s="16">
        <v>202</v>
      </c>
      <c r="G37" s="16">
        <v>1286</v>
      </c>
      <c r="H37" s="45">
        <v>0.143079315707621</v>
      </c>
      <c r="I37" s="70">
        <v>144.090326086957</v>
      </c>
      <c r="J37" s="16">
        <v>184</v>
      </c>
      <c r="K37" s="16"/>
      <c r="M37" s="5">
        <v>538349196723</v>
      </c>
      <c r="N37" t="s">
        <v>89</v>
      </c>
      <c r="O37" s="66"/>
      <c r="Q37">
        <v>27801.14</v>
      </c>
      <c r="R37">
        <v>212</v>
      </c>
      <c r="S37">
        <v>1481</v>
      </c>
      <c r="T37" s="11">
        <v>0.12356515867657</v>
      </c>
      <c r="U37" s="12">
        <v>151.918797814208</v>
      </c>
      <c r="V37">
        <v>183</v>
      </c>
      <c r="Y37" s="5">
        <v>538349196723</v>
      </c>
      <c r="Z37" t="s">
        <v>89</v>
      </c>
      <c r="AA37" s="66"/>
      <c r="AC37">
        <v>14372.1</v>
      </c>
      <c r="AD37">
        <v>99</v>
      </c>
      <c r="AE37">
        <v>884</v>
      </c>
      <c r="AF37" s="11">
        <v>0.12356515867657</v>
      </c>
      <c r="AG37" s="12">
        <v>151.918797814208</v>
      </c>
      <c r="AH37">
        <v>75</v>
      </c>
    </row>
    <row r="38" spans="1:34">
      <c r="A38" s="5">
        <v>538307169296</v>
      </c>
      <c r="B38" t="s">
        <v>93</v>
      </c>
      <c r="C38" s="66"/>
      <c r="E38" s="16">
        <v>22439.11</v>
      </c>
      <c r="F38" s="16">
        <v>264</v>
      </c>
      <c r="G38" s="16">
        <v>1315</v>
      </c>
      <c r="H38" s="45">
        <v>0.174144486692015</v>
      </c>
      <c r="I38" s="70">
        <v>97.9873799126638</v>
      </c>
      <c r="J38" s="16">
        <v>229</v>
      </c>
      <c r="K38" s="16"/>
      <c r="M38" s="5">
        <v>538307169296</v>
      </c>
      <c r="N38" t="s">
        <v>93</v>
      </c>
      <c r="O38" s="66"/>
      <c r="Q38">
        <v>21522.66</v>
      </c>
      <c r="R38">
        <v>252</v>
      </c>
      <c r="S38">
        <v>1327</v>
      </c>
      <c r="T38" s="11">
        <v>0.159758854559156</v>
      </c>
      <c r="U38" s="12">
        <v>101.521981132075</v>
      </c>
      <c r="V38">
        <v>212</v>
      </c>
      <c r="Y38" s="5">
        <v>538307169296</v>
      </c>
      <c r="Z38" t="s">
        <v>93</v>
      </c>
      <c r="AA38" s="66"/>
      <c r="AC38">
        <v>15923.1</v>
      </c>
      <c r="AD38">
        <v>166</v>
      </c>
      <c r="AE38">
        <v>1009</v>
      </c>
      <c r="AF38" s="11">
        <v>0.159758854559156</v>
      </c>
      <c r="AG38" s="12">
        <v>101.521981132075</v>
      </c>
      <c r="AH38">
        <v>134</v>
      </c>
    </row>
    <row r="39" spans="1:34">
      <c r="A39" s="5">
        <v>538312709167</v>
      </c>
      <c r="B39" t="s">
        <v>88</v>
      </c>
      <c r="C39" s="66"/>
      <c r="E39" s="16">
        <v>18289.04</v>
      </c>
      <c r="F39" s="16">
        <v>160</v>
      </c>
      <c r="G39" s="16">
        <v>715</v>
      </c>
      <c r="H39" s="45">
        <v>0.205594405594406</v>
      </c>
      <c r="I39" s="70">
        <v>124.415238095238</v>
      </c>
      <c r="J39" s="16">
        <v>147</v>
      </c>
      <c r="K39" s="16"/>
      <c r="M39" s="5">
        <v>538312709167</v>
      </c>
      <c r="N39" t="s">
        <v>88</v>
      </c>
      <c r="O39" s="66"/>
      <c r="Q39">
        <v>16515.21</v>
      </c>
      <c r="R39">
        <v>144</v>
      </c>
      <c r="S39">
        <v>775</v>
      </c>
      <c r="T39" s="11">
        <v>0.179354838709677</v>
      </c>
      <c r="U39" s="12">
        <v>118.814460431655</v>
      </c>
      <c r="V39">
        <v>139</v>
      </c>
      <c r="Y39" s="5">
        <v>538312709167</v>
      </c>
      <c r="Z39" t="s">
        <v>88</v>
      </c>
      <c r="AA39" s="66"/>
      <c r="AC39">
        <v>17279.58</v>
      </c>
      <c r="AD39">
        <v>140</v>
      </c>
      <c r="AE39">
        <v>1356</v>
      </c>
      <c r="AF39" s="11">
        <v>0.179354838709677</v>
      </c>
      <c r="AG39" s="12">
        <v>118.814460431655</v>
      </c>
      <c r="AH39">
        <v>135</v>
      </c>
    </row>
    <row r="40" spans="1:34">
      <c r="A40" s="5">
        <v>628767299363</v>
      </c>
      <c r="B40" t="s">
        <v>523</v>
      </c>
      <c r="C40" s="66"/>
      <c r="E40" s="16">
        <v>6845.43</v>
      </c>
      <c r="F40" s="16">
        <v>158</v>
      </c>
      <c r="G40" s="16">
        <v>586</v>
      </c>
      <c r="H40" s="45">
        <v>0.150170648464164</v>
      </c>
      <c r="I40" s="70">
        <v>77.7889772727273</v>
      </c>
      <c r="J40" s="16">
        <v>88</v>
      </c>
      <c r="K40" s="16"/>
      <c r="M40" s="5">
        <v>628767299363</v>
      </c>
      <c r="N40" t="s">
        <v>523</v>
      </c>
      <c r="O40" s="66"/>
      <c r="Q40">
        <v>16571.95</v>
      </c>
      <c r="R40">
        <v>375</v>
      </c>
      <c r="S40">
        <v>1074</v>
      </c>
      <c r="T40" s="11">
        <v>0.184357541899441</v>
      </c>
      <c r="U40" s="12">
        <v>83.6967171717172</v>
      </c>
      <c r="V40">
        <v>198</v>
      </c>
      <c r="Y40" s="5">
        <v>628767299363</v>
      </c>
      <c r="Z40" t="s">
        <v>523</v>
      </c>
      <c r="AA40" s="66"/>
      <c r="AC40">
        <v>0</v>
      </c>
      <c r="AD40">
        <v>0</v>
      </c>
      <c r="AE40">
        <v>0</v>
      </c>
      <c r="AF40" s="11">
        <v>0.184357541899441</v>
      </c>
      <c r="AG40" s="12">
        <v>83.6967171717172</v>
      </c>
      <c r="AH40">
        <v>0</v>
      </c>
    </row>
    <row r="41" spans="1:34">
      <c r="A41" s="5">
        <v>528064232769</v>
      </c>
      <c r="B41" t="s">
        <v>96</v>
      </c>
      <c r="C41" s="66"/>
      <c r="E41" s="16">
        <v>5998.44</v>
      </c>
      <c r="F41" s="16">
        <v>155</v>
      </c>
      <c r="G41" s="16">
        <v>227</v>
      </c>
      <c r="H41" s="45">
        <v>0.295154185022026</v>
      </c>
      <c r="I41" s="70">
        <v>89.5289552238806</v>
      </c>
      <c r="J41" s="16">
        <v>67</v>
      </c>
      <c r="K41" s="16"/>
      <c r="M41" s="5">
        <v>528064232769</v>
      </c>
      <c r="N41" t="s">
        <v>96</v>
      </c>
      <c r="O41" s="66"/>
      <c r="Q41">
        <v>4827.05</v>
      </c>
      <c r="R41">
        <v>124</v>
      </c>
      <c r="S41">
        <v>188</v>
      </c>
      <c r="T41" s="11">
        <v>0.234042553191489</v>
      </c>
      <c r="U41" s="12">
        <v>109.705681818182</v>
      </c>
      <c r="V41">
        <v>44</v>
      </c>
      <c r="Y41" s="5">
        <v>528064232769</v>
      </c>
      <c r="Z41" t="s">
        <v>96</v>
      </c>
      <c r="AA41" s="66"/>
      <c r="AC41">
        <v>1694.56</v>
      </c>
      <c r="AD41">
        <v>36</v>
      </c>
      <c r="AE41">
        <v>165</v>
      </c>
      <c r="AF41" s="11">
        <v>0.234042553191489</v>
      </c>
      <c r="AG41" s="12">
        <v>109.705681818182</v>
      </c>
      <c r="AH41">
        <v>34</v>
      </c>
    </row>
    <row r="42" spans="1:34">
      <c r="A42" s="5">
        <v>587409020085</v>
      </c>
      <c r="B42" t="s">
        <v>87</v>
      </c>
      <c r="C42" s="66"/>
      <c r="E42" s="16">
        <v>49577.88</v>
      </c>
      <c r="F42" s="16">
        <v>510</v>
      </c>
      <c r="G42" s="16">
        <v>4481</v>
      </c>
      <c r="H42" s="45">
        <v>0.108011604552555</v>
      </c>
      <c r="I42" s="70">
        <v>102.433636363636</v>
      </c>
      <c r="J42" s="16">
        <v>484</v>
      </c>
      <c r="K42" s="16"/>
      <c r="M42" s="5">
        <v>587409020085</v>
      </c>
      <c r="N42" t="s">
        <v>87</v>
      </c>
      <c r="O42" s="66"/>
      <c r="Q42">
        <v>61208.38</v>
      </c>
      <c r="R42">
        <v>625</v>
      </c>
      <c r="S42">
        <v>5174</v>
      </c>
      <c r="T42" s="11">
        <v>0.109006571318129</v>
      </c>
      <c r="U42" s="12">
        <v>108.525496453901</v>
      </c>
      <c r="V42">
        <v>564</v>
      </c>
      <c r="Y42" s="5">
        <v>587409020085</v>
      </c>
      <c r="Z42" t="s">
        <v>87</v>
      </c>
      <c r="AA42" s="66"/>
      <c r="AC42">
        <v>18153.99</v>
      </c>
      <c r="AD42">
        <v>171</v>
      </c>
      <c r="AE42">
        <v>3147</v>
      </c>
      <c r="AF42" s="11">
        <v>0.109006571318129</v>
      </c>
      <c r="AG42" s="12">
        <v>108.525496453901</v>
      </c>
      <c r="AH42">
        <v>158</v>
      </c>
    </row>
    <row r="43" spans="1:34">
      <c r="A43" s="5">
        <v>527119411115</v>
      </c>
      <c r="B43" t="s">
        <v>99</v>
      </c>
      <c r="C43" s="66"/>
      <c r="E43" s="16">
        <v>469</v>
      </c>
      <c r="F43" s="16">
        <v>10</v>
      </c>
      <c r="G43" s="16">
        <v>47</v>
      </c>
      <c r="H43" s="45">
        <v>0.127659574468085</v>
      </c>
      <c r="I43" s="70">
        <v>78.1666666666667</v>
      </c>
      <c r="J43" s="16">
        <v>6</v>
      </c>
      <c r="K43" s="16"/>
      <c r="M43" s="5">
        <v>527119411115</v>
      </c>
      <c r="N43" t="s">
        <v>99</v>
      </c>
      <c r="O43" s="66"/>
      <c r="Q43">
        <v>515.9</v>
      </c>
      <c r="R43">
        <v>11</v>
      </c>
      <c r="S43">
        <v>67</v>
      </c>
      <c r="T43" s="11">
        <v>0.119402985074627</v>
      </c>
      <c r="U43" s="12">
        <v>64.4875</v>
      </c>
      <c r="V43">
        <v>8</v>
      </c>
      <c r="Y43" s="5">
        <v>527119411115</v>
      </c>
      <c r="Z43" t="s">
        <v>99</v>
      </c>
      <c r="AA43" s="66"/>
      <c r="AC43">
        <v>1934.64</v>
      </c>
      <c r="AD43">
        <v>44</v>
      </c>
      <c r="AE43">
        <v>151</v>
      </c>
      <c r="AF43" s="11">
        <v>0.119402985074627</v>
      </c>
      <c r="AG43" s="12">
        <v>64.4875</v>
      </c>
      <c r="AH43">
        <v>39</v>
      </c>
    </row>
    <row r="44" spans="1:34">
      <c r="A44" s="5">
        <v>587405880719</v>
      </c>
      <c r="B44" t="s">
        <v>79</v>
      </c>
      <c r="C44" s="66"/>
      <c r="E44" s="16">
        <v>19093.49</v>
      </c>
      <c r="F44" s="16">
        <v>180</v>
      </c>
      <c r="G44" s="16">
        <v>1745</v>
      </c>
      <c r="H44" s="45">
        <v>0.0899713467048711</v>
      </c>
      <c r="I44" s="70">
        <v>121.614585987261</v>
      </c>
      <c r="J44" s="16">
        <v>157</v>
      </c>
      <c r="K44" s="16"/>
      <c r="M44" s="5">
        <v>587405880719</v>
      </c>
      <c r="N44" t="s">
        <v>79</v>
      </c>
      <c r="O44" s="66"/>
      <c r="Q44">
        <v>18689.5299999999</v>
      </c>
      <c r="R44">
        <v>174</v>
      </c>
      <c r="S44">
        <v>1451</v>
      </c>
      <c r="T44" s="11">
        <v>0.100620261888353</v>
      </c>
      <c r="U44" s="12">
        <v>128.010479452054</v>
      </c>
      <c r="V44">
        <v>146</v>
      </c>
      <c r="Y44" s="5">
        <v>587405880719</v>
      </c>
      <c r="Z44" t="s">
        <v>79</v>
      </c>
      <c r="AA44" s="66"/>
      <c r="AC44">
        <v>13105.88</v>
      </c>
      <c r="AD44">
        <v>113</v>
      </c>
      <c r="AE44">
        <v>1810</v>
      </c>
      <c r="AF44" s="11">
        <v>0.100620261888353</v>
      </c>
      <c r="AG44" s="12">
        <v>128.010479452054</v>
      </c>
      <c r="AH44">
        <v>95</v>
      </c>
    </row>
    <row r="45" spans="1:34">
      <c r="A45" s="5">
        <v>538263950177</v>
      </c>
      <c r="B45" t="s">
        <v>104</v>
      </c>
      <c r="C45" s="66"/>
      <c r="E45" s="16">
        <v>46126.63</v>
      </c>
      <c r="F45" s="16">
        <v>323</v>
      </c>
      <c r="G45" s="16">
        <v>2296</v>
      </c>
      <c r="H45" s="45">
        <v>0.124564459930314</v>
      </c>
      <c r="I45" s="70">
        <v>161.281923076923</v>
      </c>
      <c r="J45" s="16">
        <v>286</v>
      </c>
      <c r="K45" s="16"/>
      <c r="M45" s="5">
        <v>538263950177</v>
      </c>
      <c r="N45" t="s">
        <v>104</v>
      </c>
      <c r="O45" s="66"/>
      <c r="Q45">
        <v>46293.59</v>
      </c>
      <c r="R45">
        <v>324</v>
      </c>
      <c r="S45">
        <v>2344</v>
      </c>
      <c r="T45" s="11">
        <v>0.116040955631399</v>
      </c>
      <c r="U45" s="12">
        <v>170.197022058824</v>
      </c>
      <c r="V45">
        <v>272</v>
      </c>
      <c r="Y45" s="5">
        <v>538263950177</v>
      </c>
      <c r="Z45" t="s">
        <v>104</v>
      </c>
      <c r="AA45" s="66"/>
      <c r="AC45">
        <v>58924.79</v>
      </c>
      <c r="AD45">
        <v>406</v>
      </c>
      <c r="AE45">
        <v>5358</v>
      </c>
      <c r="AF45" s="11">
        <v>0.116040955631399</v>
      </c>
      <c r="AG45" s="12">
        <v>170.197022058824</v>
      </c>
      <c r="AH45">
        <v>366</v>
      </c>
    </row>
    <row r="46" spans="1:34">
      <c r="A46" s="5">
        <v>555332266949</v>
      </c>
      <c r="B46" t="s">
        <v>47</v>
      </c>
      <c r="C46" s="66"/>
      <c r="E46" s="16">
        <v>16949.61</v>
      </c>
      <c r="F46" s="16">
        <v>349</v>
      </c>
      <c r="G46" s="16">
        <v>1607</v>
      </c>
      <c r="H46" s="45">
        <v>0.124455507156192</v>
      </c>
      <c r="I46" s="70">
        <v>84.74805</v>
      </c>
      <c r="J46" s="16">
        <v>200</v>
      </c>
      <c r="K46" s="16"/>
      <c r="M46" s="5">
        <v>555332266949</v>
      </c>
      <c r="N46" t="s">
        <v>47</v>
      </c>
      <c r="O46" s="66"/>
      <c r="Q46">
        <v>23462.2</v>
      </c>
      <c r="R46">
        <v>487</v>
      </c>
      <c r="S46">
        <v>1855</v>
      </c>
      <c r="T46" s="11">
        <v>0.149865229110512</v>
      </c>
      <c r="U46" s="12">
        <v>84.3964028776978</v>
      </c>
      <c r="V46">
        <v>278</v>
      </c>
      <c r="Y46" s="5">
        <v>555332266949</v>
      </c>
      <c r="Z46" t="s">
        <v>47</v>
      </c>
      <c r="AA46" s="66"/>
      <c r="AC46">
        <v>28694.66</v>
      </c>
      <c r="AD46">
        <v>522</v>
      </c>
      <c r="AE46">
        <v>4208</v>
      </c>
      <c r="AF46" s="11">
        <v>0.149865229110512</v>
      </c>
      <c r="AG46" s="12">
        <v>84.3964028776978</v>
      </c>
      <c r="AH46">
        <v>389</v>
      </c>
    </row>
    <row r="47" spans="1:34">
      <c r="A47" s="5">
        <v>538305797734</v>
      </c>
      <c r="B47" t="s">
        <v>103</v>
      </c>
      <c r="C47" s="66"/>
      <c r="E47" s="16">
        <v>14780.17</v>
      </c>
      <c r="F47" s="16">
        <v>132</v>
      </c>
      <c r="G47" s="16">
        <v>549</v>
      </c>
      <c r="H47" s="45">
        <v>0.205828779599271</v>
      </c>
      <c r="I47" s="70">
        <v>130.79796460177</v>
      </c>
      <c r="J47" s="16">
        <v>113</v>
      </c>
      <c r="K47" s="16"/>
      <c r="M47" s="5">
        <v>538305797734</v>
      </c>
      <c r="N47" t="s">
        <v>103</v>
      </c>
      <c r="O47" s="66"/>
      <c r="Q47">
        <v>25032.26</v>
      </c>
      <c r="R47">
        <v>222</v>
      </c>
      <c r="S47">
        <v>653</v>
      </c>
      <c r="T47" s="11">
        <v>0.283307810107198</v>
      </c>
      <c r="U47" s="12">
        <v>135.309513513514</v>
      </c>
      <c r="V47">
        <v>185</v>
      </c>
      <c r="Y47" s="5">
        <v>538305797734</v>
      </c>
      <c r="Z47" t="s">
        <v>103</v>
      </c>
      <c r="AA47" s="66"/>
      <c r="AC47">
        <v>28669.69</v>
      </c>
      <c r="AD47">
        <v>216</v>
      </c>
      <c r="AE47">
        <v>2787</v>
      </c>
      <c r="AF47" s="11">
        <v>0.283307810107198</v>
      </c>
      <c r="AG47" s="12">
        <v>135.309513513514</v>
      </c>
      <c r="AH47">
        <v>196</v>
      </c>
    </row>
    <row r="48" spans="1:34">
      <c r="A48" s="5">
        <v>527719726342</v>
      </c>
      <c r="B48" t="s">
        <v>86</v>
      </c>
      <c r="C48" s="66"/>
      <c r="E48" s="16">
        <v>324.6</v>
      </c>
      <c r="F48" s="16">
        <v>5</v>
      </c>
      <c r="G48" s="16">
        <v>40</v>
      </c>
      <c r="H48" s="45">
        <v>0.125</v>
      </c>
      <c r="I48" s="70">
        <v>64.92</v>
      </c>
      <c r="J48" s="16">
        <v>5</v>
      </c>
      <c r="K48" s="16"/>
      <c r="M48" s="5">
        <v>527719726342</v>
      </c>
      <c r="N48" t="s">
        <v>86</v>
      </c>
      <c r="O48" s="66"/>
      <c r="Q48">
        <v>967.65</v>
      </c>
      <c r="R48">
        <v>15</v>
      </c>
      <c r="S48">
        <v>55</v>
      </c>
      <c r="T48" s="11">
        <v>0.181818181818182</v>
      </c>
      <c r="U48" s="12">
        <v>96.765</v>
      </c>
      <c r="V48">
        <v>10</v>
      </c>
      <c r="Y48" s="5">
        <v>527719726342</v>
      </c>
      <c r="Z48" t="s">
        <v>86</v>
      </c>
      <c r="AA48" s="66"/>
      <c r="AC48">
        <v>421.64</v>
      </c>
      <c r="AD48">
        <v>7</v>
      </c>
      <c r="AE48">
        <v>126</v>
      </c>
      <c r="AF48" s="11">
        <v>0.181818181818182</v>
      </c>
      <c r="AG48" s="12">
        <v>96.765</v>
      </c>
      <c r="AH48">
        <v>7</v>
      </c>
    </row>
    <row r="49" spans="5:34">
      <c r="E49" s="9">
        <f t="shared" ref="E49:G49" si="0">SUM(E2:E48)</f>
        <v>587413.02</v>
      </c>
      <c r="F49" s="9">
        <f t="shared" si="0"/>
        <v>9581</v>
      </c>
      <c r="G49" s="9">
        <f t="shared" si="0"/>
        <v>45788</v>
      </c>
      <c r="H49" s="14">
        <f>J49/G49</f>
        <v>0.139163099502053</v>
      </c>
      <c r="I49" s="15">
        <f>E49/J49</f>
        <v>92.1866007532957</v>
      </c>
      <c r="J49" s="9">
        <f>SUM(J2:J48)</f>
        <v>6372</v>
      </c>
      <c r="Q49" s="9">
        <f t="shared" ref="Q49:S49" si="1">SUM(Q2:Q48)</f>
        <v>662102.24</v>
      </c>
      <c r="R49" s="9">
        <f t="shared" si="1"/>
        <v>11114</v>
      </c>
      <c r="S49" s="9">
        <f t="shared" si="1"/>
        <v>51388</v>
      </c>
      <c r="T49" s="14">
        <f>V49/S49</f>
        <v>0.139721335720402</v>
      </c>
      <c r="U49" s="15">
        <f>Q49/V49</f>
        <v>92.2147966573816</v>
      </c>
      <c r="V49" s="9">
        <f>SUM(V2:V48)</f>
        <v>7180</v>
      </c>
      <c r="AC49" s="9">
        <f t="shared" ref="AC49:AE49" si="2">SUM(AC2:AC48)</f>
        <v>588215.74</v>
      </c>
      <c r="AD49" s="9">
        <f t="shared" si="2"/>
        <v>9180</v>
      </c>
      <c r="AE49" s="9">
        <f t="shared" si="2"/>
        <v>104418</v>
      </c>
      <c r="AF49" s="14">
        <f>AH49/AE49</f>
        <v>0.0656783313221858</v>
      </c>
      <c r="AG49" s="15">
        <f>AC49/AH49</f>
        <v>85.7707407407407</v>
      </c>
      <c r="AH49" s="9">
        <f>SUM(AH2:AH48)</f>
        <v>6858</v>
      </c>
    </row>
    <row r="50" spans="5:34">
      <c r="E50">
        <v>587413.02</v>
      </c>
      <c r="F50">
        <v>9581</v>
      </c>
      <c r="G50">
        <v>45788</v>
      </c>
      <c r="H50">
        <v>0.139163099502053</v>
      </c>
      <c r="I50">
        <v>92.1866007532957</v>
      </c>
      <c r="J50">
        <v>6372</v>
      </c>
      <c r="Q50">
        <v>662102.24</v>
      </c>
      <c r="R50">
        <v>11114</v>
      </c>
      <c r="S50">
        <v>51388</v>
      </c>
      <c r="T50">
        <v>0.139721335720402</v>
      </c>
      <c r="U50">
        <v>92.2147966573816</v>
      </c>
      <c r="V50">
        <v>7180</v>
      </c>
      <c r="AC50">
        <v>588215.74</v>
      </c>
      <c r="AD50">
        <v>9180</v>
      </c>
      <c r="AE50">
        <v>104418</v>
      </c>
      <c r="AF50">
        <v>0.0656783313221858</v>
      </c>
      <c r="AG50">
        <v>85.7707407407407</v>
      </c>
      <c r="AH50">
        <v>6858</v>
      </c>
    </row>
  </sheetData>
  <autoFilter ref="A1:AH50">
    <extLst/>
  </autoFilter>
  <pageMargins left="0.75" right="0.75" top="1" bottom="1" header="0.5" footer="0.5"/>
  <pageSetup paperSize="9" orientation="portrait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"/>
  <sheetViews>
    <sheetView zoomScale="85" zoomScaleNormal="85" workbookViewId="0">
      <pane xSplit="5" topLeftCell="I1" activePane="topRight" state="frozen"/>
      <selection/>
      <selection pane="topRight" activeCell="X2" sqref="X2:Z28"/>
    </sheetView>
  </sheetViews>
  <sheetFormatPr defaultColWidth="8.88888888888889" defaultRowHeight="14.4"/>
  <cols>
    <col min="1" max="4" width="18.4444444444444" customWidth="1"/>
    <col min="5" max="5" width="14.5555555555556" customWidth="1"/>
    <col min="6" max="6" width="11.7777777777778"/>
    <col min="9" max="9" width="10.3333333333333" customWidth="1"/>
    <col min="10" max="10" width="9.33333333333333" customWidth="1"/>
    <col min="11" max="11" width="7.22222222222222" customWidth="1"/>
    <col min="13" max="16" width="10.6666666666667"/>
    <col min="19" max="20" width="10.3333333333333" customWidth="1"/>
    <col min="21" max="21" width="8.22222222222222" customWidth="1"/>
    <col min="23" max="23" width="10.6666666666667"/>
    <col min="26" max="26" width="10.6666666666667"/>
    <col min="29" max="29" width="12.8888888888889"/>
    <col min="30" max="30" width="8.44444444444444" style="12" customWidth="1"/>
    <col min="31" max="31" width="9.11111111111111" customWidth="1"/>
    <col min="33" max="33" width="10.6666666666667"/>
  </cols>
  <sheetData>
    <row r="1" ht="15.6" spans="1:32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663</v>
      </c>
      <c r="G1" t="s">
        <v>664</v>
      </c>
      <c r="H1" t="s">
        <v>665</v>
      </c>
      <c r="I1" t="s">
        <v>516</v>
      </c>
      <c r="J1" t="s">
        <v>517</v>
      </c>
      <c r="K1" t="s">
        <v>589</v>
      </c>
      <c r="L1" t="s">
        <v>518</v>
      </c>
      <c r="O1" t="s">
        <v>539</v>
      </c>
      <c r="P1" t="s">
        <v>663</v>
      </c>
      <c r="Q1" t="s">
        <v>664</v>
      </c>
      <c r="R1" t="s">
        <v>665</v>
      </c>
      <c r="S1" t="s">
        <v>516</v>
      </c>
      <c r="T1" t="s">
        <v>517</v>
      </c>
      <c r="U1" t="s">
        <v>589</v>
      </c>
      <c r="V1" t="s">
        <v>518</v>
      </c>
      <c r="Y1" t="s">
        <v>534</v>
      </c>
      <c r="Z1" t="s">
        <v>663</v>
      </c>
      <c r="AA1" t="s">
        <v>664</v>
      </c>
      <c r="AB1" t="s">
        <v>665</v>
      </c>
      <c r="AC1" t="s">
        <v>516</v>
      </c>
      <c r="AD1" s="12" t="s">
        <v>517</v>
      </c>
      <c r="AE1" t="s">
        <v>589</v>
      </c>
      <c r="AF1" t="s">
        <v>518</v>
      </c>
    </row>
    <row r="2" ht="15.6" spans="1:33">
      <c r="A2" s="20" t="s">
        <v>659</v>
      </c>
      <c r="B2" s="22">
        <v>39829692578</v>
      </c>
      <c r="C2" s="22">
        <v>634180880049</v>
      </c>
      <c r="D2" s="22"/>
      <c r="E2" s="24" t="s">
        <v>237</v>
      </c>
      <c r="F2">
        <v>35399.62</v>
      </c>
      <c r="G2">
        <v>3688</v>
      </c>
      <c r="H2">
        <v>8583</v>
      </c>
      <c r="I2" s="11">
        <f>IFERROR(L2/H2,0)</f>
        <v>0.121286263544215</v>
      </c>
      <c r="J2" s="12">
        <v>34.0053986551393</v>
      </c>
      <c r="K2" s="12">
        <v>4.12438774321333</v>
      </c>
      <c r="L2">
        <v>1041</v>
      </c>
      <c r="M2">
        <f>SUM(F2:F7)</f>
        <v>169250.01</v>
      </c>
      <c r="P2">
        <v>29054.03</v>
      </c>
      <c r="Q2">
        <v>2624</v>
      </c>
      <c r="R2">
        <v>7329</v>
      </c>
      <c r="S2" s="11">
        <v>0.214626824942011</v>
      </c>
      <c r="T2" s="12">
        <v>18.4704577240941</v>
      </c>
      <c r="U2" s="12">
        <v>3.96425569654796</v>
      </c>
      <c r="V2">
        <v>1573</v>
      </c>
      <c r="W2">
        <f>SUM(P2:P7)</f>
        <v>145177.69</v>
      </c>
      <c r="Z2">
        <v>17256.72</v>
      </c>
      <c r="AA2">
        <v>1274</v>
      </c>
      <c r="AB2">
        <v>8318</v>
      </c>
      <c r="AC2" s="11">
        <v>0.111445058908391</v>
      </c>
      <c r="AD2" s="12">
        <v>18.6156634304207</v>
      </c>
      <c r="AE2" s="12">
        <v>2.07462370762202</v>
      </c>
      <c r="AF2">
        <v>927</v>
      </c>
      <c r="AG2">
        <f>SUM(Z2:Z7)</f>
        <v>212296.9</v>
      </c>
    </row>
    <row r="3" ht="15.6" spans="1:32">
      <c r="A3" s="20"/>
      <c r="B3" s="22">
        <v>581521081842</v>
      </c>
      <c r="C3" s="22">
        <v>625307235192</v>
      </c>
      <c r="D3" s="22">
        <v>596898218579</v>
      </c>
      <c r="E3" s="24" t="s">
        <v>221</v>
      </c>
      <c r="F3">
        <v>55261.67</v>
      </c>
      <c r="G3">
        <v>2002</v>
      </c>
      <c r="H3">
        <v>4789</v>
      </c>
      <c r="I3" s="11">
        <f t="shared" ref="I3:I35" si="0">IFERROR(L3/H3,0)</f>
        <v>0.25099185633744</v>
      </c>
      <c r="J3" s="12">
        <v>45.9747670549085</v>
      </c>
      <c r="K3" s="12">
        <v>11.5392921277929</v>
      </c>
      <c r="L3">
        <v>1202</v>
      </c>
      <c r="P3">
        <v>49052.87</v>
      </c>
      <c r="Q3">
        <v>1758</v>
      </c>
      <c r="R3">
        <v>4500</v>
      </c>
      <c r="S3" s="11">
        <v>0.262</v>
      </c>
      <c r="T3" s="12">
        <v>41.6054877014419</v>
      </c>
      <c r="U3" s="12">
        <v>10.9006377777778</v>
      </c>
      <c r="V3">
        <v>1179</v>
      </c>
      <c r="Z3">
        <v>101873.47</v>
      </c>
      <c r="AA3">
        <v>3861</v>
      </c>
      <c r="AB3">
        <v>11014</v>
      </c>
      <c r="AC3" s="11">
        <v>0.180497548574542</v>
      </c>
      <c r="AD3" s="12">
        <v>51.2442002012072</v>
      </c>
      <c r="AE3" s="12">
        <v>9.24945251498093</v>
      </c>
      <c r="AF3">
        <v>1988</v>
      </c>
    </row>
    <row r="4" ht="15.6" spans="1:32">
      <c r="A4" s="20"/>
      <c r="B4" s="22">
        <v>523138079161</v>
      </c>
      <c r="C4" s="22">
        <v>634542945567</v>
      </c>
      <c r="D4" s="22"/>
      <c r="E4" s="24" t="s">
        <v>385</v>
      </c>
      <c r="F4">
        <v>10666.52</v>
      </c>
      <c r="G4">
        <v>1602</v>
      </c>
      <c r="H4">
        <v>3858</v>
      </c>
      <c r="I4" s="11">
        <f t="shared" si="0"/>
        <v>0.187143597719025</v>
      </c>
      <c r="J4" s="12">
        <v>14.7735734072022</v>
      </c>
      <c r="K4" s="12">
        <v>2.76477967858994</v>
      </c>
      <c r="L4">
        <v>722</v>
      </c>
      <c r="P4">
        <v>10941.32</v>
      </c>
      <c r="Q4">
        <v>1686</v>
      </c>
      <c r="R4">
        <v>3603</v>
      </c>
      <c r="S4" s="11">
        <v>0.22120455176242</v>
      </c>
      <c r="T4" s="12">
        <v>13.728130489335</v>
      </c>
      <c r="U4" s="12">
        <v>3.03672495142936</v>
      </c>
      <c r="V4">
        <v>797</v>
      </c>
      <c r="Z4">
        <v>5970.92</v>
      </c>
      <c r="AA4">
        <v>915</v>
      </c>
      <c r="AB4">
        <v>4106</v>
      </c>
      <c r="AC4" s="11">
        <v>0.11665854846566</v>
      </c>
      <c r="AD4" s="12">
        <v>12.4653862212944</v>
      </c>
      <c r="AE4" s="12">
        <v>1.45419386264004</v>
      </c>
      <c r="AF4">
        <v>479</v>
      </c>
    </row>
    <row r="5" ht="15.6" spans="1:32">
      <c r="A5" s="20"/>
      <c r="B5" s="22">
        <v>574838039203</v>
      </c>
      <c r="C5" s="22"/>
      <c r="D5" s="22"/>
      <c r="E5" s="24" t="s">
        <v>441</v>
      </c>
      <c r="F5">
        <v>1928.17</v>
      </c>
      <c r="G5">
        <v>83</v>
      </c>
      <c r="H5">
        <v>317</v>
      </c>
      <c r="I5" s="11">
        <f t="shared" si="0"/>
        <v>0.176656151419558</v>
      </c>
      <c r="J5" s="12">
        <v>34.4316071428571</v>
      </c>
      <c r="K5" s="12">
        <v>6.08255520504732</v>
      </c>
      <c r="L5">
        <v>56</v>
      </c>
      <c r="P5">
        <v>1659.69</v>
      </c>
      <c r="Q5">
        <v>72</v>
      </c>
      <c r="R5">
        <v>271</v>
      </c>
      <c r="S5" s="11">
        <v>0.143911439114391</v>
      </c>
      <c r="T5" s="12">
        <v>42.5561538461538</v>
      </c>
      <c r="U5" s="12">
        <v>6.12431734317343</v>
      </c>
      <c r="V5">
        <v>39</v>
      </c>
      <c r="Z5">
        <v>4693.25</v>
      </c>
      <c r="AA5">
        <v>184</v>
      </c>
      <c r="AB5">
        <v>760</v>
      </c>
      <c r="AC5" s="11">
        <v>0.186842105263158</v>
      </c>
      <c r="AD5" s="12">
        <v>33.0510563380282</v>
      </c>
      <c r="AE5" s="12">
        <v>6.17532894736842</v>
      </c>
      <c r="AF5">
        <v>142</v>
      </c>
    </row>
    <row r="6" ht="15.6" spans="1:32">
      <c r="A6" s="20"/>
      <c r="B6" s="22">
        <v>562674596108</v>
      </c>
      <c r="C6" s="22"/>
      <c r="D6" s="22"/>
      <c r="E6" s="24" t="s">
        <v>17</v>
      </c>
      <c r="F6">
        <v>56460.89</v>
      </c>
      <c r="G6">
        <v>1927</v>
      </c>
      <c r="H6">
        <v>3432</v>
      </c>
      <c r="I6" s="11">
        <f t="shared" si="0"/>
        <v>0.2252331002331</v>
      </c>
      <c r="J6" s="12">
        <v>73.041254851229</v>
      </c>
      <c r="K6" s="12">
        <v>16.4513082750583</v>
      </c>
      <c r="L6">
        <v>773</v>
      </c>
      <c r="P6">
        <v>44151.7</v>
      </c>
      <c r="Q6">
        <v>1319</v>
      </c>
      <c r="R6">
        <v>3710</v>
      </c>
      <c r="S6" s="11">
        <v>0.193261455525606</v>
      </c>
      <c r="T6" s="12">
        <v>61.5783821478382</v>
      </c>
      <c r="U6" s="12">
        <v>11.9007277628032</v>
      </c>
      <c r="V6">
        <v>717</v>
      </c>
      <c r="Z6">
        <v>51136.37</v>
      </c>
      <c r="AA6">
        <v>1383</v>
      </c>
      <c r="AB6">
        <v>5973</v>
      </c>
      <c r="AC6" s="11">
        <v>0.141804788213628</v>
      </c>
      <c r="AD6" s="12">
        <v>60.3735182998819</v>
      </c>
      <c r="AE6" s="12">
        <v>8.56125397622635</v>
      </c>
      <c r="AF6">
        <v>847</v>
      </c>
    </row>
    <row r="7" ht="15.6" spans="1:32">
      <c r="A7" s="20"/>
      <c r="B7" s="22">
        <v>524754970729</v>
      </c>
      <c r="C7" s="22">
        <v>624733445732</v>
      </c>
      <c r="D7" s="22">
        <v>596485264012</v>
      </c>
      <c r="E7" s="24" t="s">
        <v>74</v>
      </c>
      <c r="F7">
        <v>9533.14</v>
      </c>
      <c r="G7">
        <v>264</v>
      </c>
      <c r="H7">
        <v>2250</v>
      </c>
      <c r="I7" s="11">
        <f t="shared" si="0"/>
        <v>0.072</v>
      </c>
      <c r="J7" s="12">
        <v>58.8465432098765</v>
      </c>
      <c r="K7" s="12">
        <v>4.23695111111111</v>
      </c>
      <c r="L7">
        <v>162</v>
      </c>
      <c r="P7">
        <v>10318.08</v>
      </c>
      <c r="Q7">
        <v>289</v>
      </c>
      <c r="R7">
        <v>1670</v>
      </c>
      <c r="S7" s="11">
        <v>0.0892215568862275</v>
      </c>
      <c r="T7" s="12">
        <v>69.2488590604027</v>
      </c>
      <c r="U7" s="12">
        <v>6.17849101796407</v>
      </c>
      <c r="V7">
        <v>149</v>
      </c>
      <c r="Z7">
        <v>31366.17</v>
      </c>
      <c r="AA7">
        <v>888</v>
      </c>
      <c r="AB7">
        <v>5872</v>
      </c>
      <c r="AC7" s="11">
        <v>0.0766348773841962</v>
      </c>
      <c r="AD7" s="12">
        <v>69.7026</v>
      </c>
      <c r="AE7" s="12">
        <v>5.34165020435967</v>
      </c>
      <c r="AF7">
        <v>450</v>
      </c>
    </row>
    <row r="8" ht="15.6" spans="1:33">
      <c r="A8" s="20" t="s">
        <v>660</v>
      </c>
      <c r="B8" s="22">
        <v>627410507881</v>
      </c>
      <c r="C8" s="22">
        <v>634201200707</v>
      </c>
      <c r="D8" s="22">
        <v>637251001942</v>
      </c>
      <c r="E8" s="24" t="s">
        <v>546</v>
      </c>
      <c r="F8">
        <v>1141.54</v>
      </c>
      <c r="G8">
        <v>124</v>
      </c>
      <c r="H8">
        <v>448</v>
      </c>
      <c r="I8" s="11">
        <f t="shared" si="0"/>
        <v>0.116071428571429</v>
      </c>
      <c r="J8" s="12">
        <v>21.9526923076923</v>
      </c>
      <c r="K8" s="12">
        <v>2.54808035714286</v>
      </c>
      <c r="L8">
        <v>52</v>
      </c>
      <c r="M8">
        <f>SUM(F8:F12)</f>
        <v>64855.4</v>
      </c>
      <c r="P8">
        <v>995.36</v>
      </c>
      <c r="Q8">
        <v>104</v>
      </c>
      <c r="R8">
        <v>221</v>
      </c>
      <c r="S8" s="11">
        <v>0.158371040723982</v>
      </c>
      <c r="T8" s="12">
        <v>28.4388571428571</v>
      </c>
      <c r="U8" s="12">
        <v>4.50389140271493</v>
      </c>
      <c r="V8">
        <v>35</v>
      </c>
      <c r="W8">
        <f>SUM(P8:P12)</f>
        <v>53223.6</v>
      </c>
      <c r="Z8">
        <v>0</v>
      </c>
      <c r="AA8">
        <v>0</v>
      </c>
      <c r="AB8">
        <v>0</v>
      </c>
      <c r="AC8" s="11">
        <v>0</v>
      </c>
      <c r="AD8" s="12">
        <v>0</v>
      </c>
      <c r="AE8" s="12">
        <v>0</v>
      </c>
      <c r="AF8">
        <v>0</v>
      </c>
      <c r="AG8">
        <f>SUM(Z8:Z12)</f>
        <v>23661.14</v>
      </c>
    </row>
    <row r="9" ht="15.6" spans="1:32">
      <c r="A9" s="20"/>
      <c r="B9" s="22">
        <v>633838506663</v>
      </c>
      <c r="C9" s="22">
        <v>639561985453</v>
      </c>
      <c r="D9" s="22">
        <v>637581058138</v>
      </c>
      <c r="E9" s="24" t="s">
        <v>598</v>
      </c>
      <c r="F9">
        <v>2631.24</v>
      </c>
      <c r="G9">
        <v>97</v>
      </c>
      <c r="H9">
        <v>524</v>
      </c>
      <c r="I9" s="11">
        <f t="shared" si="0"/>
        <v>0.0916030534351145</v>
      </c>
      <c r="J9" s="12">
        <v>54.8175</v>
      </c>
      <c r="K9" s="12">
        <v>5.02145038167939</v>
      </c>
      <c r="L9">
        <v>48</v>
      </c>
      <c r="P9">
        <v>2558.1</v>
      </c>
      <c r="Q9">
        <v>77</v>
      </c>
      <c r="R9">
        <v>791</v>
      </c>
      <c r="S9" s="11">
        <v>0.0556257901390645</v>
      </c>
      <c r="T9" s="12">
        <v>58.1386363636364</v>
      </c>
      <c r="U9" s="12">
        <v>3.23400758533502</v>
      </c>
      <c r="V9">
        <v>44</v>
      </c>
      <c r="Z9">
        <v>0</v>
      </c>
      <c r="AA9">
        <v>0</v>
      </c>
      <c r="AB9">
        <v>0</v>
      </c>
      <c r="AC9" s="11">
        <v>0</v>
      </c>
      <c r="AD9" s="12">
        <v>0</v>
      </c>
      <c r="AE9" s="12">
        <v>0</v>
      </c>
      <c r="AF9">
        <v>0</v>
      </c>
    </row>
    <row r="10" ht="15.6" spans="1:32">
      <c r="A10" s="20"/>
      <c r="B10" s="22">
        <v>17609980146</v>
      </c>
      <c r="C10" s="22">
        <v>634540837303</v>
      </c>
      <c r="D10" s="22"/>
      <c r="E10" s="24" t="s">
        <v>288</v>
      </c>
      <c r="F10">
        <v>31262.33</v>
      </c>
      <c r="G10">
        <v>11418</v>
      </c>
      <c r="H10">
        <v>22095</v>
      </c>
      <c r="I10" s="11">
        <f t="shared" si="0"/>
        <v>0.422403258655804</v>
      </c>
      <c r="J10" s="12">
        <v>3.34965498767813</v>
      </c>
      <c r="K10" s="12">
        <v>1.41490518216791</v>
      </c>
      <c r="L10">
        <v>9333</v>
      </c>
      <c r="P10">
        <v>27445.21</v>
      </c>
      <c r="Q10">
        <v>8460</v>
      </c>
      <c r="R10">
        <v>18660</v>
      </c>
      <c r="S10" s="11">
        <v>0.334351554126474</v>
      </c>
      <c r="T10" s="12">
        <v>4.39897579740343</v>
      </c>
      <c r="U10" s="12">
        <v>1.47080439442658</v>
      </c>
      <c r="V10">
        <v>6239</v>
      </c>
      <c r="Z10">
        <v>10108.42</v>
      </c>
      <c r="AA10">
        <v>2078</v>
      </c>
      <c r="AB10">
        <v>6966</v>
      </c>
      <c r="AC10" s="11">
        <v>0.173557278208441</v>
      </c>
      <c r="AD10" s="12">
        <v>8.36097601323408</v>
      </c>
      <c r="AE10" s="12">
        <v>1.45110824002297</v>
      </c>
      <c r="AF10">
        <v>1209</v>
      </c>
    </row>
    <row r="11" ht="15.6" spans="1:32">
      <c r="A11" s="20"/>
      <c r="B11" s="22">
        <v>592501952315</v>
      </c>
      <c r="C11" s="22">
        <v>634859842110</v>
      </c>
      <c r="D11" s="22"/>
      <c r="E11" s="24" t="s">
        <v>305</v>
      </c>
      <c r="F11">
        <v>27640.59</v>
      </c>
      <c r="G11">
        <v>3068</v>
      </c>
      <c r="H11">
        <v>8705</v>
      </c>
      <c r="I11" s="11">
        <f t="shared" si="0"/>
        <v>0.305341757610569</v>
      </c>
      <c r="J11" s="12">
        <v>10.3990180586907</v>
      </c>
      <c r="K11" s="12">
        <v>3.17525445146468</v>
      </c>
      <c r="L11">
        <v>2658</v>
      </c>
      <c r="P11">
        <v>21348.23</v>
      </c>
      <c r="Q11">
        <v>1880</v>
      </c>
      <c r="R11">
        <v>4978</v>
      </c>
      <c r="S11" s="11">
        <v>0.258537565287264</v>
      </c>
      <c r="T11" s="12">
        <v>16.5875912975913</v>
      </c>
      <c r="U11" s="12">
        <v>4.28851546805946</v>
      </c>
      <c r="V11">
        <v>1287</v>
      </c>
      <c r="Z11">
        <v>13552.72</v>
      </c>
      <c r="AA11">
        <v>1382</v>
      </c>
      <c r="AB11">
        <v>5115</v>
      </c>
      <c r="AC11" s="11">
        <v>0.163831867057673</v>
      </c>
      <c r="AD11" s="12">
        <v>16.1726968973747</v>
      </c>
      <c r="AE11" s="12">
        <v>2.64960312805474</v>
      </c>
      <c r="AF11">
        <v>838</v>
      </c>
    </row>
    <row r="12" ht="15.6" spans="1:32">
      <c r="A12" s="20"/>
      <c r="B12" s="22">
        <v>637978522210</v>
      </c>
      <c r="C12" s="22"/>
      <c r="D12" s="22"/>
      <c r="E12" s="24" t="s">
        <v>625</v>
      </c>
      <c r="F12">
        <v>2179.7</v>
      </c>
      <c r="G12">
        <v>73</v>
      </c>
      <c r="H12">
        <v>550</v>
      </c>
      <c r="I12" s="11">
        <f t="shared" si="0"/>
        <v>0.112727272727273</v>
      </c>
      <c r="J12" s="12">
        <v>35.1564516129032</v>
      </c>
      <c r="K12" s="12">
        <v>3.96309090909091</v>
      </c>
      <c r="L12">
        <v>62</v>
      </c>
      <c r="P12">
        <v>876.7</v>
      </c>
      <c r="Q12">
        <v>23</v>
      </c>
      <c r="R12">
        <v>156</v>
      </c>
      <c r="S12" s="11">
        <v>0.102564102564103</v>
      </c>
      <c r="T12" s="12">
        <v>54.79375</v>
      </c>
      <c r="U12" s="12">
        <v>5.61987179487179</v>
      </c>
      <c r="V12">
        <v>16</v>
      </c>
      <c r="Z12">
        <v>0</v>
      </c>
      <c r="AA12">
        <v>0</v>
      </c>
      <c r="AB12">
        <v>0</v>
      </c>
      <c r="AC12" s="11">
        <v>0</v>
      </c>
      <c r="AD12" s="12">
        <v>0</v>
      </c>
      <c r="AE12" s="12">
        <v>0</v>
      </c>
      <c r="AF12">
        <v>0</v>
      </c>
    </row>
    <row r="13" ht="15.6" spans="1:32">
      <c r="A13" s="25" t="s">
        <v>661</v>
      </c>
      <c r="B13" s="22">
        <v>627413079207</v>
      </c>
      <c r="C13" s="22">
        <v>634200028886</v>
      </c>
      <c r="D13" s="22">
        <v>636894700682</v>
      </c>
      <c r="E13" s="24" t="s">
        <v>547</v>
      </c>
      <c r="F13">
        <v>13372.35</v>
      </c>
      <c r="G13">
        <v>536</v>
      </c>
      <c r="H13">
        <v>1450</v>
      </c>
      <c r="I13" s="11">
        <f t="shared" si="0"/>
        <v>0.21448275862069</v>
      </c>
      <c r="J13" s="12">
        <v>42.9979099678457</v>
      </c>
      <c r="K13" s="12">
        <v>9.22231034482759</v>
      </c>
      <c r="L13">
        <v>311</v>
      </c>
      <c r="P13">
        <v>12339.63</v>
      </c>
      <c r="Q13">
        <v>470</v>
      </c>
      <c r="R13">
        <v>1409</v>
      </c>
      <c r="S13" s="11">
        <v>0.185947480482612</v>
      </c>
      <c r="T13" s="12">
        <v>47.0978244274809</v>
      </c>
      <c r="U13" s="12">
        <v>8.75772178850248</v>
      </c>
      <c r="V13">
        <v>262</v>
      </c>
      <c r="Z13">
        <v>0</v>
      </c>
      <c r="AA13">
        <v>0</v>
      </c>
      <c r="AB13">
        <v>0</v>
      </c>
      <c r="AC13" s="11">
        <v>0</v>
      </c>
      <c r="AD13" s="12">
        <v>0</v>
      </c>
      <c r="AE13" s="12">
        <v>0</v>
      </c>
      <c r="AF13">
        <v>0</v>
      </c>
    </row>
    <row r="14" ht="15.6" spans="1:33">
      <c r="A14" s="20" t="s">
        <v>656</v>
      </c>
      <c r="B14" s="22">
        <v>17609936348</v>
      </c>
      <c r="C14" s="22">
        <v>634859738189</v>
      </c>
      <c r="D14" s="22"/>
      <c r="E14" s="24" t="s">
        <v>344</v>
      </c>
      <c r="F14">
        <v>22675.68</v>
      </c>
      <c r="G14">
        <v>13701</v>
      </c>
      <c r="H14">
        <v>39396</v>
      </c>
      <c r="I14" s="11">
        <f t="shared" si="0"/>
        <v>0.291273225708194</v>
      </c>
      <c r="J14" s="12">
        <v>1.97609411764706</v>
      </c>
      <c r="K14" s="12">
        <v>0.575583307950046</v>
      </c>
      <c r="L14">
        <v>11475</v>
      </c>
      <c r="M14">
        <f>SUM(F14:F23)</f>
        <v>383626.53</v>
      </c>
      <c r="P14">
        <v>34017.07</v>
      </c>
      <c r="Q14">
        <v>20757</v>
      </c>
      <c r="R14">
        <v>46320</v>
      </c>
      <c r="S14" s="11">
        <v>0.38309585492228</v>
      </c>
      <c r="T14" s="12">
        <v>1.91699464637926</v>
      </c>
      <c r="U14" s="12">
        <v>0.734392702936097</v>
      </c>
      <c r="V14">
        <v>17745</v>
      </c>
      <c r="W14">
        <f>SUM(P14:P23)</f>
        <v>387954.88</v>
      </c>
      <c r="Z14">
        <v>41677.1</v>
      </c>
      <c r="AA14">
        <v>17845</v>
      </c>
      <c r="AB14">
        <v>16049</v>
      </c>
      <c r="AC14" s="11">
        <v>0.172596423453175</v>
      </c>
      <c r="AD14" s="12">
        <v>15.0458844765343</v>
      </c>
      <c r="AE14" s="12">
        <v>2.59686584833946</v>
      </c>
      <c r="AF14">
        <v>2770</v>
      </c>
      <c r="AG14">
        <f>SUM(Z14:Z23)</f>
        <v>377408.92</v>
      </c>
    </row>
    <row r="15" ht="15.6" spans="1:32">
      <c r="A15" s="20"/>
      <c r="B15" s="22">
        <v>592722485900</v>
      </c>
      <c r="C15" s="22">
        <v>634856586721</v>
      </c>
      <c r="D15" s="22">
        <v>597892513085</v>
      </c>
      <c r="E15" s="24" t="s">
        <v>338</v>
      </c>
      <c r="F15">
        <v>22588.43</v>
      </c>
      <c r="G15">
        <v>2183</v>
      </c>
      <c r="H15">
        <v>11871</v>
      </c>
      <c r="I15" s="11">
        <f t="shared" si="0"/>
        <v>0.144216999410328</v>
      </c>
      <c r="J15" s="12">
        <v>13.1941764018692</v>
      </c>
      <c r="K15" s="12">
        <v>1.90282453036812</v>
      </c>
      <c r="L15">
        <v>1712</v>
      </c>
      <c r="P15">
        <v>23660.78</v>
      </c>
      <c r="Q15">
        <v>2267</v>
      </c>
      <c r="R15">
        <v>7096</v>
      </c>
      <c r="S15" s="11">
        <v>0.233652762119504</v>
      </c>
      <c r="T15" s="12">
        <v>14.2706755126659</v>
      </c>
      <c r="U15" s="12">
        <v>3.33438275084555</v>
      </c>
      <c r="V15">
        <v>1658</v>
      </c>
      <c r="Z15">
        <v>17736.6</v>
      </c>
      <c r="AA15">
        <v>1812</v>
      </c>
      <c r="AB15">
        <v>8610</v>
      </c>
      <c r="AC15" s="11">
        <v>0.144483159117305</v>
      </c>
      <c r="AD15" s="12">
        <v>14.2577170418006</v>
      </c>
      <c r="AE15" s="12">
        <v>2.06</v>
      </c>
      <c r="AF15">
        <v>1244</v>
      </c>
    </row>
    <row r="16" ht="15.6" spans="1:32">
      <c r="A16" s="20"/>
      <c r="B16" s="22">
        <v>592505020153</v>
      </c>
      <c r="C16" s="22">
        <v>634181632662</v>
      </c>
      <c r="D16" s="22">
        <v>598075838424</v>
      </c>
      <c r="E16" s="24" t="s">
        <v>314</v>
      </c>
      <c r="F16">
        <v>38445.97</v>
      </c>
      <c r="G16">
        <v>4261</v>
      </c>
      <c r="H16">
        <v>8562</v>
      </c>
      <c r="I16" s="11">
        <f t="shared" si="0"/>
        <v>0.31499649614576</v>
      </c>
      <c r="J16" s="12">
        <v>14.2550871338524</v>
      </c>
      <c r="K16" s="12">
        <v>4.49030249941602</v>
      </c>
      <c r="L16">
        <v>2697</v>
      </c>
      <c r="P16">
        <v>42085.73</v>
      </c>
      <c r="Q16">
        <v>4748</v>
      </c>
      <c r="R16">
        <v>8642</v>
      </c>
      <c r="S16" s="11">
        <v>0.334413330247628</v>
      </c>
      <c r="T16" s="12">
        <v>14.5625363321799</v>
      </c>
      <c r="U16" s="12">
        <v>4.86990627169637</v>
      </c>
      <c r="V16">
        <v>2890</v>
      </c>
      <c r="Z16">
        <v>13300.64</v>
      </c>
      <c r="AA16">
        <v>1444</v>
      </c>
      <c r="AB16">
        <v>6624</v>
      </c>
      <c r="AC16" s="11">
        <v>0.138888888888889</v>
      </c>
      <c r="AD16" s="12">
        <v>14.4572173913043</v>
      </c>
      <c r="AE16" s="12">
        <v>2.00794685990338</v>
      </c>
      <c r="AF16">
        <v>920</v>
      </c>
    </row>
    <row r="17" ht="15.6" spans="1:32">
      <c r="A17" s="20"/>
      <c r="B17" s="22">
        <v>611461391391</v>
      </c>
      <c r="C17" s="22">
        <v>625019150574</v>
      </c>
      <c r="D17" s="22"/>
      <c r="E17" s="24" t="s">
        <v>545</v>
      </c>
      <c r="F17">
        <v>4232.87</v>
      </c>
      <c r="G17">
        <v>131</v>
      </c>
      <c r="H17">
        <v>1047</v>
      </c>
      <c r="I17" s="11">
        <f t="shared" si="0"/>
        <v>0.0687679083094556</v>
      </c>
      <c r="J17" s="12">
        <v>58.7898611111111</v>
      </c>
      <c r="K17" s="12">
        <v>4.04285577841452</v>
      </c>
      <c r="L17">
        <v>72</v>
      </c>
      <c r="P17">
        <v>4693.15</v>
      </c>
      <c r="Q17">
        <v>160</v>
      </c>
      <c r="R17">
        <v>1630</v>
      </c>
      <c r="S17" s="11">
        <v>0.0429447852760736</v>
      </c>
      <c r="T17" s="12">
        <v>67.045</v>
      </c>
      <c r="U17" s="12">
        <v>2.87923312883436</v>
      </c>
      <c r="V17">
        <v>70</v>
      </c>
      <c r="Z17">
        <v>6146.8</v>
      </c>
      <c r="AA17">
        <v>196</v>
      </c>
      <c r="AB17">
        <v>1164</v>
      </c>
      <c r="AC17" s="11">
        <v>0.0876288659793814</v>
      </c>
      <c r="AD17" s="12">
        <v>60.2627450980392</v>
      </c>
      <c r="AE17" s="12">
        <v>5.2807560137457</v>
      </c>
      <c r="AF17">
        <v>102</v>
      </c>
    </row>
    <row r="18" ht="15.6" spans="1:32">
      <c r="A18" s="20"/>
      <c r="B18" s="22">
        <v>555904462655</v>
      </c>
      <c r="C18" s="22">
        <v>627564384883</v>
      </c>
      <c r="D18" s="22">
        <v>596484884598</v>
      </c>
      <c r="E18" s="24" t="s">
        <v>276</v>
      </c>
      <c r="F18">
        <v>12791.38</v>
      </c>
      <c r="G18">
        <v>888</v>
      </c>
      <c r="H18">
        <v>21027</v>
      </c>
      <c r="I18" s="11">
        <f t="shared" si="0"/>
        <v>0.0250154563180672</v>
      </c>
      <c r="J18" s="12">
        <v>24.3182129277567</v>
      </c>
      <c r="K18" s="12">
        <v>0.608331193227755</v>
      </c>
      <c r="L18">
        <v>526</v>
      </c>
      <c r="P18">
        <v>15964.27</v>
      </c>
      <c r="Q18">
        <v>1028</v>
      </c>
      <c r="R18">
        <v>4419</v>
      </c>
      <c r="S18" s="11">
        <v>0.14030323602625</v>
      </c>
      <c r="T18" s="12">
        <v>25.7488225806452</v>
      </c>
      <c r="U18" s="12">
        <v>3.6126431319303</v>
      </c>
      <c r="V18">
        <v>620</v>
      </c>
      <c r="Z18">
        <v>31323.3</v>
      </c>
      <c r="AA18">
        <v>2058</v>
      </c>
      <c r="AB18">
        <v>14506</v>
      </c>
      <c r="AC18" s="11">
        <v>0.0924445057217703</v>
      </c>
      <c r="AD18" s="12">
        <v>23.3581655480984</v>
      </c>
      <c r="AE18" s="12">
        <v>2.15933406866124</v>
      </c>
      <c r="AF18">
        <v>1341</v>
      </c>
    </row>
    <row r="19" ht="15.6" spans="1:32">
      <c r="A19" s="20"/>
      <c r="B19" s="22">
        <v>636099038566</v>
      </c>
      <c r="C19" s="22"/>
      <c r="D19" s="22"/>
      <c r="E19" s="24" t="s">
        <v>620</v>
      </c>
      <c r="F19">
        <v>22355.64</v>
      </c>
      <c r="G19">
        <v>574</v>
      </c>
      <c r="H19">
        <v>848</v>
      </c>
      <c r="I19" s="11">
        <f t="shared" si="0"/>
        <v>0.130896226415094</v>
      </c>
      <c r="J19" s="12">
        <v>201.402162162162</v>
      </c>
      <c r="K19" s="12">
        <v>26.3627830188679</v>
      </c>
      <c r="L19">
        <v>111</v>
      </c>
      <c r="P19">
        <v>11829.57</v>
      </c>
      <c r="Q19">
        <v>318</v>
      </c>
      <c r="R19">
        <v>809</v>
      </c>
      <c r="S19" s="11">
        <v>0.189122373300371</v>
      </c>
      <c r="T19" s="12">
        <v>77.3174509803922</v>
      </c>
      <c r="U19" s="12">
        <v>14.6224598269468</v>
      </c>
      <c r="V19">
        <v>153</v>
      </c>
      <c r="Z19">
        <v>0</v>
      </c>
      <c r="AA19">
        <v>0</v>
      </c>
      <c r="AB19">
        <v>0</v>
      </c>
      <c r="AC19" s="11">
        <v>0</v>
      </c>
      <c r="AD19" s="12">
        <v>0</v>
      </c>
      <c r="AE19" s="12">
        <v>0</v>
      </c>
      <c r="AF19">
        <v>0</v>
      </c>
    </row>
    <row r="20" ht="15.6" spans="1:32">
      <c r="A20" s="20"/>
      <c r="B20" s="22">
        <v>527733589105</v>
      </c>
      <c r="C20" s="22"/>
      <c r="D20" s="22"/>
      <c r="E20" s="24" t="s">
        <v>231</v>
      </c>
      <c r="F20">
        <v>84266.5</v>
      </c>
      <c r="G20">
        <v>6826</v>
      </c>
      <c r="H20">
        <v>9840</v>
      </c>
      <c r="I20" s="11">
        <f t="shared" si="0"/>
        <v>0.313313008130081</v>
      </c>
      <c r="J20" s="12">
        <v>27.3326305546546</v>
      </c>
      <c r="K20" s="12">
        <v>8.56366869918699</v>
      </c>
      <c r="L20">
        <v>3083</v>
      </c>
      <c r="P20">
        <v>93304.71</v>
      </c>
      <c r="Q20">
        <v>7520</v>
      </c>
      <c r="R20">
        <v>11061</v>
      </c>
      <c r="S20" s="11">
        <v>0.290299249615767</v>
      </c>
      <c r="T20" s="12">
        <v>29.0578355652445</v>
      </c>
      <c r="U20" s="12">
        <v>8.43546786004882</v>
      </c>
      <c r="V20">
        <v>3211</v>
      </c>
      <c r="Z20">
        <v>104818.84</v>
      </c>
      <c r="AA20">
        <v>7734</v>
      </c>
      <c r="AB20">
        <v>17197</v>
      </c>
      <c r="AC20" s="11">
        <v>0.239692969704018</v>
      </c>
      <c r="AD20" s="12">
        <v>25.429121785541</v>
      </c>
      <c r="AE20" s="12">
        <v>6.09518171774147</v>
      </c>
      <c r="AF20">
        <v>4122</v>
      </c>
    </row>
    <row r="21" ht="15.6" spans="1:32">
      <c r="A21" s="20"/>
      <c r="B21" s="22">
        <v>596986065929</v>
      </c>
      <c r="C21" s="22"/>
      <c r="D21" s="22"/>
      <c r="E21" s="24" t="s">
        <v>19</v>
      </c>
      <c r="F21">
        <v>18964.03</v>
      </c>
      <c r="G21">
        <v>549</v>
      </c>
      <c r="H21">
        <v>1945</v>
      </c>
      <c r="I21" s="11">
        <f t="shared" si="0"/>
        <v>0.184575835475578</v>
      </c>
      <c r="J21" s="12">
        <v>52.8245961002785</v>
      </c>
      <c r="K21" s="12">
        <v>9.75014395886889</v>
      </c>
      <c r="L21">
        <v>359</v>
      </c>
      <c r="P21">
        <v>19082.13</v>
      </c>
      <c r="Q21">
        <v>552</v>
      </c>
      <c r="R21">
        <v>2619</v>
      </c>
      <c r="S21" s="11">
        <v>0.13631156930126</v>
      </c>
      <c r="T21" s="12">
        <v>53.4513445378151</v>
      </c>
      <c r="U21" s="12">
        <v>7.28603665521191</v>
      </c>
      <c r="V21">
        <v>357</v>
      </c>
      <c r="Z21">
        <v>4077.2</v>
      </c>
      <c r="AA21">
        <v>117</v>
      </c>
      <c r="AB21">
        <v>3437</v>
      </c>
      <c r="AC21" s="11">
        <v>0.0311318009892348</v>
      </c>
      <c r="AD21" s="12">
        <v>38.1046728971963</v>
      </c>
      <c r="AE21" s="12">
        <v>1.1862670933954</v>
      </c>
      <c r="AF21">
        <v>107</v>
      </c>
    </row>
    <row r="22" ht="15.6" spans="1:32">
      <c r="A22" s="20"/>
      <c r="B22" s="22">
        <v>574736366653</v>
      </c>
      <c r="C22" s="22"/>
      <c r="D22" s="22"/>
      <c r="E22" s="24" t="s">
        <v>544</v>
      </c>
      <c r="F22">
        <v>12807.11</v>
      </c>
      <c r="G22">
        <v>497</v>
      </c>
      <c r="H22">
        <v>1022</v>
      </c>
      <c r="I22" s="11">
        <f t="shared" si="0"/>
        <v>0.337573385518591</v>
      </c>
      <c r="J22" s="12">
        <v>37.1220579710145</v>
      </c>
      <c r="K22" s="12">
        <v>12.5314187866928</v>
      </c>
      <c r="L22">
        <v>345</v>
      </c>
      <c r="P22">
        <v>13838.4</v>
      </c>
      <c r="Q22">
        <v>519</v>
      </c>
      <c r="R22">
        <v>1128</v>
      </c>
      <c r="S22" s="11">
        <v>0.336879432624113</v>
      </c>
      <c r="T22" s="12">
        <v>36.4168421052632</v>
      </c>
      <c r="U22" s="12">
        <v>12.268085106383</v>
      </c>
      <c r="V22">
        <v>380</v>
      </c>
      <c r="Z22">
        <v>29649.57</v>
      </c>
      <c r="AA22">
        <v>1067</v>
      </c>
      <c r="AB22">
        <v>3310</v>
      </c>
      <c r="AC22" s="11">
        <v>0.220543806646526</v>
      </c>
      <c r="AD22" s="12">
        <v>40.6158493150685</v>
      </c>
      <c r="AE22" s="12">
        <v>8.95757401812689</v>
      </c>
      <c r="AF22">
        <v>730</v>
      </c>
    </row>
    <row r="23" ht="15.6" spans="1:32">
      <c r="A23" s="20"/>
      <c r="B23" s="22">
        <v>573035985548</v>
      </c>
      <c r="C23" s="22"/>
      <c r="D23" s="22"/>
      <c r="E23" s="24" t="s">
        <v>77</v>
      </c>
      <c r="F23">
        <v>144498.92</v>
      </c>
      <c r="G23">
        <v>3998</v>
      </c>
      <c r="H23">
        <v>7411</v>
      </c>
      <c r="I23" s="11">
        <f t="shared" si="0"/>
        <v>0.292942922682499</v>
      </c>
      <c r="J23" s="12">
        <v>66.5586918470751</v>
      </c>
      <c r="K23" s="12">
        <v>19.497897719606</v>
      </c>
      <c r="L23">
        <v>2171</v>
      </c>
      <c r="P23">
        <v>129479.07</v>
      </c>
      <c r="Q23">
        <v>3354</v>
      </c>
      <c r="R23">
        <v>7140</v>
      </c>
      <c r="S23" s="11">
        <v>0.28249299719888</v>
      </c>
      <c r="T23" s="12">
        <v>64.1938869608329</v>
      </c>
      <c r="U23" s="12">
        <v>18.1343235294118</v>
      </c>
      <c r="V23">
        <v>2017</v>
      </c>
      <c r="Z23">
        <v>128678.87</v>
      </c>
      <c r="AA23">
        <v>2954</v>
      </c>
      <c r="AB23">
        <v>15732</v>
      </c>
      <c r="AC23" s="11">
        <v>0.135011441647597</v>
      </c>
      <c r="AD23" s="12">
        <v>60.5832721280603</v>
      </c>
      <c r="AE23" s="12">
        <v>8.17943490973811</v>
      </c>
      <c r="AF23">
        <v>2124</v>
      </c>
    </row>
    <row r="24" ht="15.6" spans="1:33">
      <c r="A24" s="25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12583.35</v>
      </c>
      <c r="G24">
        <v>1410</v>
      </c>
      <c r="H24">
        <v>7489</v>
      </c>
      <c r="I24" s="11">
        <f t="shared" si="0"/>
        <v>0.106289224195487</v>
      </c>
      <c r="J24" s="12">
        <v>15.8082286432161</v>
      </c>
      <c r="K24" s="12">
        <v>1.68024435839231</v>
      </c>
      <c r="L24">
        <v>796</v>
      </c>
      <c r="M24">
        <f>SUM(F24:F27)</f>
        <v>97383.36</v>
      </c>
      <c r="P24">
        <v>13748.09</v>
      </c>
      <c r="Q24">
        <v>1590</v>
      </c>
      <c r="R24">
        <v>5813</v>
      </c>
      <c r="S24" s="11">
        <v>0.147944262859109</v>
      </c>
      <c r="T24" s="12">
        <v>15.9861511627907</v>
      </c>
      <c r="U24" s="12">
        <v>2.36505934973336</v>
      </c>
      <c r="V24">
        <v>860</v>
      </c>
      <c r="W24">
        <f>SUM(P24:P27)</f>
        <v>90111.2</v>
      </c>
      <c r="Z24">
        <v>4583.43</v>
      </c>
      <c r="AA24">
        <v>466</v>
      </c>
      <c r="AB24">
        <v>6329</v>
      </c>
      <c r="AC24" s="11">
        <v>0.0576710380786854</v>
      </c>
      <c r="AD24" s="12">
        <v>12.5573424657534</v>
      </c>
      <c r="AE24" s="12">
        <v>0.724194975509559</v>
      </c>
      <c r="AF24">
        <v>365</v>
      </c>
      <c r="AG24">
        <f>SUM(Z24:Z27)</f>
        <v>130049.15</v>
      </c>
    </row>
    <row r="25" ht="15.6" spans="1:32">
      <c r="A25" s="25"/>
      <c r="B25" s="22">
        <v>37254243740</v>
      </c>
      <c r="C25" s="22">
        <v>634857454207</v>
      </c>
      <c r="D25" s="22"/>
      <c r="E25" s="53" t="s">
        <v>270</v>
      </c>
      <c r="F25">
        <v>50659.77</v>
      </c>
      <c r="G25">
        <v>3137</v>
      </c>
      <c r="H25">
        <v>5894</v>
      </c>
      <c r="I25" s="11">
        <f t="shared" si="0"/>
        <v>0.275364777740075</v>
      </c>
      <c r="J25" s="12">
        <v>31.2136598890943</v>
      </c>
      <c r="K25" s="12">
        <v>8.59514251781473</v>
      </c>
      <c r="L25">
        <v>1623</v>
      </c>
      <c r="P25">
        <v>47078.29</v>
      </c>
      <c r="Q25">
        <v>2784</v>
      </c>
      <c r="R25">
        <v>4771</v>
      </c>
      <c r="S25" s="11">
        <v>0.302452316076294</v>
      </c>
      <c r="T25" s="12">
        <v>32.6252875952876</v>
      </c>
      <c r="U25" s="12">
        <v>9.86759379584993</v>
      </c>
      <c r="V25">
        <v>1443</v>
      </c>
      <c r="Z25">
        <v>58765.45</v>
      </c>
      <c r="AA25">
        <v>3676</v>
      </c>
      <c r="AB25">
        <v>9761</v>
      </c>
      <c r="AC25" s="11">
        <v>0.170884130724311</v>
      </c>
      <c r="AD25" s="12">
        <v>35.2310851318945</v>
      </c>
      <c r="AE25" s="12">
        <v>6.02043335723799</v>
      </c>
      <c r="AF25">
        <v>1668</v>
      </c>
    </row>
    <row r="26" ht="15.6" spans="1:32">
      <c r="A26" s="25"/>
      <c r="B26" s="22">
        <v>635219036333</v>
      </c>
      <c r="C26" s="22" t="s">
        <v>640</v>
      </c>
      <c r="D26" s="22"/>
      <c r="E26" s="53" t="s">
        <v>600</v>
      </c>
      <c r="F26">
        <v>20458.18</v>
      </c>
      <c r="G26">
        <v>490</v>
      </c>
      <c r="H26">
        <v>1149</v>
      </c>
      <c r="I26" s="11">
        <f t="shared" si="0"/>
        <v>0.242819843342037</v>
      </c>
      <c r="J26" s="12">
        <v>73.3268100358423</v>
      </c>
      <c r="K26" s="12">
        <v>17.8052045256745</v>
      </c>
      <c r="L26">
        <v>279</v>
      </c>
      <c r="P26">
        <v>17379.98</v>
      </c>
      <c r="Q26">
        <v>389</v>
      </c>
      <c r="R26">
        <v>1027</v>
      </c>
      <c r="S26" s="11">
        <v>0.235637779941577</v>
      </c>
      <c r="T26" s="12">
        <v>71.8180991735537</v>
      </c>
      <c r="U26" s="12">
        <v>16.9230574488802</v>
      </c>
      <c r="V26">
        <v>242</v>
      </c>
      <c r="Z26">
        <v>0</v>
      </c>
      <c r="AA26">
        <v>0</v>
      </c>
      <c r="AB26">
        <v>0</v>
      </c>
      <c r="AC26" s="11">
        <v>0</v>
      </c>
      <c r="AD26" s="12">
        <v>0</v>
      </c>
      <c r="AE26" s="12">
        <v>0</v>
      </c>
      <c r="AF26">
        <v>0</v>
      </c>
    </row>
    <row r="27" ht="15.6" spans="1:32">
      <c r="A27" s="25"/>
      <c r="B27" s="22">
        <v>572262680111</v>
      </c>
      <c r="C27" s="22" t="s">
        <v>640</v>
      </c>
      <c r="D27" s="22"/>
      <c r="E27" s="53" t="s">
        <v>330</v>
      </c>
      <c r="F27">
        <v>13682.06</v>
      </c>
      <c r="G27">
        <v>593</v>
      </c>
      <c r="H27">
        <v>2038</v>
      </c>
      <c r="I27" s="11">
        <f t="shared" si="0"/>
        <v>0.15161923454367</v>
      </c>
      <c r="J27" s="12">
        <v>44.2785113268608</v>
      </c>
      <c r="K27" s="12">
        <v>6.71347399411187</v>
      </c>
      <c r="L27">
        <v>309</v>
      </c>
      <c r="P27">
        <v>11904.84</v>
      </c>
      <c r="Q27">
        <v>476</v>
      </c>
      <c r="R27">
        <v>2483</v>
      </c>
      <c r="S27" s="11">
        <v>0.113169552960129</v>
      </c>
      <c r="T27" s="12">
        <v>42.3659786476868</v>
      </c>
      <c r="U27" s="12">
        <v>4.79453886427708</v>
      </c>
      <c r="V27">
        <v>281</v>
      </c>
      <c r="Z27">
        <v>66700.27</v>
      </c>
      <c r="AA27">
        <v>2831</v>
      </c>
      <c r="AB27">
        <v>7962</v>
      </c>
      <c r="AC27" s="11">
        <v>0.264757598593318</v>
      </c>
      <c r="AD27" s="12">
        <v>31.6414943074004</v>
      </c>
      <c r="AE27" s="12">
        <v>8.37732604873148</v>
      </c>
      <c r="AF27">
        <v>2108</v>
      </c>
    </row>
    <row r="28" ht="15.6" spans="1:33">
      <c r="A28" s="53" t="s">
        <v>266</v>
      </c>
      <c r="B28" s="22">
        <v>569909827792</v>
      </c>
      <c r="C28" s="22"/>
      <c r="D28" s="22"/>
      <c r="E28" s="53" t="s">
        <v>62</v>
      </c>
      <c r="F28" s="9">
        <v>55592.05</v>
      </c>
      <c r="G28" s="9">
        <v>1886</v>
      </c>
      <c r="H28" s="9">
        <v>4803</v>
      </c>
      <c r="I28" s="14">
        <f t="shared" si="0"/>
        <v>0.172392254840725</v>
      </c>
      <c r="J28" s="15">
        <v>67.1401570048309</v>
      </c>
      <c r="K28" s="15">
        <v>11.5744430564231</v>
      </c>
      <c r="L28" s="9">
        <v>828</v>
      </c>
      <c r="M28">
        <f>SUM(F28)</f>
        <v>55592.05</v>
      </c>
      <c r="P28" s="9">
        <v>38706.03</v>
      </c>
      <c r="Q28" s="9">
        <v>1303</v>
      </c>
      <c r="R28" s="9">
        <v>3492</v>
      </c>
      <c r="S28" s="14">
        <v>0.161512027491409</v>
      </c>
      <c r="T28" s="15">
        <v>68.6277127659574</v>
      </c>
      <c r="U28" s="15">
        <v>11.0842010309278</v>
      </c>
      <c r="V28" s="9">
        <v>564</v>
      </c>
      <c r="W28">
        <f>SUM(P28)</f>
        <v>38706.03</v>
      </c>
      <c r="Z28" s="9">
        <v>48023.97</v>
      </c>
      <c r="AA28" s="9">
        <v>1144</v>
      </c>
      <c r="AB28" s="9">
        <v>11148</v>
      </c>
      <c r="AC28" s="14">
        <v>0.0552565482597775</v>
      </c>
      <c r="AD28" s="15">
        <v>77.9609902597403</v>
      </c>
      <c r="AE28" s="15">
        <v>4.30785522066738</v>
      </c>
      <c r="AF28" s="9">
        <v>616</v>
      </c>
      <c r="AG28">
        <f>SUM(Z28)</f>
        <v>48023.97</v>
      </c>
    </row>
    <row r="29" ht="15.6" spans="1:33">
      <c r="A29" t="s">
        <v>642</v>
      </c>
      <c r="B29" s="56">
        <v>611950399653</v>
      </c>
      <c r="E29" s="57" t="s">
        <v>666</v>
      </c>
      <c r="F29">
        <v>2117.92</v>
      </c>
      <c r="G29">
        <v>49</v>
      </c>
      <c r="H29">
        <v>426</v>
      </c>
      <c r="I29" s="11">
        <f t="shared" si="0"/>
        <v>0.0821596244131455</v>
      </c>
      <c r="J29" s="12">
        <v>60.512</v>
      </c>
      <c r="K29" s="12">
        <v>4.97164319248826</v>
      </c>
      <c r="L29">
        <v>35</v>
      </c>
      <c r="M29">
        <f>SUM(F29:F35)</f>
        <v>2177.72</v>
      </c>
      <c r="P29">
        <v>1741.91</v>
      </c>
      <c r="Q29">
        <v>40</v>
      </c>
      <c r="R29">
        <v>399</v>
      </c>
      <c r="S29" s="11">
        <v>0.0852130325814536</v>
      </c>
      <c r="T29" s="12">
        <v>51.2326470588235</v>
      </c>
      <c r="U29" s="12">
        <v>4.36568922305764</v>
      </c>
      <c r="V29">
        <v>34</v>
      </c>
      <c r="W29">
        <f>SUM(P29:P35)</f>
        <v>1741.91</v>
      </c>
      <c r="Z29">
        <v>12243.15</v>
      </c>
      <c r="AA29">
        <v>282</v>
      </c>
      <c r="AB29">
        <v>1639</v>
      </c>
      <c r="AC29" s="11">
        <v>0.11470408785845</v>
      </c>
      <c r="AD29" s="12">
        <v>65.1231382978723</v>
      </c>
      <c r="AE29" s="12">
        <v>7.46989017693716</v>
      </c>
      <c r="AF29">
        <v>188</v>
      </c>
      <c r="AG29">
        <f>SUM(Z29:Z35)</f>
        <v>12243.15</v>
      </c>
    </row>
    <row r="30" ht="15.6" spans="1:32">
      <c r="A30" t="s">
        <v>642</v>
      </c>
      <c r="B30" s="56">
        <v>611214401904</v>
      </c>
      <c r="F30">
        <v>0</v>
      </c>
      <c r="G30">
        <v>0</v>
      </c>
      <c r="H30">
        <v>0</v>
      </c>
      <c r="I30" s="11">
        <f t="shared" si="0"/>
        <v>0</v>
      </c>
      <c r="J30" s="12">
        <v>0</v>
      </c>
      <c r="K30" s="12">
        <v>0</v>
      </c>
      <c r="L30">
        <v>0</v>
      </c>
      <c r="P30">
        <v>0</v>
      </c>
      <c r="Q30">
        <v>0</v>
      </c>
      <c r="R30">
        <v>0</v>
      </c>
      <c r="S30" s="11">
        <v>0</v>
      </c>
      <c r="T30" s="12">
        <v>0</v>
      </c>
      <c r="U30" s="12">
        <v>0</v>
      </c>
      <c r="V30">
        <v>0</v>
      </c>
      <c r="Z30">
        <v>0</v>
      </c>
      <c r="AA30">
        <v>0</v>
      </c>
      <c r="AB30">
        <v>0</v>
      </c>
      <c r="AC30" s="11">
        <v>0</v>
      </c>
      <c r="AD30" s="12">
        <v>0</v>
      </c>
      <c r="AE30" s="12">
        <v>0</v>
      </c>
      <c r="AF30">
        <v>0</v>
      </c>
    </row>
    <row r="31" ht="15.6" spans="1:32">
      <c r="A31" t="s">
        <v>642</v>
      </c>
      <c r="B31" s="56">
        <v>611214937258</v>
      </c>
      <c r="E31" t="s">
        <v>667</v>
      </c>
      <c r="F31">
        <v>59.8</v>
      </c>
      <c r="G31">
        <v>1</v>
      </c>
      <c r="H31">
        <v>10</v>
      </c>
      <c r="I31" s="11">
        <f t="shared" si="0"/>
        <v>0.1</v>
      </c>
      <c r="J31" s="12">
        <v>59.8</v>
      </c>
      <c r="K31" s="12">
        <v>5.98</v>
      </c>
      <c r="L31">
        <v>1</v>
      </c>
      <c r="P31">
        <v>0</v>
      </c>
      <c r="Q31">
        <v>0</v>
      </c>
      <c r="R31">
        <v>0</v>
      </c>
      <c r="S31" s="11">
        <v>0</v>
      </c>
      <c r="T31" s="12">
        <v>0</v>
      </c>
      <c r="U31" s="12">
        <v>0</v>
      </c>
      <c r="V31">
        <v>0</v>
      </c>
      <c r="Z31">
        <v>0</v>
      </c>
      <c r="AA31">
        <v>0</v>
      </c>
      <c r="AB31">
        <v>0</v>
      </c>
      <c r="AC31" s="11">
        <v>0</v>
      </c>
      <c r="AD31" s="12">
        <v>0</v>
      </c>
      <c r="AE31" s="12">
        <v>0</v>
      </c>
      <c r="AF31">
        <v>0</v>
      </c>
    </row>
    <row r="32" ht="15.6" spans="1:32">
      <c r="A32" t="s">
        <v>642</v>
      </c>
      <c r="B32" s="56">
        <v>611215393288</v>
      </c>
      <c r="F32">
        <v>0</v>
      </c>
      <c r="G32">
        <v>0</v>
      </c>
      <c r="H32">
        <v>0</v>
      </c>
      <c r="I32" s="11">
        <f t="shared" si="0"/>
        <v>0</v>
      </c>
      <c r="J32" s="12">
        <v>0</v>
      </c>
      <c r="K32" s="12">
        <v>0</v>
      </c>
      <c r="L32">
        <v>0</v>
      </c>
      <c r="P32">
        <v>0</v>
      </c>
      <c r="Q32">
        <v>0</v>
      </c>
      <c r="R32">
        <v>0</v>
      </c>
      <c r="S32" s="11">
        <v>0</v>
      </c>
      <c r="T32" s="12">
        <v>0</v>
      </c>
      <c r="U32" s="12">
        <v>0</v>
      </c>
      <c r="V32">
        <v>0</v>
      </c>
      <c r="Z32">
        <v>0</v>
      </c>
      <c r="AA32">
        <v>0</v>
      </c>
      <c r="AB32">
        <v>0</v>
      </c>
      <c r="AC32" s="11">
        <v>0</v>
      </c>
      <c r="AD32" s="12">
        <v>0</v>
      </c>
      <c r="AE32" s="12">
        <v>0</v>
      </c>
      <c r="AF32">
        <v>0</v>
      </c>
    </row>
    <row r="33" ht="15.6" spans="1:32">
      <c r="A33" t="s">
        <v>642</v>
      </c>
      <c r="B33" s="56">
        <v>611215693122</v>
      </c>
      <c r="F33">
        <v>0</v>
      </c>
      <c r="G33">
        <v>0</v>
      </c>
      <c r="H33">
        <v>0</v>
      </c>
      <c r="I33" s="11">
        <f t="shared" si="0"/>
        <v>0</v>
      </c>
      <c r="J33" s="12">
        <v>0</v>
      </c>
      <c r="K33" s="12">
        <v>0</v>
      </c>
      <c r="L33">
        <v>0</v>
      </c>
      <c r="P33">
        <v>0</v>
      </c>
      <c r="Q33">
        <v>0</v>
      </c>
      <c r="R33">
        <v>0</v>
      </c>
      <c r="S33" s="11">
        <v>0</v>
      </c>
      <c r="T33" s="12">
        <v>0</v>
      </c>
      <c r="U33" s="12">
        <v>0</v>
      </c>
      <c r="V33">
        <v>0</v>
      </c>
      <c r="Z33">
        <v>0</v>
      </c>
      <c r="AA33">
        <v>0</v>
      </c>
      <c r="AB33">
        <v>0</v>
      </c>
      <c r="AC33" s="11">
        <v>0</v>
      </c>
      <c r="AD33" s="12">
        <v>0</v>
      </c>
      <c r="AE33" s="12">
        <v>0</v>
      </c>
      <c r="AF33">
        <v>0</v>
      </c>
    </row>
    <row r="34" ht="15.6" spans="1:32">
      <c r="A34" t="s">
        <v>642</v>
      </c>
      <c r="B34" s="56">
        <v>611468953899</v>
      </c>
      <c r="F34">
        <v>0</v>
      </c>
      <c r="G34">
        <v>0</v>
      </c>
      <c r="H34">
        <v>0</v>
      </c>
      <c r="I34" s="11">
        <f t="shared" si="0"/>
        <v>0</v>
      </c>
      <c r="J34" s="12">
        <v>0</v>
      </c>
      <c r="K34" s="12">
        <v>0</v>
      </c>
      <c r="L34">
        <v>0</v>
      </c>
      <c r="P34">
        <v>0</v>
      </c>
      <c r="Q34">
        <v>0</v>
      </c>
      <c r="R34">
        <v>0</v>
      </c>
      <c r="S34" s="11">
        <v>0</v>
      </c>
      <c r="T34" s="12">
        <v>0</v>
      </c>
      <c r="U34" s="12">
        <v>0</v>
      </c>
      <c r="V34">
        <v>0</v>
      </c>
      <c r="Z34">
        <v>0</v>
      </c>
      <c r="AA34">
        <v>0</v>
      </c>
      <c r="AB34">
        <v>0</v>
      </c>
      <c r="AC34" s="11">
        <v>0</v>
      </c>
      <c r="AD34" s="12">
        <v>0</v>
      </c>
      <c r="AE34" s="12">
        <v>0</v>
      </c>
      <c r="AF34">
        <v>0</v>
      </c>
    </row>
    <row r="35" ht="15.6" spans="1:32">
      <c r="A35" t="s">
        <v>642</v>
      </c>
      <c r="B35" s="56">
        <v>611637338063</v>
      </c>
      <c r="F35">
        <v>0</v>
      </c>
      <c r="G35">
        <v>0</v>
      </c>
      <c r="H35">
        <v>0</v>
      </c>
      <c r="I35" s="11">
        <f t="shared" si="0"/>
        <v>0</v>
      </c>
      <c r="J35" s="12">
        <v>0</v>
      </c>
      <c r="K35" s="12">
        <v>0</v>
      </c>
      <c r="L35">
        <v>0</v>
      </c>
      <c r="P35">
        <v>0</v>
      </c>
      <c r="Q35">
        <v>0</v>
      </c>
      <c r="R35">
        <v>0</v>
      </c>
      <c r="S35" s="11">
        <v>0</v>
      </c>
      <c r="T35" s="12">
        <v>0</v>
      </c>
      <c r="U35" s="12">
        <v>0</v>
      </c>
      <c r="V35">
        <v>0</v>
      </c>
      <c r="Z35">
        <v>0</v>
      </c>
      <c r="AA35">
        <v>0</v>
      </c>
      <c r="AB35">
        <v>0</v>
      </c>
      <c r="AC35" s="11">
        <v>0</v>
      </c>
      <c r="AD35" s="12">
        <v>0</v>
      </c>
      <c r="AE35" s="12">
        <v>0</v>
      </c>
      <c r="AF35">
        <v>0</v>
      </c>
    </row>
    <row r="36" spans="6:32">
      <c r="F36" s="9">
        <f t="shared" ref="F36:H36" si="1">SUM(F2:F23,F29:F35)</f>
        <v>633282.01</v>
      </c>
      <c r="G36" s="9">
        <f t="shared" si="1"/>
        <v>58540</v>
      </c>
      <c r="H36" s="9">
        <f t="shared" si="1"/>
        <v>160406</v>
      </c>
      <c r="I36" s="14">
        <f>L36/H36</f>
        <v>0.243176689151279</v>
      </c>
      <c r="J36" s="15">
        <f>F36/L36</f>
        <v>16.2350862665675</v>
      </c>
      <c r="K36" s="15">
        <f>F36/H36</f>
        <v>3.94799452638929</v>
      </c>
      <c r="L36" s="9">
        <f t="shared" ref="L36:R36" si="2">SUM(L2:L23,L29:L35)</f>
        <v>39007</v>
      </c>
      <c r="P36" s="9">
        <f t="shared" si="2"/>
        <v>600437.71</v>
      </c>
      <c r="Q36" s="9">
        <f t="shared" si="2"/>
        <v>60025</v>
      </c>
      <c r="R36" s="9">
        <f t="shared" si="2"/>
        <v>138561</v>
      </c>
      <c r="S36" s="14">
        <f>V36/R36</f>
        <v>0.299304999242211</v>
      </c>
      <c r="T36" s="15">
        <f>P36/V36</f>
        <v>14.4781469425154</v>
      </c>
      <c r="U36" s="15">
        <f>P36/R36</f>
        <v>4.3333817596582</v>
      </c>
      <c r="V36" s="9">
        <f t="shared" ref="V36:AB36" si="3">SUM(V2:V23,V29:V35)</f>
        <v>41472</v>
      </c>
      <c r="Z36" s="9">
        <f t="shared" si="3"/>
        <v>625610.11</v>
      </c>
      <c r="AA36" s="9">
        <f t="shared" si="3"/>
        <v>47474</v>
      </c>
      <c r="AB36" s="9">
        <f t="shared" si="3"/>
        <v>136392</v>
      </c>
      <c r="AC36" s="14">
        <f>AF36/AB36</f>
        <v>0.15050736113555</v>
      </c>
      <c r="AD36" s="15">
        <v>30.4759406664069</v>
      </c>
      <c r="AE36" s="15">
        <f>Z36/AB36</f>
        <v>4.58685340782451</v>
      </c>
      <c r="AF36" s="9">
        <f>SUM(AF2:AF23,AF29:AF35)</f>
        <v>20528</v>
      </c>
    </row>
    <row r="37" spans="6:30">
      <c r="F37">
        <f>SUM(F2:F27,F29:F35)</f>
        <v>730665.37</v>
      </c>
      <c r="P37">
        <f>SUM(P2:P27,P29:P35)</f>
        <v>690548.91</v>
      </c>
      <c r="Z37">
        <f>SUM(Z2:Z27,Z29:Z35)</f>
        <v>755659.26</v>
      </c>
      <c r="AD37"/>
    </row>
  </sheetData>
  <mergeCells count="4">
    <mergeCell ref="A2:A7"/>
    <mergeCell ref="A8:A12"/>
    <mergeCell ref="A14:A23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M2 M8 M14 M24 M29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7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4" width="17.1111111111111" customWidth="1"/>
    <col min="5" max="5" width="12.8888888888889" customWidth="1"/>
    <col min="8" max="8" width="9.55555555555556" customWidth="1"/>
    <col min="16" max="16" width="14.1111111111111"/>
    <col min="19" max="19" width="9.66666666666667" customWidth="1"/>
    <col min="27" max="27" width="14.1111111111111"/>
    <col min="30" max="30" width="12.8888888888889"/>
  </cols>
  <sheetData>
    <row r="1" ht="15.6" spans="1:35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663</v>
      </c>
      <c r="G1" t="s">
        <v>664</v>
      </c>
      <c r="H1" t="s">
        <v>645</v>
      </c>
      <c r="I1" t="s">
        <v>665</v>
      </c>
      <c r="J1" t="s">
        <v>516</v>
      </c>
      <c r="K1" t="s">
        <v>517</v>
      </c>
      <c r="L1" t="s">
        <v>589</v>
      </c>
      <c r="M1" t="s">
        <v>518</v>
      </c>
      <c r="P1" t="s">
        <v>539</v>
      </c>
      <c r="Q1" t="s">
        <v>663</v>
      </c>
      <c r="R1" t="s">
        <v>664</v>
      </c>
      <c r="S1" t="s">
        <v>645</v>
      </c>
      <c r="T1" t="s">
        <v>665</v>
      </c>
      <c r="U1" t="s">
        <v>516</v>
      </c>
      <c r="V1" t="s">
        <v>517</v>
      </c>
      <c r="W1" t="s">
        <v>589</v>
      </c>
      <c r="X1" t="s">
        <v>518</v>
      </c>
      <c r="AA1" t="s">
        <v>534</v>
      </c>
      <c r="AB1" t="s">
        <v>663</v>
      </c>
      <c r="AC1" t="s">
        <v>664</v>
      </c>
      <c r="AD1" t="s">
        <v>645</v>
      </c>
      <c r="AE1" t="s">
        <v>665</v>
      </c>
      <c r="AF1" t="s">
        <v>516</v>
      </c>
      <c r="AG1" s="12" t="s">
        <v>517</v>
      </c>
      <c r="AH1" t="s">
        <v>589</v>
      </c>
      <c r="AI1" t="s">
        <v>518</v>
      </c>
    </row>
    <row r="2" ht="15.6" spans="1:36">
      <c r="A2" s="20" t="s">
        <v>656</v>
      </c>
      <c r="B2" s="22">
        <v>17609936348</v>
      </c>
      <c r="C2" s="22">
        <v>634859738189</v>
      </c>
      <c r="D2" s="22"/>
      <c r="E2" s="24" t="s">
        <v>344</v>
      </c>
      <c r="F2">
        <v>22675.68</v>
      </c>
      <c r="G2">
        <v>13701</v>
      </c>
      <c r="H2" s="12">
        <f>F2/G2</f>
        <v>1.65503831837092</v>
      </c>
      <c r="I2">
        <v>39396</v>
      </c>
      <c r="J2" s="11">
        <f t="shared" ref="J2:J35" si="0">IFERROR(M2/I2,0)</f>
        <v>0.291273225708194</v>
      </c>
      <c r="K2" s="12">
        <v>1.97609411764706</v>
      </c>
      <c r="L2" s="12">
        <v>0.575583307950046</v>
      </c>
      <c r="M2">
        <v>11475</v>
      </c>
      <c r="N2">
        <f>SUM(F2:F11)</f>
        <v>383626.53</v>
      </c>
      <c r="P2" s="11">
        <f>L2/W2-1</f>
        <v>-0.216245878194503</v>
      </c>
      <c r="Q2">
        <v>34017.07</v>
      </c>
      <c r="R2">
        <v>20757</v>
      </c>
      <c r="S2" s="12">
        <f>Q2/R2</f>
        <v>1.63882401117695</v>
      </c>
      <c r="T2">
        <v>46320</v>
      </c>
      <c r="U2" s="11">
        <v>0.38309585492228</v>
      </c>
      <c r="V2" s="12">
        <v>1.91699464637926</v>
      </c>
      <c r="W2" s="12">
        <v>0.734392702936097</v>
      </c>
      <c r="X2">
        <v>17745</v>
      </c>
      <c r="Y2">
        <f>SUM(Q2:Q11)</f>
        <v>387954.88</v>
      </c>
      <c r="AA2">
        <f>L2/AH2-1</f>
        <v>-0.778354623779239</v>
      </c>
      <c r="AB2">
        <v>41677.1</v>
      </c>
      <c r="AC2">
        <v>17845</v>
      </c>
      <c r="AD2" s="12">
        <f>AB2/AC2</f>
        <v>2.33550574390586</v>
      </c>
      <c r="AE2">
        <v>16049</v>
      </c>
      <c r="AF2" s="11">
        <v>0.172596423453175</v>
      </c>
      <c r="AG2" s="12">
        <v>15.0458844765343</v>
      </c>
      <c r="AH2" s="12">
        <v>2.59686584833946</v>
      </c>
      <c r="AI2">
        <v>2770</v>
      </c>
      <c r="AJ2">
        <f>SUM(AB2:AB11)</f>
        <v>377408.92</v>
      </c>
    </row>
    <row r="3" ht="15.6" spans="1:35">
      <c r="A3" s="20"/>
      <c r="B3" s="22">
        <v>592722485900</v>
      </c>
      <c r="C3" s="22">
        <v>634856586721</v>
      </c>
      <c r="D3" s="22">
        <v>597892513085</v>
      </c>
      <c r="E3" s="24" t="s">
        <v>338</v>
      </c>
      <c r="F3">
        <v>22588.43</v>
      </c>
      <c r="G3">
        <v>2183</v>
      </c>
      <c r="H3" s="12">
        <f t="shared" ref="H3:H35" si="1">F3/G3</f>
        <v>10.3474255611544</v>
      </c>
      <c r="I3">
        <v>11871</v>
      </c>
      <c r="J3" s="11">
        <f t="shared" si="0"/>
        <v>0.144216999410328</v>
      </c>
      <c r="K3" s="12">
        <v>13.1941764018692</v>
      </c>
      <c r="L3" s="12">
        <v>1.90282453036812</v>
      </c>
      <c r="M3">
        <v>1712</v>
      </c>
      <c r="P3" s="11">
        <f t="shared" ref="P3:P28" si="2">L3/W3-1</f>
        <v>-0.429332301492503</v>
      </c>
      <c r="Q3">
        <v>23660.78</v>
      </c>
      <c r="R3">
        <v>2267</v>
      </c>
      <c r="S3" s="12">
        <f t="shared" ref="S3:S28" si="3">Q3/R3</f>
        <v>10.4370445522717</v>
      </c>
      <c r="T3">
        <v>7096</v>
      </c>
      <c r="U3" s="11">
        <v>0.233652762119504</v>
      </c>
      <c r="V3" s="12">
        <v>14.2706755126659</v>
      </c>
      <c r="W3" s="12">
        <v>3.33438275084555</v>
      </c>
      <c r="X3">
        <v>1658</v>
      </c>
      <c r="AA3">
        <f t="shared" ref="AA3:AA29" si="4">L3/AH3-1</f>
        <v>-0.0762987716659591</v>
      </c>
      <c r="AB3">
        <v>17736.6</v>
      </c>
      <c r="AC3">
        <v>1812</v>
      </c>
      <c r="AD3" s="12">
        <f t="shared" ref="AD3:AD28" si="5">AB3/AC3</f>
        <v>9.78841059602649</v>
      </c>
      <c r="AE3">
        <v>8610</v>
      </c>
      <c r="AF3" s="11">
        <v>0.144483159117305</v>
      </c>
      <c r="AG3" s="12">
        <v>14.2577170418006</v>
      </c>
      <c r="AH3" s="12">
        <v>2.06</v>
      </c>
      <c r="AI3">
        <v>1244</v>
      </c>
    </row>
    <row r="4" ht="15.6" spans="1:35">
      <c r="A4" s="20"/>
      <c r="B4" s="22">
        <v>592505020153</v>
      </c>
      <c r="C4" s="22">
        <v>634181632662</v>
      </c>
      <c r="D4" s="22">
        <v>598075838424</v>
      </c>
      <c r="E4" s="24" t="s">
        <v>314</v>
      </c>
      <c r="F4">
        <v>38445.97</v>
      </c>
      <c r="G4">
        <v>4261</v>
      </c>
      <c r="H4" s="12">
        <f t="shared" si="1"/>
        <v>9.02275756864586</v>
      </c>
      <c r="I4">
        <v>8562</v>
      </c>
      <c r="J4" s="11">
        <f t="shared" si="0"/>
        <v>0.31499649614576</v>
      </c>
      <c r="K4" s="12">
        <v>14.2550871338524</v>
      </c>
      <c r="L4" s="12">
        <v>4.49030249941602</v>
      </c>
      <c r="M4">
        <v>2697</v>
      </c>
      <c r="P4" s="11">
        <f t="shared" si="2"/>
        <v>-0.0779488867140172</v>
      </c>
      <c r="Q4">
        <v>42085.73</v>
      </c>
      <c r="R4">
        <v>4748</v>
      </c>
      <c r="S4" s="12">
        <f t="shared" si="3"/>
        <v>8.86388584667228</v>
      </c>
      <c r="T4">
        <v>8642</v>
      </c>
      <c r="U4" s="11">
        <v>0.334413330247628</v>
      </c>
      <c r="V4" s="12">
        <v>14.5625363321799</v>
      </c>
      <c r="W4" s="12">
        <v>4.86990627169637</v>
      </c>
      <c r="X4">
        <v>2890</v>
      </c>
      <c r="AA4">
        <f t="shared" si="4"/>
        <v>1.23626560497328</v>
      </c>
      <c r="AB4">
        <v>13300.64</v>
      </c>
      <c r="AC4">
        <v>1444</v>
      </c>
      <c r="AD4" s="12">
        <f t="shared" si="5"/>
        <v>9.21096952908587</v>
      </c>
      <c r="AE4">
        <v>6624</v>
      </c>
      <c r="AF4" s="11">
        <v>0.138888888888889</v>
      </c>
      <c r="AG4" s="12">
        <v>14.4572173913043</v>
      </c>
      <c r="AH4" s="12">
        <v>2.00794685990338</v>
      </c>
      <c r="AI4">
        <v>920</v>
      </c>
    </row>
    <row r="5" ht="15.6" spans="1:35">
      <c r="A5" s="20"/>
      <c r="B5" s="22">
        <v>611461391391</v>
      </c>
      <c r="C5" s="22">
        <v>625019150574</v>
      </c>
      <c r="D5" s="22"/>
      <c r="E5" s="24" t="s">
        <v>545</v>
      </c>
      <c r="F5">
        <v>4232.87</v>
      </c>
      <c r="G5">
        <v>131</v>
      </c>
      <c r="H5" s="12">
        <f t="shared" si="1"/>
        <v>32.3119847328244</v>
      </c>
      <c r="I5">
        <v>1047</v>
      </c>
      <c r="J5" s="11">
        <f t="shared" si="0"/>
        <v>0.0687679083094556</v>
      </c>
      <c r="K5" s="12">
        <v>58.7898611111111</v>
      </c>
      <c r="L5" s="12">
        <v>4.04285577841452</v>
      </c>
      <c r="M5">
        <v>72</v>
      </c>
      <c r="P5" s="11">
        <f t="shared" si="2"/>
        <v>0.404143255343567</v>
      </c>
      <c r="Q5">
        <v>4693.15</v>
      </c>
      <c r="R5">
        <v>160</v>
      </c>
      <c r="S5" s="12">
        <f t="shared" si="3"/>
        <v>29.3321875</v>
      </c>
      <c r="T5">
        <v>1630</v>
      </c>
      <c r="U5" s="11">
        <v>0.0429447852760736</v>
      </c>
      <c r="V5" s="12">
        <v>67.045</v>
      </c>
      <c r="W5" s="12">
        <v>2.87923312883436</v>
      </c>
      <c r="X5">
        <v>70</v>
      </c>
      <c r="AA5">
        <f t="shared" si="4"/>
        <v>-0.234417237249545</v>
      </c>
      <c r="AB5">
        <v>6146.8</v>
      </c>
      <c r="AC5">
        <v>196</v>
      </c>
      <c r="AD5" s="12">
        <f t="shared" si="5"/>
        <v>31.3612244897959</v>
      </c>
      <c r="AE5">
        <v>1164</v>
      </c>
      <c r="AF5" s="11">
        <v>0.0876288659793814</v>
      </c>
      <c r="AG5" s="12">
        <v>60.2627450980392</v>
      </c>
      <c r="AH5" s="12">
        <v>5.2807560137457</v>
      </c>
      <c r="AI5">
        <v>102</v>
      </c>
    </row>
    <row r="6" ht="15.6" spans="1:35">
      <c r="A6" s="20"/>
      <c r="B6" s="22">
        <v>555904462655</v>
      </c>
      <c r="C6" s="22">
        <v>627564384883</v>
      </c>
      <c r="D6" s="22">
        <v>596484884598</v>
      </c>
      <c r="E6" s="24" t="s">
        <v>276</v>
      </c>
      <c r="F6">
        <v>12791.38</v>
      </c>
      <c r="G6">
        <v>888</v>
      </c>
      <c r="H6" s="12">
        <f t="shared" si="1"/>
        <v>14.4047072072072</v>
      </c>
      <c r="I6">
        <v>21027</v>
      </c>
      <c r="J6" s="11">
        <f t="shared" si="0"/>
        <v>0.0250154563180672</v>
      </c>
      <c r="K6" s="12">
        <v>24.3182129277567</v>
      </c>
      <c r="L6" s="12">
        <v>0.608331193227755</v>
      </c>
      <c r="M6">
        <v>526</v>
      </c>
      <c r="P6" s="11">
        <f t="shared" si="2"/>
        <v>-0.831610493754275</v>
      </c>
      <c r="Q6">
        <v>15964.27</v>
      </c>
      <c r="R6">
        <v>1028</v>
      </c>
      <c r="S6" s="12">
        <f t="shared" si="3"/>
        <v>15.5294455252918</v>
      </c>
      <c r="T6">
        <v>4419</v>
      </c>
      <c r="U6" s="11">
        <v>0.14030323602625</v>
      </c>
      <c r="V6" s="12">
        <v>25.7488225806452</v>
      </c>
      <c r="W6" s="12">
        <v>3.6126431319303</v>
      </c>
      <c r="X6">
        <v>620</v>
      </c>
      <c r="AA6">
        <f t="shared" si="4"/>
        <v>-0.718278333095114</v>
      </c>
      <c r="AB6">
        <v>31323.3</v>
      </c>
      <c r="AC6">
        <v>2058</v>
      </c>
      <c r="AD6" s="12">
        <f t="shared" si="5"/>
        <v>15.2202623906706</v>
      </c>
      <c r="AE6">
        <v>14506</v>
      </c>
      <c r="AF6" s="11">
        <v>0.0924445057217703</v>
      </c>
      <c r="AG6" s="12">
        <v>23.3581655480984</v>
      </c>
      <c r="AH6" s="12">
        <v>2.15933406866124</v>
      </c>
      <c r="AI6">
        <v>1341</v>
      </c>
    </row>
    <row r="7" ht="15.6" spans="1:35">
      <c r="A7" s="20"/>
      <c r="B7" s="22">
        <v>636099038566</v>
      </c>
      <c r="C7" s="22"/>
      <c r="D7" s="22"/>
      <c r="E7" s="24" t="s">
        <v>620</v>
      </c>
      <c r="F7">
        <v>22355.64</v>
      </c>
      <c r="G7">
        <v>574</v>
      </c>
      <c r="H7" s="12">
        <f t="shared" si="1"/>
        <v>38.9471080139373</v>
      </c>
      <c r="I7">
        <v>848</v>
      </c>
      <c r="J7" s="11">
        <f t="shared" si="0"/>
        <v>0.130896226415094</v>
      </c>
      <c r="K7" s="12">
        <v>201.402162162162</v>
      </c>
      <c r="L7" s="12">
        <v>26.3627830188679</v>
      </c>
      <c r="M7">
        <v>111</v>
      </c>
      <c r="P7" s="11">
        <f t="shared" si="2"/>
        <v>0.8028965940659</v>
      </c>
      <c r="Q7">
        <v>11829.57</v>
      </c>
      <c r="R7">
        <v>318</v>
      </c>
      <c r="S7" s="12">
        <f t="shared" si="3"/>
        <v>37.1999056603774</v>
      </c>
      <c r="T7">
        <v>809</v>
      </c>
      <c r="U7" s="11">
        <v>0.189122373300371</v>
      </c>
      <c r="V7" s="12">
        <v>77.3174509803922</v>
      </c>
      <c r="W7" s="12">
        <v>14.6224598269468</v>
      </c>
      <c r="X7">
        <v>153</v>
      </c>
      <c r="AA7" t="e">
        <f t="shared" si="4"/>
        <v>#DIV/0!</v>
      </c>
      <c r="AB7">
        <v>0</v>
      </c>
      <c r="AC7">
        <v>0</v>
      </c>
      <c r="AD7">
        <v>0</v>
      </c>
      <c r="AE7">
        <v>0</v>
      </c>
      <c r="AF7" s="11">
        <v>0</v>
      </c>
      <c r="AG7" s="12">
        <v>0</v>
      </c>
      <c r="AH7" s="12">
        <v>0</v>
      </c>
      <c r="AI7">
        <v>0</v>
      </c>
    </row>
    <row r="8" ht="15.6" spans="1:35">
      <c r="A8" s="20"/>
      <c r="B8" s="22">
        <v>527733589105</v>
      </c>
      <c r="C8" s="22"/>
      <c r="D8" s="22"/>
      <c r="E8" s="24" t="s">
        <v>231</v>
      </c>
      <c r="F8">
        <v>84266.5</v>
      </c>
      <c r="G8">
        <v>6826</v>
      </c>
      <c r="H8" s="12">
        <f t="shared" si="1"/>
        <v>12.3449311456197</v>
      </c>
      <c r="I8">
        <v>9840</v>
      </c>
      <c r="J8" s="11">
        <f t="shared" si="0"/>
        <v>0.313313008130081</v>
      </c>
      <c r="K8" s="12">
        <v>27.3326305546546</v>
      </c>
      <c r="L8" s="12">
        <v>8.56366869918699</v>
      </c>
      <c r="M8">
        <v>3083</v>
      </c>
      <c r="P8" s="11">
        <f t="shared" si="2"/>
        <v>0.0151978338682723</v>
      </c>
      <c r="Q8">
        <v>93304.71</v>
      </c>
      <c r="R8">
        <v>7520</v>
      </c>
      <c r="S8" s="12">
        <f t="shared" si="3"/>
        <v>12.4075412234043</v>
      </c>
      <c r="T8">
        <v>11061</v>
      </c>
      <c r="U8" s="11">
        <v>0.290299249615767</v>
      </c>
      <c r="V8" s="12">
        <v>29.0578355652445</v>
      </c>
      <c r="W8" s="12">
        <v>8.43546786004882</v>
      </c>
      <c r="X8">
        <v>3211</v>
      </c>
      <c r="AA8">
        <f t="shared" si="4"/>
        <v>0.404989891320289</v>
      </c>
      <c r="AB8">
        <v>104818.84</v>
      </c>
      <c r="AC8">
        <v>7734</v>
      </c>
      <c r="AD8" s="12">
        <f t="shared" si="5"/>
        <v>13.5529919834497</v>
      </c>
      <c r="AE8">
        <v>17197</v>
      </c>
      <c r="AF8" s="11">
        <v>0.239692969704018</v>
      </c>
      <c r="AG8" s="12">
        <v>25.429121785541</v>
      </c>
      <c r="AH8" s="12">
        <v>6.09518171774147</v>
      </c>
      <c r="AI8">
        <v>4122</v>
      </c>
    </row>
    <row r="9" ht="15.6" spans="1:35">
      <c r="A9" s="20"/>
      <c r="B9" s="22">
        <v>596986065929</v>
      </c>
      <c r="C9" s="22"/>
      <c r="D9" s="22"/>
      <c r="E9" s="24" t="s">
        <v>19</v>
      </c>
      <c r="F9">
        <v>18964.03</v>
      </c>
      <c r="G9">
        <v>549</v>
      </c>
      <c r="H9" s="12">
        <f t="shared" si="1"/>
        <v>34.5428597449909</v>
      </c>
      <c r="I9">
        <v>1945</v>
      </c>
      <c r="J9" s="11">
        <f t="shared" si="0"/>
        <v>0.184575835475578</v>
      </c>
      <c r="K9" s="12">
        <v>52.8245961002785</v>
      </c>
      <c r="L9" s="12">
        <v>9.75014395886889</v>
      </c>
      <c r="M9">
        <v>359</v>
      </c>
      <c r="P9" s="11">
        <f t="shared" si="2"/>
        <v>0.338195842302596</v>
      </c>
      <c r="Q9">
        <v>19082.13</v>
      </c>
      <c r="R9">
        <v>552</v>
      </c>
      <c r="S9" s="12">
        <f t="shared" si="3"/>
        <v>34.5690760869565</v>
      </c>
      <c r="T9">
        <v>2619</v>
      </c>
      <c r="U9" s="11">
        <v>0.13631156930126</v>
      </c>
      <c r="V9" s="12">
        <v>53.4513445378151</v>
      </c>
      <c r="W9" s="12">
        <v>7.28603665521191</v>
      </c>
      <c r="X9">
        <v>357</v>
      </c>
      <c r="AA9">
        <f t="shared" si="4"/>
        <v>7.21918100329451</v>
      </c>
      <c r="AB9">
        <v>4077.2</v>
      </c>
      <c r="AC9">
        <v>117</v>
      </c>
      <c r="AD9" s="12">
        <f t="shared" si="5"/>
        <v>34.8478632478632</v>
      </c>
      <c r="AE9">
        <v>3437</v>
      </c>
      <c r="AF9" s="11">
        <v>0.0311318009892348</v>
      </c>
      <c r="AG9" s="12">
        <v>38.1046728971963</v>
      </c>
      <c r="AH9" s="12">
        <v>1.1862670933954</v>
      </c>
      <c r="AI9">
        <v>107</v>
      </c>
    </row>
    <row r="10" ht="15.6" spans="1:35">
      <c r="A10" s="20"/>
      <c r="B10" s="22">
        <v>574736366653</v>
      </c>
      <c r="C10" s="22"/>
      <c r="D10" s="22"/>
      <c r="E10" s="24" t="s">
        <v>544</v>
      </c>
      <c r="F10">
        <v>12807.11</v>
      </c>
      <c r="G10">
        <v>497</v>
      </c>
      <c r="H10" s="12">
        <f t="shared" si="1"/>
        <v>25.7688329979879</v>
      </c>
      <c r="I10">
        <v>1022</v>
      </c>
      <c r="J10" s="11">
        <f t="shared" si="0"/>
        <v>0.337573385518591</v>
      </c>
      <c r="K10" s="12">
        <v>37.1220579710145</v>
      </c>
      <c r="L10" s="12">
        <v>12.5314187866928</v>
      </c>
      <c r="M10">
        <v>345</v>
      </c>
      <c r="P10" s="11">
        <f t="shared" si="2"/>
        <v>0.0214649375209153</v>
      </c>
      <c r="Q10">
        <v>13838.4</v>
      </c>
      <c r="R10">
        <v>519</v>
      </c>
      <c r="S10" s="12">
        <f t="shared" si="3"/>
        <v>26.6635838150289</v>
      </c>
      <c r="T10">
        <v>1128</v>
      </c>
      <c r="U10" s="11">
        <v>0.336879432624113</v>
      </c>
      <c r="V10" s="12">
        <v>36.4168421052632</v>
      </c>
      <c r="W10" s="12">
        <v>12.268085106383</v>
      </c>
      <c r="X10">
        <v>380</v>
      </c>
      <c r="AA10">
        <f t="shared" si="4"/>
        <v>0.398974628770435</v>
      </c>
      <c r="AB10">
        <v>29649.57</v>
      </c>
      <c r="AC10">
        <v>1067</v>
      </c>
      <c r="AD10" s="12">
        <f t="shared" si="5"/>
        <v>27.7877881911903</v>
      </c>
      <c r="AE10">
        <v>3310</v>
      </c>
      <c r="AF10" s="11">
        <v>0.220543806646526</v>
      </c>
      <c r="AG10" s="12">
        <v>40.6158493150685</v>
      </c>
      <c r="AH10" s="12">
        <v>8.95757401812689</v>
      </c>
      <c r="AI10">
        <v>730</v>
      </c>
    </row>
    <row r="11" ht="15.6" spans="1:35">
      <c r="A11" s="20"/>
      <c r="B11" s="22">
        <v>573035985548</v>
      </c>
      <c r="C11" s="22"/>
      <c r="D11" s="22"/>
      <c r="E11" s="24" t="s">
        <v>77</v>
      </c>
      <c r="F11">
        <v>144498.92</v>
      </c>
      <c r="G11">
        <v>3998</v>
      </c>
      <c r="H11" s="12">
        <f t="shared" si="1"/>
        <v>36.1428014007004</v>
      </c>
      <c r="I11">
        <v>7411</v>
      </c>
      <c r="J11" s="11">
        <f t="shared" si="0"/>
        <v>0.292942922682499</v>
      </c>
      <c r="K11" s="12">
        <v>66.5586918470751</v>
      </c>
      <c r="L11" s="12">
        <v>19.497897719606</v>
      </c>
      <c r="M11">
        <v>2171</v>
      </c>
      <c r="P11" s="11">
        <f t="shared" si="2"/>
        <v>0.0751930000577452</v>
      </c>
      <c r="Q11">
        <v>129479.07</v>
      </c>
      <c r="R11">
        <v>3354</v>
      </c>
      <c r="S11" s="12">
        <f t="shared" si="3"/>
        <v>38.604373881932</v>
      </c>
      <c r="T11">
        <v>7140</v>
      </c>
      <c r="U11" s="11">
        <v>0.28249299719888</v>
      </c>
      <c r="V11" s="12">
        <v>64.1938869608329</v>
      </c>
      <c r="W11" s="12">
        <v>18.1343235294118</v>
      </c>
      <c r="X11">
        <v>2017</v>
      </c>
      <c r="AA11">
        <f t="shared" si="4"/>
        <v>1.38377075369749</v>
      </c>
      <c r="AB11">
        <v>128678.87</v>
      </c>
      <c r="AC11">
        <v>2954</v>
      </c>
      <c r="AD11" s="12">
        <f t="shared" si="5"/>
        <v>43.5608903182126</v>
      </c>
      <c r="AE11">
        <v>15732</v>
      </c>
      <c r="AF11" s="11">
        <v>0.135011441647597</v>
      </c>
      <c r="AG11" s="12">
        <v>60.5832721280603</v>
      </c>
      <c r="AH11" s="12">
        <v>8.17943490973811</v>
      </c>
      <c r="AI11">
        <v>2124</v>
      </c>
    </row>
    <row r="12" ht="15.6" spans="1:36">
      <c r="A12" s="20" t="s">
        <v>659</v>
      </c>
      <c r="B12" s="22">
        <v>39829692578</v>
      </c>
      <c r="C12" s="22">
        <v>634180880049</v>
      </c>
      <c r="D12" s="22"/>
      <c r="E12" s="24" t="s">
        <v>237</v>
      </c>
      <c r="F12">
        <v>35399.62</v>
      </c>
      <c r="G12">
        <v>3688</v>
      </c>
      <c r="H12" s="12">
        <f t="shared" si="1"/>
        <v>9.59859544468547</v>
      </c>
      <c r="I12">
        <v>8583</v>
      </c>
      <c r="J12" s="11">
        <f t="shared" si="0"/>
        <v>0.121286263544215</v>
      </c>
      <c r="K12" s="12">
        <v>34.0053986551393</v>
      </c>
      <c r="L12" s="12">
        <v>4.12438774321333</v>
      </c>
      <c r="M12">
        <v>1041</v>
      </c>
      <c r="N12">
        <f>SUM(F12:F17)</f>
        <v>169250.01</v>
      </c>
      <c r="P12" s="11">
        <f t="shared" si="2"/>
        <v>0.0403939752939777</v>
      </c>
      <c r="Q12">
        <v>29054.03</v>
      </c>
      <c r="R12">
        <v>2624</v>
      </c>
      <c r="S12" s="12">
        <f t="shared" si="3"/>
        <v>11.0724199695122</v>
      </c>
      <c r="T12">
        <v>7329</v>
      </c>
      <c r="U12" s="11">
        <v>0.214626824942011</v>
      </c>
      <c r="V12" s="12">
        <v>18.4704577240941</v>
      </c>
      <c r="W12" s="12">
        <v>3.96425569654796</v>
      </c>
      <c r="X12">
        <v>1573</v>
      </c>
      <c r="Y12">
        <f>SUM(Q12:Q17)</f>
        <v>145177.69</v>
      </c>
      <c r="AA12">
        <f t="shared" si="4"/>
        <v>0.988017262147642</v>
      </c>
      <c r="AB12">
        <v>17256.72</v>
      </c>
      <c r="AC12">
        <v>1274</v>
      </c>
      <c r="AD12" s="12">
        <f t="shared" si="5"/>
        <v>13.545306122449</v>
      </c>
      <c r="AE12">
        <v>8318</v>
      </c>
      <c r="AF12" s="11">
        <v>0.111445058908391</v>
      </c>
      <c r="AG12" s="12">
        <v>18.6156634304207</v>
      </c>
      <c r="AH12" s="12">
        <v>2.07462370762202</v>
      </c>
      <c r="AI12">
        <v>927</v>
      </c>
      <c r="AJ12">
        <f>SUM(AB12:AB17)</f>
        <v>212296.9</v>
      </c>
    </row>
    <row r="13" ht="15.6" spans="1:35">
      <c r="A13" s="20"/>
      <c r="B13" s="22">
        <v>581521081842</v>
      </c>
      <c r="C13" s="22">
        <v>625307235192</v>
      </c>
      <c r="D13" s="22">
        <v>596898218579</v>
      </c>
      <c r="E13" s="24" t="s">
        <v>221</v>
      </c>
      <c r="F13">
        <v>55261.67</v>
      </c>
      <c r="G13">
        <v>2002</v>
      </c>
      <c r="H13" s="12">
        <f t="shared" si="1"/>
        <v>27.6032317682318</v>
      </c>
      <c r="I13">
        <v>4789</v>
      </c>
      <c r="J13" s="11">
        <f t="shared" si="0"/>
        <v>0.25099185633744</v>
      </c>
      <c r="K13" s="12">
        <v>45.9747670549085</v>
      </c>
      <c r="L13" s="12">
        <v>11.5392921277929</v>
      </c>
      <c r="M13">
        <v>1202</v>
      </c>
      <c r="P13" s="11">
        <f t="shared" si="2"/>
        <v>0.0585887140766252</v>
      </c>
      <c r="Q13">
        <v>49052.87</v>
      </c>
      <c r="R13">
        <v>1758</v>
      </c>
      <c r="S13" s="12">
        <f t="shared" si="3"/>
        <v>27.9026564277588</v>
      </c>
      <c r="T13">
        <v>4500</v>
      </c>
      <c r="U13" s="11">
        <v>0.262</v>
      </c>
      <c r="V13" s="12">
        <v>41.6054877014419</v>
      </c>
      <c r="W13" s="12">
        <v>10.9006377777778</v>
      </c>
      <c r="X13">
        <v>1179</v>
      </c>
      <c r="AA13">
        <f t="shared" si="4"/>
        <v>0.247564881175742</v>
      </c>
      <c r="AB13">
        <v>101873.47</v>
      </c>
      <c r="AC13">
        <v>3861</v>
      </c>
      <c r="AD13" s="12">
        <f t="shared" si="5"/>
        <v>26.3852551152551</v>
      </c>
      <c r="AE13">
        <v>11014</v>
      </c>
      <c r="AF13" s="11">
        <v>0.180497548574542</v>
      </c>
      <c r="AG13" s="12">
        <v>51.2442002012072</v>
      </c>
      <c r="AH13" s="12">
        <v>9.24945251498093</v>
      </c>
      <c r="AI13">
        <v>1988</v>
      </c>
    </row>
    <row r="14" ht="15.6" spans="1:35">
      <c r="A14" s="20"/>
      <c r="B14" s="22">
        <v>523138079161</v>
      </c>
      <c r="C14" s="22">
        <v>634542945567</v>
      </c>
      <c r="D14" s="22"/>
      <c r="E14" s="24" t="s">
        <v>385</v>
      </c>
      <c r="F14">
        <v>10666.52</v>
      </c>
      <c r="G14">
        <v>1602</v>
      </c>
      <c r="H14" s="12">
        <f t="shared" si="1"/>
        <v>6.65825218476904</v>
      </c>
      <c r="I14">
        <v>3858</v>
      </c>
      <c r="J14" s="11">
        <f t="shared" si="0"/>
        <v>0.187143597719025</v>
      </c>
      <c r="K14" s="12">
        <v>14.7735734072022</v>
      </c>
      <c r="L14" s="12">
        <v>2.76477967858994</v>
      </c>
      <c r="M14">
        <v>722</v>
      </c>
      <c r="P14" s="11">
        <f t="shared" si="2"/>
        <v>-0.089552158061407</v>
      </c>
      <c r="Q14">
        <v>10941.32</v>
      </c>
      <c r="R14">
        <v>1686</v>
      </c>
      <c r="S14" s="12">
        <f t="shared" si="3"/>
        <v>6.48951364175563</v>
      </c>
      <c r="T14">
        <v>3603</v>
      </c>
      <c r="U14" s="11">
        <v>0.22120455176242</v>
      </c>
      <c r="V14" s="12">
        <v>13.728130489335</v>
      </c>
      <c r="W14" s="12">
        <v>3.03672495142936</v>
      </c>
      <c r="X14">
        <v>797</v>
      </c>
      <c r="AA14">
        <f t="shared" si="4"/>
        <v>0.901245597042048</v>
      </c>
      <c r="AB14">
        <v>5970.92</v>
      </c>
      <c r="AC14">
        <v>915</v>
      </c>
      <c r="AD14" s="12">
        <f t="shared" si="5"/>
        <v>6.5255956284153</v>
      </c>
      <c r="AE14">
        <v>4106</v>
      </c>
      <c r="AF14" s="11">
        <v>0.11665854846566</v>
      </c>
      <c r="AG14" s="12">
        <v>12.4653862212944</v>
      </c>
      <c r="AH14" s="12">
        <v>1.45419386264004</v>
      </c>
      <c r="AI14">
        <v>479</v>
      </c>
    </row>
    <row r="15" ht="15.6" spans="1:35">
      <c r="A15" s="20"/>
      <c r="B15" s="22">
        <v>574838039203</v>
      </c>
      <c r="C15" s="22"/>
      <c r="D15" s="22"/>
      <c r="E15" s="24" t="s">
        <v>441</v>
      </c>
      <c r="F15">
        <v>1928.17</v>
      </c>
      <c r="G15">
        <v>83</v>
      </c>
      <c r="H15" s="12">
        <f t="shared" si="1"/>
        <v>23.2309638554217</v>
      </c>
      <c r="I15">
        <v>317</v>
      </c>
      <c r="J15" s="11">
        <f t="shared" si="0"/>
        <v>0.176656151419558</v>
      </c>
      <c r="K15" s="12">
        <v>34.4316071428571</v>
      </c>
      <c r="L15" s="12">
        <v>6.08255520504732</v>
      </c>
      <c r="M15">
        <v>56</v>
      </c>
      <c r="P15" s="11">
        <f t="shared" si="2"/>
        <v>-0.00681906827912249</v>
      </c>
      <c r="Q15">
        <v>1659.69</v>
      </c>
      <c r="R15">
        <v>72</v>
      </c>
      <c r="S15" s="12">
        <f t="shared" si="3"/>
        <v>23.05125</v>
      </c>
      <c r="T15">
        <v>271</v>
      </c>
      <c r="U15" s="11">
        <v>0.143911439114391</v>
      </c>
      <c r="V15" s="12">
        <v>42.5561538461538</v>
      </c>
      <c r="W15" s="12">
        <v>6.12431734317343</v>
      </c>
      <c r="X15">
        <v>39</v>
      </c>
      <c r="AA15">
        <f t="shared" si="4"/>
        <v>-0.0150232875223008</v>
      </c>
      <c r="AB15">
        <v>4693.25</v>
      </c>
      <c r="AC15">
        <v>184</v>
      </c>
      <c r="AD15" s="12">
        <f t="shared" si="5"/>
        <v>25.5067934782609</v>
      </c>
      <c r="AE15">
        <v>760</v>
      </c>
      <c r="AF15" s="11">
        <v>0.186842105263158</v>
      </c>
      <c r="AG15" s="12">
        <v>33.0510563380282</v>
      </c>
      <c r="AH15" s="12">
        <v>6.17532894736842</v>
      </c>
      <c r="AI15">
        <v>142</v>
      </c>
    </row>
    <row r="16" ht="15.6" spans="1:35">
      <c r="A16" s="20"/>
      <c r="B16" s="22">
        <v>562674596108</v>
      </c>
      <c r="C16" s="22"/>
      <c r="D16" s="22"/>
      <c r="E16" s="24" t="s">
        <v>17</v>
      </c>
      <c r="F16">
        <v>56460.89</v>
      </c>
      <c r="G16">
        <v>1927</v>
      </c>
      <c r="H16" s="12">
        <f t="shared" si="1"/>
        <v>29.2998910223145</v>
      </c>
      <c r="I16">
        <v>3432</v>
      </c>
      <c r="J16" s="11">
        <f t="shared" si="0"/>
        <v>0.2252331002331</v>
      </c>
      <c r="K16" s="12">
        <v>73.041254851229</v>
      </c>
      <c r="L16" s="12">
        <v>16.4513082750583</v>
      </c>
      <c r="M16">
        <v>773</v>
      </c>
      <c r="P16" s="11">
        <f t="shared" si="2"/>
        <v>0.382378338783472</v>
      </c>
      <c r="Q16">
        <v>44151.7</v>
      </c>
      <c r="R16">
        <v>1319</v>
      </c>
      <c r="S16" s="12">
        <f t="shared" si="3"/>
        <v>33.4736163760425</v>
      </c>
      <c r="T16">
        <v>3710</v>
      </c>
      <c r="U16" s="11">
        <v>0.193261455525606</v>
      </c>
      <c r="V16" s="12">
        <v>61.5783821478382</v>
      </c>
      <c r="W16" s="12">
        <v>11.9007277628032</v>
      </c>
      <c r="X16">
        <v>717</v>
      </c>
      <c r="AA16">
        <f t="shared" si="4"/>
        <v>0.921600307705124</v>
      </c>
      <c r="AB16">
        <v>51136.37</v>
      </c>
      <c r="AC16">
        <v>1383</v>
      </c>
      <c r="AD16" s="12">
        <f t="shared" si="5"/>
        <v>36.9749602313811</v>
      </c>
      <c r="AE16">
        <v>5973</v>
      </c>
      <c r="AF16" s="11">
        <v>0.141804788213628</v>
      </c>
      <c r="AG16" s="12">
        <v>60.3735182998819</v>
      </c>
      <c r="AH16" s="12">
        <v>8.56125397622635</v>
      </c>
      <c r="AI16">
        <v>847</v>
      </c>
    </row>
    <row r="17" ht="15.6" spans="1:35">
      <c r="A17" s="20"/>
      <c r="B17" s="22">
        <v>524754970729</v>
      </c>
      <c r="C17" s="22">
        <v>624733445732</v>
      </c>
      <c r="D17" s="22">
        <v>596485264012</v>
      </c>
      <c r="E17" s="24" t="s">
        <v>74</v>
      </c>
      <c r="F17">
        <v>9533.14</v>
      </c>
      <c r="G17">
        <v>264</v>
      </c>
      <c r="H17" s="12">
        <f t="shared" si="1"/>
        <v>36.1103787878788</v>
      </c>
      <c r="I17">
        <v>2250</v>
      </c>
      <c r="J17" s="11">
        <f t="shared" si="0"/>
        <v>0.072</v>
      </c>
      <c r="K17" s="12">
        <v>58.8465432098765</v>
      </c>
      <c r="L17" s="12">
        <v>4.23695111111111</v>
      </c>
      <c r="M17">
        <v>162</v>
      </c>
      <c r="P17" s="11">
        <f t="shared" si="2"/>
        <v>-0.31424176246399</v>
      </c>
      <c r="Q17">
        <v>10318.08</v>
      </c>
      <c r="R17">
        <v>289</v>
      </c>
      <c r="S17" s="12">
        <f t="shared" si="3"/>
        <v>35.7026989619377</v>
      </c>
      <c r="T17">
        <v>1670</v>
      </c>
      <c r="U17" s="11">
        <v>0.0892215568862275</v>
      </c>
      <c r="V17" s="12">
        <v>69.2488590604027</v>
      </c>
      <c r="W17" s="12">
        <v>6.17849101796407</v>
      </c>
      <c r="X17">
        <v>149</v>
      </c>
      <c r="AA17">
        <f t="shared" si="4"/>
        <v>-0.206808579930401</v>
      </c>
      <c r="AB17">
        <v>31366.17</v>
      </c>
      <c r="AC17">
        <v>888</v>
      </c>
      <c r="AD17" s="12">
        <f t="shared" si="5"/>
        <v>35.3222635135135</v>
      </c>
      <c r="AE17">
        <v>5872</v>
      </c>
      <c r="AF17" s="11">
        <v>0.0766348773841962</v>
      </c>
      <c r="AG17" s="12">
        <v>69.7026</v>
      </c>
      <c r="AH17" s="12">
        <v>5.34165020435967</v>
      </c>
      <c r="AI17">
        <v>450</v>
      </c>
    </row>
    <row r="18" ht="15.6" spans="1:36">
      <c r="A18" s="20" t="s">
        <v>660</v>
      </c>
      <c r="B18" s="22">
        <v>627410507881</v>
      </c>
      <c r="C18" s="22">
        <v>634201200707</v>
      </c>
      <c r="D18" s="22">
        <v>637251001942</v>
      </c>
      <c r="E18" s="24" t="s">
        <v>546</v>
      </c>
      <c r="F18">
        <v>1141.54</v>
      </c>
      <c r="G18">
        <v>124</v>
      </c>
      <c r="H18" s="12">
        <f t="shared" si="1"/>
        <v>9.20596774193548</v>
      </c>
      <c r="I18">
        <v>448</v>
      </c>
      <c r="J18" s="11">
        <f t="shared" si="0"/>
        <v>0.116071428571429</v>
      </c>
      <c r="K18" s="12">
        <v>21.9526923076923</v>
      </c>
      <c r="L18" s="12">
        <v>2.54808035714286</v>
      </c>
      <c r="M18">
        <v>52</v>
      </c>
      <c r="N18">
        <f>SUM(F18:F22)</f>
        <v>64855.4</v>
      </c>
      <c r="P18" s="11">
        <f t="shared" si="2"/>
        <v>-0.434249157160654</v>
      </c>
      <c r="Q18">
        <v>995.36</v>
      </c>
      <c r="R18">
        <v>104</v>
      </c>
      <c r="S18" s="12">
        <f t="shared" si="3"/>
        <v>9.57076923076923</v>
      </c>
      <c r="T18">
        <v>221</v>
      </c>
      <c r="U18" s="11">
        <v>0.158371040723982</v>
      </c>
      <c r="V18" s="12">
        <v>28.4388571428571</v>
      </c>
      <c r="W18" s="12">
        <v>4.50389140271493</v>
      </c>
      <c r="X18">
        <v>35</v>
      </c>
      <c r="Y18">
        <f>SUM(Q18:Q22)</f>
        <v>53223.6</v>
      </c>
      <c r="AA18" t="e">
        <f t="shared" si="4"/>
        <v>#DIV/0!</v>
      </c>
      <c r="AB18">
        <v>0</v>
      </c>
      <c r="AC18">
        <v>0</v>
      </c>
      <c r="AD18">
        <v>0</v>
      </c>
      <c r="AE18">
        <v>0</v>
      </c>
      <c r="AF18" s="11">
        <v>0</v>
      </c>
      <c r="AG18" s="12">
        <v>0</v>
      </c>
      <c r="AH18" s="12">
        <v>0</v>
      </c>
      <c r="AI18">
        <v>0</v>
      </c>
      <c r="AJ18">
        <f>SUM(AB18:AB22)</f>
        <v>23661.14</v>
      </c>
    </row>
    <row r="19" ht="15.6" spans="1:35">
      <c r="A19" s="20"/>
      <c r="B19" s="22">
        <v>633838506663</v>
      </c>
      <c r="C19" s="22">
        <v>639561985453</v>
      </c>
      <c r="D19" s="22">
        <v>637581058138</v>
      </c>
      <c r="E19" s="24" t="s">
        <v>598</v>
      </c>
      <c r="F19">
        <v>2631.24</v>
      </c>
      <c r="G19">
        <v>97</v>
      </c>
      <c r="H19" s="12">
        <f t="shared" si="1"/>
        <v>27.1261855670103</v>
      </c>
      <c r="I19">
        <v>524</v>
      </c>
      <c r="J19" s="11">
        <f t="shared" si="0"/>
        <v>0.0916030534351145</v>
      </c>
      <c r="K19" s="12">
        <v>54.8175</v>
      </c>
      <c r="L19" s="12">
        <v>5.02145038167939</v>
      </c>
      <c r="M19">
        <v>48</v>
      </c>
      <c r="P19" s="11">
        <f t="shared" si="2"/>
        <v>0.552702103869434</v>
      </c>
      <c r="Q19">
        <v>2558.1</v>
      </c>
      <c r="R19">
        <v>77</v>
      </c>
      <c r="S19" s="12">
        <f t="shared" si="3"/>
        <v>33.2220779220779</v>
      </c>
      <c r="T19">
        <v>791</v>
      </c>
      <c r="U19" s="11">
        <v>0.0556257901390645</v>
      </c>
      <c r="V19" s="12">
        <v>58.1386363636364</v>
      </c>
      <c r="W19" s="12">
        <v>3.23400758533502</v>
      </c>
      <c r="X19">
        <v>44</v>
      </c>
      <c r="AA19" t="e">
        <f t="shared" si="4"/>
        <v>#DIV/0!</v>
      </c>
      <c r="AB19">
        <v>0</v>
      </c>
      <c r="AC19">
        <v>0</v>
      </c>
      <c r="AD19">
        <v>0</v>
      </c>
      <c r="AE19">
        <v>0</v>
      </c>
      <c r="AF19" s="11">
        <v>0</v>
      </c>
      <c r="AG19" s="12">
        <v>0</v>
      </c>
      <c r="AH19" s="12">
        <v>0</v>
      </c>
      <c r="AI19">
        <v>0</v>
      </c>
    </row>
    <row r="20" ht="15.6" spans="1:35">
      <c r="A20" s="20"/>
      <c r="B20" s="22">
        <v>17609980146</v>
      </c>
      <c r="C20" s="22">
        <v>634540837303</v>
      </c>
      <c r="D20" s="22"/>
      <c r="E20" s="24" t="s">
        <v>288</v>
      </c>
      <c r="F20">
        <v>31262.33</v>
      </c>
      <c r="G20">
        <v>11418</v>
      </c>
      <c r="H20" s="12">
        <f t="shared" si="1"/>
        <v>2.73798651252408</v>
      </c>
      <c r="I20">
        <v>22095</v>
      </c>
      <c r="J20" s="11">
        <f t="shared" si="0"/>
        <v>0.422403258655804</v>
      </c>
      <c r="K20" s="12">
        <v>3.34965498767813</v>
      </c>
      <c r="L20" s="12">
        <v>1.41490518216791</v>
      </c>
      <c r="M20">
        <v>9333</v>
      </c>
      <c r="P20" s="11">
        <f t="shared" si="2"/>
        <v>-0.0380058779199276</v>
      </c>
      <c r="Q20">
        <v>27445.21</v>
      </c>
      <c r="R20">
        <v>8460</v>
      </c>
      <c r="S20" s="12">
        <f t="shared" si="3"/>
        <v>3.2441146572104</v>
      </c>
      <c r="T20">
        <v>18660</v>
      </c>
      <c r="U20" s="11">
        <v>0.334351554126474</v>
      </c>
      <c r="V20" s="12">
        <v>4.39897579740343</v>
      </c>
      <c r="W20" s="12">
        <v>1.47080439442658</v>
      </c>
      <c r="X20">
        <v>6239</v>
      </c>
      <c r="AA20">
        <f t="shared" si="4"/>
        <v>-0.0249485578377561</v>
      </c>
      <c r="AB20">
        <v>10108.42</v>
      </c>
      <c r="AC20">
        <v>2078</v>
      </c>
      <c r="AD20" s="12">
        <f t="shared" si="5"/>
        <v>4.86449470644851</v>
      </c>
      <c r="AE20">
        <v>6966</v>
      </c>
      <c r="AF20" s="11">
        <v>0.173557278208441</v>
      </c>
      <c r="AG20" s="12">
        <v>8.36097601323408</v>
      </c>
      <c r="AH20" s="12">
        <v>1.45110824002297</v>
      </c>
      <c r="AI20">
        <v>1209</v>
      </c>
    </row>
    <row r="21" ht="15.6" spans="1:35">
      <c r="A21" s="20"/>
      <c r="B21" s="22">
        <v>592501952315</v>
      </c>
      <c r="C21" s="22">
        <v>634859842110</v>
      </c>
      <c r="D21" s="22"/>
      <c r="E21" s="24" t="s">
        <v>305</v>
      </c>
      <c r="F21">
        <v>27640.59</v>
      </c>
      <c r="G21">
        <v>3068</v>
      </c>
      <c r="H21" s="12">
        <f t="shared" si="1"/>
        <v>9.00931877444589</v>
      </c>
      <c r="I21">
        <v>8705</v>
      </c>
      <c r="J21" s="11">
        <f t="shared" si="0"/>
        <v>0.305341757610569</v>
      </c>
      <c r="K21" s="12">
        <v>10.3990180586907</v>
      </c>
      <c r="L21" s="12">
        <v>3.17525445146468</v>
      </c>
      <c r="M21">
        <v>2658</v>
      </c>
      <c r="P21" s="11">
        <f t="shared" si="2"/>
        <v>-0.259591232650615</v>
      </c>
      <c r="Q21">
        <v>21348.23</v>
      </c>
      <c r="R21">
        <v>1880</v>
      </c>
      <c r="S21" s="12">
        <f t="shared" si="3"/>
        <v>11.3554414893617</v>
      </c>
      <c r="T21">
        <v>4978</v>
      </c>
      <c r="U21" s="11">
        <v>0.258537565287264</v>
      </c>
      <c r="V21" s="12">
        <v>16.5875912975913</v>
      </c>
      <c r="W21" s="12">
        <v>4.28851546805946</v>
      </c>
      <c r="X21">
        <v>1287</v>
      </c>
      <c r="AA21">
        <f t="shared" si="4"/>
        <v>0.198388701252724</v>
      </c>
      <c r="AB21">
        <v>13552.72</v>
      </c>
      <c r="AC21">
        <v>1382</v>
      </c>
      <c r="AD21" s="12">
        <f t="shared" si="5"/>
        <v>9.8065991316932</v>
      </c>
      <c r="AE21">
        <v>5115</v>
      </c>
      <c r="AF21" s="11">
        <v>0.163831867057673</v>
      </c>
      <c r="AG21" s="12">
        <v>16.1726968973747</v>
      </c>
      <c r="AH21" s="12">
        <v>2.64960312805474</v>
      </c>
      <c r="AI21">
        <v>838</v>
      </c>
    </row>
    <row r="22" ht="15.6" spans="1:35">
      <c r="A22" s="20"/>
      <c r="B22" s="22">
        <v>637978522210</v>
      </c>
      <c r="C22" s="22"/>
      <c r="D22" s="22"/>
      <c r="E22" s="24" t="s">
        <v>625</v>
      </c>
      <c r="F22">
        <v>2179.7</v>
      </c>
      <c r="G22">
        <v>73</v>
      </c>
      <c r="H22" s="12">
        <f t="shared" si="1"/>
        <v>29.858904109589</v>
      </c>
      <c r="I22">
        <v>550</v>
      </c>
      <c r="J22" s="11">
        <f t="shared" si="0"/>
        <v>0.112727272727273</v>
      </c>
      <c r="K22" s="12">
        <v>35.1564516129032</v>
      </c>
      <c r="L22" s="12">
        <v>3.96309090909091</v>
      </c>
      <c r="M22">
        <v>62</v>
      </c>
      <c r="P22" s="11">
        <f t="shared" si="2"/>
        <v>-0.294807594595435</v>
      </c>
      <c r="Q22">
        <v>876.7</v>
      </c>
      <c r="R22">
        <v>23</v>
      </c>
      <c r="S22" s="12">
        <f t="shared" si="3"/>
        <v>38.1173913043478</v>
      </c>
      <c r="T22">
        <v>156</v>
      </c>
      <c r="U22" s="11">
        <v>0.102564102564103</v>
      </c>
      <c r="V22" s="12">
        <v>54.79375</v>
      </c>
      <c r="W22" s="12">
        <v>5.61987179487179</v>
      </c>
      <c r="X22">
        <v>16</v>
      </c>
      <c r="AA22" t="e">
        <f t="shared" si="4"/>
        <v>#DIV/0!</v>
      </c>
      <c r="AB22">
        <v>0</v>
      </c>
      <c r="AC22">
        <v>0</v>
      </c>
      <c r="AD22">
        <v>0</v>
      </c>
      <c r="AE22">
        <v>0</v>
      </c>
      <c r="AF22" s="11">
        <v>0</v>
      </c>
      <c r="AG22" s="12">
        <v>0</v>
      </c>
      <c r="AH22" s="12">
        <v>0</v>
      </c>
      <c r="AI22">
        <v>0</v>
      </c>
    </row>
    <row r="23" ht="15.6" spans="1:35">
      <c r="A23" s="25" t="s">
        <v>661</v>
      </c>
      <c r="B23" s="22">
        <v>627413079207</v>
      </c>
      <c r="C23" s="22">
        <v>634200028886</v>
      </c>
      <c r="D23" s="22">
        <v>636894700682</v>
      </c>
      <c r="E23" s="24" t="s">
        <v>547</v>
      </c>
      <c r="F23">
        <v>13372.35</v>
      </c>
      <c r="G23">
        <v>536</v>
      </c>
      <c r="H23" s="12">
        <f t="shared" si="1"/>
        <v>24.9484141791045</v>
      </c>
      <c r="I23">
        <v>1450</v>
      </c>
      <c r="J23" s="11">
        <f t="shared" si="0"/>
        <v>0.21448275862069</v>
      </c>
      <c r="K23" s="12">
        <v>42.9979099678457</v>
      </c>
      <c r="L23" s="12">
        <v>9.22231034482759</v>
      </c>
      <c r="M23">
        <v>311</v>
      </c>
      <c r="P23" s="11">
        <f t="shared" si="2"/>
        <v>0.053049019773046</v>
      </c>
      <c r="Q23">
        <v>12339.63</v>
      </c>
      <c r="R23">
        <v>470</v>
      </c>
      <c r="S23" s="12">
        <f t="shared" si="3"/>
        <v>26.2545319148936</v>
      </c>
      <c r="T23">
        <v>1409</v>
      </c>
      <c r="U23" s="11">
        <v>0.185947480482612</v>
      </c>
      <c r="V23" s="12">
        <v>47.0978244274809</v>
      </c>
      <c r="W23" s="12">
        <v>8.75772178850248</v>
      </c>
      <c r="X23">
        <v>262</v>
      </c>
      <c r="AA23" t="e">
        <f t="shared" si="4"/>
        <v>#DIV/0!</v>
      </c>
      <c r="AB23">
        <v>0</v>
      </c>
      <c r="AC23">
        <v>0</v>
      </c>
      <c r="AD23">
        <v>0</v>
      </c>
      <c r="AE23">
        <v>0</v>
      </c>
      <c r="AF23" s="11">
        <v>0</v>
      </c>
      <c r="AG23" s="12">
        <v>0</v>
      </c>
      <c r="AH23" s="12">
        <v>0</v>
      </c>
      <c r="AI23">
        <v>0</v>
      </c>
    </row>
    <row r="24" ht="15.6" spans="1:36">
      <c r="A24" s="25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12583.35</v>
      </c>
      <c r="G24">
        <v>1410</v>
      </c>
      <c r="H24" s="12">
        <f t="shared" si="1"/>
        <v>8.92436170212766</v>
      </c>
      <c r="I24">
        <v>7489</v>
      </c>
      <c r="J24" s="11">
        <f t="shared" si="0"/>
        <v>0.106289224195487</v>
      </c>
      <c r="K24" s="12">
        <v>15.8082286432161</v>
      </c>
      <c r="L24" s="12">
        <v>1.68024435839231</v>
      </c>
      <c r="M24">
        <v>796</v>
      </c>
      <c r="N24">
        <f>SUM(F24:F27)</f>
        <v>97383.36</v>
      </c>
      <c r="P24" s="11">
        <f t="shared" si="2"/>
        <v>-0.289555097811078</v>
      </c>
      <c r="Q24">
        <v>13748.09</v>
      </c>
      <c r="R24">
        <v>1590</v>
      </c>
      <c r="S24" s="12">
        <f t="shared" si="3"/>
        <v>8.64659748427673</v>
      </c>
      <c r="T24">
        <v>5813</v>
      </c>
      <c r="U24" s="11">
        <v>0.147944262859109</v>
      </c>
      <c r="V24" s="12">
        <v>15.9861511627907</v>
      </c>
      <c r="W24" s="12">
        <v>2.36505934973336</v>
      </c>
      <c r="X24">
        <v>860</v>
      </c>
      <c r="Y24">
        <f>SUM(Q24:Q27)</f>
        <v>90111.2</v>
      </c>
      <c r="AA24">
        <f t="shared" si="4"/>
        <v>1.32015467548646</v>
      </c>
      <c r="AB24">
        <v>4583.43</v>
      </c>
      <c r="AC24">
        <v>466</v>
      </c>
      <c r="AD24" s="12">
        <f t="shared" si="5"/>
        <v>9.83568669527897</v>
      </c>
      <c r="AE24">
        <v>6329</v>
      </c>
      <c r="AF24" s="11">
        <v>0.0576710380786854</v>
      </c>
      <c r="AG24" s="12">
        <v>12.5573424657534</v>
      </c>
      <c r="AH24" s="12">
        <v>0.724194975509559</v>
      </c>
      <c r="AI24">
        <v>365</v>
      </c>
      <c r="AJ24">
        <f>SUM(AB24:AB27)</f>
        <v>130049.15</v>
      </c>
    </row>
    <row r="25" ht="15.6" spans="1:35">
      <c r="A25" s="25"/>
      <c r="B25" s="22">
        <v>37254243740</v>
      </c>
      <c r="C25" s="22">
        <v>634857454207</v>
      </c>
      <c r="D25" s="22"/>
      <c r="E25" s="53" t="s">
        <v>270</v>
      </c>
      <c r="F25">
        <v>50659.77</v>
      </c>
      <c r="G25">
        <v>3137</v>
      </c>
      <c r="H25" s="12">
        <f t="shared" si="1"/>
        <v>16.1491138029965</v>
      </c>
      <c r="I25">
        <v>5894</v>
      </c>
      <c r="J25" s="11">
        <f t="shared" si="0"/>
        <v>0.275364777740075</v>
      </c>
      <c r="K25" s="12">
        <v>31.2136598890943</v>
      </c>
      <c r="L25" s="12">
        <v>8.59514251781473</v>
      </c>
      <c r="M25">
        <v>1623</v>
      </c>
      <c r="P25" s="11">
        <f t="shared" si="2"/>
        <v>-0.128952539429659</v>
      </c>
      <c r="Q25">
        <v>47078.29</v>
      </c>
      <c r="R25">
        <v>2784</v>
      </c>
      <c r="S25" s="12">
        <f t="shared" si="3"/>
        <v>16.910305316092</v>
      </c>
      <c r="T25">
        <v>4771</v>
      </c>
      <c r="U25" s="11">
        <v>0.302452316076294</v>
      </c>
      <c r="V25" s="12">
        <v>32.6252875952876</v>
      </c>
      <c r="W25" s="12">
        <v>9.86759379584993</v>
      </c>
      <c r="X25">
        <v>1443</v>
      </c>
      <c r="AA25">
        <f t="shared" si="4"/>
        <v>0.427661765823108</v>
      </c>
      <c r="AB25">
        <v>58765.45</v>
      </c>
      <c r="AC25">
        <v>3676</v>
      </c>
      <c r="AD25" s="12">
        <f t="shared" si="5"/>
        <v>15.9862486398259</v>
      </c>
      <c r="AE25">
        <v>9761</v>
      </c>
      <c r="AF25" s="11">
        <v>0.170884130724311</v>
      </c>
      <c r="AG25" s="12">
        <v>35.2310851318945</v>
      </c>
      <c r="AH25" s="12">
        <v>6.02043335723799</v>
      </c>
      <c r="AI25">
        <v>1668</v>
      </c>
    </row>
    <row r="26" ht="15.6" spans="1:35">
      <c r="A26" s="25"/>
      <c r="B26" s="22">
        <v>635219036333</v>
      </c>
      <c r="C26" s="22" t="s">
        <v>640</v>
      </c>
      <c r="D26" s="22"/>
      <c r="E26" s="53" t="s">
        <v>600</v>
      </c>
      <c r="F26">
        <v>20458.18</v>
      </c>
      <c r="G26">
        <v>490</v>
      </c>
      <c r="H26" s="12">
        <f t="shared" si="1"/>
        <v>41.751387755102</v>
      </c>
      <c r="I26">
        <v>1149</v>
      </c>
      <c r="J26" s="11">
        <f t="shared" si="0"/>
        <v>0.242819843342037</v>
      </c>
      <c r="K26" s="12">
        <v>73.3268100358423</v>
      </c>
      <c r="L26" s="12">
        <v>17.8052045256745</v>
      </c>
      <c r="M26">
        <v>279</v>
      </c>
      <c r="P26" s="11">
        <f t="shared" si="2"/>
        <v>0.0521269327046241</v>
      </c>
      <c r="Q26">
        <v>17379.98</v>
      </c>
      <c r="R26">
        <v>389</v>
      </c>
      <c r="S26" s="12">
        <f t="shared" si="3"/>
        <v>44.6786118251928</v>
      </c>
      <c r="T26">
        <v>1027</v>
      </c>
      <c r="U26" s="11">
        <v>0.235637779941577</v>
      </c>
      <c r="V26" s="12">
        <v>71.8180991735537</v>
      </c>
      <c r="W26" s="12">
        <v>16.9230574488802</v>
      </c>
      <c r="X26">
        <v>242</v>
      </c>
      <c r="AA26" t="e">
        <f t="shared" si="4"/>
        <v>#DIV/0!</v>
      </c>
      <c r="AB26">
        <v>0</v>
      </c>
      <c r="AC26">
        <v>0</v>
      </c>
      <c r="AD26">
        <v>0</v>
      </c>
      <c r="AE26">
        <v>0</v>
      </c>
      <c r="AF26" s="11">
        <v>0</v>
      </c>
      <c r="AG26" s="12">
        <v>0</v>
      </c>
      <c r="AH26" s="12">
        <v>0</v>
      </c>
      <c r="AI26">
        <v>0</v>
      </c>
    </row>
    <row r="27" ht="15.6" spans="1:35">
      <c r="A27" s="25"/>
      <c r="B27" s="22">
        <v>572262680111</v>
      </c>
      <c r="C27" s="22" t="s">
        <v>640</v>
      </c>
      <c r="D27" s="22"/>
      <c r="E27" s="53" t="s">
        <v>330</v>
      </c>
      <c r="F27">
        <v>13682.06</v>
      </c>
      <c r="G27">
        <v>593</v>
      </c>
      <c r="H27" s="12">
        <f t="shared" si="1"/>
        <v>23.0726138279933</v>
      </c>
      <c r="I27">
        <v>2038</v>
      </c>
      <c r="J27" s="11">
        <f t="shared" si="0"/>
        <v>0.15161923454367</v>
      </c>
      <c r="K27" s="12">
        <v>44.2785113268608</v>
      </c>
      <c r="L27" s="12">
        <v>6.71347399411187</v>
      </c>
      <c r="M27">
        <v>309</v>
      </c>
      <c r="P27" s="11">
        <f t="shared" si="2"/>
        <v>0.400233512368061</v>
      </c>
      <c r="Q27">
        <v>11904.84</v>
      </c>
      <c r="R27">
        <v>476</v>
      </c>
      <c r="S27" s="12">
        <f t="shared" si="3"/>
        <v>25.0101680672269</v>
      </c>
      <c r="T27">
        <v>2483</v>
      </c>
      <c r="U27" s="11">
        <v>0.113169552960129</v>
      </c>
      <c r="V27" s="12">
        <v>42.3659786476868</v>
      </c>
      <c r="W27" s="12">
        <v>4.79453886427708</v>
      </c>
      <c r="X27">
        <v>281</v>
      </c>
      <c r="AA27">
        <f t="shared" si="4"/>
        <v>-0.19861373962776</v>
      </c>
      <c r="AB27">
        <v>66700.27</v>
      </c>
      <c r="AC27">
        <v>2831</v>
      </c>
      <c r="AD27" s="12">
        <f t="shared" si="5"/>
        <v>23.5606746732603</v>
      </c>
      <c r="AE27">
        <v>7962</v>
      </c>
      <c r="AF27" s="11">
        <v>0.264757598593318</v>
      </c>
      <c r="AG27" s="12">
        <v>31.6414943074004</v>
      </c>
      <c r="AH27" s="12">
        <v>8.37732604873148</v>
      </c>
      <c r="AI27">
        <v>2108</v>
      </c>
    </row>
    <row r="28" ht="15.6" spans="1:36">
      <c r="A28" s="53" t="s">
        <v>266</v>
      </c>
      <c r="B28" s="22">
        <v>569909827792</v>
      </c>
      <c r="C28" s="22"/>
      <c r="D28" s="22"/>
      <c r="E28" s="53" t="s">
        <v>62</v>
      </c>
      <c r="F28" s="9">
        <v>55592.05</v>
      </c>
      <c r="G28" s="9">
        <v>1886</v>
      </c>
      <c r="H28" s="12">
        <f t="shared" si="1"/>
        <v>29.4761664899258</v>
      </c>
      <c r="I28" s="9">
        <v>4803</v>
      </c>
      <c r="J28" s="14">
        <f t="shared" si="0"/>
        <v>0.172392254840725</v>
      </c>
      <c r="K28" s="15">
        <v>67.1401570048309</v>
      </c>
      <c r="L28" s="15">
        <v>11.5744430564231</v>
      </c>
      <c r="M28" s="9">
        <v>828</v>
      </c>
      <c r="N28">
        <f>SUM(F28)</f>
        <v>55592.05</v>
      </c>
      <c r="P28" s="11">
        <f t="shared" si="2"/>
        <v>0.0442289005880829</v>
      </c>
      <c r="Q28" s="9">
        <v>38706.03</v>
      </c>
      <c r="R28" s="9">
        <v>1303</v>
      </c>
      <c r="S28" s="12">
        <f t="shared" si="3"/>
        <v>29.705318495779</v>
      </c>
      <c r="T28" s="9">
        <v>3492</v>
      </c>
      <c r="U28" s="14">
        <v>0.161512027491409</v>
      </c>
      <c r="V28" s="15">
        <v>68.6277127659574</v>
      </c>
      <c r="W28" s="15">
        <v>11.0842010309278</v>
      </c>
      <c r="X28" s="9">
        <v>564</v>
      </c>
      <c r="Y28">
        <f>SUM(Q28)</f>
        <v>38706.03</v>
      </c>
      <c r="AA28">
        <f t="shared" si="4"/>
        <v>1.68682266778453</v>
      </c>
      <c r="AB28" s="9">
        <v>48023.97</v>
      </c>
      <c r="AC28" s="9">
        <v>1144</v>
      </c>
      <c r="AD28" s="12">
        <f t="shared" si="5"/>
        <v>41.9789947552448</v>
      </c>
      <c r="AE28" s="9">
        <v>11148</v>
      </c>
      <c r="AF28" s="14">
        <v>0.0552565482597775</v>
      </c>
      <c r="AG28" s="15">
        <v>77.9609902597403</v>
      </c>
      <c r="AH28" s="15">
        <v>4.30785522066738</v>
      </c>
      <c r="AI28" s="9">
        <v>616</v>
      </c>
      <c r="AJ28">
        <f>SUM(AB28)</f>
        <v>48023.97</v>
      </c>
    </row>
    <row r="29" ht="15.6" spans="1:36">
      <c r="A29" t="s">
        <v>642</v>
      </c>
      <c r="B29" s="56">
        <v>611950399653</v>
      </c>
      <c r="E29" s="57" t="s">
        <v>666</v>
      </c>
      <c r="F29">
        <v>2117.92</v>
      </c>
      <c r="G29">
        <v>49</v>
      </c>
      <c r="H29" s="12">
        <f t="shared" si="1"/>
        <v>43.2228571428571</v>
      </c>
      <c r="I29">
        <v>426</v>
      </c>
      <c r="J29" s="11">
        <f t="shared" si="0"/>
        <v>0.0821596244131455</v>
      </c>
      <c r="K29" s="12">
        <v>60.512</v>
      </c>
      <c r="L29" s="12">
        <v>4.97164319248826</v>
      </c>
      <c r="M29">
        <v>35</v>
      </c>
      <c r="N29">
        <f>SUM(F29:F35)</f>
        <v>2177.72</v>
      </c>
      <c r="Q29">
        <v>1741.91</v>
      </c>
      <c r="R29">
        <v>40</v>
      </c>
      <c r="T29">
        <v>399</v>
      </c>
      <c r="U29" s="11">
        <v>0.0852130325814536</v>
      </c>
      <c r="V29" s="12">
        <v>51.2326470588235</v>
      </c>
      <c r="W29" s="12">
        <v>4.36568922305764</v>
      </c>
      <c r="X29">
        <v>34</v>
      </c>
      <c r="Y29">
        <f>SUM(Q29:Q35)</f>
        <v>1741.91</v>
      </c>
      <c r="AA29">
        <f t="shared" si="4"/>
        <v>-0.33444226424668</v>
      </c>
      <c r="AB29">
        <v>12243.15</v>
      </c>
      <c r="AC29">
        <v>282</v>
      </c>
      <c r="AE29">
        <v>1639</v>
      </c>
      <c r="AF29" s="11">
        <v>0.11470408785845</v>
      </c>
      <c r="AG29" s="12">
        <v>65.1231382978723</v>
      </c>
      <c r="AH29" s="12">
        <v>7.46989017693716</v>
      </c>
      <c r="AI29">
        <v>188</v>
      </c>
      <c r="AJ29">
        <f>SUM(AB29:AB35)</f>
        <v>12243.15</v>
      </c>
    </row>
    <row r="30" ht="15.6" spans="1:35">
      <c r="A30" t="s">
        <v>642</v>
      </c>
      <c r="B30" s="56">
        <v>611214401904</v>
      </c>
      <c r="F30">
        <v>0</v>
      </c>
      <c r="G30">
        <v>0</v>
      </c>
      <c r="H30" s="12" t="e">
        <f t="shared" si="1"/>
        <v>#DIV/0!</v>
      </c>
      <c r="I30">
        <v>0</v>
      </c>
      <c r="J30" s="11">
        <f t="shared" si="0"/>
        <v>0</v>
      </c>
      <c r="K30" s="12">
        <v>0</v>
      </c>
      <c r="L30" s="12">
        <v>0</v>
      </c>
      <c r="M30">
        <v>0</v>
      </c>
      <c r="Q30">
        <v>0</v>
      </c>
      <c r="R30">
        <v>0</v>
      </c>
      <c r="T30">
        <v>0</v>
      </c>
      <c r="U30" s="11">
        <v>0</v>
      </c>
      <c r="V30" s="12">
        <v>0</v>
      </c>
      <c r="W30" s="12">
        <v>0</v>
      </c>
      <c r="X30">
        <v>0</v>
      </c>
      <c r="AA30" t="e">
        <f t="shared" ref="AA30:AA35" si="6">J30/AF30-1</f>
        <v>#DIV/0!</v>
      </c>
      <c r="AB30">
        <v>0</v>
      </c>
      <c r="AC30">
        <v>0</v>
      </c>
      <c r="AE30">
        <v>0</v>
      </c>
      <c r="AF30" s="11">
        <v>0</v>
      </c>
      <c r="AG30" s="12">
        <v>0</v>
      </c>
      <c r="AH30" s="12">
        <v>0</v>
      </c>
      <c r="AI30">
        <v>0</v>
      </c>
    </row>
    <row r="31" ht="15.6" spans="1:35">
      <c r="A31" t="s">
        <v>642</v>
      </c>
      <c r="B31" s="56">
        <v>611214937258</v>
      </c>
      <c r="E31" t="s">
        <v>667</v>
      </c>
      <c r="F31">
        <v>59.8</v>
      </c>
      <c r="G31">
        <v>1</v>
      </c>
      <c r="H31" s="12">
        <f t="shared" si="1"/>
        <v>59.8</v>
      </c>
      <c r="I31">
        <v>10</v>
      </c>
      <c r="J31" s="11">
        <f t="shared" si="0"/>
        <v>0.1</v>
      </c>
      <c r="K31" s="12">
        <v>59.8</v>
      </c>
      <c r="L31" s="12">
        <v>5.98</v>
      </c>
      <c r="M31">
        <v>1</v>
      </c>
      <c r="Q31">
        <v>0</v>
      </c>
      <c r="R31">
        <v>0</v>
      </c>
      <c r="T31">
        <v>0</v>
      </c>
      <c r="U31" s="11">
        <v>0</v>
      </c>
      <c r="V31" s="12">
        <v>0</v>
      </c>
      <c r="W31" s="12">
        <v>0</v>
      </c>
      <c r="X31">
        <v>0</v>
      </c>
      <c r="AA31" t="e">
        <f t="shared" si="6"/>
        <v>#DIV/0!</v>
      </c>
      <c r="AB31">
        <v>0</v>
      </c>
      <c r="AC31">
        <v>0</v>
      </c>
      <c r="AE31">
        <v>0</v>
      </c>
      <c r="AF31" s="11">
        <v>0</v>
      </c>
      <c r="AG31" s="12">
        <v>0</v>
      </c>
      <c r="AH31" s="12">
        <v>0</v>
      </c>
      <c r="AI31">
        <v>0</v>
      </c>
    </row>
    <row r="32" ht="15.6" spans="1:35">
      <c r="A32" t="s">
        <v>642</v>
      </c>
      <c r="B32" s="56">
        <v>611215393288</v>
      </c>
      <c r="F32">
        <v>0</v>
      </c>
      <c r="G32">
        <v>0</v>
      </c>
      <c r="H32" s="12" t="e">
        <f t="shared" si="1"/>
        <v>#DIV/0!</v>
      </c>
      <c r="I32">
        <v>0</v>
      </c>
      <c r="J32" s="11">
        <f t="shared" si="0"/>
        <v>0</v>
      </c>
      <c r="K32" s="12">
        <v>0</v>
      </c>
      <c r="L32" s="12">
        <v>0</v>
      </c>
      <c r="M32">
        <v>0</v>
      </c>
      <c r="Q32">
        <v>0</v>
      </c>
      <c r="R32">
        <v>0</v>
      </c>
      <c r="T32">
        <v>0</v>
      </c>
      <c r="U32" s="11">
        <v>0</v>
      </c>
      <c r="V32" s="12">
        <v>0</v>
      </c>
      <c r="W32" s="12">
        <v>0</v>
      </c>
      <c r="X32">
        <v>0</v>
      </c>
      <c r="AA32" t="e">
        <f t="shared" si="6"/>
        <v>#DIV/0!</v>
      </c>
      <c r="AB32">
        <v>0</v>
      </c>
      <c r="AC32">
        <v>0</v>
      </c>
      <c r="AE32">
        <v>0</v>
      </c>
      <c r="AF32" s="11">
        <v>0</v>
      </c>
      <c r="AG32" s="12">
        <v>0</v>
      </c>
      <c r="AH32" s="12">
        <v>0</v>
      </c>
      <c r="AI32">
        <v>0</v>
      </c>
    </row>
    <row r="33" ht="15.6" spans="1:35">
      <c r="A33" t="s">
        <v>642</v>
      </c>
      <c r="B33" s="56">
        <v>611215693122</v>
      </c>
      <c r="F33">
        <v>0</v>
      </c>
      <c r="G33">
        <v>0</v>
      </c>
      <c r="H33" s="12" t="e">
        <f t="shared" si="1"/>
        <v>#DIV/0!</v>
      </c>
      <c r="I33">
        <v>0</v>
      </c>
      <c r="J33" s="11">
        <f t="shared" si="0"/>
        <v>0</v>
      </c>
      <c r="K33" s="12">
        <v>0</v>
      </c>
      <c r="L33" s="12">
        <v>0</v>
      </c>
      <c r="M33">
        <v>0</v>
      </c>
      <c r="Q33">
        <v>0</v>
      </c>
      <c r="R33">
        <v>0</v>
      </c>
      <c r="T33">
        <v>0</v>
      </c>
      <c r="U33" s="11">
        <v>0</v>
      </c>
      <c r="V33" s="12">
        <v>0</v>
      </c>
      <c r="W33" s="12">
        <v>0</v>
      </c>
      <c r="X33">
        <v>0</v>
      </c>
      <c r="AA33" t="e">
        <f t="shared" si="6"/>
        <v>#DIV/0!</v>
      </c>
      <c r="AB33">
        <v>0</v>
      </c>
      <c r="AC33">
        <v>0</v>
      </c>
      <c r="AE33">
        <v>0</v>
      </c>
      <c r="AF33" s="11">
        <v>0</v>
      </c>
      <c r="AG33" s="12">
        <v>0</v>
      </c>
      <c r="AH33" s="12">
        <v>0</v>
      </c>
      <c r="AI33">
        <v>0</v>
      </c>
    </row>
    <row r="34" ht="15.6" spans="1:35">
      <c r="A34" t="s">
        <v>642</v>
      </c>
      <c r="B34" s="56">
        <v>611468953899</v>
      </c>
      <c r="F34">
        <v>0</v>
      </c>
      <c r="G34">
        <v>0</v>
      </c>
      <c r="H34" s="12" t="e">
        <f t="shared" si="1"/>
        <v>#DIV/0!</v>
      </c>
      <c r="I34">
        <v>0</v>
      </c>
      <c r="J34" s="11">
        <f t="shared" si="0"/>
        <v>0</v>
      </c>
      <c r="K34" s="12">
        <v>0</v>
      </c>
      <c r="L34" s="12">
        <v>0</v>
      </c>
      <c r="M34">
        <v>0</v>
      </c>
      <c r="Q34">
        <v>0</v>
      </c>
      <c r="R34">
        <v>0</v>
      </c>
      <c r="T34">
        <v>0</v>
      </c>
      <c r="U34" s="11">
        <v>0</v>
      </c>
      <c r="V34" s="12">
        <v>0</v>
      </c>
      <c r="W34" s="12">
        <v>0</v>
      </c>
      <c r="X34">
        <v>0</v>
      </c>
      <c r="AA34" t="e">
        <f t="shared" si="6"/>
        <v>#DIV/0!</v>
      </c>
      <c r="AB34">
        <v>0</v>
      </c>
      <c r="AC34">
        <v>0</v>
      </c>
      <c r="AE34">
        <v>0</v>
      </c>
      <c r="AF34" s="11">
        <v>0</v>
      </c>
      <c r="AG34" s="12">
        <v>0</v>
      </c>
      <c r="AH34" s="12">
        <v>0</v>
      </c>
      <c r="AI34">
        <v>0</v>
      </c>
    </row>
    <row r="35" ht="15.6" spans="1:35">
      <c r="A35" t="s">
        <v>642</v>
      </c>
      <c r="B35" s="56">
        <v>611637338063</v>
      </c>
      <c r="F35">
        <v>0</v>
      </c>
      <c r="G35">
        <v>0</v>
      </c>
      <c r="H35" s="12" t="e">
        <f t="shared" si="1"/>
        <v>#DIV/0!</v>
      </c>
      <c r="I35">
        <v>0</v>
      </c>
      <c r="J35" s="11">
        <f t="shared" si="0"/>
        <v>0</v>
      </c>
      <c r="K35" s="12">
        <v>0</v>
      </c>
      <c r="L35" s="12">
        <v>0</v>
      </c>
      <c r="M35">
        <v>0</v>
      </c>
      <c r="Q35">
        <v>0</v>
      </c>
      <c r="R35">
        <v>0</v>
      </c>
      <c r="T35">
        <v>0</v>
      </c>
      <c r="U35" s="11">
        <v>0</v>
      </c>
      <c r="V35" s="12">
        <v>0</v>
      </c>
      <c r="W35" s="12">
        <v>0</v>
      </c>
      <c r="X35">
        <v>0</v>
      </c>
      <c r="AA35" t="e">
        <f t="shared" si="6"/>
        <v>#DIV/0!</v>
      </c>
      <c r="AB35">
        <v>0</v>
      </c>
      <c r="AC35">
        <v>0</v>
      </c>
      <c r="AE35">
        <v>0</v>
      </c>
      <c r="AF35" s="11">
        <v>0</v>
      </c>
      <c r="AG35" s="12">
        <v>0</v>
      </c>
      <c r="AH35" s="12">
        <v>0</v>
      </c>
      <c r="AI35">
        <v>0</v>
      </c>
    </row>
    <row r="36" spans="6:35">
      <c r="F36" s="9">
        <f>SUM(F2:F23,F29:F35)</f>
        <v>633282.01</v>
      </c>
      <c r="G36" s="9">
        <f>SUM(G2:G23,G29:G35)</f>
        <v>58540</v>
      </c>
      <c r="H36" s="9"/>
      <c r="I36" s="9">
        <f>SUM(I2:I23,I29:I35)</f>
        <v>160406</v>
      </c>
      <c r="J36" s="14">
        <f>M36/I36</f>
        <v>0.243176689151279</v>
      </c>
      <c r="K36" s="15">
        <f>F36/M36</f>
        <v>16.2350862665675</v>
      </c>
      <c r="L36" s="15">
        <f>F36/I36</f>
        <v>3.94799452638929</v>
      </c>
      <c r="M36" s="9">
        <f>SUM(M2:M23,M29:M35)</f>
        <v>39007</v>
      </c>
      <c r="Q36" s="9">
        <f>SUM(Q2:Q23,Q29:Q35)</f>
        <v>600437.71</v>
      </c>
      <c r="R36" s="9">
        <f>SUM(R2:R23,R29:R35)</f>
        <v>60025</v>
      </c>
      <c r="S36" s="9"/>
      <c r="T36" s="9">
        <f>SUM(T2:T23,T29:T35)</f>
        <v>138561</v>
      </c>
      <c r="U36" s="14">
        <f>X36/T36</f>
        <v>0.299304999242211</v>
      </c>
      <c r="V36" s="15">
        <f>Q36/X36</f>
        <v>14.4781469425154</v>
      </c>
      <c r="W36" s="15">
        <f>Q36/T36</f>
        <v>4.3333817596582</v>
      </c>
      <c r="X36" s="9">
        <f>SUM(X2:X23,X29:X35)</f>
        <v>41472</v>
      </c>
      <c r="AB36" s="9">
        <f>SUM(AB2:AB23,AB29:AB35)</f>
        <v>625610.11</v>
      </c>
      <c r="AC36" s="9">
        <f>SUM(AC2:AC23,AC29:AC35)</f>
        <v>47474</v>
      </c>
      <c r="AD36" s="9"/>
      <c r="AE36" s="9">
        <f>SUM(AE2:AE23,AE29:AE35)</f>
        <v>136392</v>
      </c>
      <c r="AF36" s="14">
        <f>AI36/AE36</f>
        <v>0.15050736113555</v>
      </c>
      <c r="AG36" s="15">
        <v>30.4759406664069</v>
      </c>
      <c r="AH36" s="15">
        <f>AB36/AE36</f>
        <v>4.58685340782451</v>
      </c>
      <c r="AI36" s="9">
        <f>SUM(AI2:AI23,AI29:AI35)</f>
        <v>20528</v>
      </c>
    </row>
    <row r="37" spans="6:28">
      <c r="F37">
        <f>SUM(F2:F27,F29:F35)</f>
        <v>730665.37</v>
      </c>
      <c r="Q37">
        <f>SUM(Q2:Q27,Q29:Q35)</f>
        <v>690548.91</v>
      </c>
      <c r="AB37">
        <f>SUM(AB2:AB27,AB29:AB35)</f>
        <v>755659.26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9"/>
  <sheetViews>
    <sheetView workbookViewId="0">
      <selection activeCell="X2" sqref="X2:Z28"/>
    </sheetView>
  </sheetViews>
  <sheetFormatPr defaultColWidth="8.88888888888889" defaultRowHeight="14.4"/>
  <cols>
    <col min="1" max="1" width="12.8888888888889" customWidth="1"/>
    <col min="2" max="2" width="10.1111111111111" customWidth="1"/>
    <col min="3" max="3" width="14.1111111111111"/>
    <col min="5" max="5" width="13.1111111111111"/>
    <col min="8" max="8" width="14.3333333333333"/>
    <col min="9" max="9" width="10.5555555555556" customWidth="1"/>
    <col min="10" max="10" width="9.55555555555556" customWidth="1"/>
    <col min="13" max="13" width="10.4444444444444" customWidth="1"/>
    <col min="14" max="14" width="14.1111111111111" customWidth="1"/>
    <col min="15" max="15" width="10.6666666666667"/>
    <col min="16" max="16" width="13.1111111111111"/>
    <col min="19" max="19" width="14.3333333333333"/>
    <col min="20" max="20" width="10.6666666666667" customWidth="1"/>
  </cols>
  <sheetData>
    <row r="1" spans="1:21">
      <c r="A1" s="68" t="s">
        <v>553</v>
      </c>
      <c r="B1" s="9" t="s">
        <v>668</v>
      </c>
      <c r="C1" s="9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L1" s="68" t="s">
        <v>553</v>
      </c>
      <c r="M1" s="9" t="s">
        <v>669</v>
      </c>
      <c r="N1" s="9"/>
      <c r="P1" s="9" t="s">
        <v>1</v>
      </c>
      <c r="Q1" s="9" t="s">
        <v>2</v>
      </c>
      <c r="R1" s="9" t="s">
        <v>3</v>
      </c>
      <c r="S1" s="9" t="s">
        <v>516</v>
      </c>
      <c r="T1" s="9" t="s">
        <v>517</v>
      </c>
      <c r="U1" s="9" t="s">
        <v>518</v>
      </c>
    </row>
    <row r="2" spans="1:21">
      <c r="A2" s="5">
        <v>537752882633</v>
      </c>
      <c r="B2" t="s">
        <v>34</v>
      </c>
      <c r="E2" s="16">
        <v>691573.59</v>
      </c>
      <c r="F2" s="16">
        <v>13500</v>
      </c>
      <c r="G2" s="16">
        <v>50318</v>
      </c>
      <c r="H2" s="45">
        <v>0.166461306093247</v>
      </c>
      <c r="I2" s="70">
        <v>82.5660924068768</v>
      </c>
      <c r="J2" s="16">
        <v>8376</v>
      </c>
      <c r="M2" t="s">
        <v>34</v>
      </c>
      <c r="N2" s="5">
        <v>537752882633</v>
      </c>
      <c r="P2">
        <v>1228387.98</v>
      </c>
      <c r="Q2">
        <v>23786</v>
      </c>
      <c r="R2">
        <v>92597</v>
      </c>
      <c r="S2" s="11">
        <v>0.155469399656576</v>
      </c>
      <c r="T2" s="12">
        <v>85.3284231731036</v>
      </c>
      <c r="U2">
        <v>14396</v>
      </c>
    </row>
    <row r="3" spans="1:20">
      <c r="A3" s="5"/>
      <c r="E3">
        <v>1228387.98</v>
      </c>
      <c r="F3">
        <v>23786</v>
      </c>
      <c r="G3">
        <v>92597</v>
      </c>
      <c r="H3" s="11">
        <v>0.155469399656576</v>
      </c>
      <c r="I3" s="12">
        <v>85.3284231731036</v>
      </c>
      <c r="J3">
        <v>14396</v>
      </c>
      <c r="N3" s="5"/>
      <c r="S3" s="11"/>
      <c r="T3" s="12"/>
    </row>
    <row r="4" spans="1:20">
      <c r="A4" s="5"/>
      <c r="E4" s="68">
        <v>1919961.57</v>
      </c>
      <c r="F4" s="68">
        <v>37286</v>
      </c>
      <c r="G4" s="68">
        <v>142915</v>
      </c>
      <c r="H4" s="69">
        <v>0.159339467515656</v>
      </c>
      <c r="I4" s="71">
        <v>84.3123823116107</v>
      </c>
      <c r="J4" s="68">
        <v>22772</v>
      </c>
      <c r="N4" s="5"/>
      <c r="S4" s="11"/>
      <c r="T4" s="12"/>
    </row>
    <row r="5" spans="1:21">
      <c r="A5" s="5">
        <v>39290708556</v>
      </c>
      <c r="B5" t="s">
        <v>37</v>
      </c>
      <c r="E5" s="16">
        <v>171321.33</v>
      </c>
      <c r="F5" s="16">
        <v>2199</v>
      </c>
      <c r="G5" s="16">
        <v>17919</v>
      </c>
      <c r="H5" s="45">
        <v>0.0919694179362688</v>
      </c>
      <c r="I5" s="70">
        <v>103.957117718447</v>
      </c>
      <c r="J5" s="16">
        <v>1648</v>
      </c>
      <c r="M5" t="s">
        <v>35</v>
      </c>
      <c r="N5" s="5">
        <v>41141176393</v>
      </c>
      <c r="P5">
        <v>631749.89</v>
      </c>
      <c r="Q5">
        <v>12403</v>
      </c>
      <c r="R5">
        <v>59932</v>
      </c>
      <c r="S5" s="11">
        <v>0.133768270706801</v>
      </c>
      <c r="T5" s="12">
        <v>78.8012835225147</v>
      </c>
      <c r="U5">
        <v>8017</v>
      </c>
    </row>
    <row r="6" spans="1:20">
      <c r="A6" s="5"/>
      <c r="E6">
        <v>367104.08</v>
      </c>
      <c r="F6">
        <v>5007</v>
      </c>
      <c r="G6">
        <v>31196</v>
      </c>
      <c r="H6" s="11">
        <v>0.106584177458649</v>
      </c>
      <c r="I6" s="12">
        <v>110.407242105263</v>
      </c>
      <c r="J6">
        <v>3325</v>
      </c>
      <c r="N6" s="5"/>
      <c r="S6" s="11"/>
      <c r="T6" s="12"/>
    </row>
    <row r="7" spans="1:20">
      <c r="A7" s="5"/>
      <c r="E7" s="68">
        <v>538425.41</v>
      </c>
      <c r="F7" s="68">
        <v>7206</v>
      </c>
      <c r="G7" s="68">
        <v>49115</v>
      </c>
      <c r="H7" s="69">
        <v>0.101252163290237</v>
      </c>
      <c r="I7" s="71">
        <v>108.269738588377</v>
      </c>
      <c r="J7" s="68">
        <v>4973</v>
      </c>
      <c r="N7" s="5"/>
      <c r="S7" s="11"/>
      <c r="T7" s="12"/>
    </row>
    <row r="8" spans="1:21">
      <c r="A8" s="5">
        <v>41141176393</v>
      </c>
      <c r="B8" t="s">
        <v>35</v>
      </c>
      <c r="E8" s="16">
        <v>340449.2</v>
      </c>
      <c r="F8" s="16">
        <v>6647</v>
      </c>
      <c r="G8" s="16">
        <v>34503</v>
      </c>
      <c r="H8" s="45">
        <v>0.130626322348781</v>
      </c>
      <c r="I8" s="70">
        <v>75.5378744175727</v>
      </c>
      <c r="J8" s="16">
        <v>4507</v>
      </c>
      <c r="M8" t="s">
        <v>37</v>
      </c>
      <c r="N8" s="5">
        <v>39290708556</v>
      </c>
      <c r="P8">
        <v>367104.08</v>
      </c>
      <c r="Q8">
        <v>5007</v>
      </c>
      <c r="R8">
        <v>31196</v>
      </c>
      <c r="S8" s="11">
        <v>0.106584177458649</v>
      </c>
      <c r="T8" s="12">
        <v>110.407242105263</v>
      </c>
      <c r="U8">
        <v>3325</v>
      </c>
    </row>
    <row r="9" spans="1:20">
      <c r="A9" s="5"/>
      <c r="E9">
        <v>631749.89</v>
      </c>
      <c r="F9">
        <v>12403</v>
      </c>
      <c r="G9">
        <v>59932</v>
      </c>
      <c r="H9" s="11">
        <v>0.133768270706801</v>
      </c>
      <c r="I9" s="12">
        <v>78.8012835225147</v>
      </c>
      <c r="J9">
        <v>8017</v>
      </c>
      <c r="N9" s="5"/>
      <c r="S9" s="11"/>
      <c r="T9" s="12"/>
    </row>
    <row r="10" spans="1:20">
      <c r="A10" s="5"/>
      <c r="E10" s="68">
        <v>972199.09</v>
      </c>
      <c r="F10" s="68">
        <v>19050</v>
      </c>
      <c r="G10" s="68">
        <v>94435</v>
      </c>
      <c r="H10" s="69">
        <v>0.132620320855615</v>
      </c>
      <c r="I10" s="71">
        <v>77.6268835835196</v>
      </c>
      <c r="J10" s="68">
        <v>12524</v>
      </c>
      <c r="N10" s="5"/>
      <c r="S10" s="11"/>
      <c r="T10" s="12"/>
    </row>
    <row r="11" spans="1:21">
      <c r="A11" s="5">
        <v>587516703876</v>
      </c>
      <c r="B11" t="s">
        <v>40</v>
      </c>
      <c r="E11" s="16">
        <v>196781.28</v>
      </c>
      <c r="F11" s="16">
        <v>4669</v>
      </c>
      <c r="G11" s="16">
        <v>30216</v>
      </c>
      <c r="H11" s="45">
        <v>0.0905811490601006</v>
      </c>
      <c r="I11" s="70">
        <v>71.8967044208988</v>
      </c>
      <c r="J11" s="16">
        <v>2737</v>
      </c>
      <c r="M11" t="s">
        <v>40</v>
      </c>
      <c r="N11" s="5">
        <v>587516703876</v>
      </c>
      <c r="P11">
        <v>605545.63</v>
      </c>
      <c r="Q11">
        <v>15555</v>
      </c>
      <c r="R11">
        <v>67739</v>
      </c>
      <c r="S11" s="11">
        <v>0.108947578204579</v>
      </c>
      <c r="T11" s="12">
        <v>82.0522533875339</v>
      </c>
      <c r="U11">
        <v>7380</v>
      </c>
    </row>
    <row r="12" spans="1:20">
      <c r="A12" s="5"/>
      <c r="E12">
        <v>605545.63</v>
      </c>
      <c r="F12">
        <v>15555</v>
      </c>
      <c r="G12">
        <v>67739</v>
      </c>
      <c r="H12" s="11">
        <v>0.108947578204579</v>
      </c>
      <c r="I12" s="12">
        <v>82.0522533875339</v>
      </c>
      <c r="J12">
        <v>7380</v>
      </c>
      <c r="N12" s="5"/>
      <c r="S12" s="11"/>
      <c r="T12" s="12"/>
    </row>
    <row r="13" spans="1:20">
      <c r="A13" s="5"/>
      <c r="E13" s="68">
        <v>802326.91</v>
      </c>
      <c r="F13" s="68">
        <v>20224</v>
      </c>
      <c r="G13" s="68">
        <v>97955</v>
      </c>
      <c r="H13" s="69">
        <v>0.103282119340513</v>
      </c>
      <c r="I13" s="71">
        <v>79.304824552733</v>
      </c>
      <c r="J13" s="68">
        <v>10117</v>
      </c>
      <c r="N13" s="5"/>
      <c r="S13" s="11"/>
      <c r="T13" s="12"/>
    </row>
    <row r="14" spans="1:21">
      <c r="A14" s="5">
        <v>573035985548</v>
      </c>
      <c r="B14" t="s">
        <v>77</v>
      </c>
      <c r="E14" s="16">
        <v>42762.25</v>
      </c>
      <c r="F14" s="16">
        <v>1255</v>
      </c>
      <c r="G14" s="16">
        <v>2149</v>
      </c>
      <c r="H14" s="45">
        <v>0.321079571893904</v>
      </c>
      <c r="I14" s="70">
        <v>61.9742753623188</v>
      </c>
      <c r="J14" s="16">
        <v>690</v>
      </c>
      <c r="M14" t="s">
        <v>6</v>
      </c>
      <c r="N14" s="5">
        <v>554877274741</v>
      </c>
      <c r="P14">
        <v>190013.43</v>
      </c>
      <c r="Q14">
        <v>3738</v>
      </c>
      <c r="R14">
        <v>21969</v>
      </c>
      <c r="S14" s="11">
        <v>0.101279075060312</v>
      </c>
      <c r="T14" s="12">
        <v>85.3992943820225</v>
      </c>
      <c r="U14">
        <v>2225</v>
      </c>
    </row>
    <row r="15" spans="1:21">
      <c r="A15" s="5">
        <v>562674596108</v>
      </c>
      <c r="B15" t="s">
        <v>17</v>
      </c>
      <c r="E15" s="16">
        <v>17474.25</v>
      </c>
      <c r="F15" s="16">
        <v>613</v>
      </c>
      <c r="G15" s="16">
        <v>977</v>
      </c>
      <c r="H15" s="45">
        <v>0.274309109518936</v>
      </c>
      <c r="I15" s="70">
        <v>65.2024253731343</v>
      </c>
      <c r="J15" s="16">
        <v>268</v>
      </c>
      <c r="M15" t="s">
        <v>38</v>
      </c>
      <c r="N15" s="5">
        <v>574308070162</v>
      </c>
      <c r="P15">
        <v>253437.19</v>
      </c>
      <c r="Q15">
        <v>6402</v>
      </c>
      <c r="R15">
        <v>24264</v>
      </c>
      <c r="S15" s="11">
        <v>0.142804154302671</v>
      </c>
      <c r="T15" s="12">
        <v>73.1420461760462</v>
      </c>
      <c r="U15">
        <v>3465</v>
      </c>
    </row>
    <row r="16" spans="1:21">
      <c r="A16" s="5">
        <v>554877274741</v>
      </c>
      <c r="B16" t="s">
        <v>6</v>
      </c>
      <c r="E16" s="16">
        <v>126277.01</v>
      </c>
      <c r="F16" s="16">
        <v>2623</v>
      </c>
      <c r="G16" s="16">
        <v>9680</v>
      </c>
      <c r="H16" s="45">
        <v>0.149276859504132</v>
      </c>
      <c r="I16" s="70">
        <v>87.3889342560554</v>
      </c>
      <c r="J16" s="16">
        <v>1445</v>
      </c>
      <c r="M16" t="s">
        <v>33</v>
      </c>
      <c r="N16" s="5">
        <v>564587383224</v>
      </c>
      <c r="P16">
        <v>563317.65</v>
      </c>
      <c r="Q16">
        <v>10882</v>
      </c>
      <c r="R16">
        <v>33805</v>
      </c>
      <c r="S16" s="11">
        <v>0.198727998816743</v>
      </c>
      <c r="T16" s="12">
        <v>83.851987198571</v>
      </c>
      <c r="U16">
        <v>6718</v>
      </c>
    </row>
    <row r="17" spans="1:21">
      <c r="A17" s="5">
        <v>564587383224</v>
      </c>
      <c r="B17" t="s">
        <v>33</v>
      </c>
      <c r="E17" s="16">
        <v>333026.3</v>
      </c>
      <c r="F17" s="16">
        <v>6486</v>
      </c>
      <c r="G17" s="16">
        <v>18517</v>
      </c>
      <c r="H17" s="45">
        <v>0.216233731165956</v>
      </c>
      <c r="I17" s="70">
        <v>83.1734015984016</v>
      </c>
      <c r="J17" s="16">
        <v>4004</v>
      </c>
      <c r="M17" t="s">
        <v>44</v>
      </c>
      <c r="N17" s="5">
        <v>539854510916</v>
      </c>
      <c r="P17">
        <v>71778.93</v>
      </c>
      <c r="Q17">
        <v>1496</v>
      </c>
      <c r="R17">
        <v>5893</v>
      </c>
      <c r="S17" s="11">
        <v>0.13524520617682</v>
      </c>
      <c r="T17" s="12">
        <v>90.0613927227102</v>
      </c>
      <c r="U17">
        <v>797</v>
      </c>
    </row>
    <row r="18" spans="1:21">
      <c r="A18" s="5">
        <v>539854510916</v>
      </c>
      <c r="B18" t="s">
        <v>44</v>
      </c>
      <c r="E18" s="16">
        <v>35968.68</v>
      </c>
      <c r="F18" s="16">
        <v>740</v>
      </c>
      <c r="G18" s="16">
        <v>2914</v>
      </c>
      <c r="H18" s="45">
        <v>0.142415923129719</v>
      </c>
      <c r="I18" s="70">
        <v>86.6715180722892</v>
      </c>
      <c r="J18" s="16">
        <v>415</v>
      </c>
      <c r="M18" t="s">
        <v>25</v>
      </c>
      <c r="N18" s="5">
        <v>520538406051</v>
      </c>
      <c r="P18">
        <v>115495.5</v>
      </c>
      <c r="Q18">
        <v>1993</v>
      </c>
      <c r="R18">
        <v>9894</v>
      </c>
      <c r="S18" s="11">
        <v>0.11127956337174</v>
      </c>
      <c r="T18" s="12">
        <v>104.900544959128</v>
      </c>
      <c r="U18">
        <v>1101</v>
      </c>
    </row>
    <row r="19" spans="1:21">
      <c r="A19" s="5">
        <v>520538406051</v>
      </c>
      <c r="B19" t="s">
        <v>25</v>
      </c>
      <c r="E19" s="16">
        <v>76933.64</v>
      </c>
      <c r="F19" s="16">
        <v>1394</v>
      </c>
      <c r="G19" s="16">
        <v>5210</v>
      </c>
      <c r="H19" s="45">
        <v>0.137811900191939</v>
      </c>
      <c r="I19" s="70">
        <v>107.14991643454</v>
      </c>
      <c r="J19" s="16">
        <v>718</v>
      </c>
      <c r="M19" t="s">
        <v>73</v>
      </c>
      <c r="N19" s="5">
        <v>599148365406</v>
      </c>
      <c r="P19">
        <v>11355.61</v>
      </c>
      <c r="Q19">
        <v>257</v>
      </c>
      <c r="R19">
        <v>1073</v>
      </c>
      <c r="S19" s="11">
        <v>0.161230195712954</v>
      </c>
      <c r="T19" s="12">
        <v>65.6393641618497</v>
      </c>
      <c r="U19">
        <v>173</v>
      </c>
    </row>
    <row r="20" spans="1:21">
      <c r="A20" s="5">
        <v>599148365406</v>
      </c>
      <c r="B20" t="s">
        <v>73</v>
      </c>
      <c r="E20" s="16">
        <v>6679.26</v>
      </c>
      <c r="F20" s="16">
        <v>151</v>
      </c>
      <c r="G20" s="16">
        <v>616</v>
      </c>
      <c r="H20" s="45">
        <v>0.155844155844156</v>
      </c>
      <c r="I20" s="70">
        <v>69.575625</v>
      </c>
      <c r="J20" s="16">
        <v>96</v>
      </c>
      <c r="M20" t="s">
        <v>77</v>
      </c>
      <c r="N20" s="5">
        <v>573035985548</v>
      </c>
      <c r="P20">
        <v>67345.4</v>
      </c>
      <c r="Q20">
        <v>1912</v>
      </c>
      <c r="R20">
        <v>3872</v>
      </c>
      <c r="S20" s="11">
        <v>0.258006198347107</v>
      </c>
      <c r="T20" s="12">
        <v>67.4128128128128</v>
      </c>
      <c r="U20">
        <v>999</v>
      </c>
    </row>
    <row r="21" spans="1:21">
      <c r="A21" s="5">
        <v>589851591771</v>
      </c>
      <c r="B21" t="s">
        <v>64</v>
      </c>
      <c r="E21" s="16">
        <v>90462</v>
      </c>
      <c r="F21" s="16">
        <v>1992</v>
      </c>
      <c r="G21" s="16">
        <v>5010</v>
      </c>
      <c r="H21" s="45">
        <v>0.18622754491018</v>
      </c>
      <c r="I21" s="70">
        <v>96.9581993569132</v>
      </c>
      <c r="J21" s="16">
        <v>933</v>
      </c>
      <c r="M21" t="s">
        <v>46</v>
      </c>
      <c r="N21" s="5">
        <v>539325022308</v>
      </c>
      <c r="P21">
        <v>113205.34</v>
      </c>
      <c r="Q21">
        <v>1589</v>
      </c>
      <c r="R21">
        <v>7341</v>
      </c>
      <c r="S21" s="11">
        <v>0.160468601008037</v>
      </c>
      <c r="T21" s="12">
        <v>96.0996095076401</v>
      </c>
      <c r="U21">
        <v>1178</v>
      </c>
    </row>
    <row r="22" spans="1:21">
      <c r="A22" s="5">
        <v>613513119392</v>
      </c>
      <c r="B22" t="s">
        <v>61</v>
      </c>
      <c r="E22" s="16">
        <v>109395.15</v>
      </c>
      <c r="F22" s="16">
        <v>2016</v>
      </c>
      <c r="G22" s="16">
        <v>5369</v>
      </c>
      <c r="H22" s="45">
        <v>0.138014527845036</v>
      </c>
      <c r="I22" s="70">
        <v>147.631781376518</v>
      </c>
      <c r="J22" s="16">
        <v>741</v>
      </c>
      <c r="M22" t="s">
        <v>17</v>
      </c>
      <c r="N22" s="5">
        <v>562674596108</v>
      </c>
      <c r="P22">
        <v>29026.73</v>
      </c>
      <c r="Q22">
        <v>999</v>
      </c>
      <c r="R22">
        <v>1733</v>
      </c>
      <c r="S22" s="11">
        <v>0.249278707443739</v>
      </c>
      <c r="T22" s="12">
        <v>67.1915046296296</v>
      </c>
      <c r="U22">
        <v>432</v>
      </c>
    </row>
    <row r="23" spans="1:21">
      <c r="A23" s="5">
        <v>544053639760</v>
      </c>
      <c r="B23" t="s">
        <v>20</v>
      </c>
      <c r="E23" s="16">
        <v>17707.48</v>
      </c>
      <c r="F23" s="16">
        <v>478</v>
      </c>
      <c r="G23" s="16">
        <v>696</v>
      </c>
      <c r="H23" s="45">
        <v>0.0632183908045977</v>
      </c>
      <c r="I23" s="70">
        <v>402.442727272727</v>
      </c>
      <c r="J23" s="16">
        <v>44</v>
      </c>
      <c r="M23" t="s">
        <v>105</v>
      </c>
      <c r="N23" s="5">
        <v>621584076904</v>
      </c>
      <c r="P23">
        <v>11679.99</v>
      </c>
      <c r="Q23">
        <v>231</v>
      </c>
      <c r="R23">
        <v>6014</v>
      </c>
      <c r="S23" s="11">
        <v>0.0224476222148321</v>
      </c>
      <c r="T23" s="12">
        <v>86.5184444444444</v>
      </c>
      <c r="U23">
        <v>135</v>
      </c>
    </row>
    <row r="24" spans="1:21">
      <c r="A24" s="5">
        <v>539325022308</v>
      </c>
      <c r="B24" t="s">
        <v>46</v>
      </c>
      <c r="E24" s="16">
        <v>81417.33</v>
      </c>
      <c r="F24" s="16">
        <v>1218</v>
      </c>
      <c r="G24" s="16">
        <v>4721</v>
      </c>
      <c r="H24" s="45">
        <v>0.203558568099979</v>
      </c>
      <c r="I24" s="70">
        <v>84.7214672216441</v>
      </c>
      <c r="J24" s="16">
        <v>961</v>
      </c>
      <c r="M24" t="s">
        <v>39</v>
      </c>
      <c r="N24" s="5">
        <v>42759737847</v>
      </c>
      <c r="P24">
        <v>36270.94</v>
      </c>
      <c r="Q24">
        <v>589</v>
      </c>
      <c r="R24">
        <v>7285</v>
      </c>
      <c r="S24" s="11">
        <v>0.0579272477693892</v>
      </c>
      <c r="T24" s="12">
        <v>85.9500947867299</v>
      </c>
      <c r="U24">
        <v>422</v>
      </c>
    </row>
    <row r="25" spans="1:21">
      <c r="A25" s="5">
        <v>621584076904</v>
      </c>
      <c r="B25" t="s">
        <v>105</v>
      </c>
      <c r="E25" s="16">
        <v>6793.77</v>
      </c>
      <c r="F25" s="16">
        <v>133</v>
      </c>
      <c r="G25" s="16">
        <v>2600</v>
      </c>
      <c r="H25" s="45">
        <v>0.0311538461538462</v>
      </c>
      <c r="I25" s="70">
        <v>83.8737037037037</v>
      </c>
      <c r="J25" s="16">
        <v>81</v>
      </c>
      <c r="M25" t="s">
        <v>45</v>
      </c>
      <c r="N25" s="5">
        <v>40611478319</v>
      </c>
      <c r="P25">
        <v>102431.86</v>
      </c>
      <c r="Q25">
        <v>1301</v>
      </c>
      <c r="R25">
        <v>15507</v>
      </c>
      <c r="S25" s="11">
        <v>0.0557167730702263</v>
      </c>
      <c r="T25" s="12">
        <v>118.555393518519</v>
      </c>
      <c r="U25">
        <v>864</v>
      </c>
    </row>
    <row r="26" spans="1:21">
      <c r="A26" s="5">
        <v>42759737847</v>
      </c>
      <c r="B26" t="s">
        <v>39</v>
      </c>
      <c r="E26" s="16">
        <v>23362.11</v>
      </c>
      <c r="F26" s="16">
        <v>371</v>
      </c>
      <c r="G26" s="16">
        <v>3884</v>
      </c>
      <c r="H26" s="45">
        <v>0.0718331616889804</v>
      </c>
      <c r="I26" s="70">
        <v>83.7351612903226</v>
      </c>
      <c r="J26" s="16">
        <v>279</v>
      </c>
      <c r="M26" t="s">
        <v>43</v>
      </c>
      <c r="N26" s="5">
        <v>521804256985</v>
      </c>
      <c r="P26">
        <v>2513.82</v>
      </c>
      <c r="Q26">
        <v>49</v>
      </c>
      <c r="R26">
        <v>1331</v>
      </c>
      <c r="S26" s="11">
        <v>0.0225394440270473</v>
      </c>
      <c r="T26" s="12">
        <v>83.794</v>
      </c>
      <c r="U26">
        <v>30</v>
      </c>
    </row>
    <row r="27" spans="1:21">
      <c r="A27" s="5">
        <v>40611478319</v>
      </c>
      <c r="B27" t="s">
        <v>45</v>
      </c>
      <c r="E27" s="16">
        <v>55292.17</v>
      </c>
      <c r="F27" s="16">
        <v>703</v>
      </c>
      <c r="G27" s="16">
        <v>9267</v>
      </c>
      <c r="H27" s="45">
        <v>0.0526599762598468</v>
      </c>
      <c r="I27" s="70">
        <v>113.30362704918</v>
      </c>
      <c r="J27" s="16">
        <v>488</v>
      </c>
      <c r="M27" t="s">
        <v>62</v>
      </c>
      <c r="N27" s="5">
        <v>569909827792</v>
      </c>
      <c r="P27">
        <v>25497.42</v>
      </c>
      <c r="Q27">
        <v>871</v>
      </c>
      <c r="R27">
        <v>2417</v>
      </c>
      <c r="S27" s="11">
        <v>0.167563094745552</v>
      </c>
      <c r="T27" s="12">
        <v>62.9565925925926</v>
      </c>
      <c r="U27">
        <v>405</v>
      </c>
    </row>
    <row r="28" spans="1:21">
      <c r="A28" s="5">
        <v>569909827792</v>
      </c>
      <c r="B28" t="s">
        <v>62</v>
      </c>
      <c r="E28" s="16">
        <v>15006.97</v>
      </c>
      <c r="F28" s="16">
        <v>511</v>
      </c>
      <c r="G28" s="16">
        <v>1429</v>
      </c>
      <c r="H28" s="45">
        <v>0.158852344296711</v>
      </c>
      <c r="I28" s="70">
        <v>66.11</v>
      </c>
      <c r="J28" s="16">
        <v>227</v>
      </c>
      <c r="M28" t="s">
        <v>56</v>
      </c>
      <c r="N28" s="5">
        <v>563834177641</v>
      </c>
      <c r="P28">
        <v>52071.39</v>
      </c>
      <c r="Q28">
        <v>339</v>
      </c>
      <c r="R28">
        <v>2142</v>
      </c>
      <c r="S28" s="11">
        <v>0.121848739495798</v>
      </c>
      <c r="T28" s="12">
        <v>199.50724137931</v>
      </c>
      <c r="U28">
        <v>261</v>
      </c>
    </row>
    <row r="29" spans="1:21">
      <c r="A29" s="5">
        <v>563834177641</v>
      </c>
      <c r="B29" t="s">
        <v>56</v>
      </c>
      <c r="E29" s="16">
        <v>16956.41</v>
      </c>
      <c r="F29" s="16">
        <v>111</v>
      </c>
      <c r="G29" s="16">
        <v>759</v>
      </c>
      <c r="H29" s="45">
        <v>0.123847167325428</v>
      </c>
      <c r="I29" s="70">
        <v>180.387340425532</v>
      </c>
      <c r="J29" s="16">
        <v>94</v>
      </c>
      <c r="M29" t="s">
        <v>58</v>
      </c>
      <c r="N29" s="5">
        <v>564135111481</v>
      </c>
      <c r="P29">
        <v>21661.69</v>
      </c>
      <c r="Q29">
        <v>180</v>
      </c>
      <c r="R29">
        <v>525</v>
      </c>
      <c r="S29" s="11">
        <v>0.236190476190476</v>
      </c>
      <c r="T29" s="12">
        <v>174.691048387097</v>
      </c>
      <c r="U29">
        <v>124</v>
      </c>
    </row>
    <row r="30" spans="1:21">
      <c r="A30" s="5">
        <v>564135111481</v>
      </c>
      <c r="B30" t="s">
        <v>58</v>
      </c>
      <c r="E30" s="16">
        <v>10215.51</v>
      </c>
      <c r="F30" s="16">
        <v>85</v>
      </c>
      <c r="G30" s="16">
        <v>213</v>
      </c>
      <c r="H30" s="45">
        <v>0.267605633802817</v>
      </c>
      <c r="I30" s="70">
        <v>179.219473684211</v>
      </c>
      <c r="J30" s="16">
        <v>57</v>
      </c>
      <c r="M30" t="s">
        <v>76</v>
      </c>
      <c r="N30" s="5">
        <v>559686121121</v>
      </c>
      <c r="P30">
        <v>25231.14</v>
      </c>
      <c r="Q30">
        <v>208</v>
      </c>
      <c r="R30">
        <v>934</v>
      </c>
      <c r="S30" s="11">
        <v>0.129550321199143</v>
      </c>
      <c r="T30" s="12">
        <v>208.521818181818</v>
      </c>
      <c r="U30">
        <v>121</v>
      </c>
    </row>
    <row r="31" spans="1:21">
      <c r="A31" s="5">
        <v>559686121121</v>
      </c>
      <c r="B31" t="s">
        <v>76</v>
      </c>
      <c r="E31" s="16">
        <v>6946.44</v>
      </c>
      <c r="F31" s="16">
        <v>58</v>
      </c>
      <c r="G31" s="16">
        <v>379</v>
      </c>
      <c r="H31" s="45">
        <v>0.121372031662269</v>
      </c>
      <c r="I31" s="70">
        <v>151.009565217391</v>
      </c>
      <c r="J31" s="16">
        <v>46</v>
      </c>
      <c r="M31" t="s">
        <v>49</v>
      </c>
      <c r="N31" s="5">
        <v>528778018743</v>
      </c>
      <c r="P31">
        <v>59902.3</v>
      </c>
      <c r="Q31">
        <v>1212</v>
      </c>
      <c r="R31">
        <v>4582</v>
      </c>
      <c r="S31" s="11">
        <v>0.150371017023134</v>
      </c>
      <c r="T31" s="12">
        <v>86.9409288824383</v>
      </c>
      <c r="U31">
        <v>689</v>
      </c>
    </row>
    <row r="32" spans="1:21">
      <c r="A32" s="5">
        <v>593225443577</v>
      </c>
      <c r="B32" t="s">
        <v>48</v>
      </c>
      <c r="E32" s="16">
        <v>804398.3</v>
      </c>
      <c r="F32" s="16">
        <v>13473</v>
      </c>
      <c r="G32" s="16">
        <v>11087</v>
      </c>
      <c r="H32" s="45">
        <v>0.173807161540543</v>
      </c>
      <c r="I32" s="70">
        <v>417.435547483134</v>
      </c>
      <c r="J32" s="16">
        <v>1927</v>
      </c>
      <c r="M32" t="s">
        <v>51</v>
      </c>
      <c r="N32" s="5">
        <v>526145930115</v>
      </c>
      <c r="P32">
        <v>12857.36</v>
      </c>
      <c r="Q32">
        <v>175</v>
      </c>
      <c r="R32">
        <v>1395</v>
      </c>
      <c r="S32" s="11">
        <v>0.0845878136200717</v>
      </c>
      <c r="T32" s="12">
        <v>108.960677966102</v>
      </c>
      <c r="U32">
        <v>118</v>
      </c>
    </row>
    <row r="33" spans="1:21">
      <c r="A33" s="5">
        <v>528778018743</v>
      </c>
      <c r="B33" t="s">
        <v>49</v>
      </c>
      <c r="E33" s="16">
        <v>30251.62</v>
      </c>
      <c r="F33" s="16">
        <v>579</v>
      </c>
      <c r="G33" s="16">
        <v>2875</v>
      </c>
      <c r="H33" s="45">
        <v>0.142608695652174</v>
      </c>
      <c r="I33" s="70">
        <v>73.7844390243902</v>
      </c>
      <c r="J33" s="16">
        <v>410</v>
      </c>
      <c r="M33" t="s">
        <v>52</v>
      </c>
      <c r="N33" s="5">
        <v>535688693680</v>
      </c>
      <c r="P33">
        <v>25106.77</v>
      </c>
      <c r="Q33">
        <v>319</v>
      </c>
      <c r="R33">
        <v>3635</v>
      </c>
      <c r="S33" s="11">
        <v>0.0613480055020633</v>
      </c>
      <c r="T33" s="12">
        <v>112.586412556054</v>
      </c>
      <c r="U33">
        <v>223</v>
      </c>
    </row>
    <row r="34" spans="1:21">
      <c r="A34" s="5">
        <v>526145930115</v>
      </c>
      <c r="B34" t="s">
        <v>51</v>
      </c>
      <c r="E34" s="16">
        <v>6222.84</v>
      </c>
      <c r="F34" s="16">
        <v>84</v>
      </c>
      <c r="G34" s="16">
        <v>621</v>
      </c>
      <c r="H34" s="45">
        <v>0.0933977455716586</v>
      </c>
      <c r="I34" s="70">
        <v>107.290344827586</v>
      </c>
      <c r="J34" s="16">
        <v>58</v>
      </c>
      <c r="M34" t="s">
        <v>53</v>
      </c>
      <c r="N34" s="5">
        <v>563835009431</v>
      </c>
      <c r="P34">
        <v>24138.41</v>
      </c>
      <c r="Q34">
        <v>322</v>
      </c>
      <c r="R34">
        <v>1574</v>
      </c>
      <c r="S34" s="11">
        <v>0.150571791613723</v>
      </c>
      <c r="T34" s="12">
        <v>101.849831223629</v>
      </c>
      <c r="U34">
        <v>237</v>
      </c>
    </row>
    <row r="35" spans="1:21">
      <c r="A35" s="5">
        <v>535688693680</v>
      </c>
      <c r="B35" t="s">
        <v>52</v>
      </c>
      <c r="E35" s="16">
        <v>10543.49</v>
      </c>
      <c r="F35" s="16">
        <v>133</v>
      </c>
      <c r="G35" s="16">
        <v>1429</v>
      </c>
      <c r="H35" s="45">
        <v>0.0636808957312806</v>
      </c>
      <c r="I35" s="70">
        <v>115.862527472527</v>
      </c>
      <c r="J35" s="16">
        <v>91</v>
      </c>
      <c r="M35" t="s">
        <v>55</v>
      </c>
      <c r="N35" s="5">
        <v>527990951359</v>
      </c>
      <c r="P35">
        <v>5696.07</v>
      </c>
      <c r="Q35">
        <v>96</v>
      </c>
      <c r="R35">
        <v>420</v>
      </c>
      <c r="S35" s="11">
        <v>0.154761904761905</v>
      </c>
      <c r="T35" s="12">
        <v>87.6318461538462</v>
      </c>
      <c r="U35">
        <v>65</v>
      </c>
    </row>
    <row r="36" spans="1:21">
      <c r="A36" s="5">
        <v>563835009431</v>
      </c>
      <c r="B36" t="s">
        <v>53</v>
      </c>
      <c r="E36" s="16">
        <v>11159.25</v>
      </c>
      <c r="F36" s="16">
        <v>147</v>
      </c>
      <c r="G36" s="16">
        <v>941</v>
      </c>
      <c r="H36" s="45">
        <v>0.129649309245484</v>
      </c>
      <c r="I36" s="70">
        <v>91.469262295082</v>
      </c>
      <c r="J36" s="16">
        <v>122</v>
      </c>
      <c r="M36" t="s">
        <v>545</v>
      </c>
      <c r="N36" s="5">
        <v>611461391391</v>
      </c>
      <c r="P36">
        <v>2050.06</v>
      </c>
      <c r="Q36">
        <v>66</v>
      </c>
      <c r="R36">
        <v>311</v>
      </c>
      <c r="S36" s="11">
        <v>0.109324758842444</v>
      </c>
      <c r="T36" s="12">
        <v>60.2958823529412</v>
      </c>
      <c r="U36">
        <v>34</v>
      </c>
    </row>
    <row r="37" spans="1:21">
      <c r="A37" s="5">
        <v>527990951359</v>
      </c>
      <c r="B37" t="s">
        <v>55</v>
      </c>
      <c r="E37" s="16">
        <v>4581.09</v>
      </c>
      <c r="F37" s="16">
        <v>77</v>
      </c>
      <c r="G37" s="16">
        <v>221</v>
      </c>
      <c r="H37" s="45">
        <v>0.180995475113122</v>
      </c>
      <c r="I37" s="70">
        <v>114.52725</v>
      </c>
      <c r="J37" s="16">
        <v>40</v>
      </c>
      <c r="M37" t="s">
        <v>72</v>
      </c>
      <c r="N37" s="5">
        <v>538927350752</v>
      </c>
      <c r="P37">
        <v>4454.4</v>
      </c>
      <c r="Q37">
        <v>106</v>
      </c>
      <c r="R37">
        <v>597</v>
      </c>
      <c r="S37" s="11">
        <v>0.120603015075377</v>
      </c>
      <c r="T37" s="12">
        <v>61.8666666666667</v>
      </c>
      <c r="U37">
        <v>72</v>
      </c>
    </row>
    <row r="38" spans="1:21">
      <c r="A38" s="5">
        <v>635219036333</v>
      </c>
      <c r="B38" t="s">
        <v>600</v>
      </c>
      <c r="E38" s="16">
        <v>9684.54</v>
      </c>
      <c r="F38" s="16">
        <v>235</v>
      </c>
      <c r="G38" s="16">
        <v>449</v>
      </c>
      <c r="H38" s="45">
        <v>0.305122494432071</v>
      </c>
      <c r="I38" s="70">
        <v>70.6900729927007</v>
      </c>
      <c r="J38" s="16">
        <v>137</v>
      </c>
      <c r="M38" t="s">
        <v>74</v>
      </c>
      <c r="N38" s="5">
        <v>524754970729</v>
      </c>
      <c r="P38">
        <v>4866.94</v>
      </c>
      <c r="Q38">
        <v>137</v>
      </c>
      <c r="R38">
        <v>2230</v>
      </c>
      <c r="S38" s="11">
        <v>0.0322869955156951</v>
      </c>
      <c r="T38" s="12">
        <v>67.5963888888889</v>
      </c>
      <c r="U38">
        <v>72</v>
      </c>
    </row>
    <row r="39" spans="1:21">
      <c r="A39" s="5">
        <v>525048016525</v>
      </c>
      <c r="B39" t="s">
        <v>340</v>
      </c>
      <c r="E39" s="16">
        <v>6979.17</v>
      </c>
      <c r="F39" s="16">
        <v>361</v>
      </c>
      <c r="G39" s="16">
        <v>1341</v>
      </c>
      <c r="H39" s="45">
        <v>0.111856823266219</v>
      </c>
      <c r="I39" s="70">
        <v>46.5278</v>
      </c>
      <c r="J39" s="16">
        <v>150</v>
      </c>
      <c r="M39" t="s">
        <v>600</v>
      </c>
      <c r="N39" s="5">
        <v>635219036333</v>
      </c>
      <c r="P39">
        <v>16171.45</v>
      </c>
      <c r="Q39">
        <v>401</v>
      </c>
      <c r="R39">
        <v>904</v>
      </c>
      <c r="S39" s="11">
        <v>0.244469026548673</v>
      </c>
      <c r="T39" s="12">
        <v>73.1739819004525</v>
      </c>
      <c r="U39">
        <v>221</v>
      </c>
    </row>
    <row r="40" spans="1:21">
      <c r="A40" s="5">
        <v>574624025153</v>
      </c>
      <c r="B40" t="s">
        <v>407</v>
      </c>
      <c r="E40" s="16">
        <v>23709.56</v>
      </c>
      <c r="F40" s="16">
        <v>605</v>
      </c>
      <c r="G40" s="16">
        <v>2669</v>
      </c>
      <c r="H40" s="45">
        <v>0.186961408767329</v>
      </c>
      <c r="I40" s="70">
        <v>47.5141482965932</v>
      </c>
      <c r="J40" s="16">
        <v>499</v>
      </c>
      <c r="M40" t="s">
        <v>340</v>
      </c>
      <c r="N40" s="5">
        <v>525048016525</v>
      </c>
      <c r="P40">
        <v>47753.18</v>
      </c>
      <c r="Q40">
        <v>2453</v>
      </c>
      <c r="R40">
        <v>9407</v>
      </c>
      <c r="S40" s="11">
        <v>0.11820984373339</v>
      </c>
      <c r="T40" s="12">
        <v>42.9435071942446</v>
      </c>
      <c r="U40">
        <v>1112</v>
      </c>
    </row>
    <row r="41" spans="1:21">
      <c r="A41" s="5">
        <v>596986065929</v>
      </c>
      <c r="B41" t="s">
        <v>19</v>
      </c>
      <c r="E41" s="16">
        <v>7377.54</v>
      </c>
      <c r="F41" s="16">
        <v>216</v>
      </c>
      <c r="G41" s="16">
        <v>705</v>
      </c>
      <c r="H41" s="45">
        <v>0.202836879432624</v>
      </c>
      <c r="I41" s="70">
        <v>51.5911888111888</v>
      </c>
      <c r="J41" s="16">
        <v>143</v>
      </c>
      <c r="M41" t="s">
        <v>407</v>
      </c>
      <c r="N41" s="5">
        <v>574624025153</v>
      </c>
      <c r="P41">
        <v>35307.48</v>
      </c>
      <c r="Q41">
        <v>899</v>
      </c>
      <c r="R41">
        <v>4208</v>
      </c>
      <c r="S41" s="11">
        <v>0.178469581749049</v>
      </c>
      <c r="T41" s="12">
        <v>47.0139547270306</v>
      </c>
      <c r="U41">
        <v>751</v>
      </c>
    </row>
    <row r="42" spans="1:21">
      <c r="A42" s="5">
        <v>577184412748</v>
      </c>
      <c r="B42" t="s">
        <v>11</v>
      </c>
      <c r="E42" s="16">
        <v>27421.97</v>
      </c>
      <c r="F42" s="16">
        <v>795</v>
      </c>
      <c r="G42" s="16">
        <v>3676</v>
      </c>
      <c r="H42" s="45">
        <v>0.14145810663765</v>
      </c>
      <c r="I42" s="70">
        <v>52.7345576923077</v>
      </c>
      <c r="J42" s="16">
        <v>520</v>
      </c>
      <c r="M42" t="s">
        <v>19</v>
      </c>
      <c r="N42" s="5">
        <v>596986065929</v>
      </c>
      <c r="P42">
        <v>10435.95</v>
      </c>
      <c r="Q42">
        <v>303</v>
      </c>
      <c r="R42">
        <v>1013</v>
      </c>
      <c r="S42" s="11">
        <v>0.195459032576505</v>
      </c>
      <c r="T42" s="12">
        <v>52.7068181818182</v>
      </c>
      <c r="U42">
        <v>198</v>
      </c>
    </row>
    <row r="43" spans="1:21">
      <c r="A43" s="5">
        <v>574520036128</v>
      </c>
      <c r="B43" t="s">
        <v>91</v>
      </c>
      <c r="E43" s="16">
        <v>22093.73</v>
      </c>
      <c r="F43" s="16">
        <v>557</v>
      </c>
      <c r="G43" s="16">
        <v>1734</v>
      </c>
      <c r="H43" s="45">
        <v>0.204152249134948</v>
      </c>
      <c r="I43" s="70">
        <v>62.4116666666667</v>
      </c>
      <c r="J43" s="16">
        <v>354</v>
      </c>
      <c r="M43" t="s">
        <v>70</v>
      </c>
      <c r="N43" s="5">
        <v>592889713507</v>
      </c>
      <c r="P43">
        <v>3129.15</v>
      </c>
      <c r="Q43">
        <v>77</v>
      </c>
      <c r="R43">
        <v>432</v>
      </c>
      <c r="S43" s="11">
        <v>0.122685185185185</v>
      </c>
      <c r="T43" s="12">
        <v>59.0405660377359</v>
      </c>
      <c r="U43">
        <v>53</v>
      </c>
    </row>
    <row r="44" spans="1:21">
      <c r="A44" s="5">
        <v>541918489832</v>
      </c>
      <c r="B44" t="s">
        <v>102</v>
      </c>
      <c r="E44" s="16">
        <v>7754.76</v>
      </c>
      <c r="F44" s="16">
        <v>227</v>
      </c>
      <c r="G44" s="16">
        <v>573</v>
      </c>
      <c r="H44" s="45">
        <v>0.233856893542757</v>
      </c>
      <c r="I44" s="70">
        <v>57.8713432835821</v>
      </c>
      <c r="J44" s="16">
        <v>134</v>
      </c>
      <c r="M44" t="s">
        <v>453</v>
      </c>
      <c r="N44" s="5">
        <v>599202597486</v>
      </c>
      <c r="P44">
        <v>3767.79</v>
      </c>
      <c r="Q44">
        <v>60</v>
      </c>
      <c r="R44">
        <v>2517</v>
      </c>
      <c r="S44" s="11">
        <v>0.0170838299562972</v>
      </c>
      <c r="T44" s="12">
        <v>87.6230232558139</v>
      </c>
      <c r="U44">
        <v>43</v>
      </c>
    </row>
    <row r="45" spans="1:21">
      <c r="A45" s="5">
        <v>528033190141</v>
      </c>
      <c r="B45" t="s">
        <v>84</v>
      </c>
      <c r="E45" s="16">
        <v>888.99</v>
      </c>
      <c r="F45" s="16">
        <v>18</v>
      </c>
      <c r="G45" s="16">
        <v>200</v>
      </c>
      <c r="H45" s="45">
        <v>0.085</v>
      </c>
      <c r="I45" s="70">
        <v>52.2935294117647</v>
      </c>
      <c r="J45" s="16">
        <v>17</v>
      </c>
      <c r="M45" t="s">
        <v>11</v>
      </c>
      <c r="N45" s="5">
        <v>577184412748</v>
      </c>
      <c r="P45">
        <v>42976.9</v>
      </c>
      <c r="Q45">
        <v>1244</v>
      </c>
      <c r="R45">
        <v>6790</v>
      </c>
      <c r="S45" s="11">
        <v>0.119145802650957</v>
      </c>
      <c r="T45" s="12">
        <v>53.1234857849197</v>
      </c>
      <c r="U45">
        <v>809</v>
      </c>
    </row>
    <row r="46" spans="1:21">
      <c r="A46" s="5">
        <v>538354076404</v>
      </c>
      <c r="B46" t="s">
        <v>90</v>
      </c>
      <c r="E46" s="16">
        <v>14797.59</v>
      </c>
      <c r="F46" s="16">
        <v>171</v>
      </c>
      <c r="G46" s="16">
        <v>2132</v>
      </c>
      <c r="H46" s="45">
        <v>0.0773921200750469</v>
      </c>
      <c r="I46" s="70">
        <v>89.6823636363636</v>
      </c>
      <c r="J46" s="16">
        <v>165</v>
      </c>
      <c r="M46" t="s">
        <v>91</v>
      </c>
      <c r="N46" s="5">
        <v>574520036128</v>
      </c>
      <c r="P46">
        <v>19394.68</v>
      </c>
      <c r="Q46">
        <v>420</v>
      </c>
      <c r="R46">
        <v>2408</v>
      </c>
      <c r="S46" s="11">
        <v>0.118355481727575</v>
      </c>
      <c r="T46" s="12">
        <v>68.0515087719298</v>
      </c>
      <c r="U46">
        <v>285</v>
      </c>
    </row>
    <row r="47" spans="1:21">
      <c r="A47" s="5">
        <v>583643847514</v>
      </c>
      <c r="B47" t="s">
        <v>92</v>
      </c>
      <c r="E47" s="16">
        <v>8727.23</v>
      </c>
      <c r="F47" s="16">
        <v>196</v>
      </c>
      <c r="G47" s="16">
        <v>731</v>
      </c>
      <c r="H47" s="45">
        <v>0.157318741450068</v>
      </c>
      <c r="I47" s="70">
        <v>75.8889565217391</v>
      </c>
      <c r="J47" s="16">
        <v>115</v>
      </c>
      <c r="M47" t="s">
        <v>620</v>
      </c>
      <c r="N47" s="5">
        <v>636099038566</v>
      </c>
      <c r="P47">
        <v>12335.1</v>
      </c>
      <c r="Q47">
        <v>413</v>
      </c>
      <c r="R47">
        <v>1015</v>
      </c>
      <c r="S47" s="11">
        <v>0.266009852216749</v>
      </c>
      <c r="T47" s="12">
        <v>45.6855555555556</v>
      </c>
      <c r="U47">
        <v>270</v>
      </c>
    </row>
    <row r="48" spans="1:21">
      <c r="A48" s="5">
        <v>527990475963</v>
      </c>
      <c r="B48" t="s">
        <v>95</v>
      </c>
      <c r="E48" s="16">
        <v>21717.41</v>
      </c>
      <c r="F48" s="16">
        <v>458</v>
      </c>
      <c r="G48" s="16">
        <v>1130</v>
      </c>
      <c r="H48" s="45">
        <v>0.273451327433628</v>
      </c>
      <c r="I48" s="70">
        <v>70.2828802588997</v>
      </c>
      <c r="J48" s="16">
        <v>309</v>
      </c>
      <c r="M48" t="s">
        <v>67</v>
      </c>
      <c r="N48" s="5">
        <v>601890751194</v>
      </c>
      <c r="P48">
        <v>9786.58</v>
      </c>
      <c r="Q48">
        <v>244</v>
      </c>
      <c r="R48">
        <v>2649</v>
      </c>
      <c r="S48" s="11">
        <v>0.0445451113627784</v>
      </c>
      <c r="T48" s="12">
        <v>82.9371186440678</v>
      </c>
      <c r="U48">
        <v>118</v>
      </c>
    </row>
    <row r="49" spans="1:21">
      <c r="A49" s="5">
        <v>528033010612</v>
      </c>
      <c r="B49" t="s">
        <v>98</v>
      </c>
      <c r="E49" s="16">
        <v>39033.67</v>
      </c>
      <c r="F49" s="16">
        <v>449</v>
      </c>
      <c r="G49" s="16">
        <v>1580</v>
      </c>
      <c r="H49" s="45">
        <v>0.243670886075949</v>
      </c>
      <c r="I49" s="70">
        <v>101.386155844156</v>
      </c>
      <c r="J49" s="16">
        <v>385</v>
      </c>
      <c r="M49" t="s">
        <v>13</v>
      </c>
      <c r="N49" s="5">
        <v>604021319220</v>
      </c>
      <c r="P49">
        <v>5212.98</v>
      </c>
      <c r="Q49">
        <v>84</v>
      </c>
      <c r="R49">
        <v>1535</v>
      </c>
      <c r="S49" s="11">
        <v>0.0364820846905537</v>
      </c>
      <c r="T49" s="12">
        <v>93.0889285714286</v>
      </c>
      <c r="U49">
        <v>56</v>
      </c>
    </row>
    <row r="50" spans="1:21">
      <c r="A50" s="5">
        <v>588476880101</v>
      </c>
      <c r="B50" t="s">
        <v>628</v>
      </c>
      <c r="E50" s="16">
        <v>13681.52</v>
      </c>
      <c r="F50" s="16">
        <v>174</v>
      </c>
      <c r="G50" s="16">
        <v>1249</v>
      </c>
      <c r="H50" s="45">
        <v>0.125700560448359</v>
      </c>
      <c r="I50" s="70">
        <v>87.1434394904459</v>
      </c>
      <c r="J50" s="16">
        <v>157</v>
      </c>
      <c r="M50" t="s">
        <v>102</v>
      </c>
      <c r="N50" s="5">
        <v>541918489832</v>
      </c>
      <c r="P50">
        <v>15157.12</v>
      </c>
      <c r="Q50">
        <v>407</v>
      </c>
      <c r="R50">
        <v>1083</v>
      </c>
      <c r="S50" s="11">
        <v>0.253000923361034</v>
      </c>
      <c r="T50" s="12">
        <v>55.3179562043796</v>
      </c>
      <c r="U50">
        <v>274</v>
      </c>
    </row>
    <row r="51" spans="1:21">
      <c r="A51" s="5">
        <v>538349196723</v>
      </c>
      <c r="B51" t="s">
        <v>89</v>
      </c>
      <c r="E51" s="16">
        <v>43529.48</v>
      </c>
      <c r="F51" s="16">
        <v>332</v>
      </c>
      <c r="G51" s="16">
        <v>2112</v>
      </c>
      <c r="H51" s="45">
        <v>0.142518939393939</v>
      </c>
      <c r="I51" s="70">
        <v>144.616212624585</v>
      </c>
      <c r="J51" s="16">
        <v>301</v>
      </c>
      <c r="M51" t="s">
        <v>84</v>
      </c>
      <c r="N51" s="5">
        <v>528033190141</v>
      </c>
      <c r="P51">
        <v>2382.1</v>
      </c>
      <c r="Q51">
        <v>49</v>
      </c>
      <c r="R51">
        <v>255</v>
      </c>
      <c r="S51" s="11">
        <v>0.152941176470588</v>
      </c>
      <c r="T51" s="12">
        <v>61.0794871794872</v>
      </c>
      <c r="U51">
        <v>39</v>
      </c>
    </row>
    <row r="52" spans="1:21">
      <c r="A52" s="5">
        <v>538312709167</v>
      </c>
      <c r="B52" t="s">
        <v>88</v>
      </c>
      <c r="E52" s="16">
        <v>42789.72</v>
      </c>
      <c r="F52" s="16">
        <v>376</v>
      </c>
      <c r="G52" s="16">
        <v>1792</v>
      </c>
      <c r="H52" s="45">
        <v>0.197544642857143</v>
      </c>
      <c r="I52" s="70">
        <v>120.874915254237</v>
      </c>
      <c r="J52" s="16">
        <v>354</v>
      </c>
      <c r="M52" t="s">
        <v>598</v>
      </c>
      <c r="N52" s="5">
        <v>633838506663</v>
      </c>
      <c r="P52">
        <v>1964.06</v>
      </c>
      <c r="Q52">
        <v>84</v>
      </c>
      <c r="R52">
        <v>1070</v>
      </c>
      <c r="S52" s="11">
        <v>0.0373831775700935</v>
      </c>
      <c r="T52" s="12">
        <v>49.1015</v>
      </c>
      <c r="U52">
        <v>40</v>
      </c>
    </row>
    <row r="53" spans="1:21">
      <c r="A53" s="5">
        <v>628767299363</v>
      </c>
      <c r="B53" t="s">
        <v>523</v>
      </c>
      <c r="E53" s="16">
        <v>4985.75</v>
      </c>
      <c r="F53" s="16">
        <v>117</v>
      </c>
      <c r="G53" s="16">
        <v>864</v>
      </c>
      <c r="H53" s="45">
        <v>0.121527777777778</v>
      </c>
      <c r="I53" s="70">
        <v>47.4833333333333</v>
      </c>
      <c r="J53" s="16">
        <v>105</v>
      </c>
      <c r="M53" t="s">
        <v>90</v>
      </c>
      <c r="N53" s="5">
        <v>538354076404</v>
      </c>
      <c r="P53">
        <v>27294.28</v>
      </c>
      <c r="Q53">
        <v>315</v>
      </c>
      <c r="R53">
        <v>3482</v>
      </c>
      <c r="S53" s="11">
        <v>0.0763928776565192</v>
      </c>
      <c r="T53" s="12">
        <v>102.61007518797</v>
      </c>
      <c r="U53">
        <v>266</v>
      </c>
    </row>
    <row r="54" spans="1:21">
      <c r="A54" s="5">
        <v>528064232769</v>
      </c>
      <c r="B54" t="s">
        <v>96</v>
      </c>
      <c r="E54" s="16">
        <v>15664.77</v>
      </c>
      <c r="F54" s="16">
        <v>413</v>
      </c>
      <c r="G54" s="16">
        <v>573</v>
      </c>
      <c r="H54" s="45">
        <v>0.275741710296684</v>
      </c>
      <c r="I54" s="70">
        <v>99.1441139240506</v>
      </c>
      <c r="J54" s="16">
        <v>158</v>
      </c>
      <c r="M54" t="s">
        <v>81</v>
      </c>
      <c r="N54" s="5">
        <v>527678427514</v>
      </c>
      <c r="P54">
        <v>3215.87</v>
      </c>
      <c r="Q54">
        <v>78</v>
      </c>
      <c r="R54">
        <v>439</v>
      </c>
      <c r="S54" s="11">
        <v>0.127562642369021</v>
      </c>
      <c r="T54" s="12">
        <v>57.42625</v>
      </c>
      <c r="U54">
        <v>56</v>
      </c>
    </row>
    <row r="55" spans="1:21">
      <c r="A55" s="5">
        <v>587409020085</v>
      </c>
      <c r="B55" t="s">
        <v>87</v>
      </c>
      <c r="E55" s="16">
        <v>105184.04</v>
      </c>
      <c r="F55" s="16">
        <v>1083</v>
      </c>
      <c r="G55" s="16">
        <v>9791</v>
      </c>
      <c r="H55" s="45">
        <v>0.105096517209682</v>
      </c>
      <c r="I55" s="70">
        <v>102.219669582119</v>
      </c>
      <c r="J55" s="16">
        <v>1029</v>
      </c>
      <c r="M55" t="s">
        <v>92</v>
      </c>
      <c r="N55" s="5">
        <v>583643847514</v>
      </c>
      <c r="P55">
        <v>18187.28</v>
      </c>
      <c r="Q55">
        <v>404</v>
      </c>
      <c r="R55">
        <v>1176</v>
      </c>
      <c r="S55" s="11">
        <v>0.185374149659864</v>
      </c>
      <c r="T55" s="12">
        <v>83.4278899082569</v>
      </c>
      <c r="U55">
        <v>218</v>
      </c>
    </row>
    <row r="56" spans="1:21">
      <c r="A56" s="5">
        <v>587405880719</v>
      </c>
      <c r="B56" t="s">
        <v>79</v>
      </c>
      <c r="E56" s="16">
        <v>29723.96</v>
      </c>
      <c r="F56" s="16">
        <v>280</v>
      </c>
      <c r="G56" s="16">
        <v>2885</v>
      </c>
      <c r="H56" s="45">
        <v>0.0852686308492201</v>
      </c>
      <c r="I56" s="70">
        <v>120.829105691057</v>
      </c>
      <c r="J56" s="16">
        <v>246</v>
      </c>
      <c r="M56" t="s">
        <v>95</v>
      </c>
      <c r="N56" s="5">
        <v>527990475963</v>
      </c>
      <c r="P56">
        <v>29605.02</v>
      </c>
      <c r="Q56">
        <v>574</v>
      </c>
      <c r="R56">
        <v>1839</v>
      </c>
      <c r="S56" s="11">
        <v>0.199564980967917</v>
      </c>
      <c r="T56" s="12">
        <v>80.6676294277929</v>
      </c>
      <c r="U56">
        <v>367</v>
      </c>
    </row>
    <row r="57" spans="1:21">
      <c r="A57" s="5">
        <v>538263950177</v>
      </c>
      <c r="B57" t="s">
        <v>104</v>
      </c>
      <c r="E57" s="16">
        <v>68557.4</v>
      </c>
      <c r="F57" s="16">
        <v>485</v>
      </c>
      <c r="G57" s="16">
        <v>3685</v>
      </c>
      <c r="H57" s="45">
        <v>0.122116689280868</v>
      </c>
      <c r="I57" s="70">
        <v>152.349777777778</v>
      </c>
      <c r="J57" s="16">
        <v>450</v>
      </c>
      <c r="M57" t="s">
        <v>98</v>
      </c>
      <c r="N57" s="5">
        <v>528033010612</v>
      </c>
      <c r="P57">
        <v>74564.81</v>
      </c>
      <c r="Q57">
        <v>857</v>
      </c>
      <c r="R57">
        <v>2464</v>
      </c>
      <c r="S57" s="11">
        <v>0.282061688311688</v>
      </c>
      <c r="T57" s="12">
        <v>107.287496402878</v>
      </c>
      <c r="U57">
        <v>695</v>
      </c>
    </row>
    <row r="58" spans="1:21">
      <c r="A58" s="5">
        <v>555332266949</v>
      </c>
      <c r="B58" t="s">
        <v>47</v>
      </c>
      <c r="E58" s="16">
        <v>31983.77</v>
      </c>
      <c r="F58" s="16">
        <v>616</v>
      </c>
      <c r="G58" s="16">
        <v>3655</v>
      </c>
      <c r="H58" s="45">
        <v>0.116279069767442</v>
      </c>
      <c r="I58" s="70">
        <v>75.2559294117647</v>
      </c>
      <c r="J58" s="16">
        <v>425</v>
      </c>
      <c r="M58" t="s">
        <v>377</v>
      </c>
      <c r="N58" s="5">
        <v>527733221669</v>
      </c>
      <c r="P58">
        <v>4206.64</v>
      </c>
      <c r="Q58">
        <v>110</v>
      </c>
      <c r="R58">
        <v>874</v>
      </c>
      <c r="S58" s="11">
        <v>0.080091533180778</v>
      </c>
      <c r="T58" s="12">
        <v>60.0948571428571</v>
      </c>
      <c r="U58">
        <v>70</v>
      </c>
    </row>
    <row r="59" spans="5:21">
      <c r="E59" s="68">
        <f>SUM(E2:E58)</f>
        <v>10951945.85</v>
      </c>
      <c r="F59" s="68">
        <f>SUM(F2:F58)</f>
        <v>211127</v>
      </c>
      <c r="G59" s="68">
        <f>SUM(G2:G58)</f>
        <v>903930</v>
      </c>
      <c r="H59" s="69">
        <f>J59/G59</f>
        <v>0.134036927638202</v>
      </c>
      <c r="I59" s="71">
        <f>E59/J59</f>
        <v>90.3924220039617</v>
      </c>
      <c r="J59" s="68">
        <f>SUM(J2:J58)</f>
        <v>121160</v>
      </c>
      <c r="M59" t="s">
        <v>628</v>
      </c>
      <c r="N59" s="5">
        <v>588476880101</v>
      </c>
      <c r="P59">
        <v>29486.02</v>
      </c>
      <c r="Q59">
        <v>375</v>
      </c>
      <c r="R59">
        <v>2554</v>
      </c>
      <c r="S59" s="11">
        <v>0.129600626468285</v>
      </c>
      <c r="T59" s="12">
        <v>89.0816314199396</v>
      </c>
      <c r="U59">
        <v>331</v>
      </c>
    </row>
    <row r="60" spans="5:21">
      <c r="E60" s="9">
        <v>5791246.49</v>
      </c>
      <c r="F60" s="9">
        <v>111219</v>
      </c>
      <c r="G60" s="9">
        <v>515957</v>
      </c>
      <c r="H60" s="9">
        <v>0.130251164341214</v>
      </c>
      <c r="I60" s="9">
        <v>86.1741338313196</v>
      </c>
      <c r="J60" s="9">
        <v>67204</v>
      </c>
      <c r="M60" t="s">
        <v>89</v>
      </c>
      <c r="N60" s="5">
        <v>538349196723</v>
      </c>
      <c r="P60">
        <v>73854.72</v>
      </c>
      <c r="Q60">
        <v>564</v>
      </c>
      <c r="R60">
        <v>3622</v>
      </c>
      <c r="S60" s="11">
        <v>0.139701822197681</v>
      </c>
      <c r="T60" s="12">
        <v>145.957944664032</v>
      </c>
      <c r="U60">
        <v>506</v>
      </c>
    </row>
    <row r="61" spans="5:21">
      <c r="E61">
        <f t="shared" ref="E61:J61" si="0">SUM(E59:E60)</f>
        <v>16743192.34</v>
      </c>
      <c r="F61">
        <f t="shared" si="0"/>
        <v>322346</v>
      </c>
      <c r="G61">
        <f t="shared" si="0"/>
        <v>1419887</v>
      </c>
      <c r="H61" s="11">
        <f>J61/G61</f>
        <v>0.132661261072184</v>
      </c>
      <c r="I61">
        <f>E61/J61</f>
        <v>88.8874325242615</v>
      </c>
      <c r="J61">
        <f t="shared" si="0"/>
        <v>188364</v>
      </c>
      <c r="M61" t="s">
        <v>93</v>
      </c>
      <c r="N61" s="5">
        <v>538307169296</v>
      </c>
      <c r="P61">
        <v>58600.8</v>
      </c>
      <c r="Q61">
        <v>687</v>
      </c>
      <c r="R61">
        <v>3822</v>
      </c>
      <c r="S61" s="11">
        <v>0.147305075876504</v>
      </c>
      <c r="T61" s="12">
        <v>104.086678507993</v>
      </c>
      <c r="U61">
        <v>563</v>
      </c>
    </row>
    <row r="62" spans="13:21">
      <c r="M62" t="s">
        <v>88</v>
      </c>
      <c r="N62" s="5">
        <v>538312709167</v>
      </c>
      <c r="P62">
        <v>57625.03</v>
      </c>
      <c r="Q62">
        <v>507</v>
      </c>
      <c r="R62">
        <v>3338</v>
      </c>
      <c r="S62" s="11">
        <v>0.143199520671061</v>
      </c>
      <c r="T62" s="12">
        <v>120.554456066946</v>
      </c>
      <c r="U62">
        <v>478</v>
      </c>
    </row>
    <row r="63" spans="5:21">
      <c r="E63">
        <v>9677491.78</v>
      </c>
      <c r="F63">
        <v>181829</v>
      </c>
      <c r="G63">
        <v>784003</v>
      </c>
      <c r="H63">
        <v>0.133749488203489</v>
      </c>
      <c r="I63">
        <v>92.2896412359336</v>
      </c>
      <c r="M63" t="s">
        <v>96</v>
      </c>
      <c r="N63" s="5">
        <v>528064232769</v>
      </c>
      <c r="P63">
        <v>25955.83</v>
      </c>
      <c r="Q63">
        <v>675</v>
      </c>
      <c r="R63">
        <v>900</v>
      </c>
      <c r="S63" s="11">
        <v>0.296666666666667</v>
      </c>
      <c r="T63" s="12">
        <v>97.2128464419476</v>
      </c>
      <c r="U63">
        <v>267</v>
      </c>
    </row>
    <row r="64" spans="13:21">
      <c r="M64" t="s">
        <v>87</v>
      </c>
      <c r="N64" s="5">
        <v>587409020085</v>
      </c>
      <c r="P64">
        <v>154085.2</v>
      </c>
      <c r="Q64">
        <v>1587</v>
      </c>
      <c r="R64">
        <v>14268</v>
      </c>
      <c r="S64" s="11">
        <v>0.10520044855621</v>
      </c>
      <c r="T64" s="12">
        <v>102.655029980013</v>
      </c>
      <c r="U64">
        <v>1501</v>
      </c>
    </row>
    <row r="65" spans="13:21">
      <c r="M65" t="s">
        <v>99</v>
      </c>
      <c r="N65" s="5">
        <v>527119411115</v>
      </c>
      <c r="P65">
        <v>1021</v>
      </c>
      <c r="Q65">
        <v>22</v>
      </c>
      <c r="R65">
        <v>178</v>
      </c>
      <c r="S65" s="11">
        <v>0.123595505617978</v>
      </c>
      <c r="T65" s="12">
        <v>46.4090909090909</v>
      </c>
      <c r="U65">
        <v>22</v>
      </c>
    </row>
    <row r="66" spans="13:21">
      <c r="M66" t="s">
        <v>79</v>
      </c>
      <c r="N66" s="5">
        <v>587405880719</v>
      </c>
      <c r="P66">
        <v>52934.07</v>
      </c>
      <c r="Q66">
        <v>497</v>
      </c>
      <c r="R66">
        <v>5921</v>
      </c>
      <c r="S66" s="11">
        <v>0.0714406350278669</v>
      </c>
      <c r="T66" s="12">
        <v>125.139645390071</v>
      </c>
      <c r="U66">
        <v>423</v>
      </c>
    </row>
    <row r="67" spans="13:21">
      <c r="M67" t="s">
        <v>104</v>
      </c>
      <c r="N67" s="5">
        <v>538263950177</v>
      </c>
      <c r="P67">
        <v>92645.46</v>
      </c>
      <c r="Q67">
        <v>653</v>
      </c>
      <c r="R67">
        <v>5891</v>
      </c>
      <c r="S67" s="11">
        <v>0.098115769818367</v>
      </c>
      <c r="T67" s="12">
        <v>160.286262975779</v>
      </c>
      <c r="U67">
        <v>578</v>
      </c>
    </row>
    <row r="68" spans="13:21">
      <c r="M68" t="s">
        <v>566</v>
      </c>
      <c r="N68" s="5">
        <v>632083172612</v>
      </c>
      <c r="P68">
        <v>480.07</v>
      </c>
      <c r="Q68">
        <v>9</v>
      </c>
      <c r="R68">
        <v>59</v>
      </c>
      <c r="S68" s="11">
        <v>0.135593220338983</v>
      </c>
      <c r="T68" s="12">
        <v>60.00875</v>
      </c>
      <c r="U68">
        <v>8</v>
      </c>
    </row>
    <row r="69" spans="13:21">
      <c r="M69" t="s">
        <v>47</v>
      </c>
      <c r="N69" s="5">
        <v>555332266949</v>
      </c>
      <c r="P69">
        <v>119124.71</v>
      </c>
      <c r="Q69">
        <v>2738</v>
      </c>
      <c r="R69">
        <v>9103</v>
      </c>
      <c r="S69" s="11">
        <v>0.181918048994837</v>
      </c>
      <c r="T69" s="12">
        <v>71.935211352657</v>
      </c>
      <c r="U69">
        <v>1656</v>
      </c>
    </row>
    <row r="70" spans="13:21">
      <c r="M70" t="s">
        <v>103</v>
      </c>
      <c r="N70" s="5">
        <v>538305797734</v>
      </c>
      <c r="P70">
        <v>55673.76</v>
      </c>
      <c r="Q70">
        <v>497</v>
      </c>
      <c r="R70">
        <v>2282</v>
      </c>
      <c r="S70" s="11">
        <v>0.184487291849255</v>
      </c>
      <c r="T70" s="12">
        <v>132.241710213777</v>
      </c>
      <c r="U70">
        <v>421</v>
      </c>
    </row>
    <row r="71" spans="13:21">
      <c r="M71" t="s">
        <v>86</v>
      </c>
      <c r="N71" s="5">
        <v>527719726342</v>
      </c>
      <c r="P71">
        <v>3187.71</v>
      </c>
      <c r="Q71">
        <v>49</v>
      </c>
      <c r="R71">
        <v>188</v>
      </c>
      <c r="S71" s="11">
        <v>0.132978723404255</v>
      </c>
      <c r="T71" s="12">
        <v>127.5084</v>
      </c>
      <c r="U71">
        <v>25</v>
      </c>
    </row>
    <row r="72" spans="13:21">
      <c r="M72" t="s">
        <v>28</v>
      </c>
      <c r="N72" s="5">
        <v>622645559255</v>
      </c>
      <c r="P72">
        <v>778.72</v>
      </c>
      <c r="Q72">
        <v>30</v>
      </c>
      <c r="R72">
        <v>1299</v>
      </c>
      <c r="S72" s="11">
        <v>0.0138568129330254</v>
      </c>
      <c r="T72" s="12">
        <v>43.2622222222222</v>
      </c>
      <c r="U72">
        <v>18</v>
      </c>
    </row>
    <row r="73" spans="13:21">
      <c r="M73" t="s">
        <v>625</v>
      </c>
      <c r="N73" s="5">
        <v>637978522210</v>
      </c>
      <c r="P73">
        <v>2605.6</v>
      </c>
      <c r="Q73">
        <v>81</v>
      </c>
      <c r="R73">
        <v>1116</v>
      </c>
      <c r="S73" s="11">
        <v>0.0403225806451613</v>
      </c>
      <c r="T73" s="12">
        <v>57.9022222222222</v>
      </c>
      <c r="U73">
        <v>45</v>
      </c>
    </row>
    <row r="74" spans="13:21">
      <c r="M74" t="s">
        <v>106</v>
      </c>
      <c r="N74" s="5">
        <v>624636128578</v>
      </c>
      <c r="P74">
        <v>169.47</v>
      </c>
      <c r="Q74">
        <v>6</v>
      </c>
      <c r="R74">
        <v>172</v>
      </c>
      <c r="S74" s="11">
        <v>0.0232558139534884</v>
      </c>
      <c r="T74" s="12">
        <v>42.3675</v>
      </c>
      <c r="U74">
        <v>4</v>
      </c>
    </row>
    <row r="75" spans="13:21">
      <c r="M75" t="s">
        <v>670</v>
      </c>
      <c r="N75" s="5">
        <v>639078654823</v>
      </c>
      <c r="P75">
        <v>898.1</v>
      </c>
      <c r="Q75">
        <v>19</v>
      </c>
      <c r="R75">
        <v>93</v>
      </c>
      <c r="S75" s="11">
        <v>0.118279569892473</v>
      </c>
      <c r="T75" s="12">
        <v>81.6454545454545</v>
      </c>
      <c r="U75">
        <v>11</v>
      </c>
    </row>
    <row r="76" spans="13:21">
      <c r="M76" t="s">
        <v>620</v>
      </c>
      <c r="N76" s="5">
        <v>636099038566</v>
      </c>
      <c r="P76">
        <v>12335.1</v>
      </c>
      <c r="Q76">
        <v>413</v>
      </c>
      <c r="R76">
        <v>1015</v>
      </c>
      <c r="S76" s="11">
        <v>0.266009852216749</v>
      </c>
      <c r="T76" s="12">
        <v>45.6855555555556</v>
      </c>
      <c r="U76">
        <v>270</v>
      </c>
    </row>
    <row r="77" spans="13:21">
      <c r="M77" t="s">
        <v>28</v>
      </c>
      <c r="N77" s="5">
        <v>622645559255</v>
      </c>
      <c r="P77">
        <v>778.72</v>
      </c>
      <c r="Q77">
        <v>30</v>
      </c>
      <c r="R77">
        <v>1299</v>
      </c>
      <c r="S77" s="11">
        <v>0.0138568129330254</v>
      </c>
      <c r="T77" s="12">
        <v>43.2622222222222</v>
      </c>
      <c r="U77">
        <v>18</v>
      </c>
    </row>
    <row r="78" spans="13:21">
      <c r="M78" t="s">
        <v>598</v>
      </c>
      <c r="N78" s="5">
        <v>633838506663</v>
      </c>
      <c r="P78">
        <v>1964.06</v>
      </c>
      <c r="Q78">
        <v>84</v>
      </c>
      <c r="R78">
        <v>1070</v>
      </c>
      <c r="S78" s="11">
        <v>0.0373831775700935</v>
      </c>
      <c r="T78" s="12">
        <v>49.1015</v>
      </c>
      <c r="U78">
        <v>40</v>
      </c>
    </row>
    <row r="79" spans="16:21">
      <c r="P79" s="9">
        <f>SUM(P2:P78)</f>
        <v>5791246.49</v>
      </c>
      <c r="Q79" s="9">
        <f>SUM(Q2:Q78)</f>
        <v>111219</v>
      </c>
      <c r="R79" s="9">
        <f>SUM(R2:R78)</f>
        <v>515957</v>
      </c>
      <c r="S79" s="14">
        <f>U79/R79</f>
        <v>0.130251164341214</v>
      </c>
      <c r="T79" s="15">
        <f>P79/U79</f>
        <v>86.1741338313196</v>
      </c>
      <c r="U79" s="9">
        <f>SUM(U2:U78)</f>
        <v>67204</v>
      </c>
    </row>
  </sheetData>
  <pageMargins left="0.75" right="0.75" top="1" bottom="1" header="0.5" footer="0.5"/>
  <pageSetup paperSize="9" orientation="portrait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6"/>
  <sheetViews>
    <sheetView workbookViewId="0">
      <pane xSplit="5" topLeftCell="F1" activePane="topRight" state="frozen"/>
      <selection/>
      <selection pane="topRight" activeCell="X2" sqref="X2:Z28"/>
    </sheetView>
  </sheetViews>
  <sheetFormatPr defaultColWidth="8.88888888888889" defaultRowHeight="14.4"/>
  <cols>
    <col min="2" max="4" width="15.8888888888889" customWidth="1"/>
    <col min="5" max="5" width="13.8888888888889" customWidth="1"/>
    <col min="6" max="6" width="13.1111111111111"/>
    <col min="11" max="14" width="11.6666666666667" customWidth="1"/>
    <col min="15" max="15" width="11.7777777777778"/>
    <col min="16" max="17" width="10.6666666666667" customWidth="1"/>
    <col min="18" max="23" width="11.7777777777778"/>
    <col min="24" max="24" width="14.1111111111111"/>
    <col min="38" max="39" width="10.6666666666667"/>
  </cols>
  <sheetData>
    <row r="1" ht="15.6" spans="1:44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s="16" t="s">
        <v>671</v>
      </c>
      <c r="G1" s="16" t="s">
        <v>672</v>
      </c>
      <c r="H1" s="16" t="s">
        <v>673</v>
      </c>
      <c r="I1" s="16" t="s">
        <v>674</v>
      </c>
      <c r="J1" s="16" t="s">
        <v>675</v>
      </c>
      <c r="K1" s="67" t="s">
        <v>676</v>
      </c>
      <c r="L1" s="67" t="s">
        <v>677</v>
      </c>
      <c r="M1" s="67" t="s">
        <v>678</v>
      </c>
      <c r="N1" s="67" t="s">
        <v>679</v>
      </c>
      <c r="O1" s="16" t="s">
        <v>680</v>
      </c>
      <c r="P1" s="16" t="s">
        <v>681</v>
      </c>
      <c r="Q1" s="16" t="s">
        <v>682</v>
      </c>
      <c r="R1" s="16" t="s">
        <v>516</v>
      </c>
      <c r="S1" s="16" t="s">
        <v>517</v>
      </c>
      <c r="T1" s="16" t="s">
        <v>589</v>
      </c>
      <c r="U1" s="16" t="s">
        <v>683</v>
      </c>
      <c r="V1" s="16" t="s">
        <v>684</v>
      </c>
      <c r="W1" s="16" t="s">
        <v>685</v>
      </c>
      <c r="X1" s="16" t="s">
        <v>686</v>
      </c>
      <c r="AA1" t="s">
        <v>539</v>
      </c>
      <c r="AB1" t="s">
        <v>663</v>
      </c>
      <c r="AC1" t="s">
        <v>664</v>
      </c>
      <c r="AD1" t="s">
        <v>665</v>
      </c>
      <c r="AE1" t="s">
        <v>516</v>
      </c>
      <c r="AF1" t="s">
        <v>517</v>
      </c>
      <c r="AG1" t="s">
        <v>589</v>
      </c>
      <c r="AH1" t="s">
        <v>518</v>
      </c>
      <c r="AK1" t="s">
        <v>534</v>
      </c>
      <c r="AL1" t="s">
        <v>663</v>
      </c>
      <c r="AM1" t="s">
        <v>664</v>
      </c>
      <c r="AN1" t="s">
        <v>665</v>
      </c>
      <c r="AO1" t="s">
        <v>516</v>
      </c>
      <c r="AP1" t="s">
        <v>517</v>
      </c>
      <c r="AQ1" t="s">
        <v>589</v>
      </c>
      <c r="AR1" t="s">
        <v>518</v>
      </c>
    </row>
    <row r="2" ht="15.6" spans="1:38">
      <c r="A2" s="20" t="s">
        <v>659</v>
      </c>
      <c r="B2" s="22">
        <v>39829692578</v>
      </c>
      <c r="C2" s="22">
        <v>634180880049</v>
      </c>
      <c r="D2" s="22"/>
      <c r="E2" s="24" t="s">
        <v>237</v>
      </c>
      <c r="F2">
        <v>18226.3</v>
      </c>
      <c r="G2">
        <v>92.48</v>
      </c>
      <c r="H2">
        <v>0</v>
      </c>
      <c r="I2">
        <f>IFERROR(VLOOKUP(B2,'[11]4.9-4.15趋势品透视表'!$A:$C,3,FALSE),0)</f>
        <v>1623</v>
      </c>
      <c r="J2">
        <f>IFERROR(VLOOKUP(C2,'[11]4.9-4.15趋势品透视表'!$A:$C,3,FALSE),0)</f>
        <v>7</v>
      </c>
      <c r="K2">
        <f>IFERROR(VLOOKUP(D2,'[11]4.9-4.15趋势品透视表'!$A:$C,3,FALSE),0)</f>
        <v>0</v>
      </c>
      <c r="L2">
        <f>IFERROR(VLOOKUP(B2,'[11]4.9-4.15趋势品透视表'!$A:$D,4,FALSE),0)</f>
        <v>7296</v>
      </c>
      <c r="M2">
        <f>IFERROR(VLOOKUP(C2,'[11]4.9-4.15趋势品透视表'!$A:$D,4,FALSE),0)</f>
        <v>1686</v>
      </c>
      <c r="N2">
        <f>IFERROR(VLOOKUP(D2,'[11]4.9-4.15趋势品透视表'!$A:$D,4,FALSE),0)</f>
        <v>0</v>
      </c>
      <c r="O2">
        <v>18318.78</v>
      </c>
      <c r="P2">
        <f>SUM(I2:K2)</f>
        <v>1630</v>
      </c>
      <c r="Q2">
        <f>SUM(L2:N2)</f>
        <v>8982</v>
      </c>
      <c r="X2" s="11"/>
      <c r="AB2">
        <v>35399.62</v>
      </c>
      <c r="AC2">
        <v>3688</v>
      </c>
      <c r="AD2">
        <v>8583</v>
      </c>
      <c r="AE2" s="11">
        <f t="shared" ref="AE2:AE35" si="0">IFERROR(AH2/AD2,0)</f>
        <v>0.121286263544215</v>
      </c>
      <c r="AF2" s="12">
        <v>34.0053986551393</v>
      </c>
      <c r="AG2" s="12">
        <v>4.12438774321333</v>
      </c>
      <c r="AH2">
        <v>1041</v>
      </c>
      <c r="AI2">
        <f>SUM(AB2:AB7)</f>
        <v>169250.01</v>
      </c>
      <c r="AL2">
        <v>16394.96</v>
      </c>
    </row>
    <row r="3" ht="15.6" spans="1:38">
      <c r="A3" s="20"/>
      <c r="B3" s="22">
        <v>581521081842</v>
      </c>
      <c r="C3" s="22">
        <v>625307235192</v>
      </c>
      <c r="D3" s="22">
        <v>596898218579</v>
      </c>
      <c r="E3" s="24" t="s">
        <v>221</v>
      </c>
      <c r="F3">
        <v>45951.7</v>
      </c>
      <c r="G3">
        <v>89.7</v>
      </c>
      <c r="H3">
        <v>2313.4</v>
      </c>
      <c r="I3">
        <f>IFERROR(VLOOKUP(B3,'[11]4.9-4.15趋势品透视表'!$A:$C,3,FALSE),0)</f>
        <v>1671</v>
      </c>
      <c r="J3">
        <f>IFERROR(VLOOKUP(C3,'[11]4.9-4.15趋势品透视表'!$A:$C,3,FALSE),0)</f>
        <v>3</v>
      </c>
      <c r="K3">
        <f>IFERROR(VLOOKUP(D3,'[11]4.9-4.15趋势品透视表'!$A:$C,3,FALSE),0)</f>
        <v>86</v>
      </c>
      <c r="L3">
        <f>IFERROR(VLOOKUP(B3,'[11]4.9-4.15趋势品透视表'!$A:$D,4,FALSE),0)</f>
        <v>4437</v>
      </c>
      <c r="M3">
        <f>IFERROR(VLOOKUP(C3,'[11]4.9-4.15趋势品透视表'!$A:$D,4,FALSE),0)</f>
        <v>68</v>
      </c>
      <c r="N3">
        <f>IFERROR(VLOOKUP(D3,'[11]4.9-4.15趋势品透视表'!$A:$D,4,FALSE),0)</f>
        <v>313</v>
      </c>
      <c r="O3">
        <v>48354.8</v>
      </c>
      <c r="P3">
        <f t="shared" ref="P3:P35" si="1">SUM(I3:K3)</f>
        <v>1760</v>
      </c>
      <c r="Q3">
        <f t="shared" ref="Q3:Q35" si="2">SUM(L3:N3)</f>
        <v>4818</v>
      </c>
      <c r="X3" s="11"/>
      <c r="AB3">
        <v>55261.67</v>
      </c>
      <c r="AC3">
        <v>2002</v>
      </c>
      <c r="AD3">
        <v>4789</v>
      </c>
      <c r="AE3" s="11">
        <f t="shared" si="0"/>
        <v>0.25099185633744</v>
      </c>
      <c r="AF3" s="12">
        <v>45.9747670549085</v>
      </c>
      <c r="AG3" s="12">
        <v>11.5392921277929</v>
      </c>
      <c r="AH3">
        <v>1202</v>
      </c>
      <c r="AL3">
        <v>58594.09</v>
      </c>
    </row>
    <row r="4" ht="15.6" spans="1:38">
      <c r="A4" s="20"/>
      <c r="B4" s="22">
        <v>523138079161</v>
      </c>
      <c r="C4" s="22">
        <v>634542945567</v>
      </c>
      <c r="D4" s="22"/>
      <c r="E4" s="24" t="s">
        <v>385</v>
      </c>
      <c r="F4">
        <v>10469.07</v>
      </c>
      <c r="G4">
        <v>161.15</v>
      </c>
      <c r="H4">
        <v>0</v>
      </c>
      <c r="I4">
        <f>IFERROR(VLOOKUP(B4,'[11]4.9-4.15趋势品透视表'!$A:$C,3,FALSE),0)</f>
        <v>1587</v>
      </c>
      <c r="J4">
        <f>IFERROR(VLOOKUP(C4,'[11]4.9-4.15趋势品透视表'!$A:$C,3,FALSE),0)</f>
        <v>21</v>
      </c>
      <c r="K4">
        <f>IFERROR(VLOOKUP(D4,'[11]4.9-4.15趋势品透视表'!$A:$C,3,FALSE),0)</f>
        <v>0</v>
      </c>
      <c r="L4">
        <f>IFERROR(VLOOKUP(B4,'[11]4.9-4.15趋势品透视表'!$A:$D,4,FALSE),0)</f>
        <v>3424</v>
      </c>
      <c r="M4">
        <f>IFERROR(VLOOKUP(C4,'[11]4.9-4.15趋势品透视表'!$A:$D,4,FALSE),0)</f>
        <v>306</v>
      </c>
      <c r="N4">
        <f>IFERROR(VLOOKUP(D4,'[11]4.9-4.15趋势品透视表'!$A:$D,4,FALSE),0)</f>
        <v>0</v>
      </c>
      <c r="O4">
        <v>10630.22</v>
      </c>
      <c r="P4">
        <f t="shared" si="1"/>
        <v>1608</v>
      </c>
      <c r="Q4">
        <f t="shared" si="2"/>
        <v>3730</v>
      </c>
      <c r="X4" s="11"/>
      <c r="AB4">
        <v>10666.52</v>
      </c>
      <c r="AC4">
        <v>1602</v>
      </c>
      <c r="AD4">
        <v>3858</v>
      </c>
      <c r="AE4" s="11">
        <f t="shared" si="0"/>
        <v>0.187143597719025</v>
      </c>
      <c r="AF4" s="12">
        <v>14.7735734072022</v>
      </c>
      <c r="AG4" s="12">
        <v>2.76477967858994</v>
      </c>
      <c r="AH4">
        <v>722</v>
      </c>
      <c r="AL4">
        <v>5955.29</v>
      </c>
    </row>
    <row r="5" ht="15.6" spans="1:38">
      <c r="A5" s="20"/>
      <c r="B5" s="22">
        <v>574838039203</v>
      </c>
      <c r="C5" s="22"/>
      <c r="D5" s="22"/>
      <c r="E5" s="24" t="s">
        <v>441</v>
      </c>
      <c r="F5">
        <v>1803.85</v>
      </c>
      <c r="G5">
        <v>0</v>
      </c>
      <c r="H5">
        <v>0</v>
      </c>
      <c r="I5">
        <f>IFERROR(VLOOKUP(B5,'[11]4.9-4.15趋势品透视表'!$A:$C,3,FALSE),0)</f>
        <v>82</v>
      </c>
      <c r="J5">
        <f>IFERROR(VLOOKUP(C5,'[11]4.9-4.15趋势品透视表'!$A:$C,3,FALSE),0)</f>
        <v>0</v>
      </c>
      <c r="K5">
        <f>IFERROR(VLOOKUP(D5,'[11]4.9-4.15趋势品透视表'!$A:$C,3,FALSE),0)</f>
        <v>0</v>
      </c>
      <c r="L5">
        <f>IFERROR(VLOOKUP(B5,'[11]4.9-4.15趋势品透视表'!$A:$D,4,FALSE),0)</f>
        <v>327</v>
      </c>
      <c r="M5">
        <f>IFERROR(VLOOKUP(C5,'[11]4.9-4.15趋势品透视表'!$A:$D,4,FALSE),0)</f>
        <v>0</v>
      </c>
      <c r="N5">
        <f>IFERROR(VLOOKUP(D5,'[11]4.9-4.15趋势品透视表'!$A:$D,4,FALSE),0)</f>
        <v>0</v>
      </c>
      <c r="O5">
        <v>1803.85</v>
      </c>
      <c r="P5">
        <f t="shared" si="1"/>
        <v>82</v>
      </c>
      <c r="Q5">
        <f t="shared" si="2"/>
        <v>327</v>
      </c>
      <c r="X5" s="11"/>
      <c r="AB5">
        <v>1928.17</v>
      </c>
      <c r="AC5">
        <v>83</v>
      </c>
      <c r="AD5">
        <v>317</v>
      </c>
      <c r="AE5" s="11">
        <f t="shared" si="0"/>
        <v>0.176656151419558</v>
      </c>
      <c r="AF5" s="12">
        <v>34.4316071428571</v>
      </c>
      <c r="AG5" s="12">
        <v>6.08255520504732</v>
      </c>
      <c r="AH5">
        <v>56</v>
      </c>
      <c r="AL5">
        <v>5572.91</v>
      </c>
    </row>
    <row r="6" ht="15.6" spans="1:38">
      <c r="A6" s="20"/>
      <c r="B6" s="22">
        <v>562674596108</v>
      </c>
      <c r="C6" s="22"/>
      <c r="D6" s="22"/>
      <c r="E6" s="24" t="s">
        <v>17</v>
      </c>
      <c r="F6">
        <v>68792.67</v>
      </c>
      <c r="G6">
        <v>0</v>
      </c>
      <c r="H6">
        <v>0</v>
      </c>
      <c r="I6">
        <f>IFERROR(VLOOKUP(B6,'[11]4.9-4.15趋势品透视表'!$A:$C,3,FALSE),0)</f>
        <v>2402</v>
      </c>
      <c r="J6">
        <f>IFERROR(VLOOKUP(C6,'[11]4.9-4.15趋势品透视表'!$A:$C,3,FALSE),0)</f>
        <v>0</v>
      </c>
      <c r="K6">
        <f>IFERROR(VLOOKUP(D6,'[11]4.9-4.15趋势品透视表'!$A:$C,3,FALSE),0)</f>
        <v>0</v>
      </c>
      <c r="L6">
        <f>IFERROR(VLOOKUP(B6,'[11]4.9-4.15趋势品透视表'!$A:$D,4,FALSE),0)</f>
        <v>3636</v>
      </c>
      <c r="M6">
        <f>IFERROR(VLOOKUP(C6,'[11]4.9-4.15趋势品透视表'!$A:$D,4,FALSE),0)</f>
        <v>0</v>
      </c>
      <c r="N6">
        <f>IFERROR(VLOOKUP(D6,'[11]4.9-4.15趋势品透视表'!$A:$D,4,FALSE),0)</f>
        <v>0</v>
      </c>
      <c r="O6">
        <v>68792.67</v>
      </c>
      <c r="P6">
        <f t="shared" si="1"/>
        <v>2402</v>
      </c>
      <c r="Q6">
        <f t="shared" si="2"/>
        <v>3636</v>
      </c>
      <c r="X6" s="11"/>
      <c r="AB6">
        <v>56460.89</v>
      </c>
      <c r="AC6">
        <v>1927</v>
      </c>
      <c r="AD6">
        <v>3432</v>
      </c>
      <c r="AE6" s="11">
        <f t="shared" si="0"/>
        <v>0.2252331002331</v>
      </c>
      <c r="AF6" s="12">
        <v>73.041254851229</v>
      </c>
      <c r="AG6" s="12">
        <v>16.4513082750583</v>
      </c>
      <c r="AH6">
        <v>773</v>
      </c>
      <c r="AL6">
        <v>54982.97</v>
      </c>
    </row>
    <row r="7" ht="15.6" spans="1:39">
      <c r="A7" s="20"/>
      <c r="B7" s="22">
        <v>524754970729</v>
      </c>
      <c r="C7" s="22">
        <v>624733445732</v>
      </c>
      <c r="D7" s="22">
        <v>596485264012</v>
      </c>
      <c r="E7" s="24" t="s">
        <v>74</v>
      </c>
      <c r="F7">
        <v>9018.12</v>
      </c>
      <c r="G7">
        <v>0</v>
      </c>
      <c r="H7">
        <v>933.4</v>
      </c>
      <c r="I7">
        <f>IFERROR(VLOOKUP(B7,'[11]4.9-4.15趋势品透视表'!$A:$C,3,FALSE),0)</f>
        <v>255</v>
      </c>
      <c r="J7">
        <f>IFERROR(VLOOKUP(C7,'[11]4.9-4.15趋势品透视表'!$A:$C,3,FALSE),0)</f>
        <v>0</v>
      </c>
      <c r="K7">
        <f>IFERROR(VLOOKUP(D7,'[11]4.9-4.15趋势品透视表'!$A:$C,3,FALSE),0)</f>
        <v>26</v>
      </c>
      <c r="L7">
        <f>IFERROR(VLOOKUP(B7,'[11]4.9-4.15趋势品透视表'!$A:$D,4,FALSE),0)</f>
        <v>3113</v>
      </c>
      <c r="M7">
        <f>IFERROR(VLOOKUP(C7,'[11]4.9-4.15趋势品透视表'!$A:$D,4,FALSE),0)</f>
        <v>0</v>
      </c>
      <c r="N7">
        <f>IFERROR(VLOOKUP(D7,'[11]4.9-4.15趋势品透视表'!$A:$D,4,FALSE),0)</f>
        <v>252</v>
      </c>
      <c r="O7">
        <v>9951.52</v>
      </c>
      <c r="P7">
        <f t="shared" si="1"/>
        <v>281</v>
      </c>
      <c r="Q7">
        <f t="shared" si="2"/>
        <v>3365</v>
      </c>
      <c r="X7" s="11"/>
      <c r="AB7">
        <v>9533.14</v>
      </c>
      <c r="AC7">
        <v>264</v>
      </c>
      <c r="AD7">
        <v>2250</v>
      </c>
      <c r="AE7" s="11">
        <f t="shared" si="0"/>
        <v>0.072</v>
      </c>
      <c r="AF7" s="12">
        <v>58.8465432098765</v>
      </c>
      <c r="AG7" s="12">
        <v>4.23695111111111</v>
      </c>
      <c r="AH7">
        <v>162</v>
      </c>
      <c r="AL7">
        <v>25243.33</v>
      </c>
      <c r="AM7">
        <f>SUM(AL2:AL7)</f>
        <v>166743.55</v>
      </c>
    </row>
    <row r="8" ht="15.6" spans="1:38">
      <c r="A8" s="20" t="s">
        <v>660</v>
      </c>
      <c r="B8" s="22">
        <v>627410507881</v>
      </c>
      <c r="C8" s="22">
        <v>634201200707</v>
      </c>
      <c r="D8" s="22">
        <v>637251001942</v>
      </c>
      <c r="E8" s="24" t="s">
        <v>546</v>
      </c>
      <c r="F8">
        <v>470.62</v>
      </c>
      <c r="G8">
        <v>17.9</v>
      </c>
      <c r="H8">
        <v>306.9</v>
      </c>
      <c r="I8">
        <f>IFERROR(VLOOKUP(B8,'[11]4.9-4.15趋势品透视表'!$A:$C,3,FALSE),0)</f>
        <v>51</v>
      </c>
      <c r="J8">
        <f>IFERROR(VLOOKUP(C8,'[11]4.9-4.15趋势品透视表'!$A:$C,3,FALSE),0)</f>
        <v>1</v>
      </c>
      <c r="K8">
        <f>IFERROR(VLOOKUP(D8,'[11]4.9-4.15趋势品透视表'!$A:$C,3,FALSE),0)</f>
        <v>31</v>
      </c>
      <c r="L8">
        <f>IFERROR(VLOOKUP(B8,'[11]4.9-4.15趋势品透视表'!$A:$D,4,FALSE),0)</f>
        <v>401</v>
      </c>
      <c r="M8">
        <f>IFERROR(VLOOKUP(C8,'[11]4.9-4.15趋势品透视表'!$A:$D,4,FALSE),0)</f>
        <v>4</v>
      </c>
      <c r="N8">
        <f>IFERROR(VLOOKUP(D8,'[11]4.9-4.15趋势品透视表'!$A:$D,4,FALSE),0)</f>
        <v>74</v>
      </c>
      <c r="O8">
        <v>795.42</v>
      </c>
      <c r="P8">
        <f t="shared" si="1"/>
        <v>83</v>
      </c>
      <c r="Q8">
        <f t="shared" si="2"/>
        <v>479</v>
      </c>
      <c r="X8" s="11"/>
      <c r="AB8">
        <v>1141.54</v>
      </c>
      <c r="AC8">
        <v>124</v>
      </c>
      <c r="AD8">
        <v>448</v>
      </c>
      <c r="AE8" s="11">
        <f t="shared" si="0"/>
        <v>0.116071428571429</v>
      </c>
      <c r="AF8" s="12">
        <v>21.9526923076923</v>
      </c>
      <c r="AG8" s="12">
        <v>2.54808035714286</v>
      </c>
      <c r="AH8">
        <v>52</v>
      </c>
      <c r="AI8">
        <f>SUM(AB8:AB12)</f>
        <v>64855.4</v>
      </c>
      <c r="AL8">
        <v>0</v>
      </c>
    </row>
    <row r="9" ht="15.6" spans="1:38">
      <c r="A9" s="20"/>
      <c r="B9" s="22">
        <v>633838506663</v>
      </c>
      <c r="C9" s="22">
        <v>639561985453</v>
      </c>
      <c r="D9" s="22">
        <v>637581058138</v>
      </c>
      <c r="E9" s="24" t="s">
        <v>598</v>
      </c>
      <c r="F9">
        <v>3576.54</v>
      </c>
      <c r="G9">
        <v>0</v>
      </c>
      <c r="H9">
        <v>399</v>
      </c>
      <c r="I9">
        <f>IFERROR(VLOOKUP(B9,'[11]4.9-4.15趋势品透视表'!$A:$C,3,FALSE),0)</f>
        <v>156</v>
      </c>
      <c r="J9">
        <f>IFERROR(VLOOKUP(C9,'[11]4.9-4.15趋势品透视表'!$A:$C,3,FALSE),0)</f>
        <v>0</v>
      </c>
      <c r="K9">
        <f>IFERROR(VLOOKUP(D9,'[11]4.9-4.15趋势品透视表'!$A:$C,3,FALSE),0)</f>
        <v>10</v>
      </c>
      <c r="L9">
        <f>IFERROR(VLOOKUP(B9,'[11]4.9-4.15趋势品透视表'!$A:$D,4,FALSE),0)</f>
        <v>2033</v>
      </c>
      <c r="M9">
        <f>IFERROR(VLOOKUP(C9,'[11]4.9-4.15趋势品透视表'!$A:$D,4,FALSE),0)</f>
        <v>0</v>
      </c>
      <c r="N9">
        <f>IFERROR(VLOOKUP(D9,'[11]4.9-4.15趋势品透视表'!$A:$D,4,FALSE),0)</f>
        <v>40</v>
      </c>
      <c r="O9">
        <v>3975.54</v>
      </c>
      <c r="P9">
        <f t="shared" si="1"/>
        <v>166</v>
      </c>
      <c r="Q9">
        <f t="shared" si="2"/>
        <v>2073</v>
      </c>
      <c r="X9" s="11"/>
      <c r="AB9">
        <v>2631.24</v>
      </c>
      <c r="AC9">
        <v>97</v>
      </c>
      <c r="AD9">
        <v>524</v>
      </c>
      <c r="AE9" s="11">
        <f t="shared" si="0"/>
        <v>0.0916030534351145</v>
      </c>
      <c r="AF9" s="12">
        <v>54.8175</v>
      </c>
      <c r="AG9" s="12">
        <v>5.02145038167939</v>
      </c>
      <c r="AH9">
        <v>48</v>
      </c>
      <c r="AL9">
        <v>0</v>
      </c>
    </row>
    <row r="10" ht="15.6" spans="1:38">
      <c r="A10" s="20"/>
      <c r="B10" s="22">
        <v>17609980146</v>
      </c>
      <c r="C10" s="22">
        <v>634540837303</v>
      </c>
      <c r="D10" s="22"/>
      <c r="E10" s="24" t="s">
        <v>288</v>
      </c>
      <c r="F10">
        <v>36781.39</v>
      </c>
      <c r="G10">
        <v>125.75</v>
      </c>
      <c r="H10">
        <v>0</v>
      </c>
      <c r="I10">
        <f>IFERROR(VLOOKUP(B10,'[11]4.9-4.15趋势品透视表'!$A:$C,3,FALSE),0)</f>
        <v>8411</v>
      </c>
      <c r="J10">
        <f>IFERROR(VLOOKUP(C10,'[11]4.9-4.15趋势品透视表'!$A:$C,3,FALSE),0)</f>
        <v>20</v>
      </c>
      <c r="K10">
        <f>IFERROR(VLOOKUP(D10,'[11]4.9-4.15趋势品透视表'!$A:$C,3,FALSE),0)</f>
        <v>0</v>
      </c>
      <c r="L10">
        <f>IFERROR(VLOOKUP(B10,'[11]4.9-4.15趋势品透视表'!$A:$D,4,FALSE),0)</f>
        <v>27085</v>
      </c>
      <c r="M10">
        <f>IFERROR(VLOOKUP(C10,'[11]4.9-4.15趋势品透视表'!$A:$D,4,FALSE),0)</f>
        <v>289</v>
      </c>
      <c r="N10">
        <f>IFERROR(VLOOKUP(D10,'[11]4.9-4.15趋势品透视表'!$A:$D,4,FALSE),0)</f>
        <v>0</v>
      </c>
      <c r="O10">
        <v>36907.14</v>
      </c>
      <c r="P10">
        <f t="shared" si="1"/>
        <v>8431</v>
      </c>
      <c r="Q10">
        <f t="shared" si="2"/>
        <v>27374</v>
      </c>
      <c r="X10" s="11"/>
      <c r="AB10">
        <v>31262.33</v>
      </c>
      <c r="AC10">
        <v>11418</v>
      </c>
      <c r="AD10">
        <v>22095</v>
      </c>
      <c r="AE10" s="11">
        <f t="shared" si="0"/>
        <v>0.422403258655804</v>
      </c>
      <c r="AF10" s="12">
        <v>3.34965498767813</v>
      </c>
      <c r="AG10" s="12">
        <v>1.41490518216791</v>
      </c>
      <c r="AH10">
        <v>9333</v>
      </c>
      <c r="AL10">
        <v>8980.98</v>
      </c>
    </row>
    <row r="11" ht="15.6" spans="1:38">
      <c r="A11" s="20"/>
      <c r="B11" s="22">
        <v>592501952315</v>
      </c>
      <c r="C11" s="22">
        <v>634859842110</v>
      </c>
      <c r="D11" s="22"/>
      <c r="E11" s="24" t="s">
        <v>305</v>
      </c>
      <c r="F11">
        <v>84271.94</v>
      </c>
      <c r="G11">
        <v>95.57</v>
      </c>
      <c r="H11">
        <v>0</v>
      </c>
      <c r="I11">
        <f>IFERROR(VLOOKUP(B11,'[11]4.9-4.15趋势品透视表'!$A:$C,3,FALSE),0)</f>
        <v>11460</v>
      </c>
      <c r="J11">
        <f>IFERROR(VLOOKUP(C11,'[11]4.9-4.15趋势品透视表'!$A:$C,3,FALSE),0)</f>
        <v>9</v>
      </c>
      <c r="K11">
        <f>IFERROR(VLOOKUP(D11,'[11]4.9-4.15趋势品透视表'!$A:$C,3,FALSE),0)</f>
        <v>0</v>
      </c>
      <c r="L11">
        <f>IFERROR(VLOOKUP(B11,'[11]4.9-4.15趋势品透视表'!$A:$D,4,FALSE),0)</f>
        <v>24180</v>
      </c>
      <c r="M11">
        <f>IFERROR(VLOOKUP(C11,'[11]4.9-4.15趋势品透视表'!$A:$D,4,FALSE),0)</f>
        <v>98</v>
      </c>
      <c r="N11">
        <f>IFERROR(VLOOKUP(D11,'[11]4.9-4.15趋势品透视表'!$A:$D,4,FALSE),0)</f>
        <v>0</v>
      </c>
      <c r="O11">
        <v>84367.51</v>
      </c>
      <c r="P11">
        <f t="shared" si="1"/>
        <v>11469</v>
      </c>
      <c r="Q11">
        <f t="shared" si="2"/>
        <v>24278</v>
      </c>
      <c r="X11" s="11"/>
      <c r="AB11">
        <v>27640.59</v>
      </c>
      <c r="AC11">
        <v>3068</v>
      </c>
      <c r="AD11">
        <v>8705</v>
      </c>
      <c r="AE11" s="11">
        <f t="shared" si="0"/>
        <v>0.305341757610569</v>
      </c>
      <c r="AF11" s="12">
        <v>10.3990180586907</v>
      </c>
      <c r="AG11" s="12">
        <v>3.17525445146468</v>
      </c>
      <c r="AH11">
        <v>2658</v>
      </c>
      <c r="AL11">
        <v>14194.19</v>
      </c>
    </row>
    <row r="12" ht="15.6" spans="1:39">
      <c r="A12" s="20"/>
      <c r="B12" s="22">
        <v>637978522210</v>
      </c>
      <c r="C12" s="22"/>
      <c r="D12" s="22"/>
      <c r="E12" s="24" t="s">
        <v>625</v>
      </c>
      <c r="F12">
        <v>4914.48</v>
      </c>
      <c r="G12">
        <v>0</v>
      </c>
      <c r="H12">
        <v>0</v>
      </c>
      <c r="I12">
        <f>IFERROR(VLOOKUP(B12,'[11]4.9-4.15趋势品透视表'!$A:$C,3,FALSE),0)</f>
        <v>161</v>
      </c>
      <c r="J12">
        <f>IFERROR(VLOOKUP(C12,'[11]4.9-4.15趋势品透视表'!$A:$C,3,FALSE),0)</f>
        <v>0</v>
      </c>
      <c r="K12">
        <f>IFERROR(VLOOKUP(D12,'[11]4.9-4.15趋势品透视表'!$A:$C,3,FALSE),0)</f>
        <v>0</v>
      </c>
      <c r="L12">
        <f>IFERROR(VLOOKUP(B12,'[11]4.9-4.15趋势品透视表'!$A:$D,4,FALSE),0)</f>
        <v>2018</v>
      </c>
      <c r="M12">
        <f>IFERROR(VLOOKUP(C12,'[11]4.9-4.15趋势品透视表'!$A:$D,4,FALSE),0)</f>
        <v>0</v>
      </c>
      <c r="N12">
        <f>IFERROR(VLOOKUP(D12,'[11]4.9-4.15趋势品透视表'!$A:$D,4,FALSE),0)</f>
        <v>0</v>
      </c>
      <c r="O12">
        <v>4914.48</v>
      </c>
      <c r="P12">
        <f t="shared" si="1"/>
        <v>161</v>
      </c>
      <c r="Q12">
        <f t="shared" si="2"/>
        <v>2018</v>
      </c>
      <c r="X12" s="11"/>
      <c r="AB12">
        <v>2179.7</v>
      </c>
      <c r="AC12">
        <v>73</v>
      </c>
      <c r="AD12">
        <v>550</v>
      </c>
      <c r="AE12" s="11">
        <f t="shared" si="0"/>
        <v>0.112727272727273</v>
      </c>
      <c r="AF12" s="12">
        <v>35.1564516129032</v>
      </c>
      <c r="AG12" s="12">
        <v>3.96309090909091</v>
      </c>
      <c r="AH12">
        <v>62</v>
      </c>
      <c r="AL12">
        <v>0</v>
      </c>
      <c r="AM12">
        <f>SUM(AL8:AL12)</f>
        <v>23175.17</v>
      </c>
    </row>
    <row r="13" ht="15.6" spans="1:38">
      <c r="A13" s="25" t="s">
        <v>661</v>
      </c>
      <c r="B13" s="22">
        <v>627413079207</v>
      </c>
      <c r="C13" s="22">
        <v>634200028886</v>
      </c>
      <c r="D13" s="22">
        <v>636894700682</v>
      </c>
      <c r="E13" s="24" t="s">
        <v>547</v>
      </c>
      <c r="F13">
        <v>12885.64</v>
      </c>
      <c r="G13">
        <v>59.8</v>
      </c>
      <c r="H13">
        <v>1554</v>
      </c>
      <c r="I13">
        <f>IFERROR(VLOOKUP(B13,'[11]4.9-4.15趋势品透视表'!$A:$C,3,FALSE),0)</f>
        <v>522</v>
      </c>
      <c r="J13">
        <f>IFERROR(VLOOKUP(C13,'[11]4.9-4.15趋势品透视表'!$A:$C,3,FALSE),0)</f>
        <v>2</v>
      </c>
      <c r="K13">
        <f>IFERROR(VLOOKUP(D13,'[11]4.9-4.15趋势品透视表'!$A:$C,3,FALSE),0)</f>
        <v>60</v>
      </c>
      <c r="L13">
        <f>IFERROR(VLOOKUP(B13,'[11]4.9-4.15趋势品透视表'!$A:$D,4,FALSE),0)</f>
        <v>1913</v>
      </c>
      <c r="M13">
        <f>IFERROR(VLOOKUP(C13,'[11]4.9-4.15趋势品透视表'!$A:$D,4,FALSE),0)</f>
        <v>5</v>
      </c>
      <c r="N13">
        <f>IFERROR(VLOOKUP(D13,'[11]4.9-4.15趋势品透视表'!$A:$D,4,FALSE),0)</f>
        <v>199</v>
      </c>
      <c r="O13">
        <v>14499.44</v>
      </c>
      <c r="P13">
        <f t="shared" si="1"/>
        <v>584</v>
      </c>
      <c r="Q13">
        <f t="shared" si="2"/>
        <v>2117</v>
      </c>
      <c r="X13" s="11"/>
      <c r="AB13">
        <v>13372.35</v>
      </c>
      <c r="AC13">
        <v>536</v>
      </c>
      <c r="AD13">
        <v>1450</v>
      </c>
      <c r="AE13" s="11">
        <f t="shared" si="0"/>
        <v>0.21448275862069</v>
      </c>
      <c r="AF13" s="12">
        <v>42.9979099678457</v>
      </c>
      <c r="AG13" s="12">
        <v>9.22231034482759</v>
      </c>
      <c r="AH13">
        <v>311</v>
      </c>
      <c r="AL13">
        <v>0</v>
      </c>
    </row>
    <row r="14" ht="15.6" spans="1:38">
      <c r="A14" s="20" t="s">
        <v>656</v>
      </c>
      <c r="B14" s="22">
        <v>17609936348</v>
      </c>
      <c r="C14" s="22">
        <v>634859738189</v>
      </c>
      <c r="D14" s="22"/>
      <c r="E14" s="24" t="s">
        <v>344</v>
      </c>
      <c r="F14">
        <v>23884.7</v>
      </c>
      <c r="G14">
        <v>0</v>
      </c>
      <c r="H14">
        <v>0</v>
      </c>
      <c r="I14">
        <f>IFERROR(VLOOKUP(B14,'[11]4.9-4.15趋势品透视表'!$A:$C,3,FALSE),0)</f>
        <v>14735</v>
      </c>
      <c r="J14">
        <f>IFERROR(VLOOKUP(C14,'[11]4.9-4.15趋势品透视表'!$A:$C,3,FALSE),0)</f>
        <v>0</v>
      </c>
      <c r="K14">
        <f>IFERROR(VLOOKUP(D14,'[11]4.9-4.15趋势品透视表'!$A:$C,3,FALSE),0)</f>
        <v>0</v>
      </c>
      <c r="L14">
        <f>IFERROR(VLOOKUP(B14,'[11]4.9-4.15趋势品透视表'!$A:$D,4,FALSE),0)</f>
        <v>39657</v>
      </c>
      <c r="M14">
        <f>IFERROR(VLOOKUP(C14,'[11]4.9-4.15趋势品透视表'!$A:$D,4,FALSE),0)</f>
        <v>0</v>
      </c>
      <c r="N14">
        <f>IFERROR(VLOOKUP(D14,'[11]4.9-4.15趋势品透视表'!$A:$D,4,FALSE),0)</f>
        <v>0</v>
      </c>
      <c r="O14">
        <v>23884.7</v>
      </c>
      <c r="P14">
        <f t="shared" si="1"/>
        <v>14735</v>
      </c>
      <c r="Q14">
        <f t="shared" si="2"/>
        <v>39657</v>
      </c>
      <c r="X14" s="11"/>
      <c r="AB14">
        <v>22675.68</v>
      </c>
      <c r="AC14">
        <v>13701</v>
      </c>
      <c r="AD14">
        <v>39396</v>
      </c>
      <c r="AE14" s="11">
        <f t="shared" si="0"/>
        <v>0.291273225708194</v>
      </c>
      <c r="AF14" s="12">
        <v>1.97609411764706</v>
      </c>
      <c r="AG14" s="12">
        <v>0.575583307950046</v>
      </c>
      <c r="AH14">
        <v>11475</v>
      </c>
      <c r="AI14">
        <f>SUM(AB14:AB23)</f>
        <v>383626.53</v>
      </c>
      <c r="AL14">
        <v>24218.85</v>
      </c>
    </row>
    <row r="15" ht="15.6" spans="1:38">
      <c r="A15" s="20"/>
      <c r="B15" s="22">
        <v>592722485900</v>
      </c>
      <c r="C15" s="22">
        <v>634856586721</v>
      </c>
      <c r="D15" s="22">
        <v>597892513085</v>
      </c>
      <c r="E15" s="24" t="s">
        <v>338</v>
      </c>
      <c r="F15">
        <v>22041.64</v>
      </c>
      <c r="G15">
        <v>986.13</v>
      </c>
      <c r="H15">
        <v>2420.8</v>
      </c>
      <c r="I15">
        <f>IFERROR(VLOOKUP(B15,'[11]4.9-4.15趋势品透视表'!$A:$C,3,FALSE),0)</f>
        <v>2201</v>
      </c>
      <c r="J15">
        <f>IFERROR(VLOOKUP(C15,'[11]4.9-4.15趋势品透视表'!$A:$C,3,FALSE),0)</f>
        <v>95</v>
      </c>
      <c r="K15">
        <f>IFERROR(VLOOKUP(D15,'[11]4.9-4.15趋势品透视表'!$A:$C,3,FALSE),0)</f>
        <v>272</v>
      </c>
      <c r="L15">
        <f>IFERROR(VLOOKUP(B15,'[11]4.9-4.15趋势品透视表'!$A:$D,4,FALSE),0)</f>
        <v>7321</v>
      </c>
      <c r="M15">
        <f>IFERROR(VLOOKUP(C15,'[11]4.9-4.15趋势品透视表'!$A:$D,4,FALSE),0)</f>
        <v>2855</v>
      </c>
      <c r="N15">
        <f>IFERROR(VLOOKUP(D15,'[11]4.9-4.15趋势品透视表'!$A:$D,4,FALSE),0)</f>
        <v>2931</v>
      </c>
      <c r="O15">
        <v>25448.57</v>
      </c>
      <c r="P15">
        <f t="shared" si="1"/>
        <v>2568</v>
      </c>
      <c r="Q15">
        <f t="shared" si="2"/>
        <v>13107</v>
      </c>
      <c r="X15" s="11"/>
      <c r="AB15">
        <v>22588.43</v>
      </c>
      <c r="AC15">
        <v>2183</v>
      </c>
      <c r="AD15">
        <v>11871</v>
      </c>
      <c r="AE15" s="11">
        <f t="shared" si="0"/>
        <v>0.144216999410328</v>
      </c>
      <c r="AF15" s="12">
        <v>13.1941764018692</v>
      </c>
      <c r="AG15" s="12">
        <v>1.90282453036812</v>
      </c>
      <c r="AH15">
        <v>1712</v>
      </c>
      <c r="AL15">
        <v>27104.96</v>
      </c>
    </row>
    <row r="16" ht="15.6" spans="1:38">
      <c r="A16" s="20"/>
      <c r="B16" s="22">
        <v>592505020153</v>
      </c>
      <c r="C16" s="22">
        <v>634181632662</v>
      </c>
      <c r="D16" s="22">
        <v>598075838424</v>
      </c>
      <c r="E16" s="24" t="s">
        <v>314</v>
      </c>
      <c r="F16">
        <v>38494.28</v>
      </c>
      <c r="G16">
        <v>2328.01</v>
      </c>
      <c r="H16">
        <v>1747.5</v>
      </c>
      <c r="I16">
        <f>IFERROR(VLOOKUP(B16,'[11]4.9-4.15趋势品透视表'!$A:$C,3,FALSE),0)</f>
        <v>4476</v>
      </c>
      <c r="J16">
        <f>IFERROR(VLOOKUP(C16,'[11]4.9-4.15趋势品透视表'!$A:$C,3,FALSE),0)</f>
        <v>251</v>
      </c>
      <c r="K16">
        <f>IFERROR(VLOOKUP(D16,'[11]4.9-4.15趋势品透视表'!$A:$C,3,FALSE),0)</f>
        <v>233</v>
      </c>
      <c r="L16">
        <f>IFERROR(VLOOKUP(B16,'[11]4.9-4.15趋势品透视表'!$A:$D,4,FALSE),0)</f>
        <v>6531</v>
      </c>
      <c r="M16">
        <f>IFERROR(VLOOKUP(C16,'[11]4.9-4.15趋势品透视表'!$A:$D,4,FALSE),0)</f>
        <v>1334</v>
      </c>
      <c r="N16">
        <f>IFERROR(VLOOKUP(D16,'[11]4.9-4.15趋势品透视表'!$A:$D,4,FALSE),0)</f>
        <v>377</v>
      </c>
      <c r="O16">
        <v>42569.79</v>
      </c>
      <c r="P16">
        <f t="shared" si="1"/>
        <v>4960</v>
      </c>
      <c r="Q16">
        <f t="shared" si="2"/>
        <v>8242</v>
      </c>
      <c r="X16" s="11"/>
      <c r="AB16">
        <v>38445.97</v>
      </c>
      <c r="AC16">
        <v>4261</v>
      </c>
      <c r="AD16">
        <v>8562</v>
      </c>
      <c r="AE16" s="11">
        <f t="shared" si="0"/>
        <v>0.31499649614576</v>
      </c>
      <c r="AF16" s="12">
        <v>14.2550871338524</v>
      </c>
      <c r="AG16" s="12">
        <v>4.49030249941602</v>
      </c>
      <c r="AH16">
        <v>2697</v>
      </c>
      <c r="AL16">
        <v>18534.35</v>
      </c>
    </row>
    <row r="17" ht="15.6" spans="1:38">
      <c r="A17" s="20"/>
      <c r="B17" s="22">
        <v>611461391391</v>
      </c>
      <c r="C17" s="22">
        <v>625019150574</v>
      </c>
      <c r="D17" s="22"/>
      <c r="E17" s="24" t="s">
        <v>545</v>
      </c>
      <c r="F17">
        <v>3334.68</v>
      </c>
      <c r="G17">
        <v>0</v>
      </c>
      <c r="H17">
        <v>0</v>
      </c>
      <c r="I17">
        <f>IFERROR(VLOOKUP(B17,'[11]4.9-4.15趋势品透视表'!$A:$C,3,FALSE),0)</f>
        <v>110</v>
      </c>
      <c r="J17">
        <f>IFERROR(VLOOKUP(C17,'[11]4.9-4.15趋势品透视表'!$A:$C,3,FALSE),0)</f>
        <v>0</v>
      </c>
      <c r="K17">
        <f>IFERROR(VLOOKUP(D17,'[11]4.9-4.15趋势品透视表'!$A:$C,3,FALSE),0)</f>
        <v>0</v>
      </c>
      <c r="L17">
        <f>IFERROR(VLOOKUP(B17,'[11]4.9-4.15趋势品透视表'!$A:$D,4,FALSE),0)</f>
        <v>614</v>
      </c>
      <c r="M17">
        <f>IFERROR(VLOOKUP(C17,'[11]4.9-4.15趋势品透视表'!$A:$D,4,FALSE),0)</f>
        <v>0</v>
      </c>
      <c r="N17">
        <f>IFERROR(VLOOKUP(D17,'[11]4.9-4.15趋势品透视表'!$A:$D,4,FALSE),0)</f>
        <v>0</v>
      </c>
      <c r="O17">
        <v>3334.68</v>
      </c>
      <c r="P17">
        <f t="shared" si="1"/>
        <v>110</v>
      </c>
      <c r="Q17">
        <f t="shared" si="2"/>
        <v>614</v>
      </c>
      <c r="X17" s="11"/>
      <c r="AB17">
        <v>4232.87</v>
      </c>
      <c r="AC17">
        <v>131</v>
      </c>
      <c r="AD17">
        <v>1047</v>
      </c>
      <c r="AE17" s="11">
        <f t="shared" si="0"/>
        <v>0.0687679083094556</v>
      </c>
      <c r="AF17" s="12">
        <v>58.7898611111111</v>
      </c>
      <c r="AG17" s="12">
        <v>4.04285577841452</v>
      </c>
      <c r="AH17">
        <v>72</v>
      </c>
      <c r="AL17">
        <v>7011.78</v>
      </c>
    </row>
    <row r="18" ht="15.6" spans="1:38">
      <c r="A18" s="20"/>
      <c r="B18" s="22">
        <v>555904462655</v>
      </c>
      <c r="C18" s="22">
        <v>627564384883</v>
      </c>
      <c r="D18" s="22">
        <v>596484884598</v>
      </c>
      <c r="E18" s="24" t="s">
        <v>276</v>
      </c>
      <c r="F18">
        <v>7500.14</v>
      </c>
      <c r="G18">
        <v>31.8</v>
      </c>
      <c r="H18">
        <v>1795.5</v>
      </c>
      <c r="I18">
        <f>IFERROR(VLOOKUP(B18,'[11]4.9-4.15趋势品透视表'!$A:$C,3,FALSE),0)</f>
        <v>503</v>
      </c>
      <c r="J18">
        <f>IFERROR(VLOOKUP(C18,'[11]4.9-4.15趋势品透视表'!$A:$C,3,FALSE),0)</f>
        <v>2</v>
      </c>
      <c r="K18">
        <f>IFERROR(VLOOKUP(D18,'[11]4.9-4.15趋势品透视表'!$A:$C,3,FALSE),0)</f>
        <v>133</v>
      </c>
      <c r="L18">
        <f>IFERROR(VLOOKUP(B18,'[11]4.9-4.15趋势品透视表'!$A:$D,4,FALSE),0)</f>
        <v>9892</v>
      </c>
      <c r="M18">
        <f>IFERROR(VLOOKUP(C18,'[11]4.9-4.15趋势品透视表'!$A:$D,4,FALSE),0)</f>
        <v>1223</v>
      </c>
      <c r="N18">
        <f>IFERROR(VLOOKUP(D18,'[11]4.9-4.15趋势品透视表'!$A:$D,4,FALSE),0)</f>
        <v>8775</v>
      </c>
      <c r="O18">
        <v>9327.44</v>
      </c>
      <c r="P18">
        <f t="shared" si="1"/>
        <v>638</v>
      </c>
      <c r="Q18">
        <f t="shared" si="2"/>
        <v>19890</v>
      </c>
      <c r="X18" s="11"/>
      <c r="AB18">
        <v>12791.38</v>
      </c>
      <c r="AC18">
        <v>888</v>
      </c>
      <c r="AD18">
        <v>21027</v>
      </c>
      <c r="AE18" s="11">
        <f t="shared" si="0"/>
        <v>0.0250154563180672</v>
      </c>
      <c r="AF18" s="12">
        <v>24.3182129277567</v>
      </c>
      <c r="AG18" s="12">
        <v>0.608331193227755</v>
      </c>
      <c r="AH18">
        <v>526</v>
      </c>
      <c r="AL18">
        <v>27397.14</v>
      </c>
    </row>
    <row r="19" ht="15.6" spans="1:38">
      <c r="A19" s="20"/>
      <c r="B19" s="22">
        <v>636099038566</v>
      </c>
      <c r="C19" s="22"/>
      <c r="D19" s="22"/>
      <c r="E19" s="24" t="s">
        <v>620</v>
      </c>
      <c r="F19">
        <v>28349.95</v>
      </c>
      <c r="G19">
        <v>0</v>
      </c>
      <c r="H19">
        <v>0</v>
      </c>
      <c r="I19">
        <f>IFERROR(VLOOKUP(B19,'[11]4.9-4.15趋势品透视表'!$A:$C,3,FALSE),0)</f>
        <v>936</v>
      </c>
      <c r="J19">
        <f>IFERROR(VLOOKUP(C19,'[11]4.9-4.15趋势品透视表'!$A:$C,3,FALSE),0)</f>
        <v>0</v>
      </c>
      <c r="K19">
        <f>IFERROR(VLOOKUP(D19,'[11]4.9-4.15趋势品透视表'!$A:$C,3,FALSE),0)</f>
        <v>0</v>
      </c>
      <c r="L19">
        <f>IFERROR(VLOOKUP(B19,'[11]4.9-4.15趋势品透视表'!$A:$D,4,FALSE),0)</f>
        <v>2378</v>
      </c>
      <c r="M19">
        <f>IFERROR(VLOOKUP(C19,'[11]4.9-4.15趋势品透视表'!$A:$D,4,FALSE),0)</f>
        <v>0</v>
      </c>
      <c r="N19">
        <f>IFERROR(VLOOKUP(D19,'[11]4.9-4.15趋势品透视表'!$A:$D,4,FALSE),0)</f>
        <v>0</v>
      </c>
      <c r="O19">
        <v>28349.95</v>
      </c>
      <c r="P19">
        <f t="shared" si="1"/>
        <v>936</v>
      </c>
      <c r="Q19">
        <f t="shared" si="2"/>
        <v>2378</v>
      </c>
      <c r="X19" s="11"/>
      <c r="AB19">
        <v>22355.64</v>
      </c>
      <c r="AC19">
        <v>574</v>
      </c>
      <c r="AD19">
        <v>848</v>
      </c>
      <c r="AE19" s="11">
        <f t="shared" si="0"/>
        <v>0.130896226415094</v>
      </c>
      <c r="AF19" s="12">
        <v>201.402162162162</v>
      </c>
      <c r="AG19" s="12">
        <v>26.3627830188679</v>
      </c>
      <c r="AH19">
        <v>111</v>
      </c>
      <c r="AL19">
        <v>0</v>
      </c>
    </row>
    <row r="20" ht="15.6" spans="1:38">
      <c r="A20" s="20"/>
      <c r="B20" s="22">
        <v>527733589105</v>
      </c>
      <c r="C20" s="22"/>
      <c r="D20" s="22"/>
      <c r="E20" s="24" t="s">
        <v>231</v>
      </c>
      <c r="F20">
        <v>90284.99</v>
      </c>
      <c r="G20">
        <v>0</v>
      </c>
      <c r="H20">
        <v>0</v>
      </c>
      <c r="I20">
        <f>IFERROR(VLOOKUP(B20,'[11]4.9-4.15趋势品透视表'!$A:$C,3,FALSE),0)</f>
        <v>7364</v>
      </c>
      <c r="J20">
        <f>IFERROR(VLOOKUP(C20,'[11]4.9-4.15趋势品透视表'!$A:$C,3,FALSE),0)</f>
        <v>0</v>
      </c>
      <c r="K20">
        <f>IFERROR(VLOOKUP(D20,'[11]4.9-4.15趋势品透视表'!$A:$C,3,FALSE),0)</f>
        <v>0</v>
      </c>
      <c r="L20">
        <f>IFERROR(VLOOKUP(B20,'[11]4.9-4.15趋势品透视表'!$A:$D,4,FALSE),0)</f>
        <v>10485</v>
      </c>
      <c r="M20">
        <f>IFERROR(VLOOKUP(C20,'[11]4.9-4.15趋势品透视表'!$A:$D,4,FALSE),0)</f>
        <v>0</v>
      </c>
      <c r="N20">
        <f>IFERROR(VLOOKUP(D20,'[11]4.9-4.15趋势品透视表'!$A:$D,4,FALSE),0)</f>
        <v>0</v>
      </c>
      <c r="O20">
        <v>90284.99</v>
      </c>
      <c r="P20">
        <f t="shared" si="1"/>
        <v>7364</v>
      </c>
      <c r="Q20">
        <f t="shared" si="2"/>
        <v>10485</v>
      </c>
      <c r="X20" s="11"/>
      <c r="AB20">
        <v>84266.5</v>
      </c>
      <c r="AC20">
        <v>6826</v>
      </c>
      <c r="AD20">
        <v>9840</v>
      </c>
      <c r="AE20" s="11">
        <f t="shared" si="0"/>
        <v>0.313313008130081</v>
      </c>
      <c r="AF20" s="12">
        <v>27.3326305546546</v>
      </c>
      <c r="AG20" s="12">
        <v>8.56366869918699</v>
      </c>
      <c r="AH20">
        <v>3083</v>
      </c>
      <c r="AL20">
        <v>130021.86</v>
      </c>
    </row>
    <row r="21" ht="15.6" spans="1:38">
      <c r="A21" s="20"/>
      <c r="B21" s="22">
        <v>596986065929</v>
      </c>
      <c r="C21" s="22"/>
      <c r="D21" s="22"/>
      <c r="E21" s="24" t="s">
        <v>19</v>
      </c>
      <c r="F21">
        <v>22858.05</v>
      </c>
      <c r="G21">
        <v>0</v>
      </c>
      <c r="H21">
        <v>0</v>
      </c>
      <c r="I21">
        <f>IFERROR(VLOOKUP(B21,'[11]4.9-4.15趋势品透视表'!$A:$C,3,FALSE),0)</f>
        <v>664</v>
      </c>
      <c r="J21">
        <f>IFERROR(VLOOKUP(C21,'[11]4.9-4.15趋势品透视表'!$A:$C,3,FALSE),0)</f>
        <v>0</v>
      </c>
      <c r="K21">
        <f>IFERROR(VLOOKUP(D21,'[11]4.9-4.15趋势品透视表'!$A:$C,3,FALSE),0)</f>
        <v>0</v>
      </c>
      <c r="L21">
        <f>IFERROR(VLOOKUP(B21,'[11]4.9-4.15趋势品透视表'!$A:$D,4,FALSE),0)</f>
        <v>2259</v>
      </c>
      <c r="M21">
        <f>IFERROR(VLOOKUP(C21,'[11]4.9-4.15趋势品透视表'!$A:$D,4,FALSE),0)</f>
        <v>0</v>
      </c>
      <c r="N21">
        <f>IFERROR(VLOOKUP(D21,'[11]4.9-4.15趋势品透视表'!$A:$D,4,FALSE),0)</f>
        <v>0</v>
      </c>
      <c r="O21">
        <v>22858.05</v>
      </c>
      <c r="P21">
        <f t="shared" si="1"/>
        <v>664</v>
      </c>
      <c r="Q21">
        <f t="shared" si="2"/>
        <v>2259</v>
      </c>
      <c r="X21" s="11"/>
      <c r="AB21">
        <v>18964.03</v>
      </c>
      <c r="AC21">
        <v>549</v>
      </c>
      <c r="AD21">
        <v>1945</v>
      </c>
      <c r="AE21" s="11">
        <f t="shared" si="0"/>
        <v>0.184575835475578</v>
      </c>
      <c r="AF21" s="12">
        <v>52.8245961002785</v>
      </c>
      <c r="AG21" s="12">
        <v>9.75014395886889</v>
      </c>
      <c r="AH21">
        <v>359</v>
      </c>
      <c r="AL21">
        <v>3156.36</v>
      </c>
    </row>
    <row r="22" ht="15.6" spans="1:38">
      <c r="A22" s="20"/>
      <c r="B22" s="22">
        <v>574736366653</v>
      </c>
      <c r="C22" s="22"/>
      <c r="D22" s="22"/>
      <c r="E22" s="24" t="s">
        <v>544</v>
      </c>
      <c r="F22">
        <v>13895.3</v>
      </c>
      <c r="G22">
        <v>0</v>
      </c>
      <c r="H22">
        <v>0</v>
      </c>
      <c r="I22">
        <f>IFERROR(VLOOKUP(B22,'[11]4.9-4.15趋势品透视表'!$A:$C,3,FALSE),0)</f>
        <v>561</v>
      </c>
      <c r="J22">
        <f>IFERROR(VLOOKUP(C22,'[11]4.9-4.15趋势品透视表'!$A:$C,3,FALSE),0)</f>
        <v>0</v>
      </c>
      <c r="K22">
        <f>IFERROR(VLOOKUP(D22,'[11]4.9-4.15趋势品透视表'!$A:$C,3,FALSE),0)</f>
        <v>0</v>
      </c>
      <c r="L22">
        <f>IFERROR(VLOOKUP(B22,'[11]4.9-4.15趋势品透视表'!$A:$D,4,FALSE),0)</f>
        <v>1065</v>
      </c>
      <c r="M22">
        <f>IFERROR(VLOOKUP(C22,'[11]4.9-4.15趋势品透视表'!$A:$D,4,FALSE),0)</f>
        <v>0</v>
      </c>
      <c r="N22">
        <f>IFERROR(VLOOKUP(D22,'[11]4.9-4.15趋势品透视表'!$A:$D,4,FALSE),0)</f>
        <v>0</v>
      </c>
      <c r="O22">
        <v>13895.3</v>
      </c>
      <c r="P22">
        <f t="shared" si="1"/>
        <v>561</v>
      </c>
      <c r="Q22">
        <f t="shared" si="2"/>
        <v>1065</v>
      </c>
      <c r="X22" s="11"/>
      <c r="AB22">
        <v>12807.11</v>
      </c>
      <c r="AC22">
        <v>497</v>
      </c>
      <c r="AD22">
        <v>1022</v>
      </c>
      <c r="AE22" s="11">
        <f t="shared" si="0"/>
        <v>0.337573385518591</v>
      </c>
      <c r="AF22" s="12">
        <v>37.1220579710145</v>
      </c>
      <c r="AG22" s="12">
        <v>12.5314187866928</v>
      </c>
      <c r="AH22">
        <v>345</v>
      </c>
      <c r="AL22">
        <v>36366.94</v>
      </c>
    </row>
    <row r="23" ht="15.6" spans="1:39">
      <c r="A23" s="20"/>
      <c r="B23" s="22">
        <v>573035985548</v>
      </c>
      <c r="C23" s="22"/>
      <c r="D23" s="22"/>
      <c r="E23" s="24" t="s">
        <v>77</v>
      </c>
      <c r="F23">
        <v>147646.7</v>
      </c>
      <c r="G23">
        <v>0</v>
      </c>
      <c r="H23">
        <v>0</v>
      </c>
      <c r="I23">
        <f>IFERROR(VLOOKUP(B23,'[11]4.9-4.15趋势品透视表'!$A:$C,3,FALSE),0)</f>
        <v>4260</v>
      </c>
      <c r="J23">
        <f>IFERROR(VLOOKUP(C23,'[11]4.9-4.15趋势品透视表'!$A:$C,3,FALSE),0)</f>
        <v>0</v>
      </c>
      <c r="K23">
        <f>IFERROR(VLOOKUP(D23,'[11]4.9-4.15趋势品透视表'!$A:$C,3,FALSE),0)</f>
        <v>0</v>
      </c>
      <c r="L23">
        <f>IFERROR(VLOOKUP(B23,'[11]4.9-4.15趋势品透视表'!$A:$D,4,FALSE),0)</f>
        <v>7917</v>
      </c>
      <c r="M23">
        <f>IFERROR(VLOOKUP(C23,'[11]4.9-4.15趋势品透视表'!$A:$D,4,FALSE),0)</f>
        <v>0</v>
      </c>
      <c r="N23">
        <f>IFERROR(VLOOKUP(D23,'[11]4.9-4.15趋势品透视表'!$A:$D,4,FALSE),0)</f>
        <v>0</v>
      </c>
      <c r="O23">
        <v>147646.7</v>
      </c>
      <c r="P23">
        <f t="shared" si="1"/>
        <v>4260</v>
      </c>
      <c r="Q23">
        <f t="shared" si="2"/>
        <v>7917</v>
      </c>
      <c r="X23" s="11"/>
      <c r="AB23">
        <v>144498.92</v>
      </c>
      <c r="AC23">
        <v>3998</v>
      </c>
      <c r="AD23">
        <v>7411</v>
      </c>
      <c r="AE23" s="11">
        <f t="shared" si="0"/>
        <v>0.292942922682499</v>
      </c>
      <c r="AF23" s="12">
        <v>66.5586918470751</v>
      </c>
      <c r="AG23" s="12">
        <v>19.497897719606</v>
      </c>
      <c r="AH23">
        <v>2171</v>
      </c>
      <c r="AL23">
        <v>124981.36</v>
      </c>
      <c r="AM23">
        <f>SUM(AL14:AL23)</f>
        <v>398793.6</v>
      </c>
    </row>
    <row r="24" ht="15.6" spans="1:38">
      <c r="A24" s="25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f>VLOOKUP(B24,'[11]4.9-4.15透视表'!$A:$B,2,FALSE)</f>
        <v>11042.38</v>
      </c>
      <c r="G24">
        <f>IFERROR(VLOOKUP(C24,'[11]4.9-4.15透视表'!$A:$B,2,FALSE),0)</f>
        <v>145.53</v>
      </c>
      <c r="H24">
        <v>0</v>
      </c>
      <c r="I24">
        <f>IFERROR(VLOOKUP(B24,'[11]4.9-4.15趋势品透视表'!$A:$C,3,FALSE),0)</f>
        <v>0</v>
      </c>
      <c r="J24">
        <f>IFERROR(VLOOKUP(C24,'[11]4.9-4.15趋势品透视表'!$A:$C,3,FALSE),0)</f>
        <v>0</v>
      </c>
      <c r="K24">
        <f>IFERROR(VLOOKUP(D24,'[11]4.9-4.15趋势品透视表'!$A:$C,3,FALSE),0)</f>
        <v>0</v>
      </c>
      <c r="L24">
        <f>IFERROR(VLOOKUP(B24,'[11]4.9-4.15趋势品透视表'!$A:$D,4,FALSE),0)</f>
        <v>0</v>
      </c>
      <c r="M24">
        <f>IFERROR(VLOOKUP(C24,'[11]4.9-4.15趋势品透视表'!$A:$D,4,FALSE),0)</f>
        <v>0</v>
      </c>
      <c r="N24">
        <f>IFERROR(VLOOKUP(D24,'[11]4.9-4.15趋势品透视表'!$A:$D,4,FALSE),0)</f>
        <v>0</v>
      </c>
      <c r="O24">
        <f>SUM(F24:H24)</f>
        <v>11187.91</v>
      </c>
      <c r="P24">
        <f t="shared" si="1"/>
        <v>0</v>
      </c>
      <c r="Q24">
        <f t="shared" si="2"/>
        <v>0</v>
      </c>
      <c r="X24" s="11"/>
      <c r="AB24">
        <v>12583.35</v>
      </c>
      <c r="AC24">
        <v>1410</v>
      </c>
      <c r="AD24">
        <v>7489</v>
      </c>
      <c r="AE24" s="11">
        <f t="shared" si="0"/>
        <v>0.106289224195487</v>
      </c>
      <c r="AF24" s="12">
        <v>15.8082286432161</v>
      </c>
      <c r="AG24" s="12">
        <v>1.68024435839231</v>
      </c>
      <c r="AH24">
        <v>796</v>
      </c>
      <c r="AI24">
        <f>SUM(AB24:AB27)</f>
        <v>97383.36</v>
      </c>
      <c r="AL24">
        <v>4824.87</v>
      </c>
    </row>
    <row r="25" ht="15.6" spans="1:38">
      <c r="A25" s="25"/>
      <c r="B25" s="22">
        <v>37254243740</v>
      </c>
      <c r="C25" s="22">
        <v>634857454207</v>
      </c>
      <c r="D25" s="22"/>
      <c r="E25" s="53" t="s">
        <v>270</v>
      </c>
      <c r="F25">
        <f>VLOOKUP(B25,'[11]4.9-4.15透视表'!$A:$B,2,FALSE)</f>
        <v>60057.95</v>
      </c>
      <c r="G25">
        <f>IFERROR(VLOOKUP(C25,'[11]4.9-4.15透视表'!$A:$B,2,FALSE),0)</f>
        <v>35.8</v>
      </c>
      <c r="H25">
        <v>0</v>
      </c>
      <c r="I25">
        <f>IFERROR(VLOOKUP(B25,'[11]4.9-4.15趋势品透视表'!$A:$C,3,FALSE),0)</f>
        <v>0</v>
      </c>
      <c r="J25">
        <f>IFERROR(VLOOKUP(C25,'[11]4.9-4.15趋势品透视表'!$A:$C,3,FALSE),0)</f>
        <v>0</v>
      </c>
      <c r="K25">
        <f>IFERROR(VLOOKUP(D25,'[11]4.9-4.15趋势品透视表'!$A:$C,3,FALSE),0)</f>
        <v>0</v>
      </c>
      <c r="L25">
        <f>IFERROR(VLOOKUP(B25,'[11]4.9-4.15趋势品透视表'!$A:$D,4,FALSE),0)</f>
        <v>0</v>
      </c>
      <c r="M25">
        <f>IFERROR(VLOOKUP(C25,'[11]4.9-4.15趋势品透视表'!$A:$D,4,FALSE),0)</f>
        <v>0</v>
      </c>
      <c r="N25">
        <f>IFERROR(VLOOKUP(D25,'[11]4.9-4.15趋势品透视表'!$A:$D,4,FALSE),0)</f>
        <v>0</v>
      </c>
      <c r="O25">
        <f>SUM(F25:H25)</f>
        <v>60093.75</v>
      </c>
      <c r="P25">
        <f t="shared" si="1"/>
        <v>0</v>
      </c>
      <c r="Q25">
        <f t="shared" si="2"/>
        <v>0</v>
      </c>
      <c r="X25" s="11"/>
      <c r="AB25">
        <v>50659.77</v>
      </c>
      <c r="AC25">
        <v>3137</v>
      </c>
      <c r="AD25">
        <v>5894</v>
      </c>
      <c r="AE25" s="11">
        <f t="shared" si="0"/>
        <v>0.275364777740075</v>
      </c>
      <c r="AF25" s="12">
        <v>31.2136598890943</v>
      </c>
      <c r="AG25" s="12">
        <v>8.59514251781473</v>
      </c>
      <c r="AH25">
        <v>1623</v>
      </c>
      <c r="AL25">
        <v>44147.95</v>
      </c>
    </row>
    <row r="26" ht="15.6" spans="1:38">
      <c r="A26" s="25"/>
      <c r="B26" s="22">
        <v>635219036333</v>
      </c>
      <c r="C26" s="22" t="s">
        <v>640</v>
      </c>
      <c r="D26" s="22"/>
      <c r="E26" s="53" t="s">
        <v>600</v>
      </c>
      <c r="F26">
        <f>VLOOKUP(B26,'[11]4.9-4.15透视表'!$A:$B,2,FALSE)</f>
        <v>33791.64</v>
      </c>
      <c r="G26">
        <f>IFERROR(VLOOKUP(C26,'[11]4.9-4.15透视表'!$A:$B,2,FALSE),0)</f>
        <v>0</v>
      </c>
      <c r="H26">
        <v>0</v>
      </c>
      <c r="I26">
        <f>IFERROR(VLOOKUP(B26,'[11]4.9-4.15趋势品透视表'!$A:$C,3,FALSE),0)</f>
        <v>0</v>
      </c>
      <c r="J26">
        <f>IFERROR(VLOOKUP(C26,'[11]4.9-4.15趋势品透视表'!$A:$C,3,FALSE),0)</f>
        <v>0</v>
      </c>
      <c r="K26">
        <f>IFERROR(VLOOKUP(D26,'[11]4.9-4.15趋势品透视表'!$A:$C,3,FALSE),0)</f>
        <v>0</v>
      </c>
      <c r="L26">
        <f>IFERROR(VLOOKUP(B26,'[11]4.9-4.15趋势品透视表'!$A:$D,4,FALSE),0)</f>
        <v>0</v>
      </c>
      <c r="M26">
        <f>IFERROR(VLOOKUP(C26,'[11]4.9-4.15趋势品透视表'!$A:$D,4,FALSE),0)</f>
        <v>0</v>
      </c>
      <c r="N26">
        <f>IFERROR(VLOOKUP(D26,'[11]4.9-4.15趋势品透视表'!$A:$D,4,FALSE),0)</f>
        <v>0</v>
      </c>
      <c r="O26">
        <f>SUM(F26:H26)</f>
        <v>33791.64</v>
      </c>
      <c r="P26">
        <f t="shared" si="1"/>
        <v>0</v>
      </c>
      <c r="Q26">
        <f t="shared" si="2"/>
        <v>0</v>
      </c>
      <c r="X26" s="11"/>
      <c r="AB26">
        <v>20458.18</v>
      </c>
      <c r="AC26">
        <v>490</v>
      </c>
      <c r="AD26">
        <v>1149</v>
      </c>
      <c r="AE26" s="11">
        <f t="shared" si="0"/>
        <v>0.242819843342037</v>
      </c>
      <c r="AF26" s="12">
        <v>73.3268100358423</v>
      </c>
      <c r="AG26" s="12">
        <v>17.8052045256745</v>
      </c>
      <c r="AH26">
        <v>279</v>
      </c>
      <c r="AL26">
        <v>0</v>
      </c>
    </row>
    <row r="27" ht="15.6" spans="1:39">
      <c r="A27" s="25"/>
      <c r="B27" s="22">
        <v>572262680111</v>
      </c>
      <c r="C27" s="22" t="s">
        <v>640</v>
      </c>
      <c r="D27" s="22"/>
      <c r="E27" s="53" t="s">
        <v>330</v>
      </c>
      <c r="F27">
        <f>VLOOKUP(B27,'[11]4.9-4.15透视表'!$A:$B,2,FALSE)</f>
        <v>13872.79</v>
      </c>
      <c r="G27">
        <f>IFERROR(VLOOKUP(C27,'[11]4.9-4.15透视表'!$A:$B,2,FALSE),0)</f>
        <v>0</v>
      </c>
      <c r="H27">
        <v>0</v>
      </c>
      <c r="I27">
        <f>IFERROR(VLOOKUP(B27,'[11]4.9-4.15趋势品透视表'!$A:$C,3,FALSE),0)</f>
        <v>0</v>
      </c>
      <c r="J27">
        <f>IFERROR(VLOOKUP(C27,'[11]4.9-4.15趋势品透视表'!$A:$C,3,FALSE),0)</f>
        <v>0</v>
      </c>
      <c r="K27">
        <f>IFERROR(VLOOKUP(D27,'[11]4.9-4.15趋势品透视表'!$A:$C,3,FALSE),0)</f>
        <v>0</v>
      </c>
      <c r="L27">
        <f>IFERROR(VLOOKUP(B27,'[11]4.9-4.15趋势品透视表'!$A:$D,4,FALSE),0)</f>
        <v>0</v>
      </c>
      <c r="M27">
        <f>IFERROR(VLOOKUP(C27,'[11]4.9-4.15趋势品透视表'!$A:$D,4,FALSE),0)</f>
        <v>0</v>
      </c>
      <c r="N27">
        <f>IFERROR(VLOOKUP(D27,'[11]4.9-4.15趋势品透视表'!$A:$D,4,FALSE),0)</f>
        <v>0</v>
      </c>
      <c r="O27">
        <f>SUM(F27:H27)</f>
        <v>13872.79</v>
      </c>
      <c r="P27">
        <f t="shared" si="1"/>
        <v>0</v>
      </c>
      <c r="Q27">
        <f t="shared" si="2"/>
        <v>0</v>
      </c>
      <c r="X27" s="11"/>
      <c r="AB27">
        <v>13682.06</v>
      </c>
      <c r="AC27">
        <v>593</v>
      </c>
      <c r="AD27">
        <v>2038</v>
      </c>
      <c r="AE27" s="11">
        <f t="shared" si="0"/>
        <v>0.15161923454367</v>
      </c>
      <c r="AF27" s="12">
        <v>44.2785113268608</v>
      </c>
      <c r="AG27" s="12">
        <v>6.71347399411187</v>
      </c>
      <c r="AH27">
        <v>309</v>
      </c>
      <c r="AL27">
        <v>68762.13</v>
      </c>
      <c r="AM27">
        <f>SUM(AL24:AL27)</f>
        <v>117734.95</v>
      </c>
    </row>
    <row r="28" ht="15.6" spans="1:38">
      <c r="A28" s="53" t="s">
        <v>266</v>
      </c>
      <c r="B28" s="22">
        <v>569909827792</v>
      </c>
      <c r="C28" s="22"/>
      <c r="D28" s="22"/>
      <c r="E28" s="53" t="s">
        <v>62</v>
      </c>
      <c r="F28">
        <v>53462.92</v>
      </c>
      <c r="G28">
        <f>IFERROR(VLOOKUP(C28,'[11]4.9-4.15透视表'!$A:$B,2,FALSE),0)</f>
        <v>0</v>
      </c>
      <c r="H28">
        <v>0</v>
      </c>
      <c r="I28">
        <f>IFERROR(VLOOKUP(B28,'[11]4.9-4.15趋势品透视表'!$A:$C,3,FALSE),0)</f>
        <v>1822</v>
      </c>
      <c r="J28">
        <f>IFERROR(VLOOKUP(C28,'[11]4.9-4.15趋势品透视表'!$A:$C,3,FALSE),0)</f>
        <v>0</v>
      </c>
      <c r="K28">
        <f>IFERROR(VLOOKUP(D28,'[11]4.9-4.15趋势品透视表'!$A:$C,3,FALSE),0)</f>
        <v>0</v>
      </c>
      <c r="L28">
        <f>IFERROR(VLOOKUP(B28,'[11]4.9-4.15趋势品透视表'!$A:$D,4,FALSE),0)</f>
        <v>5179</v>
      </c>
      <c r="M28">
        <f>IFERROR(VLOOKUP(C28,'[11]4.9-4.15趋势品透视表'!$A:$D,4,FALSE),0)</f>
        <v>0</v>
      </c>
      <c r="N28">
        <f>IFERROR(VLOOKUP(D28,'[11]4.9-4.15趋势品透视表'!$A:$D,4,FALSE),0)</f>
        <v>0</v>
      </c>
      <c r="O28">
        <v>53462.92</v>
      </c>
      <c r="P28">
        <f t="shared" si="1"/>
        <v>1822</v>
      </c>
      <c r="Q28">
        <f t="shared" si="2"/>
        <v>5179</v>
      </c>
      <c r="X28" s="14"/>
      <c r="Y28" s="9"/>
      <c r="AB28" s="9">
        <v>55592.05</v>
      </c>
      <c r="AC28" s="9">
        <v>1886</v>
      </c>
      <c r="AD28" s="9">
        <v>4803</v>
      </c>
      <c r="AE28" s="14">
        <f t="shared" si="0"/>
        <v>0.172392254840725</v>
      </c>
      <c r="AF28" s="15">
        <v>67.1401570048309</v>
      </c>
      <c r="AG28" s="15">
        <v>11.5744430564231</v>
      </c>
      <c r="AH28" s="9">
        <v>828</v>
      </c>
      <c r="AI28">
        <f>SUM(AB28)</f>
        <v>55592.05</v>
      </c>
      <c r="AL28">
        <v>30110.67</v>
      </c>
    </row>
    <row r="29" ht="15.6" spans="1:38">
      <c r="A29" t="s">
        <v>642</v>
      </c>
      <c r="B29" s="56">
        <v>611950399653</v>
      </c>
      <c r="E29" s="57" t="s">
        <v>666</v>
      </c>
      <c r="F29">
        <v>2406.03</v>
      </c>
      <c r="G29">
        <v>0</v>
      </c>
      <c r="H29">
        <v>0</v>
      </c>
      <c r="I29">
        <f>IFERROR(VLOOKUP(B29,'[11]4.9-4.15趋势品透视表'!$A:$C,3,FALSE),0)</f>
        <v>56</v>
      </c>
      <c r="J29">
        <f>IFERROR(VLOOKUP(C29,'[11]4.9-4.15趋势品透视表'!$A:$C,3,FALSE),0)</f>
        <v>0</v>
      </c>
      <c r="K29">
        <f>IFERROR(VLOOKUP(D29,'[11]4.9-4.15趋势品透视表'!$A:$C,3,FALSE),0)</f>
        <v>0</v>
      </c>
      <c r="L29">
        <f>IFERROR(VLOOKUP(B29,'[11]4.9-4.15趋势品透视表'!$A:$D,4,FALSE),0)</f>
        <v>462</v>
      </c>
      <c r="M29">
        <f>IFERROR(VLOOKUP(C29,'[11]4.9-4.15趋势品透视表'!$A:$D,4,FALSE),0)</f>
        <v>0</v>
      </c>
      <c r="N29">
        <f>IFERROR(VLOOKUP(D29,'[11]4.9-4.15趋势品透视表'!$A:$D,4,FALSE),0)</f>
        <v>0</v>
      </c>
      <c r="O29">
        <v>2406.03</v>
      </c>
      <c r="P29">
        <f t="shared" si="1"/>
        <v>56</v>
      </c>
      <c r="Q29">
        <f t="shared" si="2"/>
        <v>462</v>
      </c>
      <c r="X29" s="11"/>
      <c r="AB29">
        <v>2117.92</v>
      </c>
      <c r="AC29">
        <v>49</v>
      </c>
      <c r="AD29">
        <v>426</v>
      </c>
      <c r="AE29" s="11">
        <f t="shared" si="0"/>
        <v>0.0821596244131455</v>
      </c>
      <c r="AF29" s="12">
        <v>60.512</v>
      </c>
      <c r="AG29" s="12">
        <v>4.97164319248826</v>
      </c>
      <c r="AH29">
        <v>35</v>
      </c>
      <c r="AI29">
        <f>SUM(AB29:AB35)</f>
        <v>2177.72</v>
      </c>
      <c r="AL29">
        <v>9605.53</v>
      </c>
    </row>
    <row r="30" ht="15.6" spans="1:38">
      <c r="A30" t="s">
        <v>642</v>
      </c>
      <c r="B30" s="56">
        <v>611214401904</v>
      </c>
      <c r="F30">
        <v>0</v>
      </c>
      <c r="G30">
        <v>0</v>
      </c>
      <c r="H30">
        <v>0</v>
      </c>
      <c r="I30">
        <f>IFERROR(VLOOKUP(B30,'[11]4.9-4.15趋势品透视表'!$A:$C,3,FALSE),0)</f>
        <v>0</v>
      </c>
      <c r="J30">
        <f>IFERROR(VLOOKUP(C30,'[11]4.9-4.15趋势品透视表'!$A:$C,3,FALSE),0)</f>
        <v>0</v>
      </c>
      <c r="K30">
        <f>IFERROR(VLOOKUP(D30,'[11]4.9-4.15趋势品透视表'!$A:$C,3,FALSE),0)</f>
        <v>0</v>
      </c>
      <c r="L30">
        <f>IFERROR(VLOOKUP(B30,'[11]4.9-4.15趋势品透视表'!$A:$D,4,FALSE),0)</f>
        <v>0</v>
      </c>
      <c r="M30">
        <f>IFERROR(VLOOKUP(C30,'[11]4.9-4.15趋势品透视表'!$A:$D,4,FALSE),0)</f>
        <v>0</v>
      </c>
      <c r="N30">
        <f>IFERROR(VLOOKUP(D30,'[11]4.9-4.15趋势品透视表'!$A:$D,4,FALSE),0)</f>
        <v>0</v>
      </c>
      <c r="O30">
        <v>0</v>
      </c>
      <c r="P30">
        <f t="shared" si="1"/>
        <v>0</v>
      </c>
      <c r="Q30">
        <f t="shared" si="2"/>
        <v>0</v>
      </c>
      <c r="X30" s="11"/>
      <c r="AB30">
        <v>0</v>
      </c>
      <c r="AC30">
        <v>0</v>
      </c>
      <c r="AD30">
        <v>0</v>
      </c>
      <c r="AE30" s="11">
        <f t="shared" si="0"/>
        <v>0</v>
      </c>
      <c r="AF30" s="12">
        <v>0</v>
      </c>
      <c r="AG30" s="12">
        <v>0</v>
      </c>
      <c r="AH30">
        <v>0</v>
      </c>
      <c r="AL30">
        <v>0</v>
      </c>
    </row>
    <row r="31" ht="15.6" spans="1:38">
      <c r="A31" t="s">
        <v>642</v>
      </c>
      <c r="B31" s="56">
        <v>611214937258</v>
      </c>
      <c r="E31" t="s">
        <v>667</v>
      </c>
      <c r="F31">
        <v>59.8</v>
      </c>
      <c r="G31">
        <v>0</v>
      </c>
      <c r="H31">
        <v>0</v>
      </c>
      <c r="I31">
        <f>IFERROR(VLOOKUP(B31,'[11]4.9-4.15趋势品透视表'!$A:$C,3,FALSE),0)</f>
        <v>1</v>
      </c>
      <c r="J31">
        <f>IFERROR(VLOOKUP(C31,'[11]4.9-4.15趋势品透视表'!$A:$C,3,FALSE),0)</f>
        <v>0</v>
      </c>
      <c r="K31">
        <f>IFERROR(VLOOKUP(D31,'[11]4.9-4.15趋势品透视表'!$A:$C,3,FALSE),0)</f>
        <v>0</v>
      </c>
      <c r="L31">
        <f>IFERROR(VLOOKUP(B31,'[11]4.9-4.15趋势品透视表'!$A:$D,4,FALSE),0)</f>
        <v>20</v>
      </c>
      <c r="M31">
        <f>IFERROR(VLOOKUP(C31,'[11]4.9-4.15趋势品透视表'!$A:$D,4,FALSE),0)</f>
        <v>0</v>
      </c>
      <c r="N31">
        <f>IFERROR(VLOOKUP(D31,'[11]4.9-4.15趋势品透视表'!$A:$D,4,FALSE),0)</f>
        <v>0</v>
      </c>
      <c r="O31">
        <v>59.8</v>
      </c>
      <c r="P31">
        <f t="shared" si="1"/>
        <v>1</v>
      </c>
      <c r="Q31">
        <f t="shared" si="2"/>
        <v>20</v>
      </c>
      <c r="X31" s="11"/>
      <c r="AB31">
        <v>59.8</v>
      </c>
      <c r="AC31">
        <v>1</v>
      </c>
      <c r="AD31">
        <v>10</v>
      </c>
      <c r="AE31" s="11">
        <f t="shared" si="0"/>
        <v>0.1</v>
      </c>
      <c r="AF31" s="12">
        <v>59.8</v>
      </c>
      <c r="AG31" s="12">
        <v>5.98</v>
      </c>
      <c r="AH31">
        <v>1</v>
      </c>
      <c r="AL31">
        <v>0</v>
      </c>
    </row>
    <row r="32" ht="15.6" spans="1:38">
      <c r="A32" t="s">
        <v>642</v>
      </c>
      <c r="B32" s="56">
        <v>611215393288</v>
      </c>
      <c r="F32">
        <v>0</v>
      </c>
      <c r="G32">
        <v>0</v>
      </c>
      <c r="H32">
        <v>0</v>
      </c>
      <c r="I32">
        <f>IFERROR(VLOOKUP(B32,'[11]4.9-4.15趋势品透视表'!$A:$C,3,FALSE),0)</f>
        <v>0</v>
      </c>
      <c r="J32">
        <f>IFERROR(VLOOKUP(C32,'[11]4.9-4.15趋势品透视表'!$A:$C,3,FALSE),0)</f>
        <v>0</v>
      </c>
      <c r="K32">
        <f>IFERROR(VLOOKUP(D32,'[11]4.9-4.15趋势品透视表'!$A:$C,3,FALSE),0)</f>
        <v>0</v>
      </c>
      <c r="L32">
        <f>IFERROR(VLOOKUP(B32,'[11]4.9-4.15趋势品透视表'!$A:$D,4,FALSE),0)</f>
        <v>0</v>
      </c>
      <c r="M32">
        <f>IFERROR(VLOOKUP(C32,'[11]4.9-4.15趋势品透视表'!$A:$D,4,FALSE),0)</f>
        <v>0</v>
      </c>
      <c r="N32">
        <f>IFERROR(VLOOKUP(D32,'[11]4.9-4.15趋势品透视表'!$A:$D,4,FALSE),0)</f>
        <v>0</v>
      </c>
      <c r="O32">
        <v>0</v>
      </c>
      <c r="P32">
        <f t="shared" si="1"/>
        <v>0</v>
      </c>
      <c r="Q32">
        <f t="shared" si="2"/>
        <v>0</v>
      </c>
      <c r="X32" s="11"/>
      <c r="AB32">
        <v>0</v>
      </c>
      <c r="AC32">
        <v>0</v>
      </c>
      <c r="AD32">
        <v>0</v>
      </c>
      <c r="AE32" s="11">
        <f t="shared" si="0"/>
        <v>0</v>
      </c>
      <c r="AF32" s="12">
        <v>0</v>
      </c>
      <c r="AG32" s="12">
        <v>0</v>
      </c>
      <c r="AH32">
        <v>0</v>
      </c>
      <c r="AL32">
        <v>0</v>
      </c>
    </row>
    <row r="33" ht="15.6" spans="1:38">
      <c r="A33" t="s">
        <v>642</v>
      </c>
      <c r="B33" s="56">
        <v>611215693122</v>
      </c>
      <c r="F33">
        <v>0</v>
      </c>
      <c r="G33">
        <v>0</v>
      </c>
      <c r="H33">
        <v>0</v>
      </c>
      <c r="I33">
        <f>IFERROR(VLOOKUP(B33,'[11]4.9-4.15趋势品透视表'!$A:$C,3,FALSE),0)</f>
        <v>0</v>
      </c>
      <c r="J33">
        <f>IFERROR(VLOOKUP(C33,'[11]4.9-4.15趋势品透视表'!$A:$C,3,FALSE),0)</f>
        <v>0</v>
      </c>
      <c r="K33">
        <f>IFERROR(VLOOKUP(D33,'[11]4.9-4.15趋势品透视表'!$A:$C,3,FALSE),0)</f>
        <v>0</v>
      </c>
      <c r="L33">
        <f>IFERROR(VLOOKUP(B33,'[11]4.9-4.15趋势品透视表'!$A:$D,4,FALSE),0)</f>
        <v>0</v>
      </c>
      <c r="M33">
        <f>IFERROR(VLOOKUP(C33,'[11]4.9-4.15趋势品透视表'!$A:$D,4,FALSE),0)</f>
        <v>0</v>
      </c>
      <c r="N33">
        <f>IFERROR(VLOOKUP(D33,'[11]4.9-4.15趋势品透视表'!$A:$D,4,FALSE),0)</f>
        <v>0</v>
      </c>
      <c r="O33">
        <v>0</v>
      </c>
      <c r="P33">
        <f t="shared" si="1"/>
        <v>0</v>
      </c>
      <c r="Q33">
        <f t="shared" si="2"/>
        <v>0</v>
      </c>
      <c r="X33" s="11"/>
      <c r="AB33">
        <v>0</v>
      </c>
      <c r="AC33">
        <v>0</v>
      </c>
      <c r="AD33">
        <v>0</v>
      </c>
      <c r="AE33" s="11">
        <f t="shared" si="0"/>
        <v>0</v>
      </c>
      <c r="AF33" s="12">
        <v>0</v>
      </c>
      <c r="AG33" s="12">
        <v>0</v>
      </c>
      <c r="AH33">
        <v>0</v>
      </c>
      <c r="AL33">
        <v>0</v>
      </c>
    </row>
    <row r="34" ht="15.6" spans="1:38">
      <c r="A34" t="s">
        <v>642</v>
      </c>
      <c r="B34" s="56">
        <v>611468953899</v>
      </c>
      <c r="F34">
        <v>0</v>
      </c>
      <c r="G34">
        <v>0</v>
      </c>
      <c r="H34">
        <v>0</v>
      </c>
      <c r="I34">
        <f>IFERROR(VLOOKUP(B34,'[11]4.9-4.15趋势品透视表'!$A:$C,3,FALSE),0)</f>
        <v>0</v>
      </c>
      <c r="J34">
        <f>IFERROR(VLOOKUP(C34,'[11]4.9-4.15趋势品透视表'!$A:$C,3,FALSE),0)</f>
        <v>0</v>
      </c>
      <c r="K34">
        <f>IFERROR(VLOOKUP(D34,'[11]4.9-4.15趋势品透视表'!$A:$C,3,FALSE),0)</f>
        <v>0</v>
      </c>
      <c r="L34">
        <f>IFERROR(VLOOKUP(B34,'[11]4.9-4.15趋势品透视表'!$A:$D,4,FALSE),0)</f>
        <v>0</v>
      </c>
      <c r="M34">
        <f>IFERROR(VLOOKUP(C34,'[11]4.9-4.15趋势品透视表'!$A:$D,4,FALSE),0)</f>
        <v>0</v>
      </c>
      <c r="N34">
        <f>IFERROR(VLOOKUP(D34,'[11]4.9-4.15趋势品透视表'!$A:$D,4,FALSE),0)</f>
        <v>0</v>
      </c>
      <c r="O34">
        <v>0</v>
      </c>
      <c r="P34">
        <f t="shared" si="1"/>
        <v>0</v>
      </c>
      <c r="Q34">
        <f t="shared" si="2"/>
        <v>0</v>
      </c>
      <c r="X34" s="11"/>
      <c r="AB34">
        <v>0</v>
      </c>
      <c r="AC34">
        <v>0</v>
      </c>
      <c r="AD34">
        <v>0</v>
      </c>
      <c r="AE34" s="11">
        <f t="shared" si="0"/>
        <v>0</v>
      </c>
      <c r="AF34" s="12">
        <v>0</v>
      </c>
      <c r="AG34" s="12">
        <v>0</v>
      </c>
      <c r="AH34">
        <v>0</v>
      </c>
      <c r="AL34">
        <v>0</v>
      </c>
    </row>
    <row r="35" ht="15.6" spans="1:38">
      <c r="A35" t="s">
        <v>642</v>
      </c>
      <c r="B35" s="56">
        <v>611637338063</v>
      </c>
      <c r="F35">
        <v>0</v>
      </c>
      <c r="G35">
        <v>0</v>
      </c>
      <c r="H35">
        <v>0</v>
      </c>
      <c r="I35">
        <f>IFERROR(VLOOKUP(B35,'[11]4.9-4.15趋势品透视表'!$A:$C,3,FALSE),0)</f>
        <v>0</v>
      </c>
      <c r="J35">
        <f>IFERROR(VLOOKUP(C35,'[11]4.9-4.15趋势品透视表'!$A:$C,3,FALSE),0)</f>
        <v>0</v>
      </c>
      <c r="K35">
        <f>IFERROR(VLOOKUP(D35,'[11]4.9-4.15趋势品透视表'!$A:$C,3,FALSE),0)</f>
        <v>0</v>
      </c>
      <c r="L35">
        <f>IFERROR(VLOOKUP(B35,'[11]4.9-4.15趋势品透视表'!$A:$D,4,FALSE),0)</f>
        <v>0</v>
      </c>
      <c r="M35">
        <f>IFERROR(VLOOKUP(C35,'[11]4.9-4.15趋势品透视表'!$A:$D,4,FALSE),0)</f>
        <v>0</v>
      </c>
      <c r="N35">
        <f>IFERROR(VLOOKUP(D35,'[11]4.9-4.15趋势品透视表'!$A:$D,4,FALSE),0)</f>
        <v>0</v>
      </c>
      <c r="O35">
        <v>0</v>
      </c>
      <c r="P35">
        <f t="shared" si="1"/>
        <v>0</v>
      </c>
      <c r="Q35">
        <f t="shared" si="2"/>
        <v>0</v>
      </c>
      <c r="X35" s="11"/>
      <c r="AB35">
        <v>0</v>
      </c>
      <c r="AC35">
        <v>0</v>
      </c>
      <c r="AD35">
        <v>0</v>
      </c>
      <c r="AE35" s="11">
        <f t="shared" si="0"/>
        <v>0</v>
      </c>
      <c r="AF35" s="12">
        <v>0</v>
      </c>
      <c r="AG35" s="12">
        <v>0</v>
      </c>
      <c r="AH35">
        <v>0</v>
      </c>
      <c r="AL35">
        <v>0</v>
      </c>
    </row>
    <row r="36" spans="6:34">
      <c r="F36" s="9"/>
      <c r="X36" s="14"/>
      <c r="Y36" s="9"/>
      <c r="AB36" s="9">
        <f t="shared" ref="AB36:AD36" si="3">SUM(AB2:AB23,AB29:AB35)</f>
        <v>633282.01</v>
      </c>
      <c r="AC36" s="9">
        <f t="shared" si="3"/>
        <v>58540</v>
      </c>
      <c r="AD36" s="9">
        <f t="shared" si="3"/>
        <v>160406</v>
      </c>
      <c r="AE36" s="14">
        <f>AH36/AD36</f>
        <v>0.243176689151279</v>
      </c>
      <c r="AF36" s="15">
        <f>AB36/AH36</f>
        <v>16.2350862665675</v>
      </c>
      <c r="AG36" s="15">
        <f>AB36/AD36</f>
        <v>3.94799452638929</v>
      </c>
      <c r="AH36" s="9">
        <f>SUM(AH2:AH23,AH29:AH35)</f>
        <v>39007</v>
      </c>
    </row>
  </sheetData>
  <mergeCells count="4">
    <mergeCell ref="A2:A7"/>
    <mergeCell ref="A8:A12"/>
    <mergeCell ref="A14:A23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5"/>
  <sheetViews>
    <sheetView topLeftCell="A16" workbookViewId="0">
      <pane xSplit="5" topLeftCell="F1" activePane="topRight" state="frozen"/>
      <selection/>
      <selection pane="topRight" activeCell="X2" sqref="X2:Z28"/>
    </sheetView>
  </sheetViews>
  <sheetFormatPr defaultColWidth="8.88888888888889" defaultRowHeight="14.4"/>
  <cols>
    <col min="2" max="4" width="17.3333333333333" customWidth="1"/>
    <col min="5" max="5" width="11.2222222222222" customWidth="1"/>
    <col min="6" max="6" width="9.66666666666667"/>
    <col min="8" max="8" width="12.8888888888889"/>
    <col min="9" max="9" width="11.6666666666667" customWidth="1"/>
    <col min="10" max="12" width="12.8888888888889"/>
    <col min="13" max="13" width="12.2222222222222" customWidth="1"/>
    <col min="17" max="17" width="14.1111111111111" hidden="1" customWidth="1"/>
    <col min="18" max="27" width="8.88888888888889" hidden="1" customWidth="1"/>
    <col min="29" max="29" width="14.1111111111111"/>
    <col min="30" max="30" width="10.6666666666667"/>
    <col min="32" max="32" width="9.77777777777778" customWidth="1"/>
    <col min="34" max="34" width="10.5555555555556" customWidth="1"/>
    <col min="35" max="36" width="12.8888888888889"/>
  </cols>
  <sheetData>
    <row r="1" ht="15.6" spans="1:37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s="16" t="s">
        <v>680</v>
      </c>
      <c r="G1" s="16" t="s">
        <v>681</v>
      </c>
      <c r="H1" s="16" t="s">
        <v>645</v>
      </c>
      <c r="I1" s="67" t="s">
        <v>682</v>
      </c>
      <c r="J1" s="16" t="s">
        <v>516</v>
      </c>
      <c r="K1" s="16" t="s">
        <v>517</v>
      </c>
      <c r="L1" s="16" t="s">
        <v>589</v>
      </c>
      <c r="M1" s="67" t="s">
        <v>683</v>
      </c>
      <c r="N1" s="67" t="s">
        <v>684</v>
      </c>
      <c r="O1" s="67" t="s">
        <v>685</v>
      </c>
      <c r="P1" s="67" t="s">
        <v>686</v>
      </c>
      <c r="R1" t="s">
        <v>539</v>
      </c>
      <c r="S1" t="s">
        <v>663</v>
      </c>
      <c r="T1" t="s">
        <v>664</v>
      </c>
      <c r="U1" t="s">
        <v>645</v>
      </c>
      <c r="V1" t="s">
        <v>665</v>
      </c>
      <c r="W1" t="s">
        <v>516</v>
      </c>
      <c r="X1" t="s">
        <v>517</v>
      </c>
      <c r="Y1" t="s">
        <v>589</v>
      </c>
      <c r="Z1" t="s">
        <v>518</v>
      </c>
      <c r="AC1" t="s">
        <v>534</v>
      </c>
      <c r="AD1" t="s">
        <v>663</v>
      </c>
      <c r="AE1" t="s">
        <v>664</v>
      </c>
      <c r="AF1" t="s">
        <v>645</v>
      </c>
      <c r="AG1" t="s">
        <v>665</v>
      </c>
      <c r="AH1" t="s">
        <v>516</v>
      </c>
      <c r="AI1" t="s">
        <v>517</v>
      </c>
      <c r="AJ1" t="s">
        <v>589</v>
      </c>
      <c r="AK1" t="s">
        <v>518</v>
      </c>
    </row>
    <row r="2" ht="15.6" spans="1:37">
      <c r="A2" s="20" t="s">
        <v>656</v>
      </c>
      <c r="B2" s="22">
        <v>17609936348</v>
      </c>
      <c r="C2" s="22">
        <v>634859738189</v>
      </c>
      <c r="D2" s="22"/>
      <c r="E2" s="24" t="s">
        <v>344</v>
      </c>
      <c r="F2">
        <v>23884.7</v>
      </c>
      <c r="G2">
        <v>14735</v>
      </c>
      <c r="H2" s="12">
        <f>F2/G2</f>
        <v>1.62095011876485</v>
      </c>
      <c r="I2">
        <v>39657</v>
      </c>
      <c r="J2" s="11">
        <f>IFERROR(P2/I2,0)</f>
        <v>0.312403863126308</v>
      </c>
      <c r="K2" s="12">
        <f>IFERROR(F2/P2,0)</f>
        <v>1.92789571393979</v>
      </c>
      <c r="L2" s="12">
        <f>IFERROR(F2/I2,0)</f>
        <v>0.602282068739441</v>
      </c>
      <c r="M2">
        <f>IFERROR(VLOOKUP(B2,'[11]4.9-4.15趋势品透视表'!$A:$E,5,FALSE),0)</f>
        <v>12389</v>
      </c>
      <c r="N2">
        <f>IFERROR(VLOOKUP(C2,'[11]4.9-4.15趋势品透视表'!$A:$E,5,FALSE),0)</f>
        <v>0</v>
      </c>
      <c r="O2">
        <f>IFERROR(VLOOKUP(D2,'[11]4.9-4.15趋势品透视表'!$A:$E,5,FALSE),0)</f>
        <v>0</v>
      </c>
      <c r="P2">
        <f>SUM(M2:O2)</f>
        <v>12389</v>
      </c>
      <c r="Q2" s="11">
        <f>H2/U2-1</f>
        <v>-0.0205966225843216</v>
      </c>
      <c r="S2">
        <v>22675.68</v>
      </c>
      <c r="T2">
        <v>13701</v>
      </c>
      <c r="U2" s="12">
        <f t="shared" ref="U2:U28" si="0">S2/T2</f>
        <v>1.65503831837092</v>
      </c>
      <c r="V2">
        <v>39396</v>
      </c>
      <c r="W2" s="11">
        <f t="shared" ref="W2:W28" si="1">IFERROR(Z2/V2,0)</f>
        <v>0.291273225708194</v>
      </c>
      <c r="X2" s="12">
        <v>1.97609411764706</v>
      </c>
      <c r="Y2" s="12">
        <v>0.575583307950046</v>
      </c>
      <c r="Z2">
        <v>11475</v>
      </c>
      <c r="AA2">
        <f>SUM(S2:S11)</f>
        <v>383626.53</v>
      </c>
      <c r="AC2" s="11">
        <f>L2/AJ2-1</f>
        <v>-0.668505318118047</v>
      </c>
      <c r="AD2">
        <v>24218.85</v>
      </c>
      <c r="AE2">
        <v>8329</v>
      </c>
      <c r="AF2" s="12">
        <f>IFERROR(AD2/AE2,0)</f>
        <v>2.9077740425021</v>
      </c>
      <c r="AG2">
        <v>13330</v>
      </c>
      <c r="AH2" s="11">
        <f>IFERROR(AK3/AG2,0)</f>
        <v>0.127231807951988</v>
      </c>
      <c r="AI2" s="12">
        <f>IFERROR(AD2/AK2,0)</f>
        <v>9.17728306176582</v>
      </c>
      <c r="AJ2" s="12">
        <f>AD2/AG2</f>
        <v>1.81686796699175</v>
      </c>
      <c r="AK2">
        <v>2639</v>
      </c>
    </row>
    <row r="3" ht="15.6" spans="1:37">
      <c r="A3" s="20"/>
      <c r="B3" s="22">
        <v>592722485900</v>
      </c>
      <c r="C3" s="22">
        <v>634856586721</v>
      </c>
      <c r="D3" s="22">
        <v>597892513085</v>
      </c>
      <c r="E3" s="24" t="s">
        <v>338</v>
      </c>
      <c r="F3">
        <v>25448.57</v>
      </c>
      <c r="G3">
        <v>2568</v>
      </c>
      <c r="H3" s="12">
        <f t="shared" ref="H3:H28" si="2">F3/G3</f>
        <v>9.9098792834891</v>
      </c>
      <c r="I3">
        <v>13107</v>
      </c>
      <c r="J3" s="11">
        <f t="shared" ref="J3:J35" si="3">IFERROR(P3/I3,0)</f>
        <v>0.141069657434958</v>
      </c>
      <c r="K3" s="12">
        <f t="shared" ref="K3:K35" si="4">IFERROR(F3/P3,0)</f>
        <v>13.7634234721471</v>
      </c>
      <c r="L3" s="12">
        <f t="shared" ref="L3:L35" si="5">IFERROR(F3/I3,0)</f>
        <v>1.94160143434806</v>
      </c>
      <c r="M3">
        <f>IFERROR(VLOOKUP(B3,'[11]4.9-4.15趋势品透视表'!$A:$E,5,FALSE),0)</f>
        <v>1574</v>
      </c>
      <c r="N3">
        <f>IFERROR(VLOOKUP(C3,'[11]4.9-4.15趋势品透视表'!$A:$E,5,FALSE),0)</f>
        <v>70</v>
      </c>
      <c r="O3">
        <f>IFERROR(VLOOKUP(D3,'[11]4.9-4.15趋势品透视表'!$A:$E,5,FALSE),0)</f>
        <v>205</v>
      </c>
      <c r="P3">
        <f t="shared" ref="P3:P35" si="6">SUM(M3:O3)</f>
        <v>1849</v>
      </c>
      <c r="Q3" s="11">
        <f t="shared" ref="Q3:Q28" si="7">H3/U3-1</f>
        <v>-0.0422855206910486</v>
      </c>
      <c r="S3">
        <v>22588.43</v>
      </c>
      <c r="T3">
        <v>2183</v>
      </c>
      <c r="U3" s="12">
        <f t="shared" si="0"/>
        <v>10.3474255611544</v>
      </c>
      <c r="V3">
        <v>11871</v>
      </c>
      <c r="W3" s="11">
        <f t="shared" si="1"/>
        <v>0.144216999410328</v>
      </c>
      <c r="X3" s="12">
        <v>13.1941764018692</v>
      </c>
      <c r="Y3" s="12">
        <v>1.90282453036812</v>
      </c>
      <c r="Z3">
        <v>1712</v>
      </c>
      <c r="AC3" s="11">
        <f t="shared" ref="AC3:AC29" si="8">L3/AJ3-1</f>
        <v>-0.335821617177255</v>
      </c>
      <c r="AD3">
        <v>27104.96</v>
      </c>
      <c r="AE3">
        <v>2777</v>
      </c>
      <c r="AF3" s="12">
        <f t="shared" ref="AF3:AF35" si="9">IFERROR(AD3/AE3,0)</f>
        <v>9.76051854519265</v>
      </c>
      <c r="AG3">
        <v>9272</v>
      </c>
      <c r="AH3" s="11">
        <f>IFERROR(AK4/AG3,0)</f>
        <v>0.129098360655738</v>
      </c>
      <c r="AI3" s="12">
        <f t="shared" ref="AI3:AI35" si="10">IFERROR(AD3/AK3,0)</f>
        <v>15.9816981132075</v>
      </c>
      <c r="AJ3" s="12">
        <f t="shared" ref="AJ3:AJ35" si="11">AD3/AG3</f>
        <v>2.92331320103538</v>
      </c>
      <c r="AK3">
        <v>1696</v>
      </c>
    </row>
    <row r="4" ht="15.6" spans="1:37">
      <c r="A4" s="20"/>
      <c r="B4" s="22">
        <v>592505020153</v>
      </c>
      <c r="C4" s="22">
        <v>634181632662</v>
      </c>
      <c r="D4" s="22">
        <v>598075838424</v>
      </c>
      <c r="E4" s="24" t="s">
        <v>314</v>
      </c>
      <c r="F4">
        <v>42569.79</v>
      </c>
      <c r="G4">
        <v>4960</v>
      </c>
      <c r="H4" s="12">
        <f t="shared" si="2"/>
        <v>8.5826189516129</v>
      </c>
      <c r="I4">
        <v>8242</v>
      </c>
      <c r="J4" s="11">
        <f t="shared" si="3"/>
        <v>0.350521718029604</v>
      </c>
      <c r="K4" s="12">
        <f t="shared" si="4"/>
        <v>14.7351298026999</v>
      </c>
      <c r="L4" s="12">
        <f t="shared" si="5"/>
        <v>5.16498301383159</v>
      </c>
      <c r="M4">
        <f>IFERROR(VLOOKUP(B4,'[11]4.9-4.15趋势品透视表'!$A:$E,5,FALSE),0)</f>
        <v>2615</v>
      </c>
      <c r="N4">
        <f>IFERROR(VLOOKUP(C4,'[11]4.9-4.15趋势品透视表'!$A:$E,5,FALSE),0)</f>
        <v>162</v>
      </c>
      <c r="O4">
        <f>IFERROR(VLOOKUP(D4,'[11]4.9-4.15趋势品透视表'!$A:$E,5,FALSE),0)</f>
        <v>112</v>
      </c>
      <c r="P4">
        <f t="shared" si="6"/>
        <v>2889</v>
      </c>
      <c r="Q4" s="11">
        <f t="shared" si="7"/>
        <v>-0.0487809423764679</v>
      </c>
      <c r="S4">
        <v>38445.97</v>
      </c>
      <c r="T4">
        <v>4261</v>
      </c>
      <c r="U4" s="12">
        <f t="shared" si="0"/>
        <v>9.02275756864586</v>
      </c>
      <c r="V4">
        <v>8562</v>
      </c>
      <c r="W4" s="11">
        <f t="shared" si="1"/>
        <v>0.31499649614576</v>
      </c>
      <c r="X4" s="12">
        <v>14.2550871338524</v>
      </c>
      <c r="Y4" s="12">
        <v>4.49030249941602</v>
      </c>
      <c r="Z4">
        <v>2697</v>
      </c>
      <c r="AC4" s="11">
        <f t="shared" si="8"/>
        <v>0.801328355265085</v>
      </c>
      <c r="AD4">
        <v>18534.35</v>
      </c>
      <c r="AE4">
        <v>2044</v>
      </c>
      <c r="AF4" s="12">
        <f t="shared" si="9"/>
        <v>9.06768590998043</v>
      </c>
      <c r="AG4">
        <v>6464</v>
      </c>
      <c r="AH4" s="11">
        <f>IFERROR(AK5/AG4,0)</f>
        <v>0.0170173267326733</v>
      </c>
      <c r="AI4" s="12">
        <f t="shared" si="10"/>
        <v>15.4840016708438</v>
      </c>
      <c r="AJ4" s="12">
        <f t="shared" si="11"/>
        <v>2.86731899752475</v>
      </c>
      <c r="AK4">
        <v>1197</v>
      </c>
    </row>
    <row r="5" ht="15.6" spans="1:37">
      <c r="A5" s="20"/>
      <c r="B5" s="22">
        <v>611461391391</v>
      </c>
      <c r="C5" s="22">
        <v>625019150574</v>
      </c>
      <c r="D5" s="22"/>
      <c r="E5" s="24" t="s">
        <v>545</v>
      </c>
      <c r="F5">
        <v>3334.68</v>
      </c>
      <c r="G5">
        <v>110</v>
      </c>
      <c r="H5" s="12">
        <f t="shared" si="2"/>
        <v>30.3152727272727</v>
      </c>
      <c r="I5">
        <v>614</v>
      </c>
      <c r="J5" s="11">
        <f t="shared" si="3"/>
        <v>0.0928338762214984</v>
      </c>
      <c r="K5" s="12">
        <f t="shared" si="4"/>
        <v>58.5031578947368</v>
      </c>
      <c r="L5" s="12">
        <f t="shared" si="5"/>
        <v>5.43107491856678</v>
      </c>
      <c r="M5">
        <f>IFERROR(VLOOKUP(B5,'[11]4.9-4.15趋势品透视表'!$A:$E,5,FALSE),0)</f>
        <v>57</v>
      </c>
      <c r="N5">
        <f>IFERROR(VLOOKUP(C5,'[11]4.9-4.15趋势品透视表'!$A:$E,5,FALSE),0)</f>
        <v>0</v>
      </c>
      <c r="O5">
        <f>IFERROR(VLOOKUP(D5,'[11]4.9-4.15趋势品透视表'!$A:$E,5,FALSE),0)</f>
        <v>0</v>
      </c>
      <c r="P5">
        <f t="shared" si="6"/>
        <v>57</v>
      </c>
      <c r="Q5" s="11">
        <f t="shared" si="7"/>
        <v>-0.0617947805454155</v>
      </c>
      <c r="S5">
        <v>4232.87</v>
      </c>
      <c r="T5">
        <v>131</v>
      </c>
      <c r="U5" s="12">
        <f t="shared" si="0"/>
        <v>32.3119847328244</v>
      </c>
      <c r="V5">
        <v>1047</v>
      </c>
      <c r="W5" s="11">
        <f t="shared" si="1"/>
        <v>0.0687679083094556</v>
      </c>
      <c r="X5" s="12">
        <v>58.7898611111111</v>
      </c>
      <c r="Y5" s="12">
        <v>4.04285577841452</v>
      </c>
      <c r="Z5">
        <v>72</v>
      </c>
      <c r="AC5" s="11">
        <f t="shared" si="8"/>
        <v>0.782272602338087</v>
      </c>
      <c r="AD5">
        <v>7011.78</v>
      </c>
      <c r="AE5">
        <v>230</v>
      </c>
      <c r="AF5" s="12">
        <f t="shared" si="9"/>
        <v>30.486</v>
      </c>
      <c r="AG5">
        <v>2301</v>
      </c>
      <c r="AH5" s="11">
        <f>IFERROR(AK6/AG5,0)</f>
        <v>0.552368535419383</v>
      </c>
      <c r="AI5" s="12">
        <f t="shared" si="10"/>
        <v>63.7434545454545</v>
      </c>
      <c r="AJ5" s="12">
        <f t="shared" si="11"/>
        <v>3.04727509778357</v>
      </c>
      <c r="AK5">
        <v>110</v>
      </c>
    </row>
    <row r="6" ht="15.6" spans="1:37">
      <c r="A6" s="20"/>
      <c r="B6" s="22">
        <v>555904462655</v>
      </c>
      <c r="C6" s="22">
        <v>627564384883</v>
      </c>
      <c r="D6" s="22">
        <v>596484884598</v>
      </c>
      <c r="E6" s="24" t="s">
        <v>276</v>
      </c>
      <c r="F6">
        <v>9327.44</v>
      </c>
      <c r="G6">
        <v>638</v>
      </c>
      <c r="H6" s="12">
        <f t="shared" si="2"/>
        <v>14.6198119122257</v>
      </c>
      <c r="I6">
        <v>19890</v>
      </c>
      <c r="J6" s="11">
        <f t="shared" si="3"/>
        <v>0.0207139265962795</v>
      </c>
      <c r="K6" s="12">
        <f t="shared" si="4"/>
        <v>22.6394174757282</v>
      </c>
      <c r="L6" s="12">
        <f t="shared" si="5"/>
        <v>0.468951231774761</v>
      </c>
      <c r="M6">
        <f>IFERROR(VLOOKUP(B6,'[11]4.9-4.15趋势品透视表'!$A:$E,5,FALSE),0)</f>
        <v>343</v>
      </c>
      <c r="N6">
        <f>IFERROR(VLOOKUP(C6,'[11]4.9-4.15趋势品透视表'!$A:$E,5,FALSE),0)</f>
        <v>1</v>
      </c>
      <c r="O6">
        <f>IFERROR(VLOOKUP(D6,'[11]4.9-4.15趋势品透视表'!$A:$E,5,FALSE),0)</f>
        <v>68</v>
      </c>
      <c r="P6">
        <f t="shared" si="6"/>
        <v>412</v>
      </c>
      <c r="Q6" s="11">
        <f t="shared" si="7"/>
        <v>0.0149329453160196</v>
      </c>
      <c r="S6">
        <v>12791.38</v>
      </c>
      <c r="T6">
        <v>888</v>
      </c>
      <c r="U6" s="12">
        <f t="shared" si="0"/>
        <v>14.4047072072072</v>
      </c>
      <c r="V6">
        <v>21027</v>
      </c>
      <c r="W6" s="11">
        <f t="shared" si="1"/>
        <v>0.0250154563180672</v>
      </c>
      <c r="X6" s="12">
        <v>24.3182129277567</v>
      </c>
      <c r="Y6" s="12">
        <v>0.608331193227755</v>
      </c>
      <c r="Z6">
        <v>526</v>
      </c>
      <c r="AC6" s="11">
        <f t="shared" si="8"/>
        <v>-0.863750310984026</v>
      </c>
      <c r="AD6">
        <v>27397.14</v>
      </c>
      <c r="AE6">
        <v>1774</v>
      </c>
      <c r="AF6" s="12">
        <f t="shared" si="9"/>
        <v>15.4437091319053</v>
      </c>
      <c r="AG6">
        <v>7960</v>
      </c>
      <c r="AH6" s="11">
        <f>AK6/AG6</f>
        <v>0.159673366834171</v>
      </c>
      <c r="AI6" s="12">
        <f t="shared" si="10"/>
        <v>21.5555782848151</v>
      </c>
      <c r="AJ6" s="12">
        <f t="shared" si="11"/>
        <v>3.44185175879397</v>
      </c>
      <c r="AK6">
        <v>1271</v>
      </c>
    </row>
    <row r="7" ht="15.6" spans="1:37">
      <c r="A7" s="20"/>
      <c r="B7" s="22">
        <v>636099038566</v>
      </c>
      <c r="C7" s="22"/>
      <c r="D7" s="22"/>
      <c r="E7" s="24" t="s">
        <v>620</v>
      </c>
      <c r="F7">
        <v>28349.95</v>
      </c>
      <c r="G7">
        <v>936</v>
      </c>
      <c r="H7" s="12">
        <f t="shared" si="2"/>
        <v>30.2884081196581</v>
      </c>
      <c r="I7">
        <v>2378</v>
      </c>
      <c r="J7" s="11">
        <f t="shared" si="3"/>
        <v>0.241799831791421</v>
      </c>
      <c r="K7" s="12">
        <f t="shared" si="4"/>
        <v>49.3042608695652</v>
      </c>
      <c r="L7" s="12">
        <f t="shared" si="5"/>
        <v>11.9217619848612</v>
      </c>
      <c r="M7">
        <f>IFERROR(VLOOKUP(B7,'[11]4.9-4.15趋势品透视表'!$A:$E,5,FALSE),0)</f>
        <v>575</v>
      </c>
      <c r="N7">
        <f>IFERROR(VLOOKUP(C7,'[11]4.9-4.15趋势品透视表'!$A:$E,5,FALSE),0)</f>
        <v>0</v>
      </c>
      <c r="O7">
        <f>IFERROR(VLOOKUP(D7,'[11]4.9-4.15趋势品透视表'!$A:$E,5,FALSE),0)</f>
        <v>0</v>
      </c>
      <c r="P7">
        <f t="shared" si="6"/>
        <v>575</v>
      </c>
      <c r="Q7" s="11">
        <f t="shared" si="7"/>
        <v>-0.222319456715005</v>
      </c>
      <c r="S7">
        <v>22355.64</v>
      </c>
      <c r="T7">
        <v>574</v>
      </c>
      <c r="U7" s="12">
        <f t="shared" si="0"/>
        <v>38.9471080139373</v>
      </c>
      <c r="V7">
        <v>848</v>
      </c>
      <c r="W7" s="11">
        <f t="shared" si="1"/>
        <v>0.130896226415094</v>
      </c>
      <c r="X7" s="12">
        <v>201.402162162162</v>
      </c>
      <c r="Y7" s="12">
        <v>26.3627830188679</v>
      </c>
      <c r="Z7">
        <v>111</v>
      </c>
      <c r="AC7" s="11" t="e">
        <f t="shared" si="8"/>
        <v>#DIV/0!</v>
      </c>
      <c r="AD7">
        <v>0</v>
      </c>
      <c r="AE7">
        <v>0</v>
      </c>
      <c r="AF7" s="12">
        <f t="shared" si="9"/>
        <v>0</v>
      </c>
      <c r="AG7">
        <v>0</v>
      </c>
      <c r="AH7" s="11" t="e">
        <f t="shared" ref="AH7:AH35" si="12">AK7/AG7</f>
        <v>#DIV/0!</v>
      </c>
      <c r="AI7" s="12">
        <f t="shared" si="10"/>
        <v>0</v>
      </c>
      <c r="AJ7" s="12" t="e">
        <f t="shared" si="11"/>
        <v>#DIV/0!</v>
      </c>
      <c r="AK7">
        <v>0</v>
      </c>
    </row>
    <row r="8" ht="15.6" spans="1:37">
      <c r="A8" s="20"/>
      <c r="B8" s="22">
        <v>527733589105</v>
      </c>
      <c r="C8" s="22"/>
      <c r="D8" s="22"/>
      <c r="E8" s="24" t="s">
        <v>231</v>
      </c>
      <c r="F8">
        <v>90284.99</v>
      </c>
      <c r="G8">
        <v>7364</v>
      </c>
      <c r="H8" s="12">
        <f t="shared" si="2"/>
        <v>12.2603191200435</v>
      </c>
      <c r="I8">
        <v>10485</v>
      </c>
      <c r="J8" s="11">
        <f t="shared" si="3"/>
        <v>0.29861707200763</v>
      </c>
      <c r="K8" s="12">
        <f t="shared" si="4"/>
        <v>28.8358320025551</v>
      </c>
      <c r="L8" s="12">
        <f t="shared" si="5"/>
        <v>8.61087172150692</v>
      </c>
      <c r="M8">
        <f>IFERROR(VLOOKUP(B8,'[11]4.9-4.15趋势品透视表'!$A:$E,5,FALSE),0)</f>
        <v>3131</v>
      </c>
      <c r="N8">
        <f>IFERROR(VLOOKUP(C8,'[11]4.9-4.15趋势品透视表'!$A:$E,5,FALSE),0)</f>
        <v>0</v>
      </c>
      <c r="O8">
        <f>IFERROR(VLOOKUP(D8,'[11]4.9-4.15趋势品透视表'!$A:$E,5,FALSE),0)</f>
        <v>0</v>
      </c>
      <c r="P8">
        <f t="shared" si="6"/>
        <v>3131</v>
      </c>
      <c r="Q8" s="11">
        <f t="shared" si="7"/>
        <v>-0.0068539892671865</v>
      </c>
      <c r="S8">
        <v>84266.5</v>
      </c>
      <c r="T8">
        <v>6826</v>
      </c>
      <c r="U8" s="12">
        <f t="shared" si="0"/>
        <v>12.3449311456197</v>
      </c>
      <c r="V8">
        <v>9840</v>
      </c>
      <c r="W8" s="11">
        <f t="shared" si="1"/>
        <v>0.313313008130081</v>
      </c>
      <c r="X8" s="12">
        <v>27.3326305546546</v>
      </c>
      <c r="Y8" s="12">
        <v>8.56366869918699</v>
      </c>
      <c r="Z8">
        <v>3083</v>
      </c>
      <c r="AC8" s="11">
        <f t="shared" si="8"/>
        <v>0.280221350844006</v>
      </c>
      <c r="AD8">
        <v>130021.86</v>
      </c>
      <c r="AE8">
        <v>10097</v>
      </c>
      <c r="AF8" s="12">
        <f t="shared" si="9"/>
        <v>12.8772764187382</v>
      </c>
      <c r="AG8">
        <v>19331</v>
      </c>
      <c r="AH8" s="11">
        <f t="shared" si="12"/>
        <v>0.23449381821944</v>
      </c>
      <c r="AI8" s="12">
        <f t="shared" si="10"/>
        <v>28.6834017207148</v>
      </c>
      <c r="AJ8" s="12">
        <f t="shared" si="11"/>
        <v>6.72608038901247</v>
      </c>
      <c r="AK8">
        <v>4533</v>
      </c>
    </row>
    <row r="9" ht="15.6" spans="1:37">
      <c r="A9" s="20"/>
      <c r="B9" s="22">
        <v>596986065929</v>
      </c>
      <c r="C9" s="22"/>
      <c r="D9" s="22"/>
      <c r="E9" s="24" t="s">
        <v>19</v>
      </c>
      <c r="F9">
        <v>22858.05</v>
      </c>
      <c r="G9">
        <v>664</v>
      </c>
      <c r="H9" s="12">
        <f t="shared" si="2"/>
        <v>34.4247740963855</v>
      </c>
      <c r="I9">
        <v>2259</v>
      </c>
      <c r="J9" s="11">
        <f t="shared" si="3"/>
        <v>0.195661797255423</v>
      </c>
      <c r="K9" s="12">
        <f t="shared" si="4"/>
        <v>51.7150452488688</v>
      </c>
      <c r="L9" s="12">
        <f t="shared" si="5"/>
        <v>10.1186586985392</v>
      </c>
      <c r="M9">
        <f>IFERROR(VLOOKUP(B9,'[11]4.9-4.15趋势品透视表'!$A:$E,5,FALSE),0)</f>
        <v>442</v>
      </c>
      <c r="N9">
        <f>IFERROR(VLOOKUP(C9,'[11]4.9-4.15趋势品透视表'!$A:$E,5,FALSE),0)</f>
        <v>0</v>
      </c>
      <c r="O9">
        <f>IFERROR(VLOOKUP(D9,'[11]4.9-4.15趋势品透视表'!$A:$E,5,FALSE),0)</f>
        <v>0</v>
      </c>
      <c r="P9">
        <f t="shared" si="6"/>
        <v>442</v>
      </c>
      <c r="Q9" s="11">
        <f t="shared" si="7"/>
        <v>-0.00341852554991418</v>
      </c>
      <c r="S9">
        <v>18964.03</v>
      </c>
      <c r="T9">
        <v>549</v>
      </c>
      <c r="U9" s="12">
        <f t="shared" si="0"/>
        <v>34.5428597449909</v>
      </c>
      <c r="V9">
        <v>1945</v>
      </c>
      <c r="W9" s="11">
        <f t="shared" si="1"/>
        <v>0.184575835475578</v>
      </c>
      <c r="X9" s="12">
        <v>52.8245961002785</v>
      </c>
      <c r="Y9" s="12">
        <v>9.75014395886889</v>
      </c>
      <c r="Z9">
        <v>359</v>
      </c>
      <c r="AC9" s="11">
        <f t="shared" si="8"/>
        <v>8.76486661716354</v>
      </c>
      <c r="AD9">
        <v>3156.36</v>
      </c>
      <c r="AE9">
        <v>90</v>
      </c>
      <c r="AF9" s="12">
        <f t="shared" si="9"/>
        <v>35.0706666666667</v>
      </c>
      <c r="AG9">
        <v>3046</v>
      </c>
      <c r="AH9" s="11">
        <f t="shared" si="12"/>
        <v>0.0269205515430072</v>
      </c>
      <c r="AI9" s="12">
        <f t="shared" si="10"/>
        <v>38.4921951219512</v>
      </c>
      <c r="AJ9" s="12">
        <f t="shared" si="11"/>
        <v>1.03623112278398</v>
      </c>
      <c r="AK9">
        <v>82</v>
      </c>
    </row>
    <row r="10" ht="15.6" spans="1:37">
      <c r="A10" s="20"/>
      <c r="B10" s="22">
        <v>574736366653</v>
      </c>
      <c r="C10" s="22"/>
      <c r="D10" s="22"/>
      <c r="E10" s="24" t="s">
        <v>544</v>
      </c>
      <c r="F10">
        <v>13895.3</v>
      </c>
      <c r="G10">
        <v>561</v>
      </c>
      <c r="H10" s="12">
        <f t="shared" si="2"/>
        <v>24.7688057040998</v>
      </c>
      <c r="I10">
        <v>1065</v>
      </c>
      <c r="J10" s="11">
        <f t="shared" si="3"/>
        <v>0.337089201877934</v>
      </c>
      <c r="K10" s="12">
        <f t="shared" si="4"/>
        <v>38.7055710306407</v>
      </c>
      <c r="L10" s="12">
        <f t="shared" si="5"/>
        <v>13.0472300469484</v>
      </c>
      <c r="M10">
        <f>IFERROR(VLOOKUP(B10,'[11]4.9-4.15趋势品透视表'!$A:$E,5,FALSE),0)</f>
        <v>359</v>
      </c>
      <c r="N10">
        <f>IFERROR(VLOOKUP(C10,'[11]4.9-4.15趋势品透视表'!$A:$E,5,FALSE),0)</f>
        <v>0</v>
      </c>
      <c r="O10">
        <f>IFERROR(VLOOKUP(D10,'[11]4.9-4.15趋势品透视表'!$A:$E,5,FALSE),0)</f>
        <v>0</v>
      </c>
      <c r="P10">
        <f t="shared" si="6"/>
        <v>359</v>
      </c>
      <c r="Q10" s="11">
        <f t="shared" si="7"/>
        <v>-0.0388076283456916</v>
      </c>
      <c r="S10">
        <v>12807.11</v>
      </c>
      <c r="T10">
        <v>497</v>
      </c>
      <c r="U10" s="12">
        <f t="shared" si="0"/>
        <v>25.7688329979879</v>
      </c>
      <c r="V10">
        <v>1022</v>
      </c>
      <c r="W10" s="11">
        <f t="shared" si="1"/>
        <v>0.337573385518591</v>
      </c>
      <c r="X10" s="12">
        <v>37.1220579710145</v>
      </c>
      <c r="Y10" s="12">
        <v>12.5314187866928</v>
      </c>
      <c r="Z10">
        <v>345</v>
      </c>
      <c r="AC10" s="11">
        <f t="shared" si="8"/>
        <v>0.236667203009959</v>
      </c>
      <c r="AD10">
        <v>36366.94</v>
      </c>
      <c r="AE10">
        <v>1305</v>
      </c>
      <c r="AF10" s="12">
        <f t="shared" si="9"/>
        <v>27.8673869731801</v>
      </c>
      <c r="AG10">
        <v>3447</v>
      </c>
      <c r="AH10" s="11">
        <f t="shared" si="12"/>
        <v>0.204235567159849</v>
      </c>
      <c r="AI10" s="12">
        <f t="shared" si="10"/>
        <v>51.6575852272727</v>
      </c>
      <c r="AJ10" s="12">
        <f t="shared" si="11"/>
        <v>10.5503162170003</v>
      </c>
      <c r="AK10">
        <v>704</v>
      </c>
    </row>
    <row r="11" ht="15.6" spans="1:37">
      <c r="A11" s="20"/>
      <c r="B11" s="22">
        <v>573035985548</v>
      </c>
      <c r="C11" s="22"/>
      <c r="D11" s="22"/>
      <c r="E11" s="24" t="s">
        <v>77</v>
      </c>
      <c r="F11">
        <v>147646.7</v>
      </c>
      <c r="G11">
        <v>4260</v>
      </c>
      <c r="H11" s="12">
        <f t="shared" si="2"/>
        <v>34.6588497652582</v>
      </c>
      <c r="I11">
        <v>7917</v>
      </c>
      <c r="J11" s="11">
        <f t="shared" si="3"/>
        <v>0.285335354300872</v>
      </c>
      <c r="K11" s="12">
        <f t="shared" si="4"/>
        <v>65.3593182824259</v>
      </c>
      <c r="L11" s="12">
        <f t="shared" si="5"/>
        <v>18.6493242389794</v>
      </c>
      <c r="M11">
        <f>IFERROR(VLOOKUP(B11,'[11]4.9-4.15趋势品透视表'!$A:$E,5,FALSE),0)</f>
        <v>2259</v>
      </c>
      <c r="N11">
        <f>IFERROR(VLOOKUP(C11,'[11]4.9-4.15趋势品透视表'!$A:$E,5,FALSE),0)</f>
        <v>0</v>
      </c>
      <c r="O11">
        <f>IFERROR(VLOOKUP(D11,'[11]4.9-4.15趋势品透视表'!$A:$E,5,FALSE),0)</f>
        <v>0</v>
      </c>
      <c r="P11">
        <f t="shared" si="6"/>
        <v>2259</v>
      </c>
      <c r="Q11" s="11">
        <f t="shared" si="7"/>
        <v>-0.0410580137103977</v>
      </c>
      <c r="S11">
        <v>144498.92</v>
      </c>
      <c r="T11">
        <v>3998</v>
      </c>
      <c r="U11" s="12">
        <f t="shared" si="0"/>
        <v>36.1428014007004</v>
      </c>
      <c r="V11">
        <v>7411</v>
      </c>
      <c r="W11" s="11">
        <f t="shared" si="1"/>
        <v>0.292942922682499</v>
      </c>
      <c r="X11" s="12">
        <v>66.5586918470751</v>
      </c>
      <c r="Y11" s="12">
        <v>19.497897719606</v>
      </c>
      <c r="Z11">
        <v>2171</v>
      </c>
      <c r="AC11" s="11">
        <f t="shared" si="8"/>
        <v>1.43566656302077</v>
      </c>
      <c r="AD11">
        <v>124981.36</v>
      </c>
      <c r="AE11">
        <v>2938</v>
      </c>
      <c r="AF11" s="12">
        <f t="shared" si="9"/>
        <v>42.5396051735875</v>
      </c>
      <c r="AG11">
        <v>16323</v>
      </c>
      <c r="AH11" s="11">
        <f t="shared" si="12"/>
        <v>0.127243766464498</v>
      </c>
      <c r="AI11" s="12">
        <f t="shared" si="10"/>
        <v>60.1739817043813</v>
      </c>
      <c r="AJ11" s="12">
        <f t="shared" si="11"/>
        <v>7.65676407523127</v>
      </c>
      <c r="AK11">
        <v>2077</v>
      </c>
    </row>
    <row r="12" ht="15.6" spans="1:37">
      <c r="A12" s="20" t="s">
        <v>659</v>
      </c>
      <c r="B12" s="22">
        <v>39829692578</v>
      </c>
      <c r="C12" s="22">
        <v>634180880049</v>
      </c>
      <c r="D12" s="22"/>
      <c r="E12" s="24" t="s">
        <v>237</v>
      </c>
      <c r="F12">
        <v>18318.78</v>
      </c>
      <c r="G12">
        <v>1630</v>
      </c>
      <c r="H12" s="12">
        <f t="shared" si="2"/>
        <v>11.2385153374233</v>
      </c>
      <c r="I12">
        <v>8982</v>
      </c>
      <c r="J12" s="11">
        <f t="shared" si="3"/>
        <v>0.0885103540414162</v>
      </c>
      <c r="K12" s="12">
        <f t="shared" si="4"/>
        <v>23.0424905660377</v>
      </c>
      <c r="L12" s="12">
        <f t="shared" si="5"/>
        <v>2.03949899799599</v>
      </c>
      <c r="M12">
        <f>IFERROR(VLOOKUP(B12,'[11]4.9-4.15趋势品透视表'!$A:$E,5,FALSE),0)</f>
        <v>789</v>
      </c>
      <c r="N12">
        <f>IFERROR(VLOOKUP(C12,'[11]4.9-4.15趋势品透视表'!$A:$E,5,FALSE),0)</f>
        <v>6</v>
      </c>
      <c r="O12">
        <f>IFERROR(VLOOKUP(D12,'[11]4.9-4.15趋势品透视表'!$A:$E,5,FALSE),0)</f>
        <v>0</v>
      </c>
      <c r="P12">
        <f t="shared" si="6"/>
        <v>795</v>
      </c>
      <c r="Q12" s="11">
        <f t="shared" si="7"/>
        <v>0.170849985520104</v>
      </c>
      <c r="S12">
        <v>35399.62</v>
      </c>
      <c r="T12">
        <v>3688</v>
      </c>
      <c r="U12" s="12">
        <f t="shared" si="0"/>
        <v>9.59859544468547</v>
      </c>
      <c r="V12">
        <v>8583</v>
      </c>
      <c r="W12" s="11">
        <f t="shared" si="1"/>
        <v>0.121286263544215</v>
      </c>
      <c r="X12" s="12">
        <v>34.0053986551393</v>
      </c>
      <c r="Y12" s="12">
        <v>4.12438774321333</v>
      </c>
      <c r="Z12">
        <v>1041</v>
      </c>
      <c r="AA12">
        <f>SUM(S12:S17)</f>
        <v>169250.01</v>
      </c>
      <c r="AC12" s="11">
        <f t="shared" si="8"/>
        <v>-0.27898962898447</v>
      </c>
      <c r="AD12">
        <v>16394.96</v>
      </c>
      <c r="AE12">
        <v>1262</v>
      </c>
      <c r="AF12" s="12">
        <f t="shared" si="9"/>
        <v>12.9912519809826</v>
      </c>
      <c r="AG12">
        <v>5796</v>
      </c>
      <c r="AH12" s="11">
        <f t="shared" si="12"/>
        <v>0.133367839889579</v>
      </c>
      <c r="AI12" s="12">
        <f t="shared" si="10"/>
        <v>21.2095213454075</v>
      </c>
      <c r="AJ12" s="12">
        <f t="shared" si="11"/>
        <v>2.82866804692892</v>
      </c>
      <c r="AK12">
        <v>773</v>
      </c>
    </row>
    <row r="13" ht="15.6" spans="1:37">
      <c r="A13" s="20"/>
      <c r="B13" s="22">
        <v>581521081842</v>
      </c>
      <c r="C13" s="22">
        <v>625307235192</v>
      </c>
      <c r="D13" s="22">
        <v>596898218579</v>
      </c>
      <c r="E13" s="24" t="s">
        <v>221</v>
      </c>
      <c r="F13">
        <v>48354.8</v>
      </c>
      <c r="G13">
        <v>1760</v>
      </c>
      <c r="H13" s="12">
        <f t="shared" si="2"/>
        <v>27.4743181818182</v>
      </c>
      <c r="I13">
        <v>4818</v>
      </c>
      <c r="J13" s="11">
        <f t="shared" si="3"/>
        <v>0.22436695724367</v>
      </c>
      <c r="K13" s="12">
        <f t="shared" si="4"/>
        <v>44.7315448658649</v>
      </c>
      <c r="L13" s="12">
        <f t="shared" si="5"/>
        <v>10.0362806143628</v>
      </c>
      <c r="M13">
        <f>IFERROR(VLOOKUP(B13,'[11]4.9-4.15趋势品透视表'!$A:$E,5,FALSE),0)</f>
        <v>1012</v>
      </c>
      <c r="N13">
        <f>IFERROR(VLOOKUP(C13,'[11]4.9-4.15趋势品透视表'!$A:$E,5,FALSE),0)</f>
        <v>3</v>
      </c>
      <c r="O13">
        <f>IFERROR(VLOOKUP(D13,'[11]4.9-4.15趋势品透视表'!$A:$E,5,FALSE),0)</f>
        <v>66</v>
      </c>
      <c r="P13">
        <f t="shared" si="6"/>
        <v>1081</v>
      </c>
      <c r="Q13" s="11">
        <f t="shared" si="7"/>
        <v>-0.0046702352643343</v>
      </c>
      <c r="S13">
        <v>55261.67</v>
      </c>
      <c r="T13">
        <v>2002</v>
      </c>
      <c r="U13" s="12">
        <f t="shared" si="0"/>
        <v>27.6032317682318</v>
      </c>
      <c r="V13">
        <v>4789</v>
      </c>
      <c r="W13" s="11">
        <f t="shared" si="1"/>
        <v>0.25099185633744</v>
      </c>
      <c r="X13" s="12">
        <v>45.9747670549085</v>
      </c>
      <c r="Y13" s="12">
        <v>11.5392921277929</v>
      </c>
      <c r="Z13">
        <v>1202</v>
      </c>
      <c r="AC13" s="11">
        <f t="shared" si="8"/>
        <v>0.687155889808574</v>
      </c>
      <c r="AD13">
        <v>58594.09</v>
      </c>
      <c r="AE13">
        <v>2113</v>
      </c>
      <c r="AF13" s="12">
        <f t="shared" si="9"/>
        <v>27.73028395646</v>
      </c>
      <c r="AG13">
        <v>9850</v>
      </c>
      <c r="AH13" s="11">
        <f t="shared" si="12"/>
        <v>0.148121827411168</v>
      </c>
      <c r="AI13" s="12">
        <f t="shared" si="10"/>
        <v>40.1604455106237</v>
      </c>
      <c r="AJ13" s="12">
        <f t="shared" si="11"/>
        <v>5.9486385786802</v>
      </c>
      <c r="AK13">
        <v>1459</v>
      </c>
    </row>
    <row r="14" ht="15.6" spans="1:37">
      <c r="A14" s="20"/>
      <c r="B14" s="22">
        <v>523138079161</v>
      </c>
      <c r="C14" s="22">
        <v>634542945567</v>
      </c>
      <c r="D14" s="22"/>
      <c r="E14" s="24" t="s">
        <v>385</v>
      </c>
      <c r="F14">
        <v>10630.22</v>
      </c>
      <c r="G14">
        <v>1608</v>
      </c>
      <c r="H14" s="12">
        <f t="shared" si="2"/>
        <v>6.61083333333333</v>
      </c>
      <c r="I14">
        <v>3730</v>
      </c>
      <c r="J14" s="11">
        <f t="shared" si="3"/>
        <v>0.192493297587131</v>
      </c>
      <c r="K14" s="12">
        <f t="shared" si="4"/>
        <v>14.8053203342618</v>
      </c>
      <c r="L14" s="12">
        <f t="shared" si="5"/>
        <v>2.84992493297587</v>
      </c>
      <c r="M14">
        <f>IFERROR(VLOOKUP(B14,'[11]4.9-4.15趋势品透视表'!$A:$E,5,FALSE),0)</f>
        <v>700</v>
      </c>
      <c r="N14">
        <f>IFERROR(VLOOKUP(C14,'[11]4.9-4.15趋势品透视表'!$A:$E,5,FALSE),0)</f>
        <v>18</v>
      </c>
      <c r="O14">
        <f>IFERROR(VLOOKUP(D14,'[11]4.9-4.15趋势品透视表'!$A:$E,5,FALSE),0)</f>
        <v>0</v>
      </c>
      <c r="P14">
        <f t="shared" si="6"/>
        <v>718</v>
      </c>
      <c r="Q14" s="11">
        <f t="shared" si="7"/>
        <v>-0.00712181667497946</v>
      </c>
      <c r="S14">
        <v>10666.52</v>
      </c>
      <c r="T14">
        <v>1602</v>
      </c>
      <c r="U14" s="12">
        <f t="shared" si="0"/>
        <v>6.65825218476904</v>
      </c>
      <c r="V14">
        <v>3858</v>
      </c>
      <c r="W14" s="11">
        <f t="shared" si="1"/>
        <v>0.187143597719025</v>
      </c>
      <c r="X14" s="12">
        <v>14.7735734072022</v>
      </c>
      <c r="Y14" s="12">
        <v>2.76477967858994</v>
      </c>
      <c r="Z14">
        <v>722</v>
      </c>
      <c r="AC14" s="11">
        <f t="shared" si="8"/>
        <v>0.822810319850938</v>
      </c>
      <c r="AD14">
        <v>5955.29</v>
      </c>
      <c r="AE14">
        <v>912</v>
      </c>
      <c r="AF14" s="12">
        <f t="shared" si="9"/>
        <v>6.52992324561404</v>
      </c>
      <c r="AG14">
        <v>3809</v>
      </c>
      <c r="AH14" s="11">
        <f t="shared" si="12"/>
        <v>0.126804935678656</v>
      </c>
      <c r="AI14" s="12">
        <f t="shared" si="10"/>
        <v>12.3297929606625</v>
      </c>
      <c r="AJ14" s="12">
        <f t="shared" si="11"/>
        <v>1.56347860330795</v>
      </c>
      <c r="AK14">
        <v>483</v>
      </c>
    </row>
    <row r="15" ht="15.6" spans="1:37">
      <c r="A15" s="20"/>
      <c r="B15" s="22">
        <v>574838039203</v>
      </c>
      <c r="C15" s="22"/>
      <c r="D15" s="22"/>
      <c r="E15" s="24" t="s">
        <v>441</v>
      </c>
      <c r="F15">
        <v>1803.85</v>
      </c>
      <c r="G15">
        <v>82</v>
      </c>
      <c r="H15" s="12">
        <f t="shared" si="2"/>
        <v>21.9981707317073</v>
      </c>
      <c r="I15">
        <v>327</v>
      </c>
      <c r="J15" s="11">
        <f t="shared" si="3"/>
        <v>0.155963302752294</v>
      </c>
      <c r="K15" s="12">
        <f t="shared" si="4"/>
        <v>35.3696078431373</v>
      </c>
      <c r="L15" s="12">
        <f t="shared" si="5"/>
        <v>5.51636085626911</v>
      </c>
      <c r="M15">
        <f>IFERROR(VLOOKUP(B15,'[11]4.9-4.15趋势品透视表'!$A:$E,5,FALSE),0)</f>
        <v>51</v>
      </c>
      <c r="N15">
        <f>IFERROR(VLOOKUP(C15,'[11]4.9-4.15趋势品透视表'!$A:$E,5,FALSE),0)</f>
        <v>0</v>
      </c>
      <c r="O15">
        <f>IFERROR(VLOOKUP(D15,'[11]4.9-4.15趋势品透视表'!$A:$E,5,FALSE),0)</f>
        <v>0</v>
      </c>
      <c r="P15">
        <f t="shared" si="6"/>
        <v>51</v>
      </c>
      <c r="Q15" s="11">
        <f t="shared" si="7"/>
        <v>-0.0530668090823386</v>
      </c>
      <c r="S15">
        <v>1928.17</v>
      </c>
      <c r="T15">
        <v>83</v>
      </c>
      <c r="U15" s="12">
        <f t="shared" si="0"/>
        <v>23.2309638554217</v>
      </c>
      <c r="V15">
        <v>317</v>
      </c>
      <c r="W15" s="11">
        <f t="shared" si="1"/>
        <v>0.176656151419558</v>
      </c>
      <c r="X15" s="12">
        <v>34.4316071428571</v>
      </c>
      <c r="Y15" s="12">
        <v>6.08255520504732</v>
      </c>
      <c r="Z15">
        <v>56</v>
      </c>
      <c r="AC15" s="11">
        <f t="shared" si="8"/>
        <v>-0.0833962592424428</v>
      </c>
      <c r="AD15">
        <v>5572.91</v>
      </c>
      <c r="AE15">
        <v>218</v>
      </c>
      <c r="AF15" s="12">
        <f t="shared" si="9"/>
        <v>25.5638073394495</v>
      </c>
      <c r="AG15">
        <v>926</v>
      </c>
      <c r="AH15" s="11">
        <f t="shared" si="12"/>
        <v>0.163066954643628</v>
      </c>
      <c r="AI15" s="12">
        <f t="shared" si="10"/>
        <v>36.9066887417219</v>
      </c>
      <c r="AJ15" s="12">
        <f t="shared" si="11"/>
        <v>6.01826133909287</v>
      </c>
      <c r="AK15">
        <v>151</v>
      </c>
    </row>
    <row r="16" ht="15.6" spans="1:37">
      <c r="A16" s="20"/>
      <c r="B16" s="22">
        <v>562674596108</v>
      </c>
      <c r="C16" s="22"/>
      <c r="D16" s="22"/>
      <c r="E16" s="24" t="s">
        <v>17</v>
      </c>
      <c r="F16">
        <v>68792.67</v>
      </c>
      <c r="G16">
        <v>2402</v>
      </c>
      <c r="H16" s="12">
        <f t="shared" si="2"/>
        <v>28.6397460449625</v>
      </c>
      <c r="I16">
        <v>3636</v>
      </c>
      <c r="J16" s="11">
        <f t="shared" si="3"/>
        <v>0.263751375137514</v>
      </c>
      <c r="K16" s="12">
        <f t="shared" si="4"/>
        <v>71.7337539103233</v>
      </c>
      <c r="L16" s="12">
        <f t="shared" si="5"/>
        <v>18.9198762376238</v>
      </c>
      <c r="M16">
        <f>IFERROR(VLOOKUP(B16,'[11]4.9-4.15趋势品透视表'!$A:$E,5,FALSE),0)</f>
        <v>959</v>
      </c>
      <c r="N16">
        <f>IFERROR(VLOOKUP(C16,'[11]4.9-4.15趋势品透视表'!$A:$E,5,FALSE),0)</f>
        <v>0</v>
      </c>
      <c r="O16">
        <f>IFERROR(VLOOKUP(D16,'[11]4.9-4.15趋势品透视表'!$A:$E,5,FALSE),0)</f>
        <v>0</v>
      </c>
      <c r="P16">
        <f t="shared" si="6"/>
        <v>959</v>
      </c>
      <c r="Q16" s="11">
        <f t="shared" si="7"/>
        <v>-0.0225306291019713</v>
      </c>
      <c r="S16">
        <v>56460.89</v>
      </c>
      <c r="T16">
        <v>1927</v>
      </c>
      <c r="U16" s="12">
        <f t="shared" si="0"/>
        <v>29.2998910223145</v>
      </c>
      <c r="V16">
        <v>3432</v>
      </c>
      <c r="W16" s="11">
        <f t="shared" si="1"/>
        <v>0.2252331002331</v>
      </c>
      <c r="X16" s="12">
        <v>73.041254851229</v>
      </c>
      <c r="Y16" s="12">
        <v>16.4513082750583</v>
      </c>
      <c r="Z16">
        <v>773</v>
      </c>
      <c r="AC16" s="11">
        <f t="shared" si="8"/>
        <v>0.817214792341903</v>
      </c>
      <c r="AD16">
        <v>54982.97</v>
      </c>
      <c r="AE16">
        <v>1517</v>
      </c>
      <c r="AF16" s="12">
        <f t="shared" si="9"/>
        <v>36.2445418589321</v>
      </c>
      <c r="AG16">
        <v>5281</v>
      </c>
      <c r="AH16" s="11">
        <f t="shared" si="12"/>
        <v>0.172126491194849</v>
      </c>
      <c r="AI16" s="12">
        <f t="shared" si="10"/>
        <v>60.4873157315732</v>
      </c>
      <c r="AJ16" s="12">
        <f t="shared" si="11"/>
        <v>10.4114694186707</v>
      </c>
      <c r="AK16">
        <v>909</v>
      </c>
    </row>
    <row r="17" ht="15.6" spans="1:37">
      <c r="A17" s="20"/>
      <c r="B17" s="22">
        <v>524754970729</v>
      </c>
      <c r="C17" s="22">
        <v>624733445732</v>
      </c>
      <c r="D17" s="22">
        <v>596485264012</v>
      </c>
      <c r="E17" s="24" t="s">
        <v>74</v>
      </c>
      <c r="F17">
        <v>9951.52</v>
      </c>
      <c r="G17">
        <v>281</v>
      </c>
      <c r="H17" s="12">
        <f t="shared" si="2"/>
        <v>35.4146619217082</v>
      </c>
      <c r="I17">
        <v>3365</v>
      </c>
      <c r="J17" s="11">
        <f t="shared" si="3"/>
        <v>0.0454680534918276</v>
      </c>
      <c r="K17" s="12">
        <f t="shared" si="4"/>
        <v>65.042614379085</v>
      </c>
      <c r="L17" s="12">
        <f t="shared" si="5"/>
        <v>2.95736106983655</v>
      </c>
      <c r="M17">
        <f>IFERROR(VLOOKUP(B17,'[11]4.9-4.15趋势品透视表'!$A:$E,5,FALSE),0)</f>
        <v>133</v>
      </c>
      <c r="N17">
        <f>IFERROR(VLOOKUP(C17,'[11]4.9-4.15趋势品透视表'!$A:$E,5,FALSE),0)</f>
        <v>0</v>
      </c>
      <c r="O17">
        <f>IFERROR(VLOOKUP(D17,'[11]4.9-4.15趋势品透视表'!$A:$E,5,FALSE),0)</f>
        <v>20</v>
      </c>
      <c r="P17">
        <f t="shared" si="6"/>
        <v>153</v>
      </c>
      <c r="Q17" s="11">
        <f t="shared" si="7"/>
        <v>-0.0192663962418509</v>
      </c>
      <c r="S17">
        <v>9533.14</v>
      </c>
      <c r="T17">
        <v>264</v>
      </c>
      <c r="U17" s="12">
        <f t="shared" si="0"/>
        <v>36.1103787878788</v>
      </c>
      <c r="V17">
        <v>2250</v>
      </c>
      <c r="W17" s="11">
        <f t="shared" si="1"/>
        <v>0.072</v>
      </c>
      <c r="X17" s="12">
        <v>58.8465432098765</v>
      </c>
      <c r="Y17" s="12">
        <v>4.23695111111111</v>
      </c>
      <c r="Z17">
        <v>162</v>
      </c>
      <c r="AC17" s="11">
        <f t="shared" si="8"/>
        <v>-0.545441867179733</v>
      </c>
      <c r="AD17">
        <v>25243.33</v>
      </c>
      <c r="AE17">
        <v>754</v>
      </c>
      <c r="AF17" s="12">
        <f t="shared" si="9"/>
        <v>33.4792175066313</v>
      </c>
      <c r="AG17">
        <v>3880</v>
      </c>
      <c r="AH17" s="11">
        <f t="shared" si="12"/>
        <v>0.0951030927835051</v>
      </c>
      <c r="AI17" s="12">
        <f t="shared" si="10"/>
        <v>68.410108401084</v>
      </c>
      <c r="AJ17" s="12">
        <f t="shared" si="11"/>
        <v>6.50601288659794</v>
      </c>
      <c r="AK17">
        <v>369</v>
      </c>
    </row>
    <row r="18" ht="15.6" spans="1:37">
      <c r="A18" s="20" t="s">
        <v>660</v>
      </c>
      <c r="B18" s="22">
        <v>627410507881</v>
      </c>
      <c r="C18" s="22">
        <v>634201200707</v>
      </c>
      <c r="D18" s="22">
        <v>637251001942</v>
      </c>
      <c r="E18" s="24" t="s">
        <v>546</v>
      </c>
      <c r="F18">
        <v>795.42</v>
      </c>
      <c r="G18">
        <v>83</v>
      </c>
      <c r="H18" s="12">
        <f t="shared" si="2"/>
        <v>9.5833734939759</v>
      </c>
      <c r="I18">
        <v>479</v>
      </c>
      <c r="J18" s="11">
        <f t="shared" si="3"/>
        <v>0.0793319415448852</v>
      </c>
      <c r="K18" s="12">
        <f t="shared" si="4"/>
        <v>20.9321052631579</v>
      </c>
      <c r="L18" s="12">
        <f t="shared" si="5"/>
        <v>1.66058455114823</v>
      </c>
      <c r="M18">
        <f>IFERROR(VLOOKUP(B18,'[11]4.9-4.15趋势品透视表'!$A:$E,5,FALSE),0)</f>
        <v>19</v>
      </c>
      <c r="N18">
        <f>IFERROR(VLOOKUP(C18,'[11]4.9-4.15趋势品透视表'!$A:$E,5,FALSE),0)</f>
        <v>1</v>
      </c>
      <c r="O18">
        <f>IFERROR(VLOOKUP(D18,'[11]4.9-4.15趋势品透视表'!$A:$E,5,FALSE),0)</f>
        <v>18</v>
      </c>
      <c r="P18">
        <f t="shared" si="6"/>
        <v>38</v>
      </c>
      <c r="Q18" s="11">
        <f t="shared" si="7"/>
        <v>0.0409957717232967</v>
      </c>
      <c r="S18">
        <v>1141.54</v>
      </c>
      <c r="T18">
        <v>124</v>
      </c>
      <c r="U18" s="12">
        <f t="shared" si="0"/>
        <v>9.20596774193548</v>
      </c>
      <c r="V18">
        <v>448</v>
      </c>
      <c r="W18" s="11">
        <f t="shared" si="1"/>
        <v>0.116071428571429</v>
      </c>
      <c r="X18" s="12">
        <v>21.9526923076923</v>
      </c>
      <c r="Y18" s="12">
        <v>2.54808035714286</v>
      </c>
      <c r="Z18">
        <v>52</v>
      </c>
      <c r="AA18">
        <f>SUM(S18:S22)</f>
        <v>64855.4</v>
      </c>
      <c r="AC18" s="11" t="e">
        <f t="shared" si="8"/>
        <v>#DIV/0!</v>
      </c>
      <c r="AD18">
        <v>0</v>
      </c>
      <c r="AE18">
        <v>0</v>
      </c>
      <c r="AF18" s="12">
        <f t="shared" si="9"/>
        <v>0</v>
      </c>
      <c r="AG18">
        <v>0</v>
      </c>
      <c r="AH18" s="11" t="e">
        <f t="shared" si="12"/>
        <v>#DIV/0!</v>
      </c>
      <c r="AI18" s="12">
        <f t="shared" si="10"/>
        <v>0</v>
      </c>
      <c r="AJ18" s="12" t="e">
        <f t="shared" si="11"/>
        <v>#DIV/0!</v>
      </c>
      <c r="AK18">
        <v>0</v>
      </c>
    </row>
    <row r="19" ht="15.6" spans="1:37">
      <c r="A19" s="20"/>
      <c r="B19" s="22">
        <v>633838506663</v>
      </c>
      <c r="C19" s="22">
        <v>639561985453</v>
      </c>
      <c r="D19" s="22">
        <v>637581058138</v>
      </c>
      <c r="E19" s="24" t="s">
        <v>598</v>
      </c>
      <c r="F19">
        <v>3975.54</v>
      </c>
      <c r="G19">
        <v>166</v>
      </c>
      <c r="H19" s="12">
        <f t="shared" si="2"/>
        <v>23.9490361445783</v>
      </c>
      <c r="I19">
        <v>2073</v>
      </c>
      <c r="J19" s="11">
        <f t="shared" si="3"/>
        <v>0.0381090207428847</v>
      </c>
      <c r="K19" s="12">
        <f t="shared" si="4"/>
        <v>50.3232911392405</v>
      </c>
      <c r="L19" s="12">
        <f t="shared" si="5"/>
        <v>1.91777134587554</v>
      </c>
      <c r="M19">
        <f>IFERROR(VLOOKUP(B19,'[11]4.9-4.15趋势品透视表'!$A:$E,5,FALSE),0)</f>
        <v>70</v>
      </c>
      <c r="N19">
        <f>IFERROR(VLOOKUP(C19,'[11]4.9-4.15趋势品透视表'!$A:$E,5,FALSE),0)</f>
        <v>0</v>
      </c>
      <c r="O19">
        <f>IFERROR(VLOOKUP(D19,'[11]4.9-4.15趋势品透视表'!$A:$E,5,FALSE),0)</f>
        <v>9</v>
      </c>
      <c r="P19">
        <f t="shared" si="6"/>
        <v>79</v>
      </c>
      <c r="Q19" s="11">
        <f t="shared" si="7"/>
        <v>-0.117124813386808</v>
      </c>
      <c r="S19">
        <v>2631.24</v>
      </c>
      <c r="T19">
        <v>97</v>
      </c>
      <c r="U19" s="12">
        <f t="shared" si="0"/>
        <v>27.1261855670103</v>
      </c>
      <c r="V19">
        <v>524</v>
      </c>
      <c r="W19" s="11">
        <f t="shared" si="1"/>
        <v>0.0916030534351145</v>
      </c>
      <c r="X19" s="12">
        <v>54.8175</v>
      </c>
      <c r="Y19" s="12">
        <v>5.02145038167939</v>
      </c>
      <c r="Z19">
        <v>48</v>
      </c>
      <c r="AC19" s="11" t="e">
        <f t="shared" si="8"/>
        <v>#DIV/0!</v>
      </c>
      <c r="AD19">
        <v>0</v>
      </c>
      <c r="AE19">
        <v>0</v>
      </c>
      <c r="AF19" s="12">
        <f t="shared" si="9"/>
        <v>0</v>
      </c>
      <c r="AG19">
        <v>0</v>
      </c>
      <c r="AH19" s="11" t="e">
        <f t="shared" si="12"/>
        <v>#DIV/0!</v>
      </c>
      <c r="AI19" s="12">
        <f t="shared" si="10"/>
        <v>0</v>
      </c>
      <c r="AJ19" s="12" t="e">
        <f t="shared" si="11"/>
        <v>#DIV/0!</v>
      </c>
      <c r="AK19">
        <v>0</v>
      </c>
    </row>
    <row r="20" ht="15.6" spans="1:37">
      <c r="A20" s="20"/>
      <c r="B20" s="22">
        <v>17609980146</v>
      </c>
      <c r="C20" s="22">
        <v>634540837303</v>
      </c>
      <c r="D20" s="22"/>
      <c r="E20" s="24" t="s">
        <v>288</v>
      </c>
      <c r="F20">
        <v>36907.14</v>
      </c>
      <c r="G20">
        <v>8431</v>
      </c>
      <c r="H20" s="12">
        <f t="shared" si="2"/>
        <v>4.37755189182778</v>
      </c>
      <c r="I20">
        <v>27374</v>
      </c>
      <c r="J20" s="11">
        <f t="shared" si="3"/>
        <v>0.185102652151677</v>
      </c>
      <c r="K20" s="12">
        <f t="shared" si="4"/>
        <v>7.28382474837182</v>
      </c>
      <c r="L20" s="12">
        <f t="shared" si="5"/>
        <v>1.34825527873164</v>
      </c>
      <c r="M20">
        <f>IFERROR(VLOOKUP(B20,'[11]4.9-4.15趋势品透视表'!$A:$E,5,FALSE),0)</f>
        <v>5056</v>
      </c>
      <c r="N20">
        <f>IFERROR(VLOOKUP(C20,'[11]4.9-4.15趋势品透视表'!$A:$E,5,FALSE),0)</f>
        <v>11</v>
      </c>
      <c r="O20">
        <f>IFERROR(VLOOKUP(D20,'[11]4.9-4.15趋势品透视表'!$A:$E,5,FALSE),0)</f>
        <v>0</v>
      </c>
      <c r="P20">
        <f t="shared" si="6"/>
        <v>5067</v>
      </c>
      <c r="Q20" s="11">
        <f t="shared" si="7"/>
        <v>0.598821568990205</v>
      </c>
      <c r="S20">
        <v>31262.33</v>
      </c>
      <c r="T20">
        <v>11418</v>
      </c>
      <c r="U20" s="12">
        <f t="shared" si="0"/>
        <v>2.73798651252408</v>
      </c>
      <c r="V20">
        <v>22095</v>
      </c>
      <c r="W20" s="11">
        <f t="shared" si="1"/>
        <v>0.422403258655804</v>
      </c>
      <c r="X20" s="12">
        <v>3.34965498767813</v>
      </c>
      <c r="Y20" s="12">
        <v>1.41490518216791</v>
      </c>
      <c r="Z20">
        <v>9333</v>
      </c>
      <c r="AC20" s="11">
        <f t="shared" si="8"/>
        <v>-0.0504694768301852</v>
      </c>
      <c r="AD20">
        <v>8980.98</v>
      </c>
      <c r="AE20">
        <v>1852</v>
      </c>
      <c r="AF20" s="12">
        <f t="shared" si="9"/>
        <v>4.84934125269978</v>
      </c>
      <c r="AG20">
        <v>6325</v>
      </c>
      <c r="AH20" s="11">
        <f t="shared" si="12"/>
        <v>0.151620553359684</v>
      </c>
      <c r="AI20" s="12">
        <f t="shared" si="10"/>
        <v>9.36494264859228</v>
      </c>
      <c r="AJ20" s="12">
        <f t="shared" si="11"/>
        <v>1.41991778656126</v>
      </c>
      <c r="AK20">
        <v>959</v>
      </c>
    </row>
    <row r="21" ht="15.6" spans="1:37">
      <c r="A21" s="20"/>
      <c r="B21" s="22">
        <v>592501952315</v>
      </c>
      <c r="C21" s="22">
        <v>634859842110</v>
      </c>
      <c r="D21" s="22"/>
      <c r="E21" s="24" t="s">
        <v>305</v>
      </c>
      <c r="F21">
        <v>84367.51</v>
      </c>
      <c r="G21">
        <v>11469</v>
      </c>
      <c r="H21" s="12">
        <f t="shared" si="2"/>
        <v>7.35613479815154</v>
      </c>
      <c r="I21">
        <v>24278</v>
      </c>
      <c r="J21" s="11">
        <f t="shared" si="3"/>
        <v>0.448513057088722</v>
      </c>
      <c r="K21" s="12">
        <f t="shared" si="4"/>
        <v>7.74795757186151</v>
      </c>
      <c r="L21" s="12">
        <f t="shared" si="5"/>
        <v>3.47506013674932</v>
      </c>
      <c r="M21">
        <f>IFERROR(VLOOKUP(B21,'[11]4.9-4.15趋势品透视表'!$A:$E,5,FALSE),0)</f>
        <v>10881</v>
      </c>
      <c r="N21">
        <f>IFERROR(VLOOKUP(C21,'[11]4.9-4.15趋势品透视表'!$A:$E,5,FALSE),0)</f>
        <v>8</v>
      </c>
      <c r="O21">
        <f>IFERROR(VLOOKUP(D21,'[11]4.9-4.15趋势品透视表'!$A:$E,5,FALSE),0)</f>
        <v>0</v>
      </c>
      <c r="P21">
        <f t="shared" si="6"/>
        <v>10889</v>
      </c>
      <c r="Q21" s="11">
        <f t="shared" si="7"/>
        <v>-0.183497112010673</v>
      </c>
      <c r="S21">
        <v>27640.59</v>
      </c>
      <c r="T21">
        <v>3068</v>
      </c>
      <c r="U21" s="12">
        <f t="shared" si="0"/>
        <v>9.00931877444589</v>
      </c>
      <c r="V21">
        <v>8705</v>
      </c>
      <c r="W21" s="11">
        <f t="shared" si="1"/>
        <v>0.305341757610569</v>
      </c>
      <c r="X21" s="12">
        <v>10.3990180586907</v>
      </c>
      <c r="Y21" s="12">
        <v>3.17525445146468</v>
      </c>
      <c r="Z21">
        <v>2658</v>
      </c>
      <c r="AC21" s="11">
        <f t="shared" si="8"/>
        <v>0.209179390680616</v>
      </c>
      <c r="AD21">
        <v>14194.19</v>
      </c>
      <c r="AE21">
        <v>1448</v>
      </c>
      <c r="AF21" s="12">
        <f t="shared" si="9"/>
        <v>9.80261740331492</v>
      </c>
      <c r="AG21">
        <v>4939</v>
      </c>
      <c r="AH21" s="11">
        <f t="shared" si="12"/>
        <v>0.182223122089492</v>
      </c>
      <c r="AI21" s="12">
        <f t="shared" si="10"/>
        <v>15.7713222222222</v>
      </c>
      <c r="AJ21" s="12">
        <f t="shared" si="11"/>
        <v>2.87389957481272</v>
      </c>
      <c r="AK21">
        <v>900</v>
      </c>
    </row>
    <row r="22" ht="15.6" spans="1:37">
      <c r="A22" s="20"/>
      <c r="B22" s="22">
        <v>637978522210</v>
      </c>
      <c r="C22" s="22"/>
      <c r="D22" s="22"/>
      <c r="E22" s="24" t="s">
        <v>625</v>
      </c>
      <c r="F22">
        <v>4914.48</v>
      </c>
      <c r="G22">
        <v>161</v>
      </c>
      <c r="H22" s="12">
        <f t="shared" si="2"/>
        <v>30.5247204968944</v>
      </c>
      <c r="I22">
        <v>2018</v>
      </c>
      <c r="J22" s="11">
        <f t="shared" si="3"/>
        <v>0.0510406342913776</v>
      </c>
      <c r="K22" s="12">
        <f t="shared" si="4"/>
        <v>47.7133980582524</v>
      </c>
      <c r="L22" s="12">
        <f t="shared" ref="L22:L28" si="13">IFERROR(F22/I22,0)</f>
        <v>2.43532210109019</v>
      </c>
      <c r="M22">
        <f>IFERROR(VLOOKUP(B22,'[11]4.9-4.15趋势品透视表'!$A:$E,5,FALSE),0)</f>
        <v>103</v>
      </c>
      <c r="N22">
        <f>IFERROR(VLOOKUP(C22,'[11]4.9-4.15趋势品透视表'!$A:$E,5,FALSE),0)</f>
        <v>0</v>
      </c>
      <c r="O22">
        <f>IFERROR(VLOOKUP(D22,'[11]4.9-4.15趋势品透视表'!$A:$E,5,FALSE),0)</f>
        <v>0</v>
      </c>
      <c r="P22">
        <f t="shared" si="6"/>
        <v>103</v>
      </c>
      <c r="Q22" s="11">
        <f t="shared" si="7"/>
        <v>0.0222987549999045</v>
      </c>
      <c r="S22">
        <v>2179.7</v>
      </c>
      <c r="T22">
        <v>73</v>
      </c>
      <c r="U22" s="12">
        <f t="shared" si="0"/>
        <v>29.858904109589</v>
      </c>
      <c r="V22">
        <v>550</v>
      </c>
      <c r="W22" s="11">
        <f t="shared" si="1"/>
        <v>0.112727272727273</v>
      </c>
      <c r="X22" s="12">
        <v>35.1564516129032</v>
      </c>
      <c r="Y22" s="12">
        <v>3.96309090909091</v>
      </c>
      <c r="Z22">
        <v>62</v>
      </c>
      <c r="AC22" s="11" t="e">
        <f t="shared" si="8"/>
        <v>#DIV/0!</v>
      </c>
      <c r="AD22">
        <v>0</v>
      </c>
      <c r="AE22">
        <v>0</v>
      </c>
      <c r="AF22" s="12">
        <f t="shared" si="9"/>
        <v>0</v>
      </c>
      <c r="AG22">
        <v>0</v>
      </c>
      <c r="AH22" s="11" t="e">
        <f t="shared" si="12"/>
        <v>#DIV/0!</v>
      </c>
      <c r="AI22" s="12">
        <f t="shared" si="10"/>
        <v>0</v>
      </c>
      <c r="AJ22" s="12" t="e">
        <f t="shared" si="11"/>
        <v>#DIV/0!</v>
      </c>
      <c r="AK22">
        <v>0</v>
      </c>
    </row>
    <row r="23" ht="15.6" spans="1:37">
      <c r="A23" s="25" t="s">
        <v>661</v>
      </c>
      <c r="B23" s="22">
        <v>627413079207</v>
      </c>
      <c r="C23" s="22">
        <v>634200028886</v>
      </c>
      <c r="D23" s="22">
        <v>636894700682</v>
      </c>
      <c r="E23" s="24" t="s">
        <v>547</v>
      </c>
      <c r="F23">
        <v>14499.44</v>
      </c>
      <c r="G23">
        <v>584</v>
      </c>
      <c r="H23" s="12">
        <f t="shared" si="2"/>
        <v>24.8278082191781</v>
      </c>
      <c r="I23">
        <v>2117</v>
      </c>
      <c r="J23" s="11">
        <f t="shared" si="3"/>
        <v>0.160132262635805</v>
      </c>
      <c r="K23" s="12">
        <f t="shared" si="4"/>
        <v>42.771209439528</v>
      </c>
      <c r="L23" s="12">
        <f t="shared" si="13"/>
        <v>6.84905054322154</v>
      </c>
      <c r="M23">
        <f>IFERROR(VLOOKUP(B23,'[11]4.9-4.15趋势品透视表'!$A:$E,5,FALSE),0)</f>
        <v>284</v>
      </c>
      <c r="N23">
        <f>IFERROR(VLOOKUP(C23,'[11]4.9-4.15趋势品透视表'!$A:$E,5,FALSE),0)</f>
        <v>2</v>
      </c>
      <c r="O23">
        <f>IFERROR(VLOOKUP(D23,'[11]4.9-4.15趋势品透视表'!$A:$E,5,FALSE),0)</f>
        <v>53</v>
      </c>
      <c r="P23">
        <f t="shared" si="6"/>
        <v>339</v>
      </c>
      <c r="Q23" s="11">
        <f t="shared" si="7"/>
        <v>-0.00483421347186908</v>
      </c>
      <c r="S23">
        <v>13372.35</v>
      </c>
      <c r="T23">
        <v>536</v>
      </c>
      <c r="U23" s="12">
        <f t="shared" si="0"/>
        <v>24.9484141791045</v>
      </c>
      <c r="V23">
        <v>1450</v>
      </c>
      <c r="W23" s="11">
        <f t="shared" si="1"/>
        <v>0.21448275862069</v>
      </c>
      <c r="X23" s="12">
        <v>42.9979099678457</v>
      </c>
      <c r="Y23" s="12">
        <v>9.22231034482759</v>
      </c>
      <c r="Z23">
        <v>311</v>
      </c>
      <c r="AC23" s="11" t="e">
        <f t="shared" si="8"/>
        <v>#DIV/0!</v>
      </c>
      <c r="AD23">
        <v>0</v>
      </c>
      <c r="AE23">
        <v>0</v>
      </c>
      <c r="AF23" s="12">
        <f t="shared" si="9"/>
        <v>0</v>
      </c>
      <c r="AG23">
        <v>0</v>
      </c>
      <c r="AH23" s="11" t="e">
        <f t="shared" si="12"/>
        <v>#DIV/0!</v>
      </c>
      <c r="AI23" s="12">
        <f t="shared" si="10"/>
        <v>0</v>
      </c>
      <c r="AJ23" s="12" t="e">
        <f t="shared" si="11"/>
        <v>#DIV/0!</v>
      </c>
      <c r="AK23">
        <v>0</v>
      </c>
    </row>
    <row r="24" ht="15.6" spans="1:37">
      <c r="A24" s="25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11187.91</v>
      </c>
      <c r="G24">
        <v>1251</v>
      </c>
      <c r="H24" s="12">
        <f t="shared" si="2"/>
        <v>8.94317346123102</v>
      </c>
      <c r="I24">
        <v>13067</v>
      </c>
      <c r="J24" s="11">
        <f>P24/I24</f>
        <v>0.054717991887962</v>
      </c>
      <c r="K24" s="12">
        <f>F24/P24</f>
        <v>15.6474265734266</v>
      </c>
      <c r="L24" s="12">
        <f t="shared" si="13"/>
        <v>0.856195760312237</v>
      </c>
      <c r="M24">
        <f>IFERROR(VLOOKUP(B24,'[11]4.9-4.15趋势品透视表'!$A:$E,5,FALSE),0)</f>
        <v>0</v>
      </c>
      <c r="P24">
        <v>715</v>
      </c>
      <c r="Q24" s="11">
        <f t="shared" si="7"/>
        <v>0.0021079108771298</v>
      </c>
      <c r="S24">
        <v>12583.35</v>
      </c>
      <c r="T24">
        <v>1410</v>
      </c>
      <c r="U24" s="12">
        <f t="shared" si="0"/>
        <v>8.92436170212766</v>
      </c>
      <c r="V24">
        <v>7489</v>
      </c>
      <c r="W24" s="11">
        <f t="shared" si="1"/>
        <v>0.106289224195487</v>
      </c>
      <c r="X24" s="12">
        <v>15.8082286432161</v>
      </c>
      <c r="Y24" s="12">
        <v>1.68024435839231</v>
      </c>
      <c r="Z24">
        <v>796</v>
      </c>
      <c r="AA24">
        <f>SUM(S24:S27)</f>
        <v>97383.36</v>
      </c>
      <c r="AC24" s="11">
        <f t="shared" si="8"/>
        <v>-0.273323086740449</v>
      </c>
      <c r="AD24">
        <v>4824.87</v>
      </c>
      <c r="AE24">
        <v>532</v>
      </c>
      <c r="AF24" s="12">
        <f t="shared" si="9"/>
        <v>9.0693045112782</v>
      </c>
      <c r="AG24">
        <v>4095</v>
      </c>
      <c r="AH24" s="11">
        <f t="shared" si="12"/>
        <v>0.105982905982906</v>
      </c>
      <c r="AI24" s="12">
        <f t="shared" si="10"/>
        <v>11.1172119815668</v>
      </c>
      <c r="AJ24" s="12">
        <f t="shared" si="11"/>
        <v>1.17823443223443</v>
      </c>
      <c r="AK24">
        <v>434</v>
      </c>
    </row>
    <row r="25" ht="15.6" spans="1:37">
      <c r="A25" s="25"/>
      <c r="B25" s="22">
        <v>37254243740</v>
      </c>
      <c r="C25" s="22">
        <v>634857454207</v>
      </c>
      <c r="D25" s="22"/>
      <c r="E25" s="53" t="s">
        <v>270</v>
      </c>
      <c r="F25">
        <v>60093.75</v>
      </c>
      <c r="G25">
        <v>3734</v>
      </c>
      <c r="H25" s="12">
        <f t="shared" si="2"/>
        <v>16.0936663095876</v>
      </c>
      <c r="I25">
        <v>6492</v>
      </c>
      <c r="J25" s="11">
        <f>P25/I25</f>
        <v>0.276802218114603</v>
      </c>
      <c r="K25" s="12">
        <f>F25/P25</f>
        <v>33.4411519198664</v>
      </c>
      <c r="L25" s="12">
        <f t="shared" si="13"/>
        <v>9.25658502772643</v>
      </c>
      <c r="M25">
        <f>IFERROR(VLOOKUP(B25,'[11]4.9-4.15趋势品透视表'!$A:$E,5,FALSE),0)</f>
        <v>0</v>
      </c>
      <c r="P25">
        <v>1797</v>
      </c>
      <c r="Q25" s="11">
        <f t="shared" si="7"/>
        <v>-0.00343346973000036</v>
      </c>
      <c r="S25">
        <v>50659.77</v>
      </c>
      <c r="T25">
        <v>3137</v>
      </c>
      <c r="U25" s="12">
        <f t="shared" si="0"/>
        <v>16.1491138029965</v>
      </c>
      <c r="V25">
        <v>5894</v>
      </c>
      <c r="W25" s="11">
        <f t="shared" si="1"/>
        <v>0.275364777740075</v>
      </c>
      <c r="X25" s="12">
        <v>31.2136598890943</v>
      </c>
      <c r="Y25" s="12">
        <v>8.59514251781473</v>
      </c>
      <c r="Z25">
        <v>1623</v>
      </c>
      <c r="AC25" s="11">
        <f t="shared" si="8"/>
        <v>0.396834268742116</v>
      </c>
      <c r="AD25">
        <v>44147.95</v>
      </c>
      <c r="AE25">
        <v>2732</v>
      </c>
      <c r="AF25" s="12">
        <f t="shared" si="9"/>
        <v>16.1595717423133</v>
      </c>
      <c r="AG25">
        <v>6662</v>
      </c>
      <c r="AH25" s="11">
        <f t="shared" si="12"/>
        <v>0.161963374362053</v>
      </c>
      <c r="AI25" s="12">
        <f t="shared" si="10"/>
        <v>40.9156163113994</v>
      </c>
      <c r="AJ25" s="12">
        <f t="shared" si="11"/>
        <v>6.62683128189733</v>
      </c>
      <c r="AK25">
        <v>1079</v>
      </c>
    </row>
    <row r="26" ht="15.6" spans="1:37">
      <c r="A26" s="25"/>
      <c r="B26" s="22">
        <v>635219036333</v>
      </c>
      <c r="C26" s="22" t="s">
        <v>640</v>
      </c>
      <c r="D26" s="22"/>
      <c r="E26" s="53" t="s">
        <v>600</v>
      </c>
      <c r="F26">
        <v>33791.64</v>
      </c>
      <c r="G26">
        <v>832</v>
      </c>
      <c r="H26" s="12">
        <f t="shared" si="2"/>
        <v>40.6149519230769</v>
      </c>
      <c r="I26">
        <v>1785</v>
      </c>
      <c r="J26" s="11">
        <f>P26/I26</f>
        <v>0.26218487394958</v>
      </c>
      <c r="K26" s="12">
        <f>F26/P26</f>
        <v>72.204358974359</v>
      </c>
      <c r="L26" s="12">
        <f t="shared" si="13"/>
        <v>18.9308907563025</v>
      </c>
      <c r="M26">
        <f>IFERROR(VLOOKUP(B26,'[11]4.9-4.15趋势品透视表'!$A:$E,5,FALSE),0)</f>
        <v>0</v>
      </c>
      <c r="P26">
        <v>468</v>
      </c>
      <c r="Q26" s="11">
        <f t="shared" si="7"/>
        <v>-0.0272191151750698</v>
      </c>
      <c r="S26">
        <v>20458.18</v>
      </c>
      <c r="T26">
        <v>490</v>
      </c>
      <c r="U26" s="12">
        <f t="shared" si="0"/>
        <v>41.751387755102</v>
      </c>
      <c r="V26">
        <v>1149</v>
      </c>
      <c r="W26" s="11">
        <f t="shared" si="1"/>
        <v>0.242819843342037</v>
      </c>
      <c r="X26" s="12">
        <v>73.3268100358423</v>
      </c>
      <c r="Y26" s="12">
        <v>17.8052045256745</v>
      </c>
      <c r="Z26">
        <v>279</v>
      </c>
      <c r="AC26" s="11" t="e">
        <f t="shared" si="8"/>
        <v>#DIV/0!</v>
      </c>
      <c r="AD26">
        <v>0</v>
      </c>
      <c r="AE26">
        <v>0</v>
      </c>
      <c r="AF26" s="12">
        <f t="shared" si="9"/>
        <v>0</v>
      </c>
      <c r="AG26">
        <v>0</v>
      </c>
      <c r="AH26" s="11" t="e">
        <f t="shared" si="12"/>
        <v>#DIV/0!</v>
      </c>
      <c r="AI26" s="12">
        <f t="shared" si="10"/>
        <v>0</v>
      </c>
      <c r="AJ26" s="12" t="e">
        <f t="shared" si="11"/>
        <v>#DIV/0!</v>
      </c>
      <c r="AK26">
        <v>0</v>
      </c>
    </row>
    <row r="27" ht="15.6" spans="1:37">
      <c r="A27" s="25"/>
      <c r="B27" s="22">
        <v>572262680111</v>
      </c>
      <c r="C27" s="22" t="s">
        <v>640</v>
      </c>
      <c r="D27" s="22"/>
      <c r="E27" s="53" t="s">
        <v>330</v>
      </c>
      <c r="F27">
        <v>13872.79</v>
      </c>
      <c r="G27">
        <v>601</v>
      </c>
      <c r="H27" s="12">
        <f t="shared" si="2"/>
        <v>23.0828452579035</v>
      </c>
      <c r="I27">
        <v>5201</v>
      </c>
      <c r="J27" s="11">
        <f>P27/I27</f>
        <v>0.0594116516054605</v>
      </c>
      <c r="K27" s="12">
        <f>F27/P27</f>
        <v>44.8957605177994</v>
      </c>
      <c r="L27" s="12">
        <f t="shared" si="13"/>
        <v>2.66733128244568</v>
      </c>
      <c r="M27">
        <f>IFERROR(VLOOKUP(B27,'[11]4.9-4.15趋势品透视表'!$A:$E,5,FALSE),0)</f>
        <v>0</v>
      </c>
      <c r="P27">
        <v>309</v>
      </c>
      <c r="Q27" s="11">
        <f t="shared" si="7"/>
        <v>0.000443444769046009</v>
      </c>
      <c r="S27">
        <v>13682.06</v>
      </c>
      <c r="T27">
        <v>593</v>
      </c>
      <c r="U27" s="12">
        <f t="shared" si="0"/>
        <v>23.0726138279933</v>
      </c>
      <c r="V27">
        <v>2038</v>
      </c>
      <c r="W27" s="11">
        <f t="shared" si="1"/>
        <v>0.15161923454367</v>
      </c>
      <c r="X27" s="12">
        <v>44.2785113268608</v>
      </c>
      <c r="Y27" s="12">
        <v>6.71347399411187</v>
      </c>
      <c r="Z27">
        <v>309</v>
      </c>
      <c r="AC27" s="11">
        <f t="shared" si="8"/>
        <v>-0.705966480082303</v>
      </c>
      <c r="AD27">
        <v>68762.13</v>
      </c>
      <c r="AE27">
        <v>2966</v>
      </c>
      <c r="AF27" s="12">
        <f t="shared" si="9"/>
        <v>23.1834558327714</v>
      </c>
      <c r="AG27">
        <v>7580</v>
      </c>
      <c r="AH27" s="11">
        <f t="shared" si="12"/>
        <v>0.291424802110818</v>
      </c>
      <c r="AI27" s="12">
        <f t="shared" si="10"/>
        <v>31.128171118153</v>
      </c>
      <c r="AJ27" s="12">
        <f t="shared" si="11"/>
        <v>9.07152110817942</v>
      </c>
      <c r="AK27">
        <v>2209</v>
      </c>
    </row>
    <row r="28" ht="15.6" spans="1:37">
      <c r="A28" s="53" t="s">
        <v>266</v>
      </c>
      <c r="B28" s="22">
        <v>569909827792</v>
      </c>
      <c r="C28" s="22"/>
      <c r="D28" s="22"/>
      <c r="E28" s="53" t="s">
        <v>62</v>
      </c>
      <c r="F28">
        <v>53462.92</v>
      </c>
      <c r="G28">
        <v>1822</v>
      </c>
      <c r="H28" s="12">
        <f t="shared" si="2"/>
        <v>29.3429857299671</v>
      </c>
      <c r="I28">
        <v>5179</v>
      </c>
      <c r="J28" s="11">
        <f t="shared" si="3"/>
        <v>0.158717899208341</v>
      </c>
      <c r="K28" s="12">
        <f t="shared" si="4"/>
        <v>65.0400486618005</v>
      </c>
      <c r="L28" s="12">
        <f t="shared" si="13"/>
        <v>10.3230198880093</v>
      </c>
      <c r="M28">
        <f>IFERROR(VLOOKUP(B28,'[11]4.9-4.15趋势品透视表'!$A:$E,5,FALSE),0)</f>
        <v>822</v>
      </c>
      <c r="N28">
        <f>IFERROR(VLOOKUP(C28,'[11]4.9-4.15趋势品透视表'!$A:$E,5,FALSE),0)</f>
        <v>0</v>
      </c>
      <c r="O28">
        <f>IFERROR(VLOOKUP(D28,'[11]4.9-4.15趋势品透视表'!$A:$E,5,FALSE),0)</f>
        <v>0</v>
      </c>
      <c r="P28">
        <f t="shared" si="6"/>
        <v>822</v>
      </c>
      <c r="Q28" s="11">
        <f t="shared" si="7"/>
        <v>-0.00451825239907699</v>
      </c>
      <c r="S28" s="9">
        <v>55592.05</v>
      </c>
      <c r="T28" s="9">
        <v>1886</v>
      </c>
      <c r="U28" s="12">
        <f t="shared" si="0"/>
        <v>29.4761664899258</v>
      </c>
      <c r="V28" s="9">
        <v>4803</v>
      </c>
      <c r="W28" s="14">
        <f t="shared" si="1"/>
        <v>0.172392254840725</v>
      </c>
      <c r="X28" s="15">
        <v>67.1401570048309</v>
      </c>
      <c r="Y28" s="15">
        <v>11.5744430564231</v>
      </c>
      <c r="Z28" s="9">
        <v>828</v>
      </c>
      <c r="AA28">
        <f>SUM(S28)</f>
        <v>55592.05</v>
      </c>
      <c r="AC28" s="11">
        <f t="shared" si="8"/>
        <v>2.24322800324827</v>
      </c>
      <c r="AD28">
        <v>30110.67</v>
      </c>
      <c r="AE28">
        <v>601</v>
      </c>
      <c r="AF28" s="12">
        <f t="shared" si="9"/>
        <v>50.1009484193012</v>
      </c>
      <c r="AG28">
        <v>9460</v>
      </c>
      <c r="AH28" s="11">
        <f t="shared" si="12"/>
        <v>0.0396405919661734</v>
      </c>
      <c r="AI28" s="12">
        <f t="shared" si="10"/>
        <v>80.29512</v>
      </c>
      <c r="AJ28" s="12">
        <f t="shared" si="11"/>
        <v>3.18294608879493</v>
      </c>
      <c r="AK28">
        <v>375</v>
      </c>
    </row>
    <row r="29" ht="15.6" spans="1:37">
      <c r="A29" t="s">
        <v>642</v>
      </c>
      <c r="B29" s="56">
        <v>611950399653</v>
      </c>
      <c r="E29" s="57" t="s">
        <v>666</v>
      </c>
      <c r="F29">
        <v>2406.03</v>
      </c>
      <c r="G29">
        <v>56</v>
      </c>
      <c r="I29">
        <v>462</v>
      </c>
      <c r="J29" s="11">
        <f t="shared" si="3"/>
        <v>0.0952380952380952</v>
      </c>
      <c r="K29" s="12">
        <f t="shared" si="4"/>
        <v>54.6825</v>
      </c>
      <c r="L29" s="12">
        <f t="shared" si="5"/>
        <v>5.20785714285714</v>
      </c>
      <c r="M29">
        <f>IFERROR(VLOOKUP(B29,'[11]4.9-4.15趋势品透视表'!$A:$E,5,FALSE),0)</f>
        <v>44</v>
      </c>
      <c r="N29">
        <f>IFERROR(VLOOKUP(C29,'[11]4.9-4.15趋势品透视表'!$A:$E,5,FALSE),0)</f>
        <v>0</v>
      </c>
      <c r="O29">
        <f>IFERROR(VLOOKUP(D29,'[11]4.9-4.15趋势品透视表'!$A:$E,5,FALSE),0)</f>
        <v>0</v>
      </c>
      <c r="P29">
        <f t="shared" si="6"/>
        <v>44</v>
      </c>
      <c r="Q29" s="11" t="e">
        <f t="shared" ref="Q29:Q35" si="14">L29/Y29-1</f>
        <v>#DIV/0!</v>
      </c>
      <c r="AC29" s="11">
        <f t="shared" si="8"/>
        <v>-0.0300528519955245</v>
      </c>
      <c r="AD29">
        <v>9605.53</v>
      </c>
      <c r="AE29">
        <v>223</v>
      </c>
      <c r="AF29" s="12">
        <f t="shared" si="9"/>
        <v>43.0741255605381</v>
      </c>
      <c r="AG29">
        <v>1789</v>
      </c>
      <c r="AH29" s="11">
        <f t="shared" si="12"/>
        <v>0.0955841252096143</v>
      </c>
      <c r="AI29" s="12">
        <f t="shared" si="10"/>
        <v>56.1726900584795</v>
      </c>
      <c r="AJ29" s="12">
        <f t="shared" si="11"/>
        <v>5.36921743991056</v>
      </c>
      <c r="AK29">
        <v>171</v>
      </c>
    </row>
    <row r="30" ht="15.6" spans="1:37">
      <c r="A30" t="s">
        <v>642</v>
      </c>
      <c r="B30" s="56">
        <v>611214401904</v>
      </c>
      <c r="F30">
        <v>0</v>
      </c>
      <c r="G30">
        <v>0</v>
      </c>
      <c r="I30">
        <v>0</v>
      </c>
      <c r="J30" s="11">
        <f t="shared" si="3"/>
        <v>0</v>
      </c>
      <c r="K30" s="12">
        <f t="shared" si="4"/>
        <v>0</v>
      </c>
      <c r="L30" s="12">
        <f t="shared" si="5"/>
        <v>0</v>
      </c>
      <c r="M30">
        <f>IFERROR(VLOOKUP(B30,'[11]4.9-4.15趋势品透视表'!$A:$E,5,FALSE),0)</f>
        <v>0</v>
      </c>
      <c r="N30">
        <f>IFERROR(VLOOKUP(C30,'[11]4.9-4.15趋势品透视表'!$A:$E,5,FALSE),0)</f>
        <v>0</v>
      </c>
      <c r="O30">
        <f>IFERROR(VLOOKUP(D30,'[11]4.9-4.15趋势品透视表'!$A:$E,5,FALSE),0)</f>
        <v>0</v>
      </c>
      <c r="P30">
        <f t="shared" si="6"/>
        <v>0</v>
      </c>
      <c r="Q30" s="11" t="e">
        <f t="shared" si="14"/>
        <v>#DIV/0!</v>
      </c>
      <c r="AC30" s="11" t="e">
        <f t="shared" ref="AC30:AC35" si="15">H30/AF30-1</f>
        <v>#DIV/0!</v>
      </c>
      <c r="AD30">
        <v>0</v>
      </c>
      <c r="AE30">
        <v>0</v>
      </c>
      <c r="AF30" s="12">
        <f t="shared" si="9"/>
        <v>0</v>
      </c>
      <c r="AG30">
        <v>0</v>
      </c>
      <c r="AH30" s="11" t="e">
        <f t="shared" si="12"/>
        <v>#DIV/0!</v>
      </c>
      <c r="AI30" s="12">
        <f t="shared" si="10"/>
        <v>0</v>
      </c>
      <c r="AJ30" s="12" t="e">
        <f t="shared" si="11"/>
        <v>#DIV/0!</v>
      </c>
      <c r="AK30">
        <v>0</v>
      </c>
    </row>
    <row r="31" ht="15.6" spans="1:37">
      <c r="A31" t="s">
        <v>642</v>
      </c>
      <c r="B31" s="56">
        <v>611214937258</v>
      </c>
      <c r="E31" t="s">
        <v>667</v>
      </c>
      <c r="F31">
        <v>59.8</v>
      </c>
      <c r="G31">
        <v>1</v>
      </c>
      <c r="I31">
        <v>20</v>
      </c>
      <c r="J31" s="11">
        <f t="shared" si="3"/>
        <v>0.05</v>
      </c>
      <c r="K31" s="12">
        <f t="shared" si="4"/>
        <v>59.8</v>
      </c>
      <c r="L31" s="12">
        <f t="shared" si="5"/>
        <v>2.99</v>
      </c>
      <c r="M31">
        <f>IFERROR(VLOOKUP(B31,'[11]4.9-4.15趋势品透视表'!$A:$E,5,FALSE),0)</f>
        <v>1</v>
      </c>
      <c r="N31">
        <f>IFERROR(VLOOKUP(C31,'[11]4.9-4.15趋势品透视表'!$A:$E,5,FALSE),0)</f>
        <v>0</v>
      </c>
      <c r="O31">
        <f>IFERROR(VLOOKUP(D31,'[11]4.9-4.15趋势品透视表'!$A:$E,5,FALSE),0)</f>
        <v>0</v>
      </c>
      <c r="P31">
        <f t="shared" si="6"/>
        <v>1</v>
      </c>
      <c r="Q31" s="11" t="e">
        <f t="shared" si="14"/>
        <v>#DIV/0!</v>
      </c>
      <c r="AC31" s="11" t="e">
        <f t="shared" si="15"/>
        <v>#DIV/0!</v>
      </c>
      <c r="AD31">
        <v>0</v>
      </c>
      <c r="AE31">
        <v>0</v>
      </c>
      <c r="AF31" s="12">
        <f t="shared" si="9"/>
        <v>0</v>
      </c>
      <c r="AG31">
        <v>0</v>
      </c>
      <c r="AH31" s="11" t="e">
        <f t="shared" si="12"/>
        <v>#DIV/0!</v>
      </c>
      <c r="AI31" s="12">
        <f t="shared" si="10"/>
        <v>0</v>
      </c>
      <c r="AJ31" s="12" t="e">
        <f t="shared" si="11"/>
        <v>#DIV/0!</v>
      </c>
      <c r="AK31">
        <v>0</v>
      </c>
    </row>
    <row r="32" ht="15.6" spans="1:37">
      <c r="A32" t="s">
        <v>642</v>
      </c>
      <c r="B32" s="56">
        <v>611215393288</v>
      </c>
      <c r="F32">
        <v>0</v>
      </c>
      <c r="G32">
        <v>0</v>
      </c>
      <c r="I32">
        <v>0</v>
      </c>
      <c r="J32" s="11">
        <f t="shared" si="3"/>
        <v>0</v>
      </c>
      <c r="K32" s="12">
        <f t="shared" si="4"/>
        <v>0</v>
      </c>
      <c r="L32" s="12">
        <f t="shared" si="5"/>
        <v>0</v>
      </c>
      <c r="M32">
        <f>IFERROR(VLOOKUP(B32,'[11]4.9-4.15趋势品透视表'!$A:$E,5,FALSE),0)</f>
        <v>0</v>
      </c>
      <c r="N32">
        <f>IFERROR(VLOOKUP(C32,'[11]4.9-4.15趋势品透视表'!$A:$E,5,FALSE),0)</f>
        <v>0</v>
      </c>
      <c r="O32">
        <f>IFERROR(VLOOKUP(D32,'[11]4.9-4.15趋势品透视表'!$A:$E,5,FALSE),0)</f>
        <v>0</v>
      </c>
      <c r="P32">
        <f t="shared" si="6"/>
        <v>0</v>
      </c>
      <c r="Q32" s="11" t="e">
        <f t="shared" si="14"/>
        <v>#DIV/0!</v>
      </c>
      <c r="AC32" s="11" t="e">
        <f t="shared" si="15"/>
        <v>#DIV/0!</v>
      </c>
      <c r="AD32">
        <v>0</v>
      </c>
      <c r="AE32">
        <v>0</v>
      </c>
      <c r="AF32" s="12">
        <f t="shared" si="9"/>
        <v>0</v>
      </c>
      <c r="AG32">
        <v>0</v>
      </c>
      <c r="AH32" s="11" t="e">
        <f t="shared" si="12"/>
        <v>#DIV/0!</v>
      </c>
      <c r="AI32" s="12">
        <f t="shared" si="10"/>
        <v>0</v>
      </c>
      <c r="AJ32" s="12" t="e">
        <f t="shared" si="11"/>
        <v>#DIV/0!</v>
      </c>
      <c r="AK32">
        <v>0</v>
      </c>
    </row>
    <row r="33" ht="15.6" spans="1:37">
      <c r="A33" t="s">
        <v>642</v>
      </c>
      <c r="B33" s="56">
        <v>611215693122</v>
      </c>
      <c r="F33">
        <v>0</v>
      </c>
      <c r="G33">
        <v>0</v>
      </c>
      <c r="I33">
        <v>0</v>
      </c>
      <c r="J33" s="11">
        <f t="shared" si="3"/>
        <v>0</v>
      </c>
      <c r="K33" s="12">
        <f t="shared" si="4"/>
        <v>0</v>
      </c>
      <c r="L33" s="12">
        <f t="shared" si="5"/>
        <v>0</v>
      </c>
      <c r="M33">
        <f>IFERROR(VLOOKUP(B33,'[11]4.9-4.15趋势品透视表'!$A:$E,5,FALSE),0)</f>
        <v>0</v>
      </c>
      <c r="N33">
        <f>IFERROR(VLOOKUP(C33,'[11]4.9-4.15趋势品透视表'!$A:$E,5,FALSE),0)</f>
        <v>0</v>
      </c>
      <c r="O33">
        <f>IFERROR(VLOOKUP(D33,'[11]4.9-4.15趋势品透视表'!$A:$E,5,FALSE),0)</f>
        <v>0</v>
      </c>
      <c r="P33">
        <f t="shared" si="6"/>
        <v>0</v>
      </c>
      <c r="Q33" s="11" t="e">
        <f t="shared" si="14"/>
        <v>#DIV/0!</v>
      </c>
      <c r="AC33" s="11" t="e">
        <f t="shared" si="15"/>
        <v>#DIV/0!</v>
      </c>
      <c r="AD33">
        <v>0</v>
      </c>
      <c r="AE33">
        <v>0</v>
      </c>
      <c r="AF33" s="12">
        <f t="shared" si="9"/>
        <v>0</v>
      </c>
      <c r="AG33">
        <v>0</v>
      </c>
      <c r="AH33" s="11" t="e">
        <f t="shared" si="12"/>
        <v>#DIV/0!</v>
      </c>
      <c r="AI33" s="12">
        <f t="shared" si="10"/>
        <v>0</v>
      </c>
      <c r="AJ33" s="12" t="e">
        <f t="shared" si="11"/>
        <v>#DIV/0!</v>
      </c>
      <c r="AK33">
        <v>0</v>
      </c>
    </row>
    <row r="34" ht="15.6" spans="1:37">
      <c r="A34" t="s">
        <v>642</v>
      </c>
      <c r="B34" s="56">
        <v>611468953899</v>
      </c>
      <c r="F34">
        <v>0</v>
      </c>
      <c r="G34">
        <v>0</v>
      </c>
      <c r="I34">
        <v>0</v>
      </c>
      <c r="J34" s="11">
        <f t="shared" si="3"/>
        <v>0</v>
      </c>
      <c r="K34" s="12">
        <f t="shared" si="4"/>
        <v>0</v>
      </c>
      <c r="L34" s="12">
        <f t="shared" si="5"/>
        <v>0</v>
      </c>
      <c r="M34">
        <f>IFERROR(VLOOKUP(B34,'[11]4.9-4.15趋势品透视表'!$A:$E,5,FALSE),0)</f>
        <v>0</v>
      </c>
      <c r="N34">
        <f>IFERROR(VLOOKUP(C34,'[11]4.9-4.15趋势品透视表'!$A:$E,5,FALSE),0)</f>
        <v>0</v>
      </c>
      <c r="O34">
        <f>IFERROR(VLOOKUP(D34,'[11]4.9-4.15趋势品透视表'!$A:$E,5,FALSE),0)</f>
        <v>0</v>
      </c>
      <c r="P34">
        <f t="shared" si="6"/>
        <v>0</v>
      </c>
      <c r="Q34" s="11" t="e">
        <f t="shared" si="14"/>
        <v>#DIV/0!</v>
      </c>
      <c r="AC34" s="11" t="e">
        <f t="shared" si="15"/>
        <v>#DIV/0!</v>
      </c>
      <c r="AD34">
        <v>0</v>
      </c>
      <c r="AE34">
        <v>0</v>
      </c>
      <c r="AF34" s="12">
        <f t="shared" si="9"/>
        <v>0</v>
      </c>
      <c r="AG34">
        <v>0</v>
      </c>
      <c r="AH34" s="11" t="e">
        <f t="shared" si="12"/>
        <v>#DIV/0!</v>
      </c>
      <c r="AI34" s="12">
        <f t="shared" si="10"/>
        <v>0</v>
      </c>
      <c r="AJ34" s="12" t="e">
        <f t="shared" si="11"/>
        <v>#DIV/0!</v>
      </c>
      <c r="AK34">
        <v>0</v>
      </c>
    </row>
    <row r="35" ht="15.6" spans="1:37">
      <c r="A35" t="s">
        <v>642</v>
      </c>
      <c r="B35" s="56">
        <v>611637338063</v>
      </c>
      <c r="F35">
        <v>0</v>
      </c>
      <c r="G35">
        <v>0</v>
      </c>
      <c r="I35">
        <v>0</v>
      </c>
      <c r="J35" s="11">
        <f t="shared" si="3"/>
        <v>0</v>
      </c>
      <c r="K35" s="12">
        <f t="shared" si="4"/>
        <v>0</v>
      </c>
      <c r="L35" s="12">
        <f t="shared" si="5"/>
        <v>0</v>
      </c>
      <c r="M35">
        <f>IFERROR(VLOOKUP(B35,'[11]4.9-4.15趋势品透视表'!$A:$E,5,FALSE),0)</f>
        <v>0</v>
      </c>
      <c r="N35">
        <f>IFERROR(VLOOKUP(C35,'[11]4.9-4.15趋势品透视表'!$A:$E,5,FALSE),0)</f>
        <v>0</v>
      </c>
      <c r="O35">
        <f>IFERROR(VLOOKUP(D35,'[11]4.9-4.15趋势品透视表'!$A:$E,5,FALSE),0)</f>
        <v>0</v>
      </c>
      <c r="P35">
        <f t="shared" si="6"/>
        <v>0</v>
      </c>
      <c r="Q35" s="11" t="e">
        <f t="shared" si="14"/>
        <v>#DIV/0!</v>
      </c>
      <c r="AC35" s="11" t="e">
        <f t="shared" si="15"/>
        <v>#DIV/0!</v>
      </c>
      <c r="AD35">
        <v>0</v>
      </c>
      <c r="AE35">
        <v>0</v>
      </c>
      <c r="AF35" s="12">
        <f t="shared" si="9"/>
        <v>0</v>
      </c>
      <c r="AG35">
        <v>0</v>
      </c>
      <c r="AH35" s="11" t="e">
        <f t="shared" si="12"/>
        <v>#DIV/0!</v>
      </c>
      <c r="AI35" s="12">
        <f t="shared" si="10"/>
        <v>0</v>
      </c>
      <c r="AJ35" s="12" t="e">
        <f t="shared" si="11"/>
        <v>#DIV/0!</v>
      </c>
      <c r="AK35">
        <v>0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7"/>
  <sheetViews>
    <sheetView workbookViewId="0">
      <selection activeCell="X2" sqref="X2:Z28"/>
    </sheetView>
  </sheetViews>
  <sheetFormatPr defaultColWidth="8.88888888888889" defaultRowHeight="14.4"/>
  <cols>
    <col min="2" max="4" width="15.3333333333333" customWidth="1"/>
    <col min="5" max="5" width="11.7777777777778" customWidth="1"/>
    <col min="6" max="6" width="11.7777777777778"/>
    <col min="8" max="8" width="9.44444444444444" customWidth="1"/>
    <col min="10" max="10" width="13.1111111111111" customWidth="1"/>
    <col min="11" max="12" width="12.8888888888889"/>
    <col min="14" max="14" width="12.8888888888889"/>
    <col min="15" max="16" width="14.1111111111111"/>
    <col min="17" max="17" width="12.8888888888889"/>
  </cols>
  <sheetData>
    <row r="1" ht="15.6" spans="1:25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687</v>
      </c>
      <c r="G1" t="s">
        <v>688</v>
      </c>
      <c r="H1" t="s">
        <v>645</v>
      </c>
      <c r="I1" t="s">
        <v>689</v>
      </c>
      <c r="J1" t="s">
        <v>114</v>
      </c>
      <c r="K1" t="s">
        <v>517</v>
      </c>
      <c r="L1" t="s">
        <v>602</v>
      </c>
      <c r="M1" t="s">
        <v>518</v>
      </c>
      <c r="R1" t="s">
        <v>687</v>
      </c>
      <c r="S1" t="s">
        <v>688</v>
      </c>
      <c r="T1" t="s">
        <v>645</v>
      </c>
      <c r="U1" t="s">
        <v>689</v>
      </c>
      <c r="V1" t="s">
        <v>114</v>
      </c>
      <c r="W1" t="s">
        <v>517</v>
      </c>
      <c r="X1" t="s">
        <v>602</v>
      </c>
      <c r="Y1" t="s">
        <v>518</v>
      </c>
    </row>
    <row r="2" ht="15.6" spans="1:25">
      <c r="A2" s="20" t="s">
        <v>656</v>
      </c>
      <c r="B2" s="22">
        <v>17609936348</v>
      </c>
      <c r="C2" s="22">
        <v>634859738189</v>
      </c>
      <c r="D2" s="22"/>
      <c r="E2" s="24" t="s">
        <v>344</v>
      </c>
      <c r="F2">
        <v>60434.87</v>
      </c>
      <c r="G2">
        <v>37136</v>
      </c>
      <c r="H2" s="12">
        <v>1.62739309564843</v>
      </c>
      <c r="I2">
        <v>102814</v>
      </c>
      <c r="J2" s="11">
        <v>0.303480070807478</v>
      </c>
      <c r="K2" s="12">
        <v>1.9368909044292</v>
      </c>
      <c r="L2" s="12">
        <v>1.62739309564843</v>
      </c>
      <c r="M2">
        <v>31202</v>
      </c>
      <c r="N2">
        <v>3357.49277777778</v>
      </c>
      <c r="O2" s="12">
        <v>2063.11111111111</v>
      </c>
      <c r="P2" s="12">
        <v>1.62739309564843</v>
      </c>
      <c r="Q2">
        <f>R2/U2</f>
        <v>0.641064379645512</v>
      </c>
      <c r="R2">
        <v>28030.54</v>
      </c>
      <c r="S2">
        <v>17312</v>
      </c>
      <c r="T2" s="12">
        <v>1.61913932532348</v>
      </c>
      <c r="U2">
        <v>43725</v>
      </c>
      <c r="V2" s="11">
        <v>0.32587764436821</v>
      </c>
      <c r="W2" s="12">
        <v>1.96719348726226</v>
      </c>
      <c r="X2" s="12">
        <v>1.61913932532348</v>
      </c>
      <c r="Y2">
        <v>14249</v>
      </c>
    </row>
    <row r="3" ht="15.6" spans="1:25">
      <c r="A3" s="20"/>
      <c r="B3" s="22">
        <v>592722485900</v>
      </c>
      <c r="C3" s="22">
        <v>634856586721</v>
      </c>
      <c r="D3" s="22">
        <v>597892513085</v>
      </c>
      <c r="E3" s="24" t="s">
        <v>338</v>
      </c>
      <c r="F3">
        <v>53837.62</v>
      </c>
      <c r="G3">
        <v>5291</v>
      </c>
      <c r="H3" s="12">
        <v>10.1753203553204</v>
      </c>
      <c r="I3">
        <v>18079</v>
      </c>
      <c r="J3" s="11">
        <v>0.219259914818297</v>
      </c>
      <c r="K3" s="12">
        <v>13.5816397578204</v>
      </c>
      <c r="L3" s="12">
        <v>10.1753203553204</v>
      </c>
      <c r="M3">
        <v>3964</v>
      </c>
      <c r="N3">
        <v>2990.97888888889</v>
      </c>
      <c r="O3" s="12">
        <v>293.944444444444</v>
      </c>
      <c r="P3" s="12">
        <v>10.1753203553204</v>
      </c>
      <c r="Q3">
        <f t="shared" ref="Q3:Q28" si="0">R3/U3</f>
        <v>3.43169962917182</v>
      </c>
      <c r="R3">
        <v>27762.45</v>
      </c>
      <c r="S3">
        <v>3027</v>
      </c>
      <c r="T3" s="12">
        <v>9.17160555004955</v>
      </c>
      <c r="U3">
        <v>8090</v>
      </c>
      <c r="V3" s="11">
        <v>0.241161928306551</v>
      </c>
      <c r="W3" s="12">
        <v>14.2298564838544</v>
      </c>
      <c r="X3" s="12">
        <v>9.17160555004955</v>
      </c>
      <c r="Y3">
        <v>1951</v>
      </c>
    </row>
    <row r="4" ht="15.6" spans="1:25">
      <c r="A4" s="20"/>
      <c r="B4" s="22">
        <v>592505020153</v>
      </c>
      <c r="C4" s="22">
        <v>634181632662</v>
      </c>
      <c r="D4" s="22">
        <v>598075838424</v>
      </c>
      <c r="E4" s="24" t="s">
        <v>314</v>
      </c>
      <c r="F4">
        <v>97718.98</v>
      </c>
      <c r="G4">
        <v>11170</v>
      </c>
      <c r="H4" s="12">
        <v>8.74834198746643</v>
      </c>
      <c r="I4">
        <v>17403</v>
      </c>
      <c r="J4" s="11">
        <v>0.376659196690226</v>
      </c>
      <c r="K4" s="12">
        <v>14.9075484363082</v>
      </c>
      <c r="L4" s="12">
        <v>8.74834198746643</v>
      </c>
      <c r="M4">
        <v>6555</v>
      </c>
      <c r="N4">
        <v>5428.83222222222</v>
      </c>
      <c r="O4" s="12">
        <v>620.555555555556</v>
      </c>
      <c r="P4" s="12">
        <v>8.74834198746643</v>
      </c>
      <c r="Q4">
        <f t="shared" si="0"/>
        <v>5.76894626657362</v>
      </c>
      <c r="R4">
        <v>41334.5</v>
      </c>
      <c r="S4">
        <v>5218</v>
      </c>
      <c r="T4" s="12">
        <v>7.92152165580682</v>
      </c>
      <c r="U4">
        <v>7165</v>
      </c>
      <c r="V4" s="11">
        <v>0.365806001395673</v>
      </c>
      <c r="W4" s="12">
        <v>15.7705074399084</v>
      </c>
      <c r="X4" s="12">
        <v>7.92152165580682</v>
      </c>
      <c r="Y4">
        <v>2621</v>
      </c>
    </row>
    <row r="5" ht="15.6" spans="1:25">
      <c r="A5" s="20"/>
      <c r="B5" s="22">
        <v>611461391391</v>
      </c>
      <c r="C5" s="22">
        <v>625019150574</v>
      </c>
      <c r="D5" s="22"/>
      <c r="E5" s="24" t="s">
        <v>545</v>
      </c>
      <c r="F5">
        <v>8466.65</v>
      </c>
      <c r="G5">
        <v>273</v>
      </c>
      <c r="H5" s="12">
        <v>31.01336996337</v>
      </c>
      <c r="I5">
        <v>1994</v>
      </c>
      <c r="J5" s="11">
        <v>0.0722166499498496</v>
      </c>
      <c r="K5" s="12">
        <v>58.7961805555556</v>
      </c>
      <c r="L5" s="12">
        <v>31.01336996337</v>
      </c>
      <c r="M5">
        <v>144</v>
      </c>
      <c r="N5">
        <v>470.369444444444</v>
      </c>
      <c r="O5" s="12">
        <v>15.1666666666667</v>
      </c>
      <c r="P5" s="12">
        <v>31.01336996337</v>
      </c>
      <c r="Q5">
        <f t="shared" si="0"/>
        <v>3.18483943661972</v>
      </c>
      <c r="R5">
        <v>5653.09</v>
      </c>
      <c r="S5">
        <v>226</v>
      </c>
      <c r="T5" s="12">
        <v>25.0136725663717</v>
      </c>
      <c r="U5">
        <v>1775</v>
      </c>
      <c r="V5" s="11">
        <v>0.0557746478873239</v>
      </c>
      <c r="W5" s="12">
        <v>57.1019191919192</v>
      </c>
      <c r="X5" s="12">
        <v>25.0136725663717</v>
      </c>
      <c r="Y5">
        <v>99</v>
      </c>
    </row>
    <row r="6" ht="15.6" spans="1:25">
      <c r="A6" s="20"/>
      <c r="B6" s="22">
        <v>555904462655</v>
      </c>
      <c r="C6" s="22">
        <v>627564384883</v>
      </c>
      <c r="D6" s="22">
        <v>596484884598</v>
      </c>
      <c r="E6" s="24" t="s">
        <v>276</v>
      </c>
      <c r="F6">
        <v>22391.71</v>
      </c>
      <c r="G6">
        <v>1523</v>
      </c>
      <c r="H6" s="12">
        <v>14.7023703217334</v>
      </c>
      <c r="I6">
        <v>25052</v>
      </c>
      <c r="J6" s="11">
        <v>0.0398770557240939</v>
      </c>
      <c r="K6" s="12">
        <v>22.4141241241241</v>
      </c>
      <c r="L6" s="12">
        <v>14.7023703217334</v>
      </c>
      <c r="M6">
        <v>999</v>
      </c>
      <c r="N6">
        <v>1243.98388888889</v>
      </c>
      <c r="O6" s="12">
        <v>84.6111111111111</v>
      </c>
      <c r="P6" s="12">
        <v>14.7023703217334</v>
      </c>
      <c r="Q6">
        <f t="shared" si="0"/>
        <v>0.766584194677301</v>
      </c>
      <c r="R6">
        <v>9419.02</v>
      </c>
      <c r="S6">
        <v>698</v>
      </c>
      <c r="T6" s="12">
        <v>13.4942979942693</v>
      </c>
      <c r="U6">
        <v>12287</v>
      </c>
      <c r="V6" s="11">
        <v>0.0333686009603646</v>
      </c>
      <c r="W6" s="12">
        <v>22.9732195121951</v>
      </c>
      <c r="X6" s="12">
        <v>13.4942979942693</v>
      </c>
      <c r="Y6">
        <v>410</v>
      </c>
    </row>
    <row r="7" ht="15.6" spans="1:25">
      <c r="A7" s="20"/>
      <c r="B7" s="22">
        <v>636099038566</v>
      </c>
      <c r="C7" s="22"/>
      <c r="D7" s="22"/>
      <c r="E7" s="24" t="s">
        <v>620</v>
      </c>
      <c r="F7">
        <v>79400</v>
      </c>
      <c r="G7">
        <v>2398</v>
      </c>
      <c r="H7" s="12">
        <v>33.1109257714762</v>
      </c>
      <c r="I7">
        <v>4012</v>
      </c>
      <c r="J7" s="11">
        <v>0.198155533399801</v>
      </c>
      <c r="K7" s="12">
        <v>99.874213836478</v>
      </c>
      <c r="L7" s="12">
        <v>33.1109257714762</v>
      </c>
      <c r="M7">
        <v>795</v>
      </c>
      <c r="N7">
        <v>4411.11111111111</v>
      </c>
      <c r="O7" s="12">
        <v>133.222222222222</v>
      </c>
      <c r="P7" s="12">
        <v>33.1109257714762</v>
      </c>
      <c r="Q7">
        <f t="shared" si="0"/>
        <v>16.4923302840636</v>
      </c>
      <c r="R7">
        <v>34254.57</v>
      </c>
      <c r="S7">
        <v>1111</v>
      </c>
      <c r="T7" s="12">
        <v>30.832196219622</v>
      </c>
      <c r="U7">
        <v>2077</v>
      </c>
      <c r="V7" s="11">
        <v>0.237843042850265</v>
      </c>
      <c r="W7" s="12">
        <v>69.3412348178138</v>
      </c>
      <c r="X7" s="12">
        <v>30.832196219622</v>
      </c>
      <c r="Y7">
        <v>494</v>
      </c>
    </row>
    <row r="8" ht="15.6" spans="1:25">
      <c r="A8" s="20"/>
      <c r="B8" s="22">
        <v>527733589105</v>
      </c>
      <c r="C8" s="22"/>
      <c r="D8" s="22"/>
      <c r="E8" s="24" t="s">
        <v>231</v>
      </c>
      <c r="F8">
        <v>214148.83</v>
      </c>
      <c r="G8">
        <v>17348</v>
      </c>
      <c r="H8" s="12">
        <v>12.3442950195988</v>
      </c>
      <c r="I8">
        <v>25421</v>
      </c>
      <c r="J8" s="11">
        <v>0.305220093623382</v>
      </c>
      <c r="K8" s="12">
        <v>27.6000554195128</v>
      </c>
      <c r="L8" s="12">
        <v>12.3442950195988</v>
      </c>
      <c r="M8">
        <v>7759</v>
      </c>
      <c r="N8">
        <v>11897.1572222222</v>
      </c>
      <c r="O8" s="12">
        <v>963.777777777778</v>
      </c>
      <c r="P8" s="12">
        <v>12.3442950195988</v>
      </c>
      <c r="Q8">
        <f t="shared" si="0"/>
        <v>12.5879695982628</v>
      </c>
      <c r="R8">
        <v>150715.76</v>
      </c>
      <c r="S8">
        <v>14049</v>
      </c>
      <c r="T8" s="12">
        <v>10.7278639049043</v>
      </c>
      <c r="U8">
        <v>11973</v>
      </c>
      <c r="V8" s="11">
        <v>0.325064728973524</v>
      </c>
      <c r="W8" s="12">
        <v>38.7245015416238</v>
      </c>
      <c r="X8" s="12">
        <v>10.7278639049043</v>
      </c>
      <c r="Y8">
        <v>3892</v>
      </c>
    </row>
    <row r="9" ht="15.6" spans="1:25">
      <c r="A9" s="20"/>
      <c r="B9" s="22">
        <v>596986065929</v>
      </c>
      <c r="C9" s="22"/>
      <c r="D9" s="22"/>
      <c r="E9" s="24" t="s">
        <v>19</v>
      </c>
      <c r="F9">
        <v>51219.79</v>
      </c>
      <c r="G9">
        <v>1485</v>
      </c>
      <c r="H9" s="12">
        <v>34.4914410774411</v>
      </c>
      <c r="I9">
        <v>5456</v>
      </c>
      <c r="J9" s="11">
        <v>0.180351906158358</v>
      </c>
      <c r="K9" s="12">
        <v>52.0526321138211</v>
      </c>
      <c r="L9" s="12">
        <v>34.4914410774411</v>
      </c>
      <c r="M9">
        <v>984</v>
      </c>
      <c r="N9">
        <v>2845.54388888889</v>
      </c>
      <c r="O9" s="12">
        <v>82.5</v>
      </c>
      <c r="P9" s="12">
        <v>34.4914410774411</v>
      </c>
      <c r="Q9">
        <f t="shared" si="0"/>
        <v>11.202129501385</v>
      </c>
      <c r="R9">
        <v>32351.75</v>
      </c>
      <c r="S9">
        <v>1152</v>
      </c>
      <c r="T9" s="12">
        <v>28.0831163194444</v>
      </c>
      <c r="U9">
        <v>2888</v>
      </c>
      <c r="V9" s="11">
        <v>0.210526315789474</v>
      </c>
      <c r="W9" s="12">
        <v>53.2101151315789</v>
      </c>
      <c r="X9" s="12">
        <v>28.0831163194444</v>
      </c>
      <c r="Y9">
        <v>608</v>
      </c>
    </row>
    <row r="10" ht="15.6" spans="1:25">
      <c r="A10" s="20"/>
      <c r="B10" s="22">
        <v>574736366653</v>
      </c>
      <c r="C10" s="22"/>
      <c r="D10" s="22"/>
      <c r="E10" s="24" t="s">
        <v>544</v>
      </c>
      <c r="F10">
        <v>34049.95</v>
      </c>
      <c r="G10">
        <v>1349</v>
      </c>
      <c r="H10" s="12">
        <v>25.2408821349147</v>
      </c>
      <c r="I10">
        <v>2742</v>
      </c>
      <c r="J10" s="11">
        <v>0.330415754923414</v>
      </c>
      <c r="K10" s="12">
        <v>37.5827262693157</v>
      </c>
      <c r="L10" s="12">
        <v>25.2408821349147</v>
      </c>
      <c r="M10">
        <v>906</v>
      </c>
      <c r="N10">
        <v>1891.66388888889</v>
      </c>
      <c r="O10" s="12">
        <v>74.9444444444444</v>
      </c>
      <c r="P10" s="12">
        <v>25.2408821349147</v>
      </c>
      <c r="Q10">
        <f t="shared" si="0"/>
        <v>12.3392150449714</v>
      </c>
      <c r="R10">
        <v>15090.86</v>
      </c>
      <c r="S10">
        <v>659</v>
      </c>
      <c r="T10" s="12">
        <v>22.8996358118361</v>
      </c>
      <c r="U10">
        <v>1223</v>
      </c>
      <c r="V10" s="11">
        <v>0.319705641864268</v>
      </c>
      <c r="W10" s="12">
        <v>38.5955498721228</v>
      </c>
      <c r="X10" s="12">
        <v>22.8996358118361</v>
      </c>
      <c r="Y10">
        <v>391</v>
      </c>
    </row>
    <row r="11" ht="15.6" spans="1:25">
      <c r="A11" s="20"/>
      <c r="B11" s="22">
        <v>573035985548</v>
      </c>
      <c r="C11" s="22"/>
      <c r="D11" s="22"/>
      <c r="E11" s="24" t="s">
        <v>77</v>
      </c>
      <c r="F11">
        <v>370911.88</v>
      </c>
      <c r="G11">
        <v>10432</v>
      </c>
      <c r="H11" s="12">
        <v>35.5552032208589</v>
      </c>
      <c r="I11">
        <v>19615</v>
      </c>
      <c r="J11" s="11">
        <v>0.282385929135865</v>
      </c>
      <c r="K11" s="12">
        <v>66.9636901967864</v>
      </c>
      <c r="L11" s="12">
        <v>35.5552032208589</v>
      </c>
      <c r="M11">
        <v>5539</v>
      </c>
      <c r="N11">
        <v>20606.2155555556</v>
      </c>
      <c r="O11" s="12">
        <v>579.555555555556</v>
      </c>
      <c r="P11" s="12">
        <v>35.5552032208589</v>
      </c>
      <c r="Q11">
        <f t="shared" si="0"/>
        <v>17.19447974583</v>
      </c>
      <c r="R11">
        <v>173182.8</v>
      </c>
      <c r="S11">
        <v>5411</v>
      </c>
      <c r="T11" s="12">
        <v>32.0056921086675</v>
      </c>
      <c r="U11">
        <v>10072</v>
      </c>
      <c r="V11" s="11">
        <v>0.261914217633042</v>
      </c>
      <c r="W11" s="12">
        <v>65.649279757392</v>
      </c>
      <c r="X11" s="12">
        <v>32.0056921086675</v>
      </c>
      <c r="Y11">
        <v>2638</v>
      </c>
    </row>
    <row r="12" ht="15.6" spans="1:25">
      <c r="A12" s="20" t="s">
        <v>659</v>
      </c>
      <c r="B12" s="22">
        <v>39829692578</v>
      </c>
      <c r="C12" s="22">
        <v>634180880049</v>
      </c>
      <c r="D12" s="22"/>
      <c r="E12" s="24" t="s">
        <v>237</v>
      </c>
      <c r="F12">
        <v>65813.5</v>
      </c>
      <c r="G12">
        <v>6449</v>
      </c>
      <c r="H12" s="12">
        <v>10.2052256163746</v>
      </c>
      <c r="I12">
        <v>18992</v>
      </c>
      <c r="J12" s="11">
        <v>0.120050547598989</v>
      </c>
      <c r="K12" s="12">
        <v>28.8655701754386</v>
      </c>
      <c r="L12" s="12">
        <v>10.2052256163746</v>
      </c>
      <c r="M12">
        <v>2280</v>
      </c>
      <c r="N12">
        <v>3656.30555555556</v>
      </c>
      <c r="O12" s="12">
        <v>358.277777777778</v>
      </c>
      <c r="P12" s="12">
        <v>10.2052256163746</v>
      </c>
      <c r="Q12">
        <f t="shared" si="0"/>
        <v>3.18870173550383</v>
      </c>
      <c r="R12">
        <v>23701.62</v>
      </c>
      <c r="S12">
        <v>2252</v>
      </c>
      <c r="T12" s="12">
        <v>10.5246980461812</v>
      </c>
      <c r="U12">
        <v>7433</v>
      </c>
      <c r="V12" s="11">
        <v>0.106551863312256</v>
      </c>
      <c r="W12" s="12">
        <v>29.9262878787879</v>
      </c>
      <c r="X12" s="12">
        <v>10.5246980461812</v>
      </c>
      <c r="Y12">
        <v>792</v>
      </c>
    </row>
    <row r="13" ht="15.6" spans="1:25">
      <c r="A13" s="20"/>
      <c r="B13" s="22">
        <v>581521081842</v>
      </c>
      <c r="C13" s="22">
        <v>625307235192</v>
      </c>
      <c r="D13" s="22">
        <v>596898218579</v>
      </c>
      <c r="E13" s="24" t="s">
        <v>221</v>
      </c>
      <c r="F13">
        <v>121363.78</v>
      </c>
      <c r="G13">
        <v>4395</v>
      </c>
      <c r="H13" s="12">
        <v>27.6140568828214</v>
      </c>
      <c r="I13">
        <v>11255</v>
      </c>
      <c r="J13" s="11">
        <v>0.237405597512217</v>
      </c>
      <c r="K13" s="12">
        <v>45.4205763473054</v>
      </c>
      <c r="L13" s="12">
        <v>27.6140568828214</v>
      </c>
      <c r="M13">
        <v>2672</v>
      </c>
      <c r="N13">
        <v>6742.43222222222</v>
      </c>
      <c r="O13" s="12">
        <v>244.166666666667</v>
      </c>
      <c r="P13" s="12">
        <v>27.6140568828214</v>
      </c>
      <c r="Q13">
        <f t="shared" si="0"/>
        <v>11.8504823788546</v>
      </c>
      <c r="R13">
        <v>53801.19</v>
      </c>
      <c r="S13">
        <v>2115</v>
      </c>
      <c r="T13" s="12">
        <v>25.437914893617</v>
      </c>
      <c r="U13">
        <v>4540</v>
      </c>
      <c r="V13" s="11">
        <v>0.250220264317181</v>
      </c>
      <c r="W13" s="12">
        <v>47.3602024647887</v>
      </c>
      <c r="X13" s="12">
        <v>25.437914893617</v>
      </c>
      <c r="Y13">
        <v>1136</v>
      </c>
    </row>
    <row r="14" ht="15.6" spans="1:25">
      <c r="A14" s="20"/>
      <c r="B14" s="22">
        <v>523138079161</v>
      </c>
      <c r="C14" s="22">
        <v>634542945567</v>
      </c>
      <c r="D14" s="22"/>
      <c r="E14" s="24" t="s">
        <v>385</v>
      </c>
      <c r="F14">
        <v>26214.32</v>
      </c>
      <c r="G14">
        <v>3959</v>
      </c>
      <c r="H14" s="12">
        <v>6.62144986107603</v>
      </c>
      <c r="I14">
        <v>8931</v>
      </c>
      <c r="J14" s="11">
        <v>0.192363677079834</v>
      </c>
      <c r="K14" s="12">
        <v>15.2586263096624</v>
      </c>
      <c r="L14" s="12">
        <v>6.62144986107603</v>
      </c>
      <c r="M14">
        <v>1718</v>
      </c>
      <c r="N14">
        <v>1456.35111111111</v>
      </c>
      <c r="O14" s="12">
        <v>219.944444444444</v>
      </c>
      <c r="P14" s="12">
        <v>6.62144986107603</v>
      </c>
      <c r="Q14">
        <f t="shared" si="0"/>
        <v>3.4288979020979</v>
      </c>
      <c r="R14">
        <v>12258.31</v>
      </c>
      <c r="S14">
        <v>2017</v>
      </c>
      <c r="T14" s="12">
        <v>6.07749628160635</v>
      </c>
      <c r="U14">
        <v>3575</v>
      </c>
      <c r="V14" s="11">
        <v>0.209230769230769</v>
      </c>
      <c r="W14" s="12">
        <v>16.388114973262</v>
      </c>
      <c r="X14" s="12">
        <v>6.07749628160635</v>
      </c>
      <c r="Y14">
        <v>748</v>
      </c>
    </row>
    <row r="15" ht="15.6" spans="1:25">
      <c r="A15" s="20"/>
      <c r="B15" s="22">
        <v>574838039203</v>
      </c>
      <c r="C15" s="22"/>
      <c r="D15" s="22"/>
      <c r="E15" s="24" t="s">
        <v>441</v>
      </c>
      <c r="F15">
        <v>4707.02</v>
      </c>
      <c r="G15">
        <v>207</v>
      </c>
      <c r="H15" s="12">
        <v>22.7392270531401</v>
      </c>
      <c r="I15">
        <v>837</v>
      </c>
      <c r="J15" s="11">
        <v>0.157706093189964</v>
      </c>
      <c r="K15" s="12">
        <v>35.6592424242424</v>
      </c>
      <c r="L15" s="12">
        <v>22.7392270531401</v>
      </c>
      <c r="M15">
        <v>132</v>
      </c>
      <c r="N15">
        <v>261.501111111111</v>
      </c>
      <c r="O15" s="12">
        <v>11.5</v>
      </c>
      <c r="P15" s="12">
        <v>22.7392270531401</v>
      </c>
      <c r="Q15">
        <f t="shared" si="0"/>
        <v>6.79109974424552</v>
      </c>
      <c r="R15">
        <v>2655.32</v>
      </c>
      <c r="S15">
        <v>131</v>
      </c>
      <c r="T15" s="12">
        <v>20.2696183206107</v>
      </c>
      <c r="U15">
        <v>391</v>
      </c>
      <c r="V15" s="11">
        <v>0.194373401534527</v>
      </c>
      <c r="W15" s="12">
        <v>34.9384210526316</v>
      </c>
      <c r="X15" s="12">
        <v>20.2696183206107</v>
      </c>
      <c r="Y15">
        <v>76</v>
      </c>
    </row>
    <row r="16" ht="15.6" spans="1:25">
      <c r="A16" s="20"/>
      <c r="B16" s="22">
        <v>562674596108</v>
      </c>
      <c r="C16" s="22"/>
      <c r="D16" s="22"/>
      <c r="E16" s="24" t="s">
        <v>17</v>
      </c>
      <c r="F16">
        <v>152614.37</v>
      </c>
      <c r="G16">
        <v>5228</v>
      </c>
      <c r="H16" s="12">
        <v>29.1917310635042</v>
      </c>
      <c r="I16">
        <v>9155</v>
      </c>
      <c r="J16" s="11">
        <v>0.231021299836155</v>
      </c>
      <c r="K16" s="12">
        <v>72.1580945626477</v>
      </c>
      <c r="L16" s="12">
        <v>29.1917310635042</v>
      </c>
      <c r="M16">
        <v>2115</v>
      </c>
      <c r="N16">
        <v>8478.57611111111</v>
      </c>
      <c r="O16" s="12">
        <v>290.444444444444</v>
      </c>
      <c r="P16" s="12">
        <v>29.1917310635042</v>
      </c>
      <c r="Q16">
        <f t="shared" si="0"/>
        <v>18.9752959135744</v>
      </c>
      <c r="R16">
        <v>80796.81</v>
      </c>
      <c r="S16">
        <v>3138</v>
      </c>
      <c r="T16" s="12">
        <v>25.7478680688337</v>
      </c>
      <c r="U16">
        <v>4258</v>
      </c>
      <c r="V16" s="11">
        <v>0.271254109910756</v>
      </c>
      <c r="W16" s="12">
        <v>69.953948051948</v>
      </c>
      <c r="X16" s="12">
        <v>25.7478680688337</v>
      </c>
      <c r="Y16">
        <v>1155</v>
      </c>
    </row>
    <row r="17" ht="15.6" spans="1:25">
      <c r="A17" s="20"/>
      <c r="B17" s="22">
        <v>524754970729</v>
      </c>
      <c r="C17" s="22">
        <v>624733445732</v>
      </c>
      <c r="D17" s="22">
        <v>596485264012</v>
      </c>
      <c r="E17" s="24" t="s">
        <v>74</v>
      </c>
      <c r="F17">
        <v>21684.93</v>
      </c>
      <c r="G17">
        <v>605</v>
      </c>
      <c r="H17" s="12">
        <v>35.8428595041322</v>
      </c>
      <c r="I17">
        <v>6438</v>
      </c>
      <c r="J17" s="11">
        <v>0.0525007766387077</v>
      </c>
      <c r="K17" s="12">
        <v>64.1565976331361</v>
      </c>
      <c r="L17" s="12">
        <v>35.8428595041322</v>
      </c>
      <c r="M17">
        <v>338</v>
      </c>
      <c r="N17">
        <v>1204.71833333333</v>
      </c>
      <c r="O17" s="12">
        <v>33.6111111111111</v>
      </c>
      <c r="P17" s="12">
        <v>35.8428595041322</v>
      </c>
      <c r="Q17">
        <f t="shared" si="0"/>
        <v>7.94733556765815</v>
      </c>
      <c r="R17">
        <v>18970.29</v>
      </c>
      <c r="S17">
        <v>646</v>
      </c>
      <c r="T17" s="12">
        <v>29.3657739938081</v>
      </c>
      <c r="U17">
        <v>2387</v>
      </c>
      <c r="V17" s="11">
        <v>0.0942605781315459</v>
      </c>
      <c r="W17" s="12">
        <v>84.3124</v>
      </c>
      <c r="X17" s="12">
        <v>29.3657739938081</v>
      </c>
      <c r="Y17">
        <v>225</v>
      </c>
    </row>
    <row r="18" ht="15.6" spans="1:25">
      <c r="A18" s="20" t="s">
        <v>660</v>
      </c>
      <c r="B18" s="22">
        <v>627410507881</v>
      </c>
      <c r="C18" s="22">
        <v>634201200707</v>
      </c>
      <c r="D18" s="22">
        <v>637251001942</v>
      </c>
      <c r="E18" s="24" t="s">
        <v>546</v>
      </c>
      <c r="F18">
        <v>1683.67</v>
      </c>
      <c r="G18">
        <v>183</v>
      </c>
      <c r="H18" s="12">
        <v>9.2003825136612</v>
      </c>
      <c r="I18">
        <v>952</v>
      </c>
      <c r="J18" s="11">
        <v>0.0651260504201681</v>
      </c>
      <c r="K18" s="12">
        <v>27.1559677419355</v>
      </c>
      <c r="L18" s="12">
        <v>9.2003825136612</v>
      </c>
      <c r="M18">
        <v>62</v>
      </c>
      <c r="N18">
        <v>93.5372222222222</v>
      </c>
      <c r="O18" s="12">
        <v>10.1666666666667</v>
      </c>
      <c r="P18" s="12">
        <v>9.2003825136612</v>
      </c>
      <c r="Q18">
        <f t="shared" si="0"/>
        <v>1.00515544041451</v>
      </c>
      <c r="R18">
        <v>387.99</v>
      </c>
      <c r="S18">
        <v>32</v>
      </c>
      <c r="T18" s="12">
        <v>12.1246875</v>
      </c>
      <c r="U18">
        <v>386</v>
      </c>
      <c r="V18" s="11">
        <v>0.0466321243523316</v>
      </c>
      <c r="W18" s="12">
        <v>21.555</v>
      </c>
      <c r="X18" s="12">
        <v>12.1246875</v>
      </c>
      <c r="Y18">
        <v>18</v>
      </c>
    </row>
    <row r="19" ht="15.6" spans="1:25">
      <c r="A19" s="20"/>
      <c r="B19" s="22">
        <v>633838506663</v>
      </c>
      <c r="C19" s="22">
        <v>639561985453</v>
      </c>
      <c r="D19" s="22">
        <v>637581058138</v>
      </c>
      <c r="E19" s="24" t="s">
        <v>598</v>
      </c>
      <c r="F19">
        <v>7858</v>
      </c>
      <c r="G19">
        <v>316</v>
      </c>
      <c r="H19" s="12">
        <v>24.8670886075949</v>
      </c>
      <c r="I19">
        <v>3013</v>
      </c>
      <c r="J19" s="11">
        <v>0.050779953534683</v>
      </c>
      <c r="K19" s="12">
        <v>51.359477124183</v>
      </c>
      <c r="L19" s="12">
        <v>24.8670886075949</v>
      </c>
      <c r="M19">
        <v>153</v>
      </c>
      <c r="N19">
        <v>436.555555555556</v>
      </c>
      <c r="O19" s="12">
        <v>17.5555555555556</v>
      </c>
      <c r="P19" s="12">
        <v>24.8670886075949</v>
      </c>
      <c r="Q19">
        <f t="shared" si="0"/>
        <v>5.6197842835131</v>
      </c>
      <c r="R19">
        <v>3647.24</v>
      </c>
      <c r="S19">
        <v>160</v>
      </c>
      <c r="T19" s="12">
        <v>22.79525</v>
      </c>
      <c r="U19">
        <v>649</v>
      </c>
      <c r="V19" s="11">
        <v>0.0832049306625578</v>
      </c>
      <c r="W19" s="12">
        <v>67.5414814814815</v>
      </c>
      <c r="X19" s="12">
        <v>22.79525</v>
      </c>
      <c r="Y19">
        <v>54</v>
      </c>
    </row>
    <row r="20" ht="15.6" spans="1:25">
      <c r="A20" s="20"/>
      <c r="B20" s="22">
        <v>17609980146</v>
      </c>
      <c r="C20" s="22">
        <v>634540837303</v>
      </c>
      <c r="D20" s="22"/>
      <c r="E20" s="24" t="s">
        <v>288</v>
      </c>
      <c r="F20">
        <v>81588.82</v>
      </c>
      <c r="G20">
        <v>24002</v>
      </c>
      <c r="H20" s="12">
        <v>3.39925089575869</v>
      </c>
      <c r="I20">
        <v>59078</v>
      </c>
      <c r="J20" s="11">
        <v>0.295829242696097</v>
      </c>
      <c r="K20" s="12">
        <v>4.66835383647079</v>
      </c>
      <c r="L20" s="12">
        <v>3.39925089575869</v>
      </c>
      <c r="M20">
        <v>17477</v>
      </c>
      <c r="N20">
        <v>4532.71222222222</v>
      </c>
      <c r="O20" s="12">
        <v>1333.44444444444</v>
      </c>
      <c r="P20" s="12">
        <v>3.39925089575869</v>
      </c>
      <c r="Q20">
        <f t="shared" si="0"/>
        <v>1.20543259155773</v>
      </c>
      <c r="R20">
        <v>36238.92</v>
      </c>
      <c r="S20">
        <v>15579</v>
      </c>
      <c r="T20" s="12">
        <v>2.32613903331408</v>
      </c>
      <c r="U20">
        <v>30063</v>
      </c>
      <c r="V20" s="11">
        <v>0.425040747763031</v>
      </c>
      <c r="W20" s="12">
        <v>2.83604006886837</v>
      </c>
      <c r="X20" s="12">
        <v>2.32613903331408</v>
      </c>
      <c r="Y20">
        <v>12778</v>
      </c>
    </row>
    <row r="21" ht="15.6" spans="1:25">
      <c r="A21" s="20"/>
      <c r="B21" s="22">
        <v>592501952315</v>
      </c>
      <c r="C21" s="22">
        <v>634859842110</v>
      </c>
      <c r="D21" s="22"/>
      <c r="E21" s="24" t="s">
        <v>305</v>
      </c>
      <c r="F21">
        <v>119650.72</v>
      </c>
      <c r="G21">
        <v>15205</v>
      </c>
      <c r="H21" s="12">
        <v>7.86916935218678</v>
      </c>
      <c r="I21">
        <v>36123</v>
      </c>
      <c r="J21" s="11">
        <v>0.387896907787282</v>
      </c>
      <c r="K21" s="12">
        <v>8.53916071938339</v>
      </c>
      <c r="L21" s="12">
        <v>7.86916935218678</v>
      </c>
      <c r="M21">
        <v>14012</v>
      </c>
      <c r="N21">
        <v>6647.26222222222</v>
      </c>
      <c r="O21" s="12">
        <v>844.722222222222</v>
      </c>
      <c r="P21" s="12">
        <v>7.86916935218678</v>
      </c>
      <c r="Q21">
        <f t="shared" si="0"/>
        <v>3.3328273192313</v>
      </c>
      <c r="R21">
        <v>24106.34</v>
      </c>
      <c r="S21">
        <v>2342</v>
      </c>
      <c r="T21" s="12">
        <v>10.2930572160547</v>
      </c>
      <c r="U21">
        <v>7233</v>
      </c>
      <c r="V21" s="11">
        <v>0.190100926309968</v>
      </c>
      <c r="W21" s="12">
        <v>17.5318836363636</v>
      </c>
      <c r="X21" s="12">
        <v>10.2930572160547</v>
      </c>
      <c r="Y21">
        <v>1375</v>
      </c>
    </row>
    <row r="22" ht="15.6" spans="1:25">
      <c r="A22" s="20"/>
      <c r="B22" s="22">
        <v>637978522210</v>
      </c>
      <c r="C22" s="22"/>
      <c r="D22" s="22"/>
      <c r="E22" s="24" t="s">
        <v>625</v>
      </c>
      <c r="F22">
        <v>9338.68</v>
      </c>
      <c r="G22">
        <v>313</v>
      </c>
      <c r="H22" s="12">
        <v>29.8360383386581</v>
      </c>
      <c r="I22">
        <v>3186</v>
      </c>
      <c r="J22" s="11">
        <v>0.0671688637790333</v>
      </c>
      <c r="K22" s="12">
        <v>43.6386915887851</v>
      </c>
      <c r="L22" s="12">
        <v>29.8360383386581</v>
      </c>
      <c r="M22">
        <v>214</v>
      </c>
      <c r="N22">
        <v>518.815555555556</v>
      </c>
      <c r="O22" s="12">
        <v>17.3888888888889</v>
      </c>
      <c r="P22" s="12">
        <v>29.8360383386581</v>
      </c>
      <c r="Q22">
        <f t="shared" si="0"/>
        <v>26.5656228222997</v>
      </c>
      <c r="R22">
        <v>60994.67</v>
      </c>
      <c r="S22">
        <v>2234</v>
      </c>
      <c r="T22" s="12">
        <v>27.3028961504029</v>
      </c>
      <c r="U22">
        <v>2296</v>
      </c>
      <c r="V22" s="11">
        <v>0.172473867595819</v>
      </c>
      <c r="W22" s="12">
        <v>154.026944444444</v>
      </c>
      <c r="X22" s="12">
        <v>27.3028961504029</v>
      </c>
      <c r="Y22">
        <v>396</v>
      </c>
    </row>
    <row r="23" ht="15.6" spans="1:25">
      <c r="A23" s="25" t="s">
        <v>661</v>
      </c>
      <c r="B23" s="22">
        <v>627413079207</v>
      </c>
      <c r="C23" s="22">
        <v>634200028886</v>
      </c>
      <c r="D23" s="22">
        <v>636894700682</v>
      </c>
      <c r="E23" s="24" t="s">
        <v>547</v>
      </c>
      <c r="F23">
        <v>30184.85</v>
      </c>
      <c r="G23">
        <v>1211</v>
      </c>
      <c r="H23" s="12">
        <v>24.9255573905863</v>
      </c>
      <c r="I23">
        <v>3831</v>
      </c>
      <c r="J23" s="11">
        <v>0.177760375880971</v>
      </c>
      <c r="K23" s="12">
        <v>44.3243024963289</v>
      </c>
      <c r="L23" s="12">
        <v>24.9255573905863</v>
      </c>
      <c r="M23">
        <v>681</v>
      </c>
      <c r="N23">
        <v>1676.93611111111</v>
      </c>
      <c r="O23" s="12">
        <v>67.2777777777778</v>
      </c>
      <c r="P23" s="12">
        <v>24.9255573905863</v>
      </c>
      <c r="Q23">
        <f t="shared" si="0"/>
        <v>16.1042028985507</v>
      </c>
      <c r="R23">
        <v>22223.8</v>
      </c>
      <c r="S23">
        <v>1026</v>
      </c>
      <c r="T23" s="12">
        <v>21.6606237816764</v>
      </c>
      <c r="U23">
        <v>1380</v>
      </c>
      <c r="V23" s="11">
        <v>0.238405797101449</v>
      </c>
      <c r="W23" s="12">
        <v>67.5495440729483</v>
      </c>
      <c r="X23" s="12">
        <v>21.6606237816764</v>
      </c>
      <c r="Y23">
        <v>329</v>
      </c>
    </row>
    <row r="24" ht="15.6" spans="1:25">
      <c r="A24" s="25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29048.05</v>
      </c>
      <c r="G24">
        <v>3262</v>
      </c>
      <c r="H24" s="12">
        <v>8.90498160637646</v>
      </c>
      <c r="I24">
        <v>17871</v>
      </c>
      <c r="J24" s="11">
        <v>0.10391136478093</v>
      </c>
      <c r="K24" s="12">
        <v>15.6424609585353</v>
      </c>
      <c r="L24" s="12">
        <v>8.90498160637646</v>
      </c>
      <c r="M24">
        <v>1857</v>
      </c>
      <c r="N24">
        <v>1613.78055555556</v>
      </c>
      <c r="O24" s="12">
        <v>181.222222222222</v>
      </c>
      <c r="P24" s="12">
        <v>8.90498160637646</v>
      </c>
      <c r="Q24">
        <f t="shared" si="0"/>
        <v>2.60654837570621</v>
      </c>
      <c r="R24">
        <v>14763.49</v>
      </c>
      <c r="S24">
        <v>1760</v>
      </c>
      <c r="T24" s="12">
        <v>8.38834659090909</v>
      </c>
      <c r="U24">
        <v>5664</v>
      </c>
      <c r="V24" s="11">
        <v>0.165430790960452</v>
      </c>
      <c r="W24" s="12">
        <v>15.7561259338314</v>
      </c>
      <c r="X24" s="12">
        <v>8.38834659090909</v>
      </c>
      <c r="Y24">
        <v>937</v>
      </c>
    </row>
    <row r="25" ht="15.6" spans="1:25">
      <c r="A25" s="25"/>
      <c r="B25" s="22">
        <v>37254243740</v>
      </c>
      <c r="C25" s="22">
        <v>634857454207</v>
      </c>
      <c r="D25" s="22"/>
      <c r="E25" s="53" t="s">
        <v>270</v>
      </c>
      <c r="F25">
        <v>138982.85</v>
      </c>
      <c r="G25">
        <v>8589</v>
      </c>
      <c r="H25" s="12">
        <v>16.1814937711026</v>
      </c>
      <c r="I25">
        <v>15227</v>
      </c>
      <c r="J25" s="11">
        <v>0.27904380376962</v>
      </c>
      <c r="K25" s="12">
        <v>32.7095434219816</v>
      </c>
      <c r="L25" s="12">
        <v>16.1814937711026</v>
      </c>
      <c r="M25">
        <v>4249</v>
      </c>
      <c r="N25">
        <v>7721.26944444445</v>
      </c>
      <c r="O25" s="12">
        <v>477.166666666667</v>
      </c>
      <c r="P25" s="12">
        <v>16.1814937711026</v>
      </c>
      <c r="Q25">
        <f t="shared" si="0"/>
        <v>10.2873976319684</v>
      </c>
      <c r="R25">
        <v>83410.22</v>
      </c>
      <c r="S25">
        <v>5547</v>
      </c>
      <c r="T25" s="12">
        <v>15.0369965747251</v>
      </c>
      <c r="U25">
        <v>8108</v>
      </c>
      <c r="V25" s="11">
        <v>0.259990133201776</v>
      </c>
      <c r="W25" s="12">
        <v>39.5684155597723</v>
      </c>
      <c r="X25" s="12">
        <v>15.0369965747251</v>
      </c>
      <c r="Y25">
        <v>2108</v>
      </c>
    </row>
    <row r="26" ht="15.6" spans="1:25">
      <c r="A26" s="25"/>
      <c r="B26" s="22">
        <v>635219036333</v>
      </c>
      <c r="C26" s="22" t="s">
        <v>640</v>
      </c>
      <c r="D26" s="22"/>
      <c r="E26" s="53" t="s">
        <v>600</v>
      </c>
      <c r="F26">
        <v>68937.48</v>
      </c>
      <c r="G26">
        <v>1681</v>
      </c>
      <c r="H26" s="12">
        <v>41.0098036882808</v>
      </c>
      <c r="I26">
        <v>3989</v>
      </c>
      <c r="J26" s="11">
        <v>0.239157683629982</v>
      </c>
      <c r="K26" s="12">
        <v>72.2615094339623</v>
      </c>
      <c r="L26" s="12">
        <v>41.0098036882808</v>
      </c>
      <c r="M26">
        <v>954</v>
      </c>
      <c r="N26">
        <v>3829.86</v>
      </c>
      <c r="O26" s="12">
        <v>93.3888888888889</v>
      </c>
      <c r="P26" s="12">
        <v>41.0098036882808</v>
      </c>
      <c r="Q26">
        <f t="shared" si="0"/>
        <v>17.6579690346084</v>
      </c>
      <c r="R26">
        <v>38776.9</v>
      </c>
      <c r="S26">
        <v>1005</v>
      </c>
      <c r="T26" s="12">
        <v>38.5839800995025</v>
      </c>
      <c r="U26">
        <v>2196</v>
      </c>
      <c r="V26" s="11">
        <v>0.234972677595628</v>
      </c>
      <c r="W26" s="12">
        <v>75.1490310077519</v>
      </c>
      <c r="X26" s="12">
        <v>38.5839800995025</v>
      </c>
      <c r="Y26">
        <v>516</v>
      </c>
    </row>
    <row r="27" ht="15.6" spans="1:25">
      <c r="A27" s="25"/>
      <c r="B27" s="22">
        <v>572262680111</v>
      </c>
      <c r="C27" s="22" t="s">
        <v>640</v>
      </c>
      <c r="D27" s="22"/>
      <c r="E27" s="53" t="s">
        <v>330</v>
      </c>
      <c r="F27">
        <v>33208.92</v>
      </c>
      <c r="G27">
        <v>1438</v>
      </c>
      <c r="H27" s="12">
        <v>23.0938247566064</v>
      </c>
      <c r="I27">
        <v>8255</v>
      </c>
      <c r="J27" s="11">
        <v>0.0903694730466384</v>
      </c>
      <c r="K27" s="12">
        <v>44.5159785522788</v>
      </c>
      <c r="L27" s="12">
        <v>23.0938247566064</v>
      </c>
      <c r="M27">
        <v>746</v>
      </c>
      <c r="N27">
        <v>1844.94</v>
      </c>
      <c r="O27" s="12">
        <v>79.8888888888889</v>
      </c>
      <c r="P27" s="12">
        <v>23.0938247566064</v>
      </c>
      <c r="Q27">
        <f t="shared" si="0"/>
        <v>9.22726264418811</v>
      </c>
      <c r="R27">
        <v>20798.25</v>
      </c>
      <c r="S27">
        <v>957</v>
      </c>
      <c r="T27" s="12">
        <v>21.7327586206897</v>
      </c>
      <c r="U27">
        <v>2254</v>
      </c>
      <c r="V27" s="11">
        <v>0.200532386867791</v>
      </c>
      <c r="W27" s="12">
        <v>46.0138274336283</v>
      </c>
      <c r="X27" s="12">
        <v>21.7327586206897</v>
      </c>
      <c r="Y27">
        <v>452</v>
      </c>
    </row>
    <row r="28" ht="15.6" spans="1:25">
      <c r="A28" s="53" t="s">
        <v>266</v>
      </c>
      <c r="B28" s="22">
        <v>569909827792</v>
      </c>
      <c r="C28" s="22"/>
      <c r="D28" s="22"/>
      <c r="E28" s="53" t="s">
        <v>62</v>
      </c>
      <c r="F28">
        <v>128911.83</v>
      </c>
      <c r="G28">
        <v>4368</v>
      </c>
      <c r="H28" s="12">
        <v>29.5127815934066</v>
      </c>
      <c r="I28">
        <v>12590</v>
      </c>
      <c r="J28" s="11">
        <v>0.153931691818904</v>
      </c>
      <c r="K28" s="12">
        <v>66.5179721362229</v>
      </c>
      <c r="L28" s="12">
        <v>29.5127815934066</v>
      </c>
      <c r="M28">
        <v>1938</v>
      </c>
      <c r="N28">
        <v>7161.76833333333</v>
      </c>
      <c r="O28" s="12">
        <v>242.666666666667</v>
      </c>
      <c r="P28" s="12">
        <v>29.5127815934066</v>
      </c>
      <c r="Q28">
        <f t="shared" si="0"/>
        <v>12.0220007107321</v>
      </c>
      <c r="R28">
        <v>67659.82</v>
      </c>
      <c r="S28">
        <v>2972</v>
      </c>
      <c r="T28" s="12">
        <v>22.7657537012113</v>
      </c>
      <c r="U28">
        <v>5628</v>
      </c>
      <c r="V28" s="11">
        <v>0.165422885572139</v>
      </c>
      <c r="W28" s="12">
        <v>72.6743501611171</v>
      </c>
      <c r="X28" s="12">
        <v>22.7657537012113</v>
      </c>
      <c r="Y28">
        <v>931</v>
      </c>
    </row>
    <row r="29" ht="15.6" spans="1:25">
      <c r="A29" t="s">
        <v>642</v>
      </c>
      <c r="B29" s="56">
        <v>611950399653</v>
      </c>
      <c r="E29" s="57" t="s">
        <v>666</v>
      </c>
      <c r="F29">
        <v>5854.98</v>
      </c>
      <c r="G29">
        <v>136</v>
      </c>
      <c r="H29" s="12">
        <v>43.0513235294118</v>
      </c>
      <c r="I29">
        <v>1177</v>
      </c>
      <c r="J29" s="11">
        <v>0.0892098555649957</v>
      </c>
      <c r="K29" s="12">
        <v>55.7617142857143</v>
      </c>
      <c r="L29" s="12">
        <v>43.0513235294118</v>
      </c>
      <c r="M29">
        <v>105</v>
      </c>
      <c r="R29">
        <v>2920.39</v>
      </c>
      <c r="S29">
        <v>68</v>
      </c>
      <c r="T29" s="12">
        <v>42.9469117647059</v>
      </c>
      <c r="U29">
        <v>610</v>
      </c>
      <c r="V29" s="11">
        <v>0.0967213114754098</v>
      </c>
      <c r="W29" s="12">
        <v>49.4981355932203</v>
      </c>
      <c r="X29" s="12">
        <v>42.9469117647059</v>
      </c>
      <c r="Y29">
        <v>59</v>
      </c>
    </row>
    <row r="30" ht="15.6" spans="1:24">
      <c r="A30" t="s">
        <v>642</v>
      </c>
      <c r="B30" s="56">
        <v>611214401904</v>
      </c>
      <c r="F30">
        <v>0</v>
      </c>
      <c r="G30">
        <v>0</v>
      </c>
      <c r="H30" s="12">
        <v>0</v>
      </c>
      <c r="I30">
        <v>0</v>
      </c>
      <c r="J30" s="11">
        <v>0</v>
      </c>
      <c r="K30" s="12">
        <v>0</v>
      </c>
      <c r="L30" s="12">
        <v>0</v>
      </c>
      <c r="M30">
        <v>0</v>
      </c>
      <c r="R30">
        <v>0</v>
      </c>
      <c r="S30">
        <v>0</v>
      </c>
      <c r="T30" s="12">
        <v>0</v>
      </c>
      <c r="U30">
        <v>0</v>
      </c>
      <c r="V30" s="11">
        <v>0</v>
      </c>
      <c r="W30" s="12">
        <v>0</v>
      </c>
      <c r="X30" s="12">
        <v>0</v>
      </c>
    </row>
    <row r="31" ht="15.6" spans="1:24">
      <c r="A31" t="s">
        <v>642</v>
      </c>
      <c r="B31" s="56">
        <v>611214937258</v>
      </c>
      <c r="E31" t="s">
        <v>667</v>
      </c>
      <c r="F31">
        <v>239.2</v>
      </c>
      <c r="G31">
        <v>4</v>
      </c>
      <c r="H31" s="12">
        <v>59.8</v>
      </c>
      <c r="I31">
        <v>37</v>
      </c>
      <c r="J31" s="11">
        <v>0.108108108108108</v>
      </c>
      <c r="K31" s="12">
        <v>59.8</v>
      </c>
      <c r="L31" s="12">
        <v>59.8</v>
      </c>
      <c r="M31">
        <v>4</v>
      </c>
      <c r="R31">
        <v>119.6</v>
      </c>
      <c r="S31">
        <v>2</v>
      </c>
      <c r="T31" s="12">
        <v>59.8</v>
      </c>
      <c r="U31">
        <v>9</v>
      </c>
      <c r="V31" s="11">
        <v>0.111111111111111</v>
      </c>
      <c r="W31" s="12">
        <v>119.6</v>
      </c>
      <c r="X31" s="12">
        <v>59.8</v>
      </c>
    </row>
    <row r="32" ht="15.6" spans="1:24">
      <c r="A32" t="s">
        <v>642</v>
      </c>
      <c r="B32" s="56">
        <v>611215393288</v>
      </c>
      <c r="F32">
        <v>0</v>
      </c>
      <c r="G32">
        <v>0</v>
      </c>
      <c r="H32" s="12">
        <v>0</v>
      </c>
      <c r="I32">
        <v>0</v>
      </c>
      <c r="J32" s="11">
        <v>0</v>
      </c>
      <c r="K32" s="12">
        <v>0</v>
      </c>
      <c r="L32" s="12">
        <v>0</v>
      </c>
      <c r="M32">
        <v>0</v>
      </c>
      <c r="R32">
        <v>0</v>
      </c>
      <c r="S32">
        <v>0</v>
      </c>
      <c r="T32" s="12">
        <v>0</v>
      </c>
      <c r="U32">
        <v>0</v>
      </c>
      <c r="V32" s="11">
        <v>0</v>
      </c>
      <c r="W32" s="12">
        <v>0</v>
      </c>
      <c r="X32" s="12">
        <v>0</v>
      </c>
    </row>
    <row r="33" ht="15.6" spans="1:24">
      <c r="A33" t="s">
        <v>642</v>
      </c>
      <c r="B33" s="56">
        <v>611215693122</v>
      </c>
      <c r="F33">
        <v>0</v>
      </c>
      <c r="G33">
        <v>0</v>
      </c>
      <c r="H33" s="12">
        <v>0</v>
      </c>
      <c r="I33">
        <v>0</v>
      </c>
      <c r="J33" s="11">
        <v>0</v>
      </c>
      <c r="K33" s="12">
        <v>0</v>
      </c>
      <c r="L33" s="12">
        <v>0</v>
      </c>
      <c r="M33">
        <v>0</v>
      </c>
      <c r="R33">
        <v>0</v>
      </c>
      <c r="S33">
        <v>0</v>
      </c>
      <c r="T33" s="12">
        <v>0</v>
      </c>
      <c r="U33">
        <v>0</v>
      </c>
      <c r="V33" s="11">
        <v>0</v>
      </c>
      <c r="W33" s="12">
        <v>0</v>
      </c>
      <c r="X33" s="12">
        <v>0</v>
      </c>
    </row>
    <row r="34" ht="15.6" spans="1:24">
      <c r="A34" t="s">
        <v>642</v>
      </c>
      <c r="B34" s="56">
        <v>611468953899</v>
      </c>
      <c r="F34">
        <v>0</v>
      </c>
      <c r="G34">
        <v>0</v>
      </c>
      <c r="H34" s="12">
        <v>0</v>
      </c>
      <c r="I34">
        <v>0</v>
      </c>
      <c r="J34" s="11">
        <v>0</v>
      </c>
      <c r="K34" s="12">
        <v>0</v>
      </c>
      <c r="L34" s="12">
        <v>0</v>
      </c>
      <c r="M34">
        <v>0</v>
      </c>
      <c r="R34">
        <v>0</v>
      </c>
      <c r="S34">
        <v>0</v>
      </c>
      <c r="T34" s="12">
        <v>0</v>
      </c>
      <c r="U34">
        <v>0</v>
      </c>
      <c r="V34" s="11">
        <v>0</v>
      </c>
      <c r="W34" s="12">
        <v>0</v>
      </c>
      <c r="X34" s="12">
        <v>0</v>
      </c>
    </row>
    <row r="35" ht="15.6" spans="1:24">
      <c r="A35" t="s">
        <v>642</v>
      </c>
      <c r="B35" s="56">
        <v>611637338063</v>
      </c>
      <c r="F35">
        <v>0</v>
      </c>
      <c r="G35">
        <v>0</v>
      </c>
      <c r="H35" s="12">
        <v>0</v>
      </c>
      <c r="I35">
        <v>0</v>
      </c>
      <c r="J35" s="11">
        <v>0</v>
      </c>
      <c r="K35" s="12">
        <v>0</v>
      </c>
      <c r="L35" s="12">
        <v>0</v>
      </c>
      <c r="M35">
        <v>0</v>
      </c>
      <c r="R35">
        <v>0</v>
      </c>
      <c r="S35">
        <v>0</v>
      </c>
      <c r="T35" s="12">
        <v>0</v>
      </c>
      <c r="U35">
        <v>0</v>
      </c>
      <c r="V35" s="11">
        <v>0</v>
      </c>
      <c r="W35" s="12">
        <v>0</v>
      </c>
      <c r="X35" s="12">
        <v>0</v>
      </c>
    </row>
    <row r="36" spans="6:13">
      <c r="F36">
        <f t="shared" ref="F36:H36" si="1">SUM(F2:F23,F29:F35)</f>
        <v>1641377.12</v>
      </c>
      <c r="G36">
        <f t="shared" si="1"/>
        <v>150618</v>
      </c>
      <c r="H36" s="12">
        <f>F36/G36</f>
        <v>10.8976159555963</v>
      </c>
      <c r="I36">
        <f>SUM(I2:I23,I29:I35)</f>
        <v>385593</v>
      </c>
      <c r="J36" s="11">
        <f>M36/I36</f>
        <v>0.261441468076443</v>
      </c>
      <c r="K36" s="12">
        <f>F36/M36</f>
        <v>16.2818879079456</v>
      </c>
      <c r="L36" s="12">
        <f>F36/G36</f>
        <v>10.8976159555963</v>
      </c>
      <c r="M36">
        <f>SUM(M2:M23,M29:M35)</f>
        <v>100810</v>
      </c>
    </row>
    <row r="37" spans="6:13">
      <c r="F37">
        <v>1641377.12</v>
      </c>
      <c r="G37">
        <v>150618</v>
      </c>
      <c r="H37">
        <v>10.8976159555963</v>
      </c>
      <c r="I37">
        <v>385593</v>
      </c>
      <c r="J37">
        <v>0.261441468076443</v>
      </c>
      <c r="K37">
        <v>16.2818879079456</v>
      </c>
      <c r="L37">
        <v>10.8976159555963</v>
      </c>
      <c r="M37">
        <v>100810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H36" formula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9"/>
  <sheetViews>
    <sheetView workbookViewId="0">
      <pane xSplit="5" topLeftCell="F1" activePane="topRight" state="frozen"/>
      <selection/>
      <selection pane="topRight" activeCell="X2" sqref="X2:Z28"/>
    </sheetView>
  </sheetViews>
  <sheetFormatPr defaultColWidth="8.88888888888889" defaultRowHeight="14.4"/>
  <cols>
    <col min="2" max="4" width="16.6666666666667" customWidth="1"/>
    <col min="5" max="5" width="13.2222222222222" customWidth="1"/>
    <col min="6" max="6" width="12.8888888888889"/>
    <col min="8" max="10" width="12.8888888888889"/>
    <col min="12" max="12" width="11.7777777777778" customWidth="1"/>
    <col min="13" max="14" width="12.8888888888889"/>
    <col min="16" max="16" width="12.8888888888889"/>
    <col min="17" max="17" width="14.1111111111111"/>
    <col min="18" max="22" width="12.8888888888889"/>
    <col min="23" max="23" width="10.1111111111111" customWidth="1"/>
    <col min="24" max="24" width="12.8888888888889"/>
    <col min="26" max="26" width="11.2222222222222" customWidth="1"/>
    <col min="27" max="28" width="12.8888888888889"/>
  </cols>
  <sheetData>
    <row r="1" ht="15.6" spans="1:29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687</v>
      </c>
      <c r="G1" t="s">
        <v>688</v>
      </c>
      <c r="J1" t="s">
        <v>645</v>
      </c>
      <c r="K1" t="s">
        <v>689</v>
      </c>
      <c r="L1" t="s">
        <v>114</v>
      </c>
      <c r="M1" t="s">
        <v>517</v>
      </c>
      <c r="N1" t="s">
        <v>602</v>
      </c>
      <c r="O1" t="s">
        <v>518</v>
      </c>
      <c r="R1" t="s">
        <v>534</v>
      </c>
      <c r="V1" t="s">
        <v>687</v>
      </c>
      <c r="W1" t="s">
        <v>688</v>
      </c>
      <c r="X1" t="s">
        <v>645</v>
      </c>
      <c r="Y1" t="s">
        <v>689</v>
      </c>
      <c r="Z1" t="s">
        <v>114</v>
      </c>
      <c r="AA1" t="s">
        <v>517</v>
      </c>
      <c r="AB1" t="s">
        <v>602</v>
      </c>
      <c r="AC1" t="s">
        <v>518</v>
      </c>
    </row>
    <row r="2" ht="15.6" spans="1:29">
      <c r="A2" s="20" t="s">
        <v>656</v>
      </c>
      <c r="B2" s="22">
        <v>17609936348</v>
      </c>
      <c r="C2" s="22">
        <v>634859738189</v>
      </c>
      <c r="D2" s="22"/>
      <c r="E2" s="24" t="s">
        <v>344</v>
      </c>
      <c r="F2">
        <v>28030.54</v>
      </c>
      <c r="G2">
        <v>17312</v>
      </c>
      <c r="H2">
        <f>F2/6</f>
        <v>4671.75666666667</v>
      </c>
      <c r="I2">
        <f>G2/6</f>
        <v>2885.33333333333</v>
      </c>
      <c r="J2" s="12">
        <v>1.61913932532348</v>
      </c>
      <c r="K2">
        <v>43725</v>
      </c>
      <c r="L2" s="11">
        <v>0.32587764436821</v>
      </c>
      <c r="M2" s="12">
        <v>1.96719348726226</v>
      </c>
      <c r="N2" s="12">
        <v>1.61913932532348</v>
      </c>
      <c r="O2">
        <v>14249</v>
      </c>
      <c r="P2">
        <f>F2/K2</f>
        <v>0.641064379645512</v>
      </c>
      <c r="Q2" s="11">
        <f>P2/R2-1</f>
        <v>-0.760502798175826</v>
      </c>
      <c r="R2">
        <f>IFERROR(V2/Y2,0)</f>
        <v>2.67670926742662</v>
      </c>
      <c r="S2">
        <f>IFERROR(V2/30,0)</f>
        <v>6332.11266666667</v>
      </c>
      <c r="T2">
        <f>IFERROR(W2/30,0)</f>
        <v>3325.6</v>
      </c>
      <c r="U2">
        <f>IFERROR(S2/T2,0)</f>
        <v>1.90405119878117</v>
      </c>
      <c r="V2">
        <v>189963.38</v>
      </c>
      <c r="W2">
        <v>99768</v>
      </c>
      <c r="X2">
        <f>IFERROR(V2/W2,0)</f>
        <v>1.90405119878117</v>
      </c>
      <c r="Y2">
        <v>70969</v>
      </c>
      <c r="AC2">
        <v>14389</v>
      </c>
    </row>
    <row r="3" ht="15.6" spans="1:29">
      <c r="A3" s="20"/>
      <c r="B3" s="22">
        <v>592722485900</v>
      </c>
      <c r="C3" s="22">
        <v>634856586721</v>
      </c>
      <c r="D3" s="22">
        <v>597892513085</v>
      </c>
      <c r="E3" s="24" t="s">
        <v>338</v>
      </c>
      <c r="F3">
        <v>27762.45</v>
      </c>
      <c r="G3">
        <v>3027</v>
      </c>
      <c r="H3">
        <f t="shared" ref="H3:H28" si="0">F3/6</f>
        <v>4627.075</v>
      </c>
      <c r="I3">
        <f t="shared" ref="I3:I28" si="1">G3/6</f>
        <v>504.5</v>
      </c>
      <c r="J3" s="12">
        <v>9.17160555004955</v>
      </c>
      <c r="K3">
        <v>8090</v>
      </c>
      <c r="L3" s="11">
        <v>0.241161928306551</v>
      </c>
      <c r="M3" s="12">
        <v>14.2298564838544</v>
      </c>
      <c r="N3" s="12">
        <v>9.17160555004955</v>
      </c>
      <c r="O3">
        <v>1951</v>
      </c>
      <c r="P3">
        <f t="shared" ref="P3:P28" si="2">F3/K3</f>
        <v>3.43169962917182</v>
      </c>
      <c r="Q3" s="11">
        <f t="shared" ref="Q3:Q29" si="3">P3/R3-1</f>
        <v>0.180807445975663</v>
      </c>
      <c r="R3">
        <f t="shared" ref="R3:R29" si="4">IFERROR(V3/Y3,0)</f>
        <v>2.90623135962385</v>
      </c>
      <c r="S3">
        <f t="shared" ref="S3:S28" si="5">IFERROR(V3/30,0)</f>
        <v>4203.08866666667</v>
      </c>
      <c r="T3">
        <f t="shared" ref="T3:T28" si="6">IFERROR(W3/30,0)</f>
        <v>531.766666666667</v>
      </c>
      <c r="U3">
        <f t="shared" ref="U3:U28" si="7">IFERROR(S3/T3,0)</f>
        <v>7.90400927725193</v>
      </c>
      <c r="V3">
        <v>126092.66</v>
      </c>
      <c r="W3">
        <v>15953</v>
      </c>
      <c r="X3">
        <f t="shared" ref="X3:X27" si="8">IFERROR(V3/W3,0)</f>
        <v>7.90400927725193</v>
      </c>
      <c r="Y3">
        <v>43387</v>
      </c>
      <c r="AC3">
        <v>7545</v>
      </c>
    </row>
    <row r="4" ht="15.6" spans="1:29">
      <c r="A4" s="20"/>
      <c r="B4" s="22">
        <v>592505020153</v>
      </c>
      <c r="C4" s="22">
        <v>634181632662</v>
      </c>
      <c r="D4" s="22">
        <v>598075838424</v>
      </c>
      <c r="E4" s="24" t="s">
        <v>314</v>
      </c>
      <c r="F4">
        <v>41334.5</v>
      </c>
      <c r="G4">
        <v>5218</v>
      </c>
      <c r="H4">
        <f t="shared" si="0"/>
        <v>6889.08333333333</v>
      </c>
      <c r="I4">
        <f t="shared" si="1"/>
        <v>869.666666666667</v>
      </c>
      <c r="J4" s="12">
        <v>7.92152165580682</v>
      </c>
      <c r="K4">
        <v>7165</v>
      </c>
      <c r="L4" s="11">
        <v>0.365806001395673</v>
      </c>
      <c r="M4" s="12">
        <v>15.7705074399084</v>
      </c>
      <c r="N4" s="12">
        <v>7.92152165580682</v>
      </c>
      <c r="O4">
        <v>2621</v>
      </c>
      <c r="P4">
        <f t="shared" si="2"/>
        <v>5.76894626657362</v>
      </c>
      <c r="Q4" s="11">
        <f t="shared" si="3"/>
        <v>1.28008149132779</v>
      </c>
      <c r="R4">
        <f t="shared" si="4"/>
        <v>2.53014915849087</v>
      </c>
      <c r="S4">
        <f t="shared" si="5"/>
        <v>3172.048</v>
      </c>
      <c r="T4">
        <f t="shared" si="6"/>
        <v>362.933333333333</v>
      </c>
      <c r="U4">
        <f t="shared" si="7"/>
        <v>8.7400293901543</v>
      </c>
      <c r="V4">
        <v>95161.44</v>
      </c>
      <c r="W4">
        <v>10888</v>
      </c>
      <c r="X4">
        <f t="shared" si="8"/>
        <v>8.7400293901543</v>
      </c>
      <c r="Y4">
        <v>37611</v>
      </c>
      <c r="AC4">
        <v>6492</v>
      </c>
    </row>
    <row r="5" ht="15.6" spans="1:29">
      <c r="A5" s="20"/>
      <c r="B5" s="22">
        <v>611461391391</v>
      </c>
      <c r="C5" s="22">
        <v>625019150574</v>
      </c>
      <c r="D5" s="22"/>
      <c r="E5" s="24" t="s">
        <v>545</v>
      </c>
      <c r="F5">
        <v>5653.09</v>
      </c>
      <c r="G5">
        <v>226</v>
      </c>
      <c r="H5">
        <f t="shared" si="0"/>
        <v>942.181666666667</v>
      </c>
      <c r="I5">
        <f t="shared" si="1"/>
        <v>37.6666666666667</v>
      </c>
      <c r="J5" s="12">
        <v>25.0136725663717</v>
      </c>
      <c r="K5">
        <v>1775</v>
      </c>
      <c r="L5" s="11">
        <v>0.0557746478873239</v>
      </c>
      <c r="M5" s="12">
        <v>57.1019191919192</v>
      </c>
      <c r="N5" s="12">
        <v>25.0136725663717</v>
      </c>
      <c r="O5">
        <v>99</v>
      </c>
      <c r="P5">
        <f t="shared" si="2"/>
        <v>3.18483943661972</v>
      </c>
      <c r="Q5" s="11">
        <f t="shared" si="3"/>
        <v>-0.0882188443563882</v>
      </c>
      <c r="R5">
        <f t="shared" si="4"/>
        <v>3.49298668535389</v>
      </c>
      <c r="S5">
        <f t="shared" si="5"/>
        <v>830.748666666667</v>
      </c>
      <c r="T5">
        <f t="shared" si="6"/>
        <v>27.9</v>
      </c>
      <c r="U5">
        <f t="shared" si="7"/>
        <v>29.7759378733572</v>
      </c>
      <c r="V5">
        <v>24922.46</v>
      </c>
      <c r="W5">
        <v>837</v>
      </c>
      <c r="X5">
        <f t="shared" si="8"/>
        <v>29.7759378733572</v>
      </c>
      <c r="Y5">
        <v>7135</v>
      </c>
      <c r="AC5">
        <v>408</v>
      </c>
    </row>
    <row r="6" ht="15.6" spans="1:29">
      <c r="A6" s="20"/>
      <c r="B6" s="22">
        <v>555904462655</v>
      </c>
      <c r="C6" s="22">
        <v>627564384883</v>
      </c>
      <c r="D6" s="22">
        <v>596484884598</v>
      </c>
      <c r="E6" s="24" t="s">
        <v>276</v>
      </c>
      <c r="F6">
        <v>9419.02</v>
      </c>
      <c r="G6">
        <v>698</v>
      </c>
      <c r="H6">
        <f t="shared" si="0"/>
        <v>1569.83666666667</v>
      </c>
      <c r="I6">
        <f t="shared" si="1"/>
        <v>116.333333333333</v>
      </c>
      <c r="J6" s="12">
        <v>13.4942979942693</v>
      </c>
      <c r="K6">
        <v>12287</v>
      </c>
      <c r="L6" s="11">
        <v>0.0333686009603646</v>
      </c>
      <c r="M6" s="12">
        <v>22.9732195121951</v>
      </c>
      <c r="N6" s="12">
        <v>13.4942979942693</v>
      </c>
      <c r="O6">
        <v>410</v>
      </c>
      <c r="P6">
        <f t="shared" si="2"/>
        <v>0.766584194677301</v>
      </c>
      <c r="Q6" s="11">
        <f t="shared" si="3"/>
        <v>-0.827642412471659</v>
      </c>
      <c r="R6">
        <f t="shared" si="4"/>
        <v>4.44763822510136</v>
      </c>
      <c r="S6">
        <f t="shared" si="5"/>
        <v>6545.29266666667</v>
      </c>
      <c r="T6">
        <f t="shared" si="6"/>
        <v>596.633333333333</v>
      </c>
      <c r="U6">
        <f t="shared" si="7"/>
        <v>10.97037711604</v>
      </c>
      <c r="V6">
        <v>196358.78</v>
      </c>
      <c r="W6">
        <v>17899</v>
      </c>
      <c r="X6">
        <f t="shared" si="8"/>
        <v>10.97037711604</v>
      </c>
      <c r="Y6">
        <v>44149</v>
      </c>
      <c r="AC6">
        <v>5825</v>
      </c>
    </row>
    <row r="7" ht="15.6" spans="1:29">
      <c r="A7" s="20"/>
      <c r="B7" s="22">
        <v>636099038566</v>
      </c>
      <c r="C7" s="22"/>
      <c r="D7" s="22"/>
      <c r="E7" s="24" t="s">
        <v>620</v>
      </c>
      <c r="F7">
        <v>34254.57</v>
      </c>
      <c r="G7">
        <v>1111</v>
      </c>
      <c r="H7">
        <f t="shared" si="0"/>
        <v>5709.095</v>
      </c>
      <c r="I7">
        <f t="shared" si="1"/>
        <v>185.166666666667</v>
      </c>
      <c r="J7" s="12">
        <v>30.832196219622</v>
      </c>
      <c r="K7">
        <v>2077</v>
      </c>
      <c r="L7" s="11">
        <v>0.237843042850265</v>
      </c>
      <c r="M7" s="12">
        <v>69.3412348178138</v>
      </c>
      <c r="N7" s="12">
        <v>30.832196219622</v>
      </c>
      <c r="O7">
        <v>494</v>
      </c>
      <c r="P7">
        <f t="shared" si="2"/>
        <v>16.4923302840636</v>
      </c>
      <c r="Q7" s="11" t="e">
        <f t="shared" si="3"/>
        <v>#DIV/0!</v>
      </c>
      <c r="R7">
        <f t="shared" si="4"/>
        <v>0</v>
      </c>
      <c r="S7">
        <f t="shared" si="5"/>
        <v>0</v>
      </c>
      <c r="T7">
        <f t="shared" si="6"/>
        <v>0</v>
      </c>
      <c r="U7">
        <f t="shared" si="7"/>
        <v>0</v>
      </c>
      <c r="V7">
        <v>0</v>
      </c>
      <c r="W7">
        <v>0</v>
      </c>
      <c r="X7">
        <f t="shared" si="8"/>
        <v>0</v>
      </c>
      <c r="Y7">
        <v>0</v>
      </c>
      <c r="AC7">
        <v>0</v>
      </c>
    </row>
    <row r="8" ht="15.6" spans="1:29">
      <c r="A8" s="20"/>
      <c r="B8" s="22">
        <v>527733589105</v>
      </c>
      <c r="C8" s="22"/>
      <c r="D8" s="22"/>
      <c r="E8" s="24" t="s">
        <v>231</v>
      </c>
      <c r="F8">
        <v>150715.76</v>
      </c>
      <c r="G8">
        <v>14049</v>
      </c>
      <c r="H8">
        <f t="shared" si="0"/>
        <v>25119.2933333333</v>
      </c>
      <c r="I8">
        <f t="shared" si="1"/>
        <v>2341.5</v>
      </c>
      <c r="J8" s="12">
        <v>10.7278639049043</v>
      </c>
      <c r="K8">
        <v>11973</v>
      </c>
      <c r="L8" s="11">
        <v>0.325064728973524</v>
      </c>
      <c r="M8" s="12">
        <v>38.7245015416238</v>
      </c>
      <c r="N8" s="12">
        <v>10.7278639049043</v>
      </c>
      <c r="O8">
        <v>3892</v>
      </c>
      <c r="P8">
        <f t="shared" si="2"/>
        <v>12.5879695982628</v>
      </c>
      <c r="Q8" s="11">
        <f t="shared" si="3"/>
        <v>0.604906741123773</v>
      </c>
      <c r="R8">
        <f t="shared" si="4"/>
        <v>7.843427456382</v>
      </c>
      <c r="S8">
        <f t="shared" si="5"/>
        <v>23916.179</v>
      </c>
      <c r="T8">
        <f t="shared" si="6"/>
        <v>2038.6</v>
      </c>
      <c r="U8">
        <f t="shared" si="7"/>
        <v>11.7316683017757</v>
      </c>
      <c r="V8">
        <v>717485.37</v>
      </c>
      <c r="W8">
        <v>61158</v>
      </c>
      <c r="X8">
        <f t="shared" si="8"/>
        <v>11.7316683017757</v>
      </c>
      <c r="Y8">
        <v>91476</v>
      </c>
      <c r="AC8">
        <v>21265</v>
      </c>
    </row>
    <row r="9" ht="15.6" spans="1:29">
      <c r="A9" s="20"/>
      <c r="B9" s="22">
        <v>596986065929</v>
      </c>
      <c r="C9" s="22"/>
      <c r="D9" s="22"/>
      <c r="E9" s="24" t="s">
        <v>19</v>
      </c>
      <c r="F9">
        <v>32351.75</v>
      </c>
      <c r="G9">
        <v>1152</v>
      </c>
      <c r="H9">
        <f t="shared" si="0"/>
        <v>5391.95833333333</v>
      </c>
      <c r="I9">
        <f t="shared" si="1"/>
        <v>192</v>
      </c>
      <c r="J9" s="12">
        <v>28.0831163194444</v>
      </c>
      <c r="K9">
        <v>2888</v>
      </c>
      <c r="L9" s="11">
        <v>0.210526315789474</v>
      </c>
      <c r="M9" s="12">
        <v>53.2101151315789</v>
      </c>
      <c r="N9" s="12">
        <v>28.0831163194444</v>
      </c>
      <c r="O9">
        <v>608</v>
      </c>
      <c r="P9">
        <f t="shared" si="2"/>
        <v>11.202129501385</v>
      </c>
      <c r="Q9" s="11">
        <f t="shared" si="3"/>
        <v>3.50552335307752</v>
      </c>
      <c r="R9">
        <f t="shared" si="4"/>
        <v>2.48631038472664</v>
      </c>
      <c r="S9">
        <f t="shared" si="5"/>
        <v>1146.02333333333</v>
      </c>
      <c r="T9">
        <f t="shared" si="6"/>
        <v>33.3</v>
      </c>
      <c r="U9">
        <f t="shared" si="7"/>
        <v>34.4151151151151</v>
      </c>
      <c r="V9">
        <v>34380.7</v>
      </c>
      <c r="W9">
        <v>999</v>
      </c>
      <c r="X9">
        <f t="shared" si="8"/>
        <v>34.4151151151151</v>
      </c>
      <c r="Y9">
        <v>13828</v>
      </c>
      <c r="AC9">
        <v>823</v>
      </c>
    </row>
    <row r="10" ht="15.6" spans="1:29">
      <c r="A10" s="20"/>
      <c r="B10" s="22">
        <v>574736366653</v>
      </c>
      <c r="C10" s="22"/>
      <c r="D10" s="22"/>
      <c r="E10" s="24" t="s">
        <v>544</v>
      </c>
      <c r="F10">
        <v>15090.86</v>
      </c>
      <c r="G10">
        <v>659</v>
      </c>
      <c r="H10">
        <f t="shared" si="0"/>
        <v>2515.14333333333</v>
      </c>
      <c r="I10">
        <f t="shared" si="1"/>
        <v>109.833333333333</v>
      </c>
      <c r="J10" s="12">
        <v>22.8996358118361</v>
      </c>
      <c r="K10">
        <v>1223</v>
      </c>
      <c r="L10" s="11">
        <v>0.319705641864268</v>
      </c>
      <c r="M10" s="12">
        <v>38.5955498721228</v>
      </c>
      <c r="N10" s="12">
        <v>22.8996358118361</v>
      </c>
      <c r="O10">
        <v>391</v>
      </c>
      <c r="P10">
        <f t="shared" si="2"/>
        <v>12.3392150449714</v>
      </c>
      <c r="Q10" s="11">
        <f t="shared" si="3"/>
        <v>0.522346901457255</v>
      </c>
      <c r="R10">
        <f t="shared" si="4"/>
        <v>8.10538979857992</v>
      </c>
      <c r="S10">
        <f t="shared" si="5"/>
        <v>3729.01966666667</v>
      </c>
      <c r="T10">
        <f t="shared" si="6"/>
        <v>134</v>
      </c>
      <c r="U10">
        <f t="shared" si="7"/>
        <v>27.8285049751244</v>
      </c>
      <c r="V10">
        <v>111870.59</v>
      </c>
      <c r="W10">
        <v>4020</v>
      </c>
      <c r="X10">
        <f t="shared" si="8"/>
        <v>27.8285049751244</v>
      </c>
      <c r="Y10">
        <v>13802</v>
      </c>
      <c r="AC10">
        <v>2672</v>
      </c>
    </row>
    <row r="11" ht="15.6" spans="1:29">
      <c r="A11" s="20"/>
      <c r="B11" s="22">
        <v>573035985548</v>
      </c>
      <c r="C11" s="22"/>
      <c r="D11" s="22"/>
      <c r="E11" s="24" t="s">
        <v>77</v>
      </c>
      <c r="F11">
        <v>173182.8</v>
      </c>
      <c r="G11">
        <v>5411</v>
      </c>
      <c r="H11">
        <f t="shared" si="0"/>
        <v>28863.8</v>
      </c>
      <c r="I11">
        <f t="shared" si="1"/>
        <v>901.833333333333</v>
      </c>
      <c r="J11" s="12">
        <v>32.0056921086675</v>
      </c>
      <c r="K11">
        <v>10072</v>
      </c>
      <c r="L11" s="11">
        <v>0.261914217633042</v>
      </c>
      <c r="M11" s="12">
        <v>65.649279757392</v>
      </c>
      <c r="N11" s="12">
        <v>32.0056921086675</v>
      </c>
      <c r="O11">
        <v>2638</v>
      </c>
      <c r="P11">
        <f t="shared" si="2"/>
        <v>17.19447974583</v>
      </c>
      <c r="Q11" s="11">
        <f t="shared" si="3"/>
        <v>0.799033093288356</v>
      </c>
      <c r="R11">
        <f t="shared" si="4"/>
        <v>9.55762281971209</v>
      </c>
      <c r="S11">
        <f t="shared" si="5"/>
        <v>20913.6716666667</v>
      </c>
      <c r="T11">
        <f t="shared" si="6"/>
        <v>523.666666666667</v>
      </c>
      <c r="U11">
        <f t="shared" si="7"/>
        <v>39.9369923615532</v>
      </c>
      <c r="V11">
        <v>627410.15</v>
      </c>
      <c r="W11">
        <v>15710</v>
      </c>
      <c r="X11">
        <f t="shared" si="8"/>
        <v>39.9369923615532</v>
      </c>
      <c r="Y11">
        <v>65645</v>
      </c>
      <c r="AC11">
        <v>9506</v>
      </c>
    </row>
    <row r="12" ht="15.6" spans="1:29">
      <c r="A12" s="20" t="s">
        <v>659</v>
      </c>
      <c r="B12" s="22">
        <v>39829692578</v>
      </c>
      <c r="C12" s="22">
        <v>634180880049</v>
      </c>
      <c r="D12" s="22"/>
      <c r="E12" s="24" t="s">
        <v>237</v>
      </c>
      <c r="F12">
        <v>23701.62</v>
      </c>
      <c r="G12">
        <v>2252</v>
      </c>
      <c r="H12">
        <f t="shared" si="0"/>
        <v>3950.27</v>
      </c>
      <c r="I12">
        <f t="shared" si="1"/>
        <v>375.333333333333</v>
      </c>
      <c r="J12" s="12">
        <v>10.5246980461812</v>
      </c>
      <c r="K12">
        <v>7433</v>
      </c>
      <c r="L12" s="11">
        <v>0.106551863312256</v>
      </c>
      <c r="M12" s="12">
        <v>29.9262878787879</v>
      </c>
      <c r="N12" s="12">
        <v>10.5246980461812</v>
      </c>
      <c r="O12">
        <v>792</v>
      </c>
      <c r="P12">
        <f t="shared" si="2"/>
        <v>3.18870173550383</v>
      </c>
      <c r="Q12" s="11">
        <f t="shared" si="3"/>
        <v>-0.182766847978873</v>
      </c>
      <c r="R12">
        <f t="shared" si="4"/>
        <v>3.9018262139975</v>
      </c>
      <c r="S12">
        <f t="shared" si="5"/>
        <v>3738.99</v>
      </c>
      <c r="T12">
        <f t="shared" si="6"/>
        <v>329.766666666667</v>
      </c>
      <c r="U12">
        <f t="shared" si="7"/>
        <v>11.3382896997877</v>
      </c>
      <c r="V12">
        <v>112169.7</v>
      </c>
      <c r="W12">
        <v>9893</v>
      </c>
      <c r="X12">
        <f t="shared" si="8"/>
        <v>11.3382896997877</v>
      </c>
      <c r="Y12">
        <v>28748</v>
      </c>
      <c r="AC12">
        <v>4114</v>
      </c>
    </row>
    <row r="13" ht="15.6" spans="1:29">
      <c r="A13" s="20"/>
      <c r="B13" s="22">
        <v>581521081842</v>
      </c>
      <c r="C13" s="22">
        <v>625307235192</v>
      </c>
      <c r="D13" s="22">
        <v>596898218579</v>
      </c>
      <c r="E13" s="24" t="s">
        <v>221</v>
      </c>
      <c r="F13">
        <v>53801.19</v>
      </c>
      <c r="G13">
        <v>2115</v>
      </c>
      <c r="H13">
        <f t="shared" si="0"/>
        <v>8966.865</v>
      </c>
      <c r="I13">
        <f t="shared" si="1"/>
        <v>352.5</v>
      </c>
      <c r="J13" s="12">
        <v>25.437914893617</v>
      </c>
      <c r="K13">
        <v>4540</v>
      </c>
      <c r="L13" s="11">
        <v>0.250220264317181</v>
      </c>
      <c r="M13" s="12">
        <v>47.3602024647887</v>
      </c>
      <c r="N13" s="12">
        <v>25.437914893617</v>
      </c>
      <c r="O13">
        <v>1136</v>
      </c>
      <c r="P13">
        <f t="shared" si="2"/>
        <v>11.8504823788546</v>
      </c>
      <c r="Q13" s="11">
        <f t="shared" si="3"/>
        <v>0.672388716798605</v>
      </c>
      <c r="R13">
        <f t="shared" si="4"/>
        <v>7.08596169049716</v>
      </c>
      <c r="S13">
        <f t="shared" si="5"/>
        <v>10456.7536666667</v>
      </c>
      <c r="T13">
        <f t="shared" si="6"/>
        <v>383.8</v>
      </c>
      <c r="U13">
        <f t="shared" si="7"/>
        <v>27.2453196109085</v>
      </c>
      <c r="V13">
        <v>313702.61</v>
      </c>
      <c r="W13">
        <v>11514</v>
      </c>
      <c r="X13">
        <f t="shared" si="8"/>
        <v>27.2453196109085</v>
      </c>
      <c r="Y13">
        <v>44271</v>
      </c>
      <c r="AC13">
        <v>7218</v>
      </c>
    </row>
    <row r="14" ht="15.6" spans="1:29">
      <c r="A14" s="20"/>
      <c r="B14" s="22">
        <v>523138079161</v>
      </c>
      <c r="C14" s="22">
        <v>634542945567</v>
      </c>
      <c r="D14" s="22"/>
      <c r="E14" s="24" t="s">
        <v>385</v>
      </c>
      <c r="F14">
        <v>12258.31</v>
      </c>
      <c r="G14">
        <v>2017</v>
      </c>
      <c r="H14">
        <f t="shared" si="0"/>
        <v>2043.05166666667</v>
      </c>
      <c r="I14">
        <f t="shared" si="1"/>
        <v>336.166666666667</v>
      </c>
      <c r="J14" s="12">
        <v>6.07749628160635</v>
      </c>
      <c r="K14">
        <v>3575</v>
      </c>
      <c r="L14" s="11">
        <v>0.209230769230769</v>
      </c>
      <c r="M14" s="12">
        <v>16.388114973262</v>
      </c>
      <c r="N14" s="12">
        <v>6.07749628160635</v>
      </c>
      <c r="O14">
        <v>748</v>
      </c>
      <c r="P14">
        <f t="shared" si="2"/>
        <v>3.4288979020979</v>
      </c>
      <c r="Q14" s="11">
        <f t="shared" si="3"/>
        <v>1.26307236266855</v>
      </c>
      <c r="R14">
        <f t="shared" si="4"/>
        <v>1.51515168434766</v>
      </c>
      <c r="S14">
        <f t="shared" si="5"/>
        <v>814.091</v>
      </c>
      <c r="T14">
        <f t="shared" si="6"/>
        <v>131.566666666667</v>
      </c>
      <c r="U14">
        <f t="shared" si="7"/>
        <v>6.18766911578414</v>
      </c>
      <c r="V14">
        <v>24422.73</v>
      </c>
      <c r="W14">
        <v>3947</v>
      </c>
      <c r="X14">
        <f t="shared" si="8"/>
        <v>6.18766911578414</v>
      </c>
      <c r="Y14">
        <v>16119</v>
      </c>
      <c r="AC14">
        <v>1924</v>
      </c>
    </row>
    <row r="15" ht="15.6" spans="1:29">
      <c r="A15" s="20"/>
      <c r="B15" s="22">
        <v>574838039203</v>
      </c>
      <c r="C15" s="22"/>
      <c r="D15" s="22"/>
      <c r="E15" s="24" t="s">
        <v>441</v>
      </c>
      <c r="F15">
        <v>2655.32</v>
      </c>
      <c r="G15">
        <v>131</v>
      </c>
      <c r="H15">
        <f t="shared" si="0"/>
        <v>442.553333333333</v>
      </c>
      <c r="I15">
        <f t="shared" si="1"/>
        <v>21.8333333333333</v>
      </c>
      <c r="J15" s="12">
        <v>20.2696183206107</v>
      </c>
      <c r="K15">
        <v>391</v>
      </c>
      <c r="L15" s="11">
        <v>0.194373401534527</v>
      </c>
      <c r="M15" s="12">
        <v>34.9384210526316</v>
      </c>
      <c r="N15" s="12">
        <v>20.2696183206107</v>
      </c>
      <c r="O15">
        <v>76</v>
      </c>
      <c r="P15">
        <f t="shared" si="2"/>
        <v>6.79109974424552</v>
      </c>
      <c r="Q15" s="11">
        <f t="shared" si="3"/>
        <v>0.14370518486205</v>
      </c>
      <c r="R15">
        <f t="shared" si="4"/>
        <v>5.93780620577028</v>
      </c>
      <c r="S15">
        <f t="shared" si="5"/>
        <v>727.183333333333</v>
      </c>
      <c r="T15">
        <f t="shared" si="6"/>
        <v>30.2</v>
      </c>
      <c r="U15">
        <f t="shared" si="7"/>
        <v>24.0789183222958</v>
      </c>
      <c r="V15">
        <v>21815.5</v>
      </c>
      <c r="W15">
        <v>906</v>
      </c>
      <c r="X15">
        <f t="shared" si="8"/>
        <v>24.0789183222958</v>
      </c>
      <c r="Y15">
        <v>3674</v>
      </c>
      <c r="AC15">
        <v>579</v>
      </c>
    </row>
    <row r="16" ht="15.6" spans="1:29">
      <c r="A16" s="20"/>
      <c r="B16" s="22">
        <v>562674596108</v>
      </c>
      <c r="C16" s="22"/>
      <c r="D16" s="22"/>
      <c r="E16" s="24" t="s">
        <v>17</v>
      </c>
      <c r="F16">
        <v>80796.81</v>
      </c>
      <c r="G16">
        <v>3138</v>
      </c>
      <c r="H16">
        <f t="shared" si="0"/>
        <v>13466.135</v>
      </c>
      <c r="I16">
        <f t="shared" si="1"/>
        <v>523</v>
      </c>
      <c r="J16" s="12">
        <v>25.7478680688337</v>
      </c>
      <c r="K16">
        <v>4258</v>
      </c>
      <c r="L16" s="11">
        <v>0.271254109910756</v>
      </c>
      <c r="M16" s="12">
        <v>69.953948051948</v>
      </c>
      <c r="N16" s="12">
        <v>25.7478680688337</v>
      </c>
      <c r="O16">
        <v>1155</v>
      </c>
      <c r="P16">
        <f t="shared" si="2"/>
        <v>18.9752959135744</v>
      </c>
      <c r="Q16" s="11">
        <f t="shared" si="3"/>
        <v>1.01530052002784</v>
      </c>
      <c r="R16">
        <f t="shared" si="4"/>
        <v>9.41561604584527</v>
      </c>
      <c r="S16">
        <f t="shared" si="5"/>
        <v>7667.45</v>
      </c>
      <c r="T16">
        <f t="shared" si="6"/>
        <v>208.766666666667</v>
      </c>
      <c r="U16">
        <f t="shared" si="7"/>
        <v>36.7273670764809</v>
      </c>
      <c r="V16">
        <v>230023.5</v>
      </c>
      <c r="W16">
        <v>6263</v>
      </c>
      <c r="X16">
        <f t="shared" si="8"/>
        <v>36.7273670764809</v>
      </c>
      <c r="Y16">
        <v>24430</v>
      </c>
      <c r="AC16">
        <v>3961</v>
      </c>
    </row>
    <row r="17" ht="15.6" spans="1:29">
      <c r="A17" s="20"/>
      <c r="B17" s="22">
        <v>524754970729</v>
      </c>
      <c r="C17" s="22">
        <v>624733445732</v>
      </c>
      <c r="D17" s="22">
        <v>596485264012</v>
      </c>
      <c r="E17" s="24" t="s">
        <v>74</v>
      </c>
      <c r="F17">
        <v>18970.29</v>
      </c>
      <c r="G17">
        <v>646</v>
      </c>
      <c r="H17">
        <f t="shared" si="0"/>
        <v>3161.715</v>
      </c>
      <c r="I17">
        <f t="shared" si="1"/>
        <v>107.666666666667</v>
      </c>
      <c r="J17" s="12">
        <v>29.3657739938081</v>
      </c>
      <c r="K17">
        <v>2387</v>
      </c>
      <c r="L17" s="11">
        <v>0.0942605781315459</v>
      </c>
      <c r="M17" s="12">
        <v>84.3124</v>
      </c>
      <c r="N17" s="12">
        <v>29.3657739938081</v>
      </c>
      <c r="O17">
        <v>225</v>
      </c>
      <c r="P17">
        <f t="shared" si="2"/>
        <v>7.94733556765815</v>
      </c>
      <c r="Q17" s="11">
        <f t="shared" si="3"/>
        <v>0.411141953544307</v>
      </c>
      <c r="R17">
        <f t="shared" si="4"/>
        <v>5.63184699292453</v>
      </c>
      <c r="S17">
        <f t="shared" si="5"/>
        <v>3820.645</v>
      </c>
      <c r="T17">
        <f t="shared" si="6"/>
        <v>109.366666666667</v>
      </c>
      <c r="U17">
        <f t="shared" si="7"/>
        <v>34.9342730874733</v>
      </c>
      <c r="V17">
        <v>114619.35</v>
      </c>
      <c r="W17">
        <v>3281</v>
      </c>
      <c r="X17">
        <f t="shared" si="8"/>
        <v>34.9342730874733</v>
      </c>
      <c r="Y17">
        <v>20352</v>
      </c>
      <c r="AC17">
        <v>1772</v>
      </c>
    </row>
    <row r="18" ht="15.6" spans="1:29">
      <c r="A18" s="20" t="s">
        <v>660</v>
      </c>
      <c r="B18" s="22">
        <v>627410507881</v>
      </c>
      <c r="C18" s="22">
        <v>634201200707</v>
      </c>
      <c r="D18" s="22">
        <v>637251001942</v>
      </c>
      <c r="E18" s="24" t="s">
        <v>546</v>
      </c>
      <c r="F18">
        <v>387.99</v>
      </c>
      <c r="G18">
        <v>32</v>
      </c>
      <c r="H18">
        <f t="shared" si="0"/>
        <v>64.665</v>
      </c>
      <c r="I18">
        <f t="shared" si="1"/>
        <v>5.33333333333333</v>
      </c>
      <c r="J18" s="12">
        <v>12.1246875</v>
      </c>
      <c r="K18">
        <v>386</v>
      </c>
      <c r="L18" s="11">
        <v>0.0466321243523316</v>
      </c>
      <c r="M18" s="12">
        <v>21.555</v>
      </c>
      <c r="N18" s="12">
        <v>12.1246875</v>
      </c>
      <c r="O18">
        <v>18</v>
      </c>
      <c r="P18">
        <f t="shared" si="2"/>
        <v>1.00515544041451</v>
      </c>
      <c r="Q18" s="11" t="e">
        <f t="shared" si="3"/>
        <v>#DIV/0!</v>
      </c>
      <c r="R18">
        <f t="shared" si="4"/>
        <v>0</v>
      </c>
      <c r="S18">
        <f t="shared" si="5"/>
        <v>0</v>
      </c>
      <c r="T18">
        <f t="shared" si="6"/>
        <v>0</v>
      </c>
      <c r="U18">
        <f t="shared" si="7"/>
        <v>0</v>
      </c>
      <c r="V18">
        <v>0</v>
      </c>
      <c r="W18">
        <v>0</v>
      </c>
      <c r="X18">
        <f t="shared" si="8"/>
        <v>0</v>
      </c>
      <c r="Y18">
        <v>0</v>
      </c>
      <c r="AC18">
        <v>0</v>
      </c>
    </row>
    <row r="19" ht="15.6" spans="1:29">
      <c r="A19" s="20"/>
      <c r="B19" s="22">
        <v>633838506663</v>
      </c>
      <c r="C19" s="22">
        <v>639561985453</v>
      </c>
      <c r="D19" s="22">
        <v>637581058138</v>
      </c>
      <c r="E19" s="24" t="s">
        <v>598</v>
      </c>
      <c r="F19">
        <v>3647.24</v>
      </c>
      <c r="G19">
        <v>160</v>
      </c>
      <c r="H19">
        <f t="shared" si="0"/>
        <v>607.873333333333</v>
      </c>
      <c r="I19">
        <f t="shared" si="1"/>
        <v>26.6666666666667</v>
      </c>
      <c r="J19" s="12">
        <v>22.79525</v>
      </c>
      <c r="K19">
        <v>649</v>
      </c>
      <c r="L19" s="11">
        <v>0.0832049306625578</v>
      </c>
      <c r="M19" s="12">
        <v>67.5414814814815</v>
      </c>
      <c r="N19" s="12">
        <v>22.79525</v>
      </c>
      <c r="O19">
        <v>54</v>
      </c>
      <c r="P19">
        <f t="shared" si="2"/>
        <v>5.6197842835131</v>
      </c>
      <c r="Q19" s="11" t="e">
        <f t="shared" si="3"/>
        <v>#DIV/0!</v>
      </c>
      <c r="R19">
        <f t="shared" si="4"/>
        <v>0</v>
      </c>
      <c r="S19">
        <f t="shared" si="5"/>
        <v>0</v>
      </c>
      <c r="T19">
        <f t="shared" si="6"/>
        <v>0</v>
      </c>
      <c r="U19">
        <f t="shared" si="7"/>
        <v>0</v>
      </c>
      <c r="V19">
        <v>0</v>
      </c>
      <c r="W19">
        <v>0</v>
      </c>
      <c r="X19">
        <f t="shared" si="8"/>
        <v>0</v>
      </c>
      <c r="Y19">
        <v>0</v>
      </c>
      <c r="AC19">
        <v>0</v>
      </c>
    </row>
    <row r="20" ht="15.6" spans="1:29">
      <c r="A20" s="20"/>
      <c r="B20" s="22">
        <v>17609980146</v>
      </c>
      <c r="C20" s="22">
        <v>634540837303</v>
      </c>
      <c r="D20" s="22"/>
      <c r="E20" s="24" t="s">
        <v>288</v>
      </c>
      <c r="F20">
        <v>36238.92</v>
      </c>
      <c r="G20">
        <v>15579</v>
      </c>
      <c r="H20">
        <f t="shared" si="0"/>
        <v>6039.82</v>
      </c>
      <c r="I20">
        <f t="shared" si="1"/>
        <v>2596.5</v>
      </c>
      <c r="J20" s="12">
        <v>2.32613903331408</v>
      </c>
      <c r="K20">
        <v>30063</v>
      </c>
      <c r="L20" s="11">
        <v>0.425040747763031</v>
      </c>
      <c r="M20" s="12">
        <v>2.83604006886837</v>
      </c>
      <c r="N20" s="12">
        <v>2.32613903331408</v>
      </c>
      <c r="O20">
        <v>12778</v>
      </c>
      <c r="P20">
        <f t="shared" si="2"/>
        <v>1.20543259155773</v>
      </c>
      <c r="Q20" s="11">
        <f t="shared" si="3"/>
        <v>-0.360539376680902</v>
      </c>
      <c r="R20">
        <f t="shared" si="4"/>
        <v>1.88507712218615</v>
      </c>
      <c r="S20">
        <f t="shared" si="5"/>
        <v>2961.64466666667</v>
      </c>
      <c r="T20">
        <f t="shared" si="6"/>
        <v>795.633333333333</v>
      </c>
      <c r="U20">
        <f t="shared" si="7"/>
        <v>3.7223737902719</v>
      </c>
      <c r="V20">
        <v>88849.34</v>
      </c>
      <c r="W20">
        <v>23869</v>
      </c>
      <c r="X20">
        <f t="shared" si="8"/>
        <v>3.7223737902719</v>
      </c>
      <c r="Y20">
        <v>47133</v>
      </c>
      <c r="AC20">
        <v>8689</v>
      </c>
    </row>
    <row r="21" ht="15.6" spans="1:29">
      <c r="A21" s="20"/>
      <c r="B21" s="22">
        <v>592501952315</v>
      </c>
      <c r="C21" s="22">
        <v>634859842110</v>
      </c>
      <c r="D21" s="22"/>
      <c r="E21" s="24" t="s">
        <v>305</v>
      </c>
      <c r="F21">
        <v>24106.34</v>
      </c>
      <c r="G21">
        <v>2342</v>
      </c>
      <c r="H21">
        <f t="shared" si="0"/>
        <v>4017.72333333333</v>
      </c>
      <c r="I21">
        <f t="shared" si="1"/>
        <v>390.333333333333</v>
      </c>
      <c r="J21" s="12">
        <v>10.2930572160547</v>
      </c>
      <c r="K21">
        <v>7233</v>
      </c>
      <c r="L21" s="11">
        <v>0.190100926309968</v>
      </c>
      <c r="M21" s="12">
        <v>17.5318836363636</v>
      </c>
      <c r="N21" s="12">
        <v>10.2930572160547</v>
      </c>
      <c r="O21">
        <v>1375</v>
      </c>
      <c r="P21">
        <f t="shared" si="2"/>
        <v>3.3328273192313</v>
      </c>
      <c r="Q21" s="11">
        <f t="shared" si="3"/>
        <v>0.1967329938802</v>
      </c>
      <c r="R21">
        <f t="shared" si="4"/>
        <v>2.78493810755997</v>
      </c>
      <c r="S21">
        <f t="shared" si="5"/>
        <v>2654.78866666667</v>
      </c>
      <c r="T21">
        <f t="shared" si="6"/>
        <v>283.766666666667</v>
      </c>
      <c r="U21">
        <f t="shared" si="7"/>
        <v>9.35553388934571</v>
      </c>
      <c r="V21">
        <v>79643.66</v>
      </c>
      <c r="W21">
        <v>8513</v>
      </c>
      <c r="X21">
        <f t="shared" si="8"/>
        <v>9.35553388934571</v>
      </c>
      <c r="Y21">
        <v>28598</v>
      </c>
      <c r="AC21">
        <v>4958</v>
      </c>
    </row>
    <row r="22" ht="15.6" spans="1:29">
      <c r="A22" s="20"/>
      <c r="B22" s="22">
        <v>637978522210</v>
      </c>
      <c r="C22" s="22"/>
      <c r="D22" s="22"/>
      <c r="E22" s="24" t="s">
        <v>625</v>
      </c>
      <c r="F22">
        <v>60994.67</v>
      </c>
      <c r="G22">
        <v>2234</v>
      </c>
      <c r="H22">
        <f t="shared" si="0"/>
        <v>10165.7783333333</v>
      </c>
      <c r="I22">
        <f t="shared" si="1"/>
        <v>372.333333333333</v>
      </c>
      <c r="J22" s="12">
        <v>27.3028961504029</v>
      </c>
      <c r="K22">
        <v>2296</v>
      </c>
      <c r="L22" s="11">
        <v>0.172473867595819</v>
      </c>
      <c r="M22" s="12">
        <v>154.026944444444</v>
      </c>
      <c r="N22" s="12">
        <v>27.3028961504029</v>
      </c>
      <c r="O22">
        <v>396</v>
      </c>
      <c r="P22">
        <f t="shared" si="2"/>
        <v>26.5656228222997</v>
      </c>
      <c r="Q22" s="11" t="e">
        <f t="shared" si="3"/>
        <v>#DIV/0!</v>
      </c>
      <c r="R22">
        <f t="shared" si="4"/>
        <v>0</v>
      </c>
      <c r="S22">
        <f t="shared" si="5"/>
        <v>0</v>
      </c>
      <c r="T22">
        <f t="shared" si="6"/>
        <v>0</v>
      </c>
      <c r="U22">
        <f t="shared" si="7"/>
        <v>0</v>
      </c>
      <c r="V22">
        <v>0</v>
      </c>
      <c r="W22">
        <v>0</v>
      </c>
      <c r="X22">
        <f t="shared" si="8"/>
        <v>0</v>
      </c>
      <c r="Y22">
        <v>0</v>
      </c>
      <c r="AC22">
        <v>0</v>
      </c>
    </row>
    <row r="23" ht="15.6" spans="1:29">
      <c r="A23" s="25" t="s">
        <v>661</v>
      </c>
      <c r="B23" s="22">
        <v>627413079207</v>
      </c>
      <c r="C23" s="22">
        <v>634200028886</v>
      </c>
      <c r="D23" s="22">
        <v>636894700682</v>
      </c>
      <c r="E23" s="24" t="s">
        <v>547</v>
      </c>
      <c r="F23">
        <v>22223.8</v>
      </c>
      <c r="G23">
        <v>1026</v>
      </c>
      <c r="H23">
        <f t="shared" si="0"/>
        <v>3703.96666666667</v>
      </c>
      <c r="I23">
        <f t="shared" si="1"/>
        <v>171</v>
      </c>
      <c r="J23" s="12">
        <v>21.6606237816764</v>
      </c>
      <c r="K23">
        <v>1380</v>
      </c>
      <c r="L23" s="11">
        <v>0.238405797101449</v>
      </c>
      <c r="M23" s="12">
        <v>67.5495440729483</v>
      </c>
      <c r="N23" s="12">
        <v>21.6606237816764</v>
      </c>
      <c r="O23">
        <v>329</v>
      </c>
      <c r="P23">
        <f t="shared" si="2"/>
        <v>16.1042028985507</v>
      </c>
      <c r="Q23" s="11" t="e">
        <f t="shared" si="3"/>
        <v>#DIV/0!</v>
      </c>
      <c r="R23">
        <f t="shared" si="4"/>
        <v>0</v>
      </c>
      <c r="S23">
        <f t="shared" si="5"/>
        <v>0</v>
      </c>
      <c r="T23">
        <f t="shared" si="6"/>
        <v>0</v>
      </c>
      <c r="U23">
        <f t="shared" si="7"/>
        <v>0</v>
      </c>
      <c r="V23">
        <v>0</v>
      </c>
      <c r="W23">
        <v>0</v>
      </c>
      <c r="X23">
        <f t="shared" si="8"/>
        <v>0</v>
      </c>
      <c r="Y23">
        <v>0</v>
      </c>
      <c r="AC23">
        <v>0</v>
      </c>
    </row>
    <row r="24" ht="15.6" spans="1:29">
      <c r="A24" s="25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14763.49</v>
      </c>
      <c r="G24">
        <v>1760</v>
      </c>
      <c r="H24">
        <f t="shared" si="0"/>
        <v>2460.58166666667</v>
      </c>
      <c r="I24">
        <f t="shared" si="1"/>
        <v>293.333333333333</v>
      </c>
      <c r="J24" s="12">
        <v>8.38834659090909</v>
      </c>
      <c r="K24">
        <v>5664</v>
      </c>
      <c r="L24" s="11">
        <v>0.165430790960452</v>
      </c>
      <c r="M24" s="12">
        <v>15.7561259338314</v>
      </c>
      <c r="N24" s="12">
        <v>8.38834659090909</v>
      </c>
      <c r="O24">
        <v>937</v>
      </c>
      <c r="P24">
        <f t="shared" si="2"/>
        <v>2.60654837570621</v>
      </c>
      <c r="Q24" s="11">
        <f t="shared" si="3"/>
        <v>1.69928806531218</v>
      </c>
      <c r="R24">
        <f t="shared" si="4"/>
        <v>0.965642907551165</v>
      </c>
      <c r="S24">
        <f t="shared" si="5"/>
        <v>684.158</v>
      </c>
      <c r="T24">
        <f t="shared" si="6"/>
        <v>75.1</v>
      </c>
      <c r="U24">
        <f t="shared" si="7"/>
        <v>9.10996005326232</v>
      </c>
      <c r="V24">
        <v>20524.74</v>
      </c>
      <c r="W24">
        <v>2253</v>
      </c>
      <c r="X24">
        <f t="shared" si="8"/>
        <v>9.10996005326232</v>
      </c>
      <c r="Y24">
        <v>21255</v>
      </c>
      <c r="AC24">
        <v>1833</v>
      </c>
    </row>
    <row r="25" ht="15.6" spans="1:29">
      <c r="A25" s="25"/>
      <c r="B25" s="22">
        <v>37254243740</v>
      </c>
      <c r="C25" s="22">
        <v>634857454207</v>
      </c>
      <c r="D25" s="22"/>
      <c r="E25" s="53" t="s">
        <v>270</v>
      </c>
      <c r="F25">
        <v>83410.22</v>
      </c>
      <c r="G25">
        <v>5547</v>
      </c>
      <c r="H25">
        <f t="shared" si="0"/>
        <v>13901.7033333333</v>
      </c>
      <c r="I25">
        <f t="shared" si="1"/>
        <v>924.5</v>
      </c>
      <c r="J25" s="12">
        <v>15.0369965747251</v>
      </c>
      <c r="K25">
        <v>8108</v>
      </c>
      <c r="L25" s="11">
        <v>0.259990133201776</v>
      </c>
      <c r="M25" s="12">
        <v>39.5684155597723</v>
      </c>
      <c r="N25" s="12">
        <v>15.0369965747251</v>
      </c>
      <c r="O25">
        <v>2108</v>
      </c>
      <c r="P25">
        <f t="shared" si="2"/>
        <v>10.2873976319684</v>
      </c>
      <c r="Q25" s="11">
        <f t="shared" si="3"/>
        <v>0.245773827536863</v>
      </c>
      <c r="R25">
        <f t="shared" si="4"/>
        <v>8.25783734139656</v>
      </c>
      <c r="S25">
        <f t="shared" si="5"/>
        <v>9740.66966666667</v>
      </c>
      <c r="T25">
        <f t="shared" si="6"/>
        <v>634.6</v>
      </c>
      <c r="U25">
        <f t="shared" si="7"/>
        <v>15.3493061245929</v>
      </c>
      <c r="V25">
        <v>292220.09</v>
      </c>
      <c r="W25">
        <v>19038</v>
      </c>
      <c r="X25">
        <f t="shared" si="8"/>
        <v>15.3493061245929</v>
      </c>
      <c r="Y25">
        <v>35387</v>
      </c>
      <c r="AC25">
        <v>6083</v>
      </c>
    </row>
    <row r="26" ht="15.6" spans="1:29">
      <c r="A26" s="25"/>
      <c r="B26" s="22">
        <v>635219036333</v>
      </c>
      <c r="C26" s="22" t="s">
        <v>640</v>
      </c>
      <c r="D26" s="22"/>
      <c r="E26" s="53" t="s">
        <v>600</v>
      </c>
      <c r="F26">
        <v>38776.9</v>
      </c>
      <c r="G26">
        <v>1005</v>
      </c>
      <c r="H26">
        <f t="shared" si="0"/>
        <v>6462.81666666667</v>
      </c>
      <c r="I26">
        <f t="shared" si="1"/>
        <v>167.5</v>
      </c>
      <c r="J26" s="12">
        <v>38.5839800995025</v>
      </c>
      <c r="K26">
        <v>2196</v>
      </c>
      <c r="L26" s="11">
        <v>0.234972677595628</v>
      </c>
      <c r="M26" s="12">
        <v>75.1490310077519</v>
      </c>
      <c r="N26" s="12">
        <v>38.5839800995025</v>
      </c>
      <c r="O26">
        <v>516</v>
      </c>
      <c r="P26">
        <f t="shared" si="2"/>
        <v>17.6579690346084</v>
      </c>
      <c r="Q26" s="11" t="e">
        <f t="shared" si="3"/>
        <v>#DIV/0!</v>
      </c>
      <c r="R26">
        <f t="shared" si="4"/>
        <v>0</v>
      </c>
      <c r="S26">
        <f t="shared" si="5"/>
        <v>0</v>
      </c>
      <c r="T26">
        <f t="shared" si="6"/>
        <v>0</v>
      </c>
      <c r="U26">
        <f t="shared" si="7"/>
        <v>0</v>
      </c>
      <c r="V26">
        <v>0</v>
      </c>
      <c r="W26">
        <v>0</v>
      </c>
      <c r="X26">
        <f t="shared" si="8"/>
        <v>0</v>
      </c>
      <c r="Y26">
        <v>0</v>
      </c>
      <c r="AC26">
        <v>0</v>
      </c>
    </row>
    <row r="27" ht="15.6" spans="1:29">
      <c r="A27" s="25"/>
      <c r="B27" s="22">
        <v>572262680111</v>
      </c>
      <c r="C27" s="22" t="s">
        <v>640</v>
      </c>
      <c r="D27" s="22"/>
      <c r="E27" s="53" t="s">
        <v>330</v>
      </c>
      <c r="F27">
        <v>20798.25</v>
      </c>
      <c r="G27">
        <v>957</v>
      </c>
      <c r="H27">
        <f t="shared" si="0"/>
        <v>3466.375</v>
      </c>
      <c r="I27">
        <f t="shared" si="1"/>
        <v>159.5</v>
      </c>
      <c r="J27" s="12">
        <v>21.7327586206897</v>
      </c>
      <c r="K27">
        <v>2254</v>
      </c>
      <c r="L27" s="11">
        <v>0.200532386867791</v>
      </c>
      <c r="M27" s="12">
        <v>46.0138274336283</v>
      </c>
      <c r="N27" s="12">
        <v>21.7327586206897</v>
      </c>
      <c r="O27">
        <v>452</v>
      </c>
      <c r="P27">
        <f t="shared" si="2"/>
        <v>9.22726264418811</v>
      </c>
      <c r="Q27" s="11">
        <f t="shared" si="3"/>
        <v>0.00559570429169165</v>
      </c>
      <c r="R27">
        <f t="shared" si="4"/>
        <v>9.1759169264625</v>
      </c>
      <c r="S27">
        <f t="shared" si="5"/>
        <v>10007.255</v>
      </c>
      <c r="T27">
        <f t="shared" si="6"/>
        <v>441.8</v>
      </c>
      <c r="U27">
        <f t="shared" si="7"/>
        <v>22.6510977818017</v>
      </c>
      <c r="V27">
        <v>300217.65</v>
      </c>
      <c r="W27">
        <v>13254</v>
      </c>
      <c r="X27">
        <f t="shared" si="8"/>
        <v>22.6510977818017</v>
      </c>
      <c r="Y27">
        <v>32718</v>
      </c>
      <c r="AC27">
        <v>9258</v>
      </c>
    </row>
    <row r="28" ht="15.6" spans="1:29">
      <c r="A28" s="53" t="s">
        <v>266</v>
      </c>
      <c r="B28" s="22">
        <v>569909827792</v>
      </c>
      <c r="C28" s="22"/>
      <c r="D28" s="22"/>
      <c r="E28" s="53" t="s">
        <v>62</v>
      </c>
      <c r="F28">
        <v>67659.82</v>
      </c>
      <c r="G28">
        <v>2972</v>
      </c>
      <c r="H28">
        <f t="shared" si="0"/>
        <v>11276.6366666667</v>
      </c>
      <c r="I28">
        <f t="shared" si="1"/>
        <v>495.333333333333</v>
      </c>
      <c r="J28" s="12">
        <v>22.7657537012113</v>
      </c>
      <c r="K28">
        <v>5628</v>
      </c>
      <c r="L28" s="11">
        <v>0.165422885572139</v>
      </c>
      <c r="M28" s="12">
        <v>72.6743501611171</v>
      </c>
      <c r="N28" s="12">
        <v>22.7657537012113</v>
      </c>
      <c r="O28">
        <v>931</v>
      </c>
      <c r="P28">
        <f t="shared" si="2"/>
        <v>12.0220007107321</v>
      </c>
      <c r="Q28" s="11">
        <f t="shared" si="3"/>
        <v>0.693631842083088</v>
      </c>
      <c r="R28">
        <f t="shared" si="4"/>
        <v>7.09835538752363</v>
      </c>
      <c r="S28">
        <f t="shared" si="5"/>
        <v>13392.9403333333</v>
      </c>
      <c r="T28">
        <f t="shared" si="6"/>
        <v>500.766666666667</v>
      </c>
      <c r="U28">
        <f t="shared" si="7"/>
        <v>26.7448718631432</v>
      </c>
      <c r="V28">
        <v>401788.21</v>
      </c>
      <c r="W28">
        <v>15023</v>
      </c>
      <c r="X28">
        <v>26.7448718631432</v>
      </c>
      <c r="Y28">
        <v>56603</v>
      </c>
      <c r="Z28">
        <v>0.0875218627987916</v>
      </c>
      <c r="AA28">
        <v>81.1037969317723</v>
      </c>
      <c r="AB28">
        <v>26.7448718631432</v>
      </c>
      <c r="AC28">
        <v>4954</v>
      </c>
    </row>
    <row r="29" ht="15.6" spans="1:29">
      <c r="A29" t="s">
        <v>642</v>
      </c>
      <c r="B29" s="56">
        <v>611950399653</v>
      </c>
      <c r="E29" s="57" t="s">
        <v>666</v>
      </c>
      <c r="F29">
        <v>2920.39</v>
      </c>
      <c r="G29">
        <v>68</v>
      </c>
      <c r="J29" s="12">
        <v>42.9469117647059</v>
      </c>
      <c r="K29">
        <v>610</v>
      </c>
      <c r="L29" s="11">
        <v>0.0967213114754098</v>
      </c>
      <c r="M29" s="12">
        <v>49.4981355932203</v>
      </c>
      <c r="N29" s="12">
        <v>42.9469117647059</v>
      </c>
      <c r="O29">
        <v>59</v>
      </c>
      <c r="Q29" s="11">
        <f t="shared" si="3"/>
        <v>-1</v>
      </c>
      <c r="R29">
        <f t="shared" si="4"/>
        <v>5.76266433189655</v>
      </c>
      <c r="V29">
        <v>42782.02</v>
      </c>
      <c r="W29">
        <v>989</v>
      </c>
      <c r="Y29">
        <v>7424</v>
      </c>
      <c r="AC29">
        <v>721</v>
      </c>
    </row>
    <row r="30" ht="15.6" spans="1:29">
      <c r="A30" t="s">
        <v>642</v>
      </c>
      <c r="B30" s="56">
        <v>611214401904</v>
      </c>
      <c r="F30">
        <v>0</v>
      </c>
      <c r="G30">
        <v>0</v>
      </c>
      <c r="J30" s="12">
        <v>0</v>
      </c>
      <c r="K30">
        <v>0</v>
      </c>
      <c r="L30" s="11">
        <v>0</v>
      </c>
      <c r="M30" s="12">
        <v>0</v>
      </c>
      <c r="N30" s="12">
        <v>0</v>
      </c>
      <c r="O30">
        <v>0</v>
      </c>
      <c r="V30">
        <v>0</v>
      </c>
      <c r="W30">
        <v>0</v>
      </c>
      <c r="Y30">
        <v>0</v>
      </c>
      <c r="AC30">
        <v>0</v>
      </c>
    </row>
    <row r="31" ht="15.6" spans="1:29">
      <c r="A31" t="s">
        <v>642</v>
      </c>
      <c r="B31" s="56">
        <v>611214937258</v>
      </c>
      <c r="E31" t="s">
        <v>667</v>
      </c>
      <c r="F31">
        <v>119.6</v>
      </c>
      <c r="G31">
        <v>2</v>
      </c>
      <c r="J31" s="12">
        <v>59.8</v>
      </c>
      <c r="K31">
        <v>9</v>
      </c>
      <c r="L31" s="11">
        <v>0.111111111111111</v>
      </c>
      <c r="M31" s="12">
        <v>119.6</v>
      </c>
      <c r="N31" s="12">
        <v>59.8</v>
      </c>
      <c r="O31">
        <v>1</v>
      </c>
      <c r="V31">
        <v>0</v>
      </c>
      <c r="W31">
        <v>0</v>
      </c>
      <c r="Y31">
        <v>0</v>
      </c>
      <c r="AC31">
        <v>0</v>
      </c>
    </row>
    <row r="32" ht="15.6" spans="1:29">
      <c r="A32" t="s">
        <v>642</v>
      </c>
      <c r="B32" s="56">
        <v>611215393288</v>
      </c>
      <c r="F32">
        <v>0</v>
      </c>
      <c r="G32">
        <v>0</v>
      </c>
      <c r="J32" s="12">
        <v>0</v>
      </c>
      <c r="K32">
        <v>0</v>
      </c>
      <c r="L32" s="11">
        <v>0</v>
      </c>
      <c r="M32" s="12">
        <v>0</v>
      </c>
      <c r="N32" s="12">
        <v>0</v>
      </c>
      <c r="O32">
        <v>0</v>
      </c>
      <c r="V32">
        <v>0</v>
      </c>
      <c r="W32">
        <v>0</v>
      </c>
      <c r="Y32">
        <v>0</v>
      </c>
      <c r="AC32">
        <v>0</v>
      </c>
    </row>
    <row r="33" ht="15.6" spans="1:29">
      <c r="A33" t="s">
        <v>642</v>
      </c>
      <c r="B33" s="56">
        <v>611215693122</v>
      </c>
      <c r="F33">
        <v>0</v>
      </c>
      <c r="G33">
        <v>0</v>
      </c>
      <c r="J33" s="12">
        <v>0</v>
      </c>
      <c r="K33">
        <v>0</v>
      </c>
      <c r="L33" s="11">
        <v>0</v>
      </c>
      <c r="M33" s="12">
        <v>0</v>
      </c>
      <c r="N33" s="12">
        <v>0</v>
      </c>
      <c r="O33">
        <v>0</v>
      </c>
      <c r="V33">
        <v>0</v>
      </c>
      <c r="W33">
        <v>0</v>
      </c>
      <c r="Y33">
        <v>0</v>
      </c>
      <c r="AC33">
        <v>0</v>
      </c>
    </row>
    <row r="34" ht="15.6" spans="1:29">
      <c r="A34" t="s">
        <v>642</v>
      </c>
      <c r="B34" s="56">
        <v>611468953899</v>
      </c>
      <c r="F34">
        <v>0</v>
      </c>
      <c r="G34">
        <v>0</v>
      </c>
      <c r="J34" s="12">
        <v>0</v>
      </c>
      <c r="K34">
        <v>0</v>
      </c>
      <c r="L34" s="11">
        <v>0</v>
      </c>
      <c r="M34" s="12">
        <v>0</v>
      </c>
      <c r="N34" s="12">
        <v>0</v>
      </c>
      <c r="O34">
        <v>0</v>
      </c>
      <c r="V34">
        <v>0</v>
      </c>
      <c r="W34">
        <v>0</v>
      </c>
      <c r="Y34">
        <v>0</v>
      </c>
      <c r="AC34">
        <v>0</v>
      </c>
    </row>
    <row r="35" ht="15.6" spans="1:29">
      <c r="A35" t="s">
        <v>642</v>
      </c>
      <c r="B35" s="56">
        <v>611637338063</v>
      </c>
      <c r="F35">
        <v>0</v>
      </c>
      <c r="G35">
        <v>0</v>
      </c>
      <c r="J35" s="12">
        <v>0</v>
      </c>
      <c r="K35">
        <v>0</v>
      </c>
      <c r="L35" s="11">
        <v>0</v>
      </c>
      <c r="M35" s="12">
        <v>0</v>
      </c>
      <c r="N35" s="12">
        <v>0</v>
      </c>
      <c r="O35">
        <v>0</v>
      </c>
      <c r="V35">
        <v>0</v>
      </c>
      <c r="W35">
        <v>0</v>
      </c>
      <c r="Y35">
        <v>0</v>
      </c>
      <c r="AC35">
        <v>0</v>
      </c>
    </row>
    <row r="36" spans="6:29">
      <c r="F36">
        <f>SUM(F2:F23,F29:F35)</f>
        <v>860617.83</v>
      </c>
      <c r="G36">
        <f>SUM(G2:G23,G29:G35)</f>
        <v>80605</v>
      </c>
      <c r="J36">
        <f>F36/G36</f>
        <v>10.6769782271571</v>
      </c>
      <c r="K36">
        <f>SUM(K2:K23,K29:K35)</f>
        <v>166485</v>
      </c>
      <c r="L36">
        <f>O36/K36</f>
        <v>0.279274409105925</v>
      </c>
      <c r="M36">
        <f>F36/O36</f>
        <v>18.5099006344768</v>
      </c>
      <c r="N36">
        <f>F36/G36</f>
        <v>10.6769782271571</v>
      </c>
      <c r="O36">
        <f>SUM(O2:O23,O29:O35)</f>
        <v>46495</v>
      </c>
      <c r="V36">
        <f>SUM(V2:V23,V29:V35)</f>
        <v>3151673.94</v>
      </c>
      <c r="W36">
        <f>SUM(W2:W23,W29:W35)</f>
        <v>296407</v>
      </c>
      <c r="X36">
        <f>V36/W36</f>
        <v>10.6329268202168</v>
      </c>
      <c r="Y36">
        <f>SUM(Y2:Y23,Y29:Y35)</f>
        <v>608751</v>
      </c>
      <c r="Z36">
        <f>AC36/Y36</f>
        <v>0.168970564319402</v>
      </c>
      <c r="AA36">
        <f>V36/AC36</f>
        <v>30.6401254119637</v>
      </c>
      <c r="AB36">
        <f>V36/W36</f>
        <v>10.6329268202168</v>
      </c>
      <c r="AC36">
        <f>SUM(AC2:AC23,AC29:AC35)</f>
        <v>102861</v>
      </c>
    </row>
    <row r="37" spans="6:29">
      <c r="F37">
        <v>860617.83</v>
      </c>
      <c r="G37">
        <v>80605</v>
      </c>
      <c r="J37">
        <v>10.6769782271571</v>
      </c>
      <c r="K37">
        <v>166485</v>
      </c>
      <c r="L37">
        <v>0.279274409105925</v>
      </c>
      <c r="M37">
        <v>18.5099006344768</v>
      </c>
      <c r="N37">
        <v>10.6769782271571</v>
      </c>
      <c r="O37">
        <v>46495</v>
      </c>
      <c r="V37">
        <v>105055.798</v>
      </c>
      <c r="W37">
        <v>9880.23333333333</v>
      </c>
      <c r="X37">
        <v>10.6329268202168</v>
      </c>
      <c r="Y37">
        <v>20291.7</v>
      </c>
      <c r="Z37">
        <v>0.168970564319402</v>
      </c>
      <c r="AA37">
        <v>30.6401254119637</v>
      </c>
      <c r="AB37">
        <v>10.6329268202168</v>
      </c>
      <c r="AC37">
        <v>3428.7</v>
      </c>
    </row>
    <row r="39" spans="22:29">
      <c r="V39">
        <v>13392.9403333333</v>
      </c>
      <c r="W39">
        <v>500.766666666667</v>
      </c>
      <c r="X39">
        <v>26.7448718631432</v>
      </c>
      <c r="Y39">
        <v>1886.76666666667</v>
      </c>
      <c r="Z39">
        <v>0.0875218627987916</v>
      </c>
      <c r="AA39">
        <v>81.1037969317723</v>
      </c>
      <c r="AB39">
        <v>26.7448718631432</v>
      </c>
      <c r="AC39">
        <v>165.133333333333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J36" formula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9"/>
  <sheetViews>
    <sheetView topLeftCell="B1" workbookViewId="0">
      <pane xSplit="5" topLeftCell="G1" activePane="topRight" state="frozen"/>
      <selection/>
      <selection pane="topRight" activeCell="X2" sqref="X2:Z28"/>
    </sheetView>
  </sheetViews>
  <sheetFormatPr defaultColWidth="8.88888888888889" defaultRowHeight="14.4"/>
  <cols>
    <col min="3" max="5" width="17.8888888888889" customWidth="1"/>
    <col min="6" max="6" width="15" customWidth="1"/>
    <col min="7" max="7" width="14.1111111111111"/>
    <col min="9" max="9" width="12.8888888888889"/>
    <col min="11" max="11" width="12.4444444444444" customWidth="1"/>
    <col min="12" max="12" width="12.8888888888889"/>
    <col min="16" max="16" width="12.8888888888889"/>
    <col min="17" max="17" width="11.7777777777778"/>
    <col min="19" max="19" width="12.8888888888889"/>
    <col min="21" max="21" width="10.8888888888889" customWidth="1"/>
    <col min="22" max="22" width="12.8888888888889"/>
    <col min="25" max="25" width="12.8888888888889"/>
    <col min="26" max="27" width="10.6666666666667"/>
    <col min="29" max="29" width="12.8888888888889"/>
    <col min="31" max="32" width="12.8888888888889"/>
  </cols>
  <sheetData>
    <row r="1" ht="15.6" spans="1:34">
      <c r="A1" s="48" t="s">
        <v>646</v>
      </c>
      <c r="B1" s="48" t="s">
        <v>646</v>
      </c>
      <c r="C1" s="48" t="s">
        <v>553</v>
      </c>
      <c r="D1" s="48" t="s">
        <v>639</v>
      </c>
      <c r="E1" s="48" t="s">
        <v>662</v>
      </c>
      <c r="F1" s="48" t="s">
        <v>584</v>
      </c>
      <c r="G1" s="16" t="s">
        <v>687</v>
      </c>
      <c r="H1" s="16" t="s">
        <v>688</v>
      </c>
      <c r="I1" s="16" t="s">
        <v>645</v>
      </c>
      <c r="J1" s="16" t="s">
        <v>689</v>
      </c>
      <c r="K1" s="16" t="s">
        <v>114</v>
      </c>
      <c r="L1" s="16" t="s">
        <v>517</v>
      </c>
      <c r="M1" s="16" t="s">
        <v>602</v>
      </c>
      <c r="N1" s="16" t="s">
        <v>518</v>
      </c>
      <c r="P1" s="16" t="s">
        <v>690</v>
      </c>
      <c r="Q1" s="16" t="s">
        <v>687</v>
      </c>
      <c r="R1" s="16" t="s">
        <v>688</v>
      </c>
      <c r="S1" s="16" t="s">
        <v>645</v>
      </c>
      <c r="T1" s="16" t="s">
        <v>689</v>
      </c>
      <c r="U1" s="16" t="s">
        <v>114</v>
      </c>
      <c r="V1" s="16" t="s">
        <v>517</v>
      </c>
      <c r="W1" s="16" t="s">
        <v>602</v>
      </c>
      <c r="X1" s="16" t="s">
        <v>518</v>
      </c>
      <c r="Z1" s="16" t="s">
        <v>538</v>
      </c>
      <c r="AA1" s="16" t="s">
        <v>687</v>
      </c>
      <c r="AB1" s="16" t="s">
        <v>688</v>
      </c>
      <c r="AC1" s="16" t="s">
        <v>645</v>
      </c>
      <c r="AD1" s="16" t="s">
        <v>689</v>
      </c>
      <c r="AE1" s="16" t="s">
        <v>114</v>
      </c>
      <c r="AF1" s="16" t="s">
        <v>517</v>
      </c>
      <c r="AG1" s="16" t="s">
        <v>602</v>
      </c>
      <c r="AH1" s="16" t="s">
        <v>518</v>
      </c>
    </row>
    <row r="2" ht="15.6" spans="1:34">
      <c r="A2" s="20" t="s">
        <v>656</v>
      </c>
      <c r="B2" s="20" t="s">
        <v>656</v>
      </c>
      <c r="C2" s="22">
        <v>17609936348</v>
      </c>
      <c r="D2" s="22">
        <v>634859738189</v>
      </c>
      <c r="E2" s="22"/>
      <c r="F2" s="24" t="s">
        <v>344</v>
      </c>
      <c r="G2">
        <v>88465.41</v>
      </c>
      <c r="H2">
        <v>54448</v>
      </c>
      <c r="I2" s="12">
        <v>1.62476877020276</v>
      </c>
      <c r="J2">
        <v>146539</v>
      </c>
      <c r="K2" s="11">
        <v>0.310163164754775</v>
      </c>
      <c r="L2" s="12">
        <v>1.9463908384854</v>
      </c>
      <c r="N2">
        <v>45451</v>
      </c>
      <c r="Q2">
        <v>121382.82</v>
      </c>
      <c r="R2">
        <v>70144</v>
      </c>
      <c r="S2" s="12">
        <v>1.73048044023723</v>
      </c>
      <c r="T2">
        <v>151439</v>
      </c>
      <c r="U2" s="11">
        <v>0.382358573419</v>
      </c>
      <c r="V2" s="12">
        <v>2.09627694114396</v>
      </c>
      <c r="X2">
        <v>57904</v>
      </c>
      <c r="AA2">
        <v>175107.74</v>
      </c>
      <c r="AB2">
        <v>94429</v>
      </c>
      <c r="AC2" s="12">
        <v>1.85438519946203</v>
      </c>
      <c r="AD2">
        <v>60435</v>
      </c>
      <c r="AE2" s="11">
        <v>0.203292793910813</v>
      </c>
      <c r="AF2" s="12">
        <v>14.2526241250203</v>
      </c>
      <c r="AH2">
        <v>12286</v>
      </c>
    </row>
    <row r="3" ht="15.6" spans="1:34">
      <c r="A3" s="20"/>
      <c r="B3" s="20"/>
      <c r="C3" s="22">
        <v>592722485900</v>
      </c>
      <c r="D3" s="22">
        <v>634856586721</v>
      </c>
      <c r="E3" s="22">
        <v>597892513085</v>
      </c>
      <c r="F3" s="24" t="s">
        <v>338</v>
      </c>
      <c r="G3">
        <v>81600.07</v>
      </c>
      <c r="H3">
        <v>8318</v>
      </c>
      <c r="I3" s="12">
        <v>9.81005890839144</v>
      </c>
      <c r="J3">
        <v>26169</v>
      </c>
      <c r="K3" s="11">
        <v>0.226030799801292</v>
      </c>
      <c r="L3" s="12">
        <v>13.7954471682164</v>
      </c>
      <c r="N3">
        <v>5915</v>
      </c>
      <c r="Q3">
        <v>112570.24</v>
      </c>
      <c r="R3">
        <v>12942</v>
      </c>
      <c r="S3" s="12">
        <v>8.69805594189461</v>
      </c>
      <c r="T3">
        <v>22652</v>
      </c>
      <c r="U3" s="11">
        <v>0.298604979692742</v>
      </c>
      <c r="V3" s="12">
        <v>16.6425547013601</v>
      </c>
      <c r="X3">
        <v>6764</v>
      </c>
      <c r="AA3">
        <v>102436.81</v>
      </c>
      <c r="AB3">
        <v>12877</v>
      </c>
      <c r="AC3" s="12">
        <v>7.95502135590588</v>
      </c>
      <c r="AD3">
        <v>35598</v>
      </c>
      <c r="AE3" s="11">
        <v>0.169166807123996</v>
      </c>
      <c r="AF3" s="12">
        <v>17.0104300896712</v>
      </c>
      <c r="AH3">
        <v>6022</v>
      </c>
    </row>
    <row r="4" ht="15.6" spans="1:34">
      <c r="A4" s="20"/>
      <c r="B4" s="20"/>
      <c r="C4" s="22">
        <v>592505020153</v>
      </c>
      <c r="D4" s="22">
        <v>634181632662</v>
      </c>
      <c r="E4" s="22">
        <v>598075838424</v>
      </c>
      <c r="F4" s="24" t="s">
        <v>314</v>
      </c>
      <c r="G4">
        <v>139053.48</v>
      </c>
      <c r="H4">
        <v>16388</v>
      </c>
      <c r="I4" s="12">
        <v>8.48507932633634</v>
      </c>
      <c r="J4">
        <v>24568</v>
      </c>
      <c r="K4" s="11">
        <v>0.373493975903614</v>
      </c>
      <c r="L4" s="12">
        <v>15.1540409764603</v>
      </c>
      <c r="N4">
        <v>9176</v>
      </c>
      <c r="Q4">
        <v>140956.67</v>
      </c>
      <c r="R4">
        <v>15784</v>
      </c>
      <c r="S4" s="12">
        <v>8.93035162189559</v>
      </c>
      <c r="T4">
        <v>28446</v>
      </c>
      <c r="U4" s="11">
        <v>0.345215496027561</v>
      </c>
      <c r="V4" s="12">
        <v>14.3540397148676</v>
      </c>
      <c r="X4">
        <v>9820</v>
      </c>
      <c r="AA4">
        <v>76106.59</v>
      </c>
      <c r="AB4">
        <v>8700</v>
      </c>
      <c r="AC4" s="12">
        <v>8.74788390804598</v>
      </c>
      <c r="AD4">
        <v>30101</v>
      </c>
      <c r="AE4" s="11">
        <v>0.170193681273047</v>
      </c>
      <c r="AF4" s="12">
        <v>14.855863751708</v>
      </c>
      <c r="AH4">
        <v>5123</v>
      </c>
    </row>
    <row r="5" ht="15.6" spans="1:34">
      <c r="A5" s="20"/>
      <c r="B5" s="20"/>
      <c r="C5" s="22">
        <v>611461391391</v>
      </c>
      <c r="D5" s="22">
        <v>625019150574</v>
      </c>
      <c r="E5" s="22"/>
      <c r="F5" s="24" t="s">
        <v>545</v>
      </c>
      <c r="G5">
        <v>14119.74</v>
      </c>
      <c r="H5">
        <v>499</v>
      </c>
      <c r="I5" s="12">
        <v>28.2960721442886</v>
      </c>
      <c r="J5">
        <v>3769</v>
      </c>
      <c r="K5" s="11">
        <v>0.0644733351021491</v>
      </c>
      <c r="L5" s="12">
        <v>58.1059259259259</v>
      </c>
      <c r="N5">
        <v>243</v>
      </c>
      <c r="Q5">
        <v>16391.22</v>
      </c>
      <c r="R5">
        <v>578</v>
      </c>
      <c r="S5" s="12">
        <v>28.3585121107266</v>
      </c>
      <c r="T5">
        <v>5162</v>
      </c>
      <c r="U5" s="11">
        <v>0.0523053080201472</v>
      </c>
      <c r="V5" s="12">
        <v>60.7082222222222</v>
      </c>
      <c r="X5">
        <v>270</v>
      </c>
      <c r="AA5">
        <v>22431.24</v>
      </c>
      <c r="AB5">
        <v>753</v>
      </c>
      <c r="AC5" s="12">
        <v>29.7891633466135</v>
      </c>
      <c r="AD5">
        <v>6668</v>
      </c>
      <c r="AE5" s="11">
        <v>0.0557888422315537</v>
      </c>
      <c r="AF5" s="12">
        <v>60.2990322580645</v>
      </c>
      <c r="AH5">
        <v>372</v>
      </c>
    </row>
    <row r="6" ht="15.6" spans="1:34">
      <c r="A6" s="20"/>
      <c r="B6" s="20"/>
      <c r="C6" s="22">
        <v>555904462655</v>
      </c>
      <c r="D6" s="22">
        <v>627564384883</v>
      </c>
      <c r="E6" s="22">
        <v>596484884598</v>
      </c>
      <c r="F6" s="24" t="s">
        <v>276</v>
      </c>
      <c r="G6">
        <v>31810.73</v>
      </c>
      <c r="H6">
        <v>2221</v>
      </c>
      <c r="I6" s="12">
        <v>14.3227059882936</v>
      </c>
      <c r="J6">
        <v>37339</v>
      </c>
      <c r="K6" s="11">
        <v>0.0377353437424677</v>
      </c>
      <c r="L6" s="12">
        <v>22.5768133427963</v>
      </c>
      <c r="N6">
        <v>1409</v>
      </c>
      <c r="Q6">
        <v>85469.33</v>
      </c>
      <c r="R6">
        <v>6119</v>
      </c>
      <c r="S6" s="12">
        <v>13.9678591273084</v>
      </c>
      <c r="T6">
        <v>10534</v>
      </c>
      <c r="U6" s="11">
        <v>0.287450161382191</v>
      </c>
      <c r="V6" s="12">
        <v>28.2263309114927</v>
      </c>
      <c r="X6">
        <v>3028</v>
      </c>
      <c r="AA6">
        <v>144343.82</v>
      </c>
      <c r="AB6">
        <v>12437</v>
      </c>
      <c r="AC6" s="12">
        <v>11.6059998391895</v>
      </c>
      <c r="AD6">
        <v>38048</v>
      </c>
      <c r="AE6" s="11">
        <v>0.123344196804037</v>
      </c>
      <c r="AF6" s="12">
        <v>30.7572597485617</v>
      </c>
      <c r="AH6">
        <v>4693</v>
      </c>
    </row>
    <row r="7" ht="15.6" spans="1:34">
      <c r="A7" s="20"/>
      <c r="B7" s="20"/>
      <c r="C7" s="22">
        <v>636099038566</v>
      </c>
      <c r="D7" s="22"/>
      <c r="E7" s="22"/>
      <c r="F7" s="24" t="s">
        <v>620</v>
      </c>
      <c r="G7">
        <v>113654.57</v>
      </c>
      <c r="H7">
        <v>3509</v>
      </c>
      <c r="I7" s="12">
        <v>32.3894471359362</v>
      </c>
      <c r="J7">
        <v>6089</v>
      </c>
      <c r="K7" s="11">
        <v>0.211693217277057</v>
      </c>
      <c r="L7" s="12">
        <v>88.1726687354538</v>
      </c>
      <c r="N7">
        <v>1289</v>
      </c>
      <c r="Q7">
        <v>111136.67</v>
      </c>
      <c r="R7">
        <v>2482</v>
      </c>
      <c r="S7" s="12">
        <v>44.7770628525383</v>
      </c>
      <c r="T7">
        <v>5970</v>
      </c>
      <c r="U7" s="11">
        <v>0.114572864321608</v>
      </c>
      <c r="V7" s="12">
        <v>162.480511695906</v>
      </c>
      <c r="X7">
        <v>684</v>
      </c>
      <c r="AA7">
        <v>0</v>
      </c>
      <c r="AB7">
        <v>0</v>
      </c>
      <c r="AC7" s="12">
        <v>0</v>
      </c>
      <c r="AD7">
        <v>0</v>
      </c>
      <c r="AE7" s="11">
        <v>0</v>
      </c>
      <c r="AF7" s="12">
        <v>0</v>
      </c>
      <c r="AH7">
        <v>0</v>
      </c>
    </row>
    <row r="8" ht="15.6" spans="1:34">
      <c r="A8" s="20"/>
      <c r="B8" s="20"/>
      <c r="C8" s="22">
        <v>527733589105</v>
      </c>
      <c r="D8" s="22"/>
      <c r="E8" s="22"/>
      <c r="F8" s="24" t="s">
        <v>231</v>
      </c>
      <c r="G8">
        <v>364864.59</v>
      </c>
      <c r="H8">
        <v>31397</v>
      </c>
      <c r="I8" s="12">
        <v>11.6210016880594</v>
      </c>
      <c r="J8">
        <v>37394</v>
      </c>
      <c r="K8" s="11">
        <v>0.311574049312724</v>
      </c>
      <c r="L8" s="12">
        <v>31.3161608445627</v>
      </c>
      <c r="N8">
        <v>11651</v>
      </c>
      <c r="Q8">
        <v>344266.86</v>
      </c>
      <c r="R8">
        <v>29256</v>
      </c>
      <c r="S8" s="12">
        <v>11.7673933552092</v>
      </c>
      <c r="T8">
        <v>42915</v>
      </c>
      <c r="U8" s="11">
        <v>0.289782127461261</v>
      </c>
      <c r="V8" s="12">
        <v>27.6830862013509</v>
      </c>
      <c r="X8">
        <v>12436</v>
      </c>
      <c r="AA8">
        <v>563981.26</v>
      </c>
      <c r="AB8">
        <v>47461</v>
      </c>
      <c r="AC8" s="12">
        <v>11.8830462906386</v>
      </c>
      <c r="AD8">
        <v>73408</v>
      </c>
      <c r="AE8" s="11">
        <v>0.235914341761116</v>
      </c>
      <c r="AF8" s="12">
        <v>32.5661889363668</v>
      </c>
      <c r="AH8">
        <v>17318</v>
      </c>
    </row>
    <row r="9" ht="15.6" spans="1:34">
      <c r="A9" s="20"/>
      <c r="B9" s="20"/>
      <c r="C9" s="22">
        <v>596986065929</v>
      </c>
      <c r="D9" s="22"/>
      <c r="E9" s="22"/>
      <c r="F9" s="24" t="s">
        <v>19</v>
      </c>
      <c r="G9">
        <v>83571.54</v>
      </c>
      <c r="H9">
        <v>2637</v>
      </c>
      <c r="I9" s="12">
        <v>31.6918998862344</v>
      </c>
      <c r="J9">
        <v>8344</v>
      </c>
      <c r="K9" s="11">
        <v>0.190795781399808</v>
      </c>
      <c r="L9" s="12">
        <v>52.4946859296482</v>
      </c>
      <c r="N9">
        <v>1592</v>
      </c>
      <c r="Q9">
        <v>70953.27</v>
      </c>
      <c r="R9">
        <v>2091</v>
      </c>
      <c r="S9" s="12">
        <v>33.9326972740316</v>
      </c>
      <c r="T9">
        <v>12847</v>
      </c>
      <c r="U9" s="11">
        <v>0.104538024441504</v>
      </c>
      <c r="V9" s="12">
        <v>52.8319210722264</v>
      </c>
      <c r="X9">
        <v>1343</v>
      </c>
      <c r="AA9">
        <v>23214.49</v>
      </c>
      <c r="AB9">
        <v>677</v>
      </c>
      <c r="AC9" s="12">
        <v>34.2902363367799</v>
      </c>
      <c r="AD9">
        <v>11409</v>
      </c>
      <c r="AE9" s="11">
        <v>0.0496099570514506</v>
      </c>
      <c r="AF9" s="12">
        <v>41.015</v>
      </c>
      <c r="AH9">
        <v>566</v>
      </c>
    </row>
    <row r="10" ht="15.6" spans="1:34">
      <c r="A10" s="20"/>
      <c r="B10" s="20"/>
      <c r="C10" s="22">
        <v>574736366653</v>
      </c>
      <c r="D10" s="22"/>
      <c r="E10" s="22"/>
      <c r="F10" s="24" t="s">
        <v>544</v>
      </c>
      <c r="G10">
        <v>49140.81</v>
      </c>
      <c r="H10">
        <v>2008</v>
      </c>
      <c r="I10" s="12">
        <v>24.472514940239</v>
      </c>
      <c r="J10">
        <v>3965</v>
      </c>
      <c r="K10" s="11">
        <v>0.327112232030265</v>
      </c>
      <c r="L10" s="12">
        <v>37.8880570547417</v>
      </c>
      <c r="N10">
        <v>1297</v>
      </c>
      <c r="Q10">
        <v>55351.01</v>
      </c>
      <c r="R10">
        <v>2137</v>
      </c>
      <c r="S10" s="12">
        <v>25.9012681328966</v>
      </c>
      <c r="T10">
        <v>4363</v>
      </c>
      <c r="U10" s="11">
        <v>0.317900527160211</v>
      </c>
      <c r="V10" s="12">
        <v>39.9070007209805</v>
      </c>
      <c r="X10">
        <v>1387</v>
      </c>
      <c r="AA10">
        <v>96662.27</v>
      </c>
      <c r="AB10">
        <v>3472</v>
      </c>
      <c r="AC10" s="12">
        <v>27.8405155529954</v>
      </c>
      <c r="AD10">
        <v>11812</v>
      </c>
      <c r="AE10" s="11">
        <v>0.191923467660007</v>
      </c>
      <c r="AF10" s="12">
        <v>42.6388486987208</v>
      </c>
      <c r="AH10">
        <v>2267</v>
      </c>
    </row>
    <row r="11" ht="15.6" spans="1:34">
      <c r="A11" s="20"/>
      <c r="B11" s="20"/>
      <c r="C11" s="22">
        <v>573035985548</v>
      </c>
      <c r="D11" s="22"/>
      <c r="E11" s="22"/>
      <c r="F11" s="24" t="s">
        <v>77</v>
      </c>
      <c r="G11">
        <v>544094.68</v>
      </c>
      <c r="H11">
        <v>15843</v>
      </c>
      <c r="I11" s="12">
        <v>34.3429072776621</v>
      </c>
      <c r="J11">
        <v>29687</v>
      </c>
      <c r="K11" s="11">
        <v>0.275440428470374</v>
      </c>
      <c r="L11" s="12">
        <v>66.5396453467042</v>
      </c>
      <c r="N11">
        <v>8177</v>
      </c>
      <c r="Q11">
        <v>491303.91</v>
      </c>
      <c r="R11">
        <v>12559</v>
      </c>
      <c r="S11" s="12">
        <v>39.1196679671948</v>
      </c>
      <c r="T11">
        <v>37545</v>
      </c>
      <c r="U11" s="11">
        <v>0.200106538820083</v>
      </c>
      <c r="V11" s="12">
        <v>65.393838679622</v>
      </c>
      <c r="X11">
        <v>7513</v>
      </c>
      <c r="AA11">
        <v>502637.98</v>
      </c>
      <c r="AB11">
        <v>12524</v>
      </c>
      <c r="AC11" s="12">
        <v>40.1339811561801</v>
      </c>
      <c r="AD11">
        <v>55876</v>
      </c>
      <c r="AE11" s="11">
        <v>0.137697759324218</v>
      </c>
      <c r="AF11" s="12">
        <v>65.3285651156746</v>
      </c>
      <c r="AH11">
        <v>7694</v>
      </c>
    </row>
    <row r="12" ht="15.6" spans="1:34">
      <c r="A12" s="20" t="s">
        <v>659</v>
      </c>
      <c r="B12" s="20" t="s">
        <v>659</v>
      </c>
      <c r="C12" s="22">
        <v>39829692578</v>
      </c>
      <c r="D12" s="22">
        <v>634180880049</v>
      </c>
      <c r="E12" s="22"/>
      <c r="F12" s="24" t="s">
        <v>237</v>
      </c>
      <c r="G12">
        <v>89515.12</v>
      </c>
      <c r="H12">
        <v>8701</v>
      </c>
      <c r="I12" s="12">
        <v>10.2879117342834</v>
      </c>
      <c r="J12">
        <v>26425</v>
      </c>
      <c r="K12" s="11">
        <v>0.116253547776727</v>
      </c>
      <c r="L12" s="12">
        <v>29.1390364583333</v>
      </c>
      <c r="N12">
        <v>3072</v>
      </c>
      <c r="Q12">
        <v>157639.29</v>
      </c>
      <c r="R12">
        <v>15762</v>
      </c>
      <c r="S12" s="12">
        <v>10.0012238294633</v>
      </c>
      <c r="T12">
        <v>25142</v>
      </c>
      <c r="U12" s="11">
        <v>0.239201336409196</v>
      </c>
      <c r="V12" s="12">
        <v>26.212053541736</v>
      </c>
      <c r="X12">
        <v>6014</v>
      </c>
      <c r="AA12">
        <v>89229.71</v>
      </c>
      <c r="AB12">
        <v>7787</v>
      </c>
      <c r="AC12" s="12">
        <v>11.4588044176191</v>
      </c>
      <c r="AD12">
        <v>24763</v>
      </c>
      <c r="AE12" s="11">
        <v>0.136130517304042</v>
      </c>
      <c r="AF12" s="12">
        <v>26.4698042123999</v>
      </c>
      <c r="AH12">
        <v>3371</v>
      </c>
    </row>
    <row r="13" ht="15.6" spans="1:34">
      <c r="A13" s="20"/>
      <c r="B13" s="20"/>
      <c r="C13" s="22">
        <v>581521081842</v>
      </c>
      <c r="D13" s="22">
        <v>625307235192</v>
      </c>
      <c r="E13" s="22">
        <v>596898218579</v>
      </c>
      <c r="F13" s="24" t="s">
        <v>221</v>
      </c>
      <c r="G13">
        <v>175164.97</v>
      </c>
      <c r="H13">
        <v>6510</v>
      </c>
      <c r="I13" s="12">
        <v>26.9070614439324</v>
      </c>
      <c r="J13">
        <v>15795</v>
      </c>
      <c r="K13" s="11">
        <v>0.241088952200063</v>
      </c>
      <c r="L13" s="12">
        <v>45.9992043067227</v>
      </c>
      <c r="N13">
        <v>3808</v>
      </c>
      <c r="Q13">
        <v>197055.16</v>
      </c>
      <c r="R13">
        <v>7285</v>
      </c>
      <c r="S13" s="12">
        <v>27.0494385724091</v>
      </c>
      <c r="T13">
        <v>20823</v>
      </c>
      <c r="U13" s="11">
        <v>0.19944292369015</v>
      </c>
      <c r="V13" s="12">
        <v>47.4488706958825</v>
      </c>
      <c r="X13">
        <v>4153</v>
      </c>
      <c r="AA13">
        <v>263877.41</v>
      </c>
      <c r="AB13">
        <v>9772</v>
      </c>
      <c r="AC13" s="12">
        <v>27.0034189521081</v>
      </c>
      <c r="AD13">
        <v>36745</v>
      </c>
      <c r="AE13" s="11">
        <v>0.161083140563342</v>
      </c>
      <c r="AF13" s="12">
        <v>44.5814174691671</v>
      </c>
      <c r="AH13">
        <v>5919</v>
      </c>
    </row>
    <row r="14" ht="15.6" spans="1:34">
      <c r="A14" s="20"/>
      <c r="B14" s="20"/>
      <c r="C14" s="22">
        <v>523138079161</v>
      </c>
      <c r="D14" s="22">
        <v>634542945567</v>
      </c>
      <c r="E14" s="22"/>
      <c r="F14" s="24" t="s">
        <v>385</v>
      </c>
      <c r="G14">
        <v>38472.63</v>
      </c>
      <c r="H14">
        <v>5976</v>
      </c>
      <c r="I14" s="12">
        <v>6.43785642570281</v>
      </c>
      <c r="J14">
        <v>12506</v>
      </c>
      <c r="K14" s="11">
        <v>0.197185351031505</v>
      </c>
      <c r="L14" s="12">
        <v>15.6012287104623</v>
      </c>
      <c r="N14">
        <v>2466</v>
      </c>
      <c r="Q14">
        <v>41499.17</v>
      </c>
      <c r="R14">
        <v>6443</v>
      </c>
      <c r="S14" s="12">
        <v>6.44097004501009</v>
      </c>
      <c r="T14">
        <v>14487</v>
      </c>
      <c r="U14" s="11">
        <v>0.22696210395527</v>
      </c>
      <c r="V14" s="12">
        <v>12.6214020681265</v>
      </c>
      <c r="X14">
        <v>3288</v>
      </c>
      <c r="AA14">
        <v>20035.72</v>
      </c>
      <c r="AB14">
        <v>3250</v>
      </c>
      <c r="AC14" s="12">
        <v>6.16483692307692</v>
      </c>
      <c r="AD14">
        <v>13400</v>
      </c>
      <c r="AE14" s="11">
        <v>0.117835820895522</v>
      </c>
      <c r="AF14" s="12">
        <v>12.688866371121</v>
      </c>
      <c r="AH14">
        <v>1579</v>
      </c>
    </row>
    <row r="15" ht="15.6" spans="1:34">
      <c r="A15" s="20"/>
      <c r="B15" s="20"/>
      <c r="C15" s="22">
        <v>574838039203</v>
      </c>
      <c r="D15" s="22"/>
      <c r="E15" s="22"/>
      <c r="F15" s="24" t="s">
        <v>441</v>
      </c>
      <c r="G15">
        <v>7362.34</v>
      </c>
      <c r="H15">
        <v>338</v>
      </c>
      <c r="I15" s="12">
        <v>21.7820710059172</v>
      </c>
      <c r="J15">
        <v>1228</v>
      </c>
      <c r="K15" s="11">
        <v>0.169381107491857</v>
      </c>
      <c r="L15" s="12">
        <v>35.3958653846154</v>
      </c>
      <c r="N15">
        <v>208</v>
      </c>
      <c r="Q15">
        <v>5787.74</v>
      </c>
      <c r="R15">
        <v>248</v>
      </c>
      <c r="S15" s="12">
        <v>23.3376612903226</v>
      </c>
      <c r="T15">
        <v>1011</v>
      </c>
      <c r="U15" s="11">
        <v>0.149357072205737</v>
      </c>
      <c r="V15" s="12">
        <v>38.3294039735099</v>
      </c>
      <c r="X15">
        <v>151</v>
      </c>
      <c r="AA15">
        <v>17754.67</v>
      </c>
      <c r="AB15">
        <v>747</v>
      </c>
      <c r="AC15" s="12">
        <v>23.7679651941098</v>
      </c>
      <c r="AD15">
        <v>3056</v>
      </c>
      <c r="AE15" s="11">
        <v>0.157722513089005</v>
      </c>
      <c r="AF15" s="12">
        <v>36.8354149377593</v>
      </c>
      <c r="AH15">
        <v>482</v>
      </c>
    </row>
    <row r="16" ht="15.6" spans="1:34">
      <c r="A16" s="20"/>
      <c r="B16" s="20"/>
      <c r="C16" s="22">
        <v>562674596108</v>
      </c>
      <c r="D16" s="22"/>
      <c r="E16" s="22"/>
      <c r="F16" s="24" t="s">
        <v>17</v>
      </c>
      <c r="G16">
        <v>233411.18</v>
      </c>
      <c r="H16">
        <v>8366</v>
      </c>
      <c r="I16" s="12">
        <v>27.8999737030839</v>
      </c>
      <c r="J16">
        <v>13413</v>
      </c>
      <c r="K16" s="11">
        <v>0.243793334824424</v>
      </c>
      <c r="L16" s="12">
        <v>71.3795657492355</v>
      </c>
      <c r="N16">
        <v>3270</v>
      </c>
      <c r="Q16">
        <v>199451.29</v>
      </c>
      <c r="R16">
        <v>6615</v>
      </c>
      <c r="S16" s="12">
        <v>30.1513665910809</v>
      </c>
      <c r="T16">
        <v>15007</v>
      </c>
      <c r="U16" s="11">
        <v>0.194242686746185</v>
      </c>
      <c r="V16" s="12">
        <v>68.422397941681</v>
      </c>
      <c r="X16">
        <v>2915</v>
      </c>
      <c r="AA16">
        <v>192294.4</v>
      </c>
      <c r="AB16">
        <v>5257</v>
      </c>
      <c r="AC16" s="12">
        <v>36.5787331177478</v>
      </c>
      <c r="AD16">
        <v>20628</v>
      </c>
      <c r="AE16" s="11">
        <v>0.157601318596083</v>
      </c>
      <c r="AF16" s="12">
        <v>59.1493079052599</v>
      </c>
      <c r="AH16">
        <v>3251</v>
      </c>
    </row>
    <row r="17" ht="15.6" spans="1:34">
      <c r="A17" s="20"/>
      <c r="B17" s="20"/>
      <c r="C17" s="22">
        <v>524754970729</v>
      </c>
      <c r="D17" s="22">
        <v>624733445732</v>
      </c>
      <c r="E17" s="22">
        <v>596485264012</v>
      </c>
      <c r="F17" s="24" t="s">
        <v>74</v>
      </c>
      <c r="G17">
        <v>40655.22</v>
      </c>
      <c r="H17">
        <v>1251</v>
      </c>
      <c r="I17" s="12">
        <v>32.4981774580336</v>
      </c>
      <c r="J17">
        <v>8825</v>
      </c>
      <c r="K17" s="11">
        <v>0.0637960339943343</v>
      </c>
      <c r="L17" s="12">
        <v>72.2117584369449</v>
      </c>
      <c r="N17">
        <v>563</v>
      </c>
      <c r="Q17">
        <v>42018.29</v>
      </c>
      <c r="R17">
        <v>1211</v>
      </c>
      <c r="S17" s="12">
        <v>34.6971841453344</v>
      </c>
      <c r="T17">
        <v>10791</v>
      </c>
      <c r="U17" s="11">
        <v>0.062088777685108</v>
      </c>
      <c r="V17" s="12">
        <v>62.7138656716418</v>
      </c>
      <c r="X17">
        <v>670</v>
      </c>
      <c r="AA17">
        <v>95084.93</v>
      </c>
      <c r="AB17">
        <v>2733</v>
      </c>
      <c r="AC17" s="12">
        <v>34.7914123673619</v>
      </c>
      <c r="AD17">
        <v>17409</v>
      </c>
      <c r="AE17" s="11">
        <v>0.0840369923602734</v>
      </c>
      <c r="AF17" s="12">
        <v>64.9931168831169</v>
      </c>
      <c r="AH17">
        <v>1463</v>
      </c>
    </row>
    <row r="18" ht="15.6" spans="1:34">
      <c r="A18" s="20" t="s">
        <v>660</v>
      </c>
      <c r="B18" s="20" t="s">
        <v>660</v>
      </c>
      <c r="C18" s="22">
        <v>627410507881</v>
      </c>
      <c r="D18" s="22">
        <v>634201200707</v>
      </c>
      <c r="E18" s="22">
        <v>637251001942</v>
      </c>
      <c r="F18" s="24" t="s">
        <v>546</v>
      </c>
      <c r="G18">
        <v>2071.66</v>
      </c>
      <c r="H18">
        <v>215</v>
      </c>
      <c r="I18" s="12">
        <v>9.63562790697674</v>
      </c>
      <c r="J18">
        <v>1338</v>
      </c>
      <c r="K18" s="11">
        <v>0.0597907324364723</v>
      </c>
      <c r="L18" s="12">
        <v>25.89575</v>
      </c>
      <c r="N18">
        <v>80</v>
      </c>
      <c r="Q18">
        <v>431.41</v>
      </c>
      <c r="R18">
        <v>40</v>
      </c>
      <c r="S18" s="12">
        <v>10.78525</v>
      </c>
      <c r="T18">
        <v>113</v>
      </c>
      <c r="U18" s="11">
        <v>0.185840707964602</v>
      </c>
      <c r="V18" s="12">
        <v>20.5433333333333</v>
      </c>
      <c r="X18">
        <v>21</v>
      </c>
      <c r="AA18">
        <v>0</v>
      </c>
      <c r="AB18">
        <v>0</v>
      </c>
      <c r="AC18" s="12">
        <v>0</v>
      </c>
      <c r="AD18">
        <v>0</v>
      </c>
      <c r="AE18" s="11">
        <v>0</v>
      </c>
      <c r="AF18" s="12">
        <v>0</v>
      </c>
      <c r="AH18">
        <v>0</v>
      </c>
    </row>
    <row r="19" ht="15.6" spans="1:34">
      <c r="A19" s="20"/>
      <c r="B19" s="20"/>
      <c r="C19" s="22">
        <v>633838506663</v>
      </c>
      <c r="D19" s="22">
        <v>639561985453</v>
      </c>
      <c r="E19" s="22">
        <v>637581058138</v>
      </c>
      <c r="F19" s="24" t="s">
        <v>598</v>
      </c>
      <c r="G19">
        <v>11505.24</v>
      </c>
      <c r="H19">
        <v>476</v>
      </c>
      <c r="I19" s="12">
        <v>24.1706722689076</v>
      </c>
      <c r="J19">
        <v>3662</v>
      </c>
      <c r="K19" s="11">
        <v>0.0565264882577826</v>
      </c>
      <c r="L19" s="12">
        <v>55.5808695652174</v>
      </c>
      <c r="N19">
        <v>207</v>
      </c>
      <c r="Q19">
        <v>69058.97</v>
      </c>
      <c r="R19">
        <v>1526</v>
      </c>
      <c r="S19" s="12">
        <v>45.2548951507208</v>
      </c>
      <c r="T19">
        <v>4943</v>
      </c>
      <c r="U19" s="11">
        <v>0.0997370018207566</v>
      </c>
      <c r="V19" s="12">
        <v>140.079046653144</v>
      </c>
      <c r="X19">
        <v>493</v>
      </c>
      <c r="AA19">
        <v>0</v>
      </c>
      <c r="AB19">
        <v>0</v>
      </c>
      <c r="AC19" s="12">
        <v>0</v>
      </c>
      <c r="AD19">
        <v>0</v>
      </c>
      <c r="AE19" s="11">
        <v>0</v>
      </c>
      <c r="AF19" s="12">
        <v>0</v>
      </c>
      <c r="AH19">
        <v>0</v>
      </c>
    </row>
    <row r="20" ht="15.6" spans="1:34">
      <c r="A20" s="20"/>
      <c r="B20" s="20"/>
      <c r="C20" s="22">
        <v>17609980146</v>
      </c>
      <c r="D20" s="22">
        <v>634540837303</v>
      </c>
      <c r="E20" s="22"/>
      <c r="F20" s="24" t="s">
        <v>288</v>
      </c>
      <c r="G20">
        <v>117827.74</v>
      </c>
      <c r="H20">
        <v>39581</v>
      </c>
      <c r="I20" s="12">
        <v>2.97687627902276</v>
      </c>
      <c r="J20">
        <v>89141</v>
      </c>
      <c r="K20" s="11">
        <v>0.339406109422151</v>
      </c>
      <c r="L20" s="12">
        <v>3.89448818377128</v>
      </c>
      <c r="N20">
        <v>30255</v>
      </c>
      <c r="Q20">
        <v>84139.62</v>
      </c>
      <c r="R20">
        <v>31533</v>
      </c>
      <c r="S20" s="12">
        <v>2.6683036818571</v>
      </c>
      <c r="T20">
        <v>70211</v>
      </c>
      <c r="U20" s="11">
        <v>0.344931705858056</v>
      </c>
      <c r="V20" s="12">
        <v>3.4742596415889</v>
      </c>
      <c r="X20">
        <v>24218</v>
      </c>
      <c r="AA20">
        <v>59197.46</v>
      </c>
      <c r="AB20">
        <v>14863</v>
      </c>
      <c r="AC20" s="12">
        <v>3.98287425149701</v>
      </c>
      <c r="AD20">
        <v>32774</v>
      </c>
      <c r="AE20" s="11">
        <v>0.177244156953683</v>
      </c>
      <c r="AF20" s="12">
        <v>10.1906455500086</v>
      </c>
      <c r="AH20">
        <v>5809</v>
      </c>
    </row>
    <row r="21" ht="15.6" spans="1:34">
      <c r="A21" s="20"/>
      <c r="B21" s="20"/>
      <c r="C21" s="22">
        <v>592501952315</v>
      </c>
      <c r="D21" s="22">
        <v>634859842110</v>
      </c>
      <c r="E21" s="22"/>
      <c r="F21" s="24" t="s">
        <v>305</v>
      </c>
      <c r="G21">
        <v>143757.06</v>
      </c>
      <c r="H21">
        <v>17547</v>
      </c>
      <c r="I21" s="12">
        <v>8.19268592921867</v>
      </c>
      <c r="J21">
        <v>43356</v>
      </c>
      <c r="K21" s="11">
        <v>0.354898975920288</v>
      </c>
      <c r="L21" s="12">
        <v>9.34276077208033</v>
      </c>
      <c r="N21">
        <v>15387</v>
      </c>
      <c r="Q21">
        <v>69751.11</v>
      </c>
      <c r="R21">
        <v>6296</v>
      </c>
      <c r="S21" s="12">
        <v>11.0786388182973</v>
      </c>
      <c r="T21">
        <v>18291</v>
      </c>
      <c r="U21" s="11">
        <v>0.232190694877262</v>
      </c>
      <c r="V21" s="12">
        <v>16.4236190251943</v>
      </c>
      <c r="X21">
        <v>4247</v>
      </c>
      <c r="AA21">
        <v>58900.89</v>
      </c>
      <c r="AB21">
        <v>6267</v>
      </c>
      <c r="AC21" s="12">
        <v>9.39857826711345</v>
      </c>
      <c r="AD21">
        <v>21414</v>
      </c>
      <c r="AE21" s="11">
        <v>0.167880825628094</v>
      </c>
      <c r="AF21" s="12">
        <v>16.3841140472879</v>
      </c>
      <c r="AH21">
        <v>3595</v>
      </c>
    </row>
    <row r="22" ht="15.6" spans="1:34">
      <c r="A22" s="20"/>
      <c r="B22" s="20"/>
      <c r="C22" s="22">
        <v>637978522210</v>
      </c>
      <c r="D22" s="22"/>
      <c r="E22" s="22"/>
      <c r="F22" s="24" t="s">
        <v>625</v>
      </c>
      <c r="G22">
        <v>70333.35</v>
      </c>
      <c r="H22">
        <v>2547</v>
      </c>
      <c r="I22" s="12">
        <v>27.6141931684335</v>
      </c>
      <c r="J22">
        <v>5482</v>
      </c>
      <c r="K22" s="11">
        <v>0.11127325793506</v>
      </c>
      <c r="L22" s="12">
        <v>115.300573770492</v>
      </c>
      <c r="N22">
        <v>610</v>
      </c>
      <c r="Q22">
        <v>1260.85</v>
      </c>
      <c r="R22">
        <v>33</v>
      </c>
      <c r="S22" s="12">
        <v>38.2075757575758</v>
      </c>
      <c r="T22">
        <v>286</v>
      </c>
      <c r="U22" s="11">
        <v>0.0944055944055944</v>
      </c>
      <c r="V22" s="12">
        <v>46.6981481481481</v>
      </c>
      <c r="X22">
        <v>27</v>
      </c>
      <c r="AA22">
        <v>0</v>
      </c>
      <c r="AB22">
        <v>0</v>
      </c>
      <c r="AC22" s="12">
        <v>0</v>
      </c>
      <c r="AD22">
        <v>0</v>
      </c>
      <c r="AE22" s="11">
        <v>0</v>
      </c>
      <c r="AF22" s="12">
        <v>0</v>
      </c>
      <c r="AH22">
        <v>0</v>
      </c>
    </row>
    <row r="23" ht="15.6" spans="1:34">
      <c r="A23" s="25" t="s">
        <v>661</v>
      </c>
      <c r="B23" s="25" t="s">
        <v>661</v>
      </c>
      <c r="C23" s="22">
        <v>627413079207</v>
      </c>
      <c r="D23" s="22">
        <v>634200028886</v>
      </c>
      <c r="E23" s="22">
        <v>636894700682</v>
      </c>
      <c r="F23" s="24" t="s">
        <v>547</v>
      </c>
      <c r="G23">
        <v>52408.65</v>
      </c>
      <c r="H23">
        <v>2237</v>
      </c>
      <c r="I23" s="12">
        <v>23.4280956638355</v>
      </c>
      <c r="J23">
        <v>5211</v>
      </c>
      <c r="K23" s="11">
        <v>0.19382076376895</v>
      </c>
      <c r="L23" s="12">
        <v>51.8897524752475</v>
      </c>
      <c r="N23">
        <v>1010</v>
      </c>
      <c r="Q23">
        <v>41927.98</v>
      </c>
      <c r="R23">
        <v>1506</v>
      </c>
      <c r="S23" s="12">
        <v>27.8406241699867</v>
      </c>
      <c r="T23">
        <v>4484</v>
      </c>
      <c r="U23" s="11">
        <v>0.190454950936664</v>
      </c>
      <c r="V23" s="12">
        <v>49.0959953161593</v>
      </c>
      <c r="X23">
        <v>854</v>
      </c>
      <c r="AA23">
        <v>0</v>
      </c>
      <c r="AB23">
        <v>0</v>
      </c>
      <c r="AC23" s="12">
        <v>0</v>
      </c>
      <c r="AD23">
        <v>0</v>
      </c>
      <c r="AE23" s="11">
        <v>0</v>
      </c>
      <c r="AF23" s="12">
        <v>0</v>
      </c>
      <c r="AH23">
        <v>0</v>
      </c>
    </row>
    <row r="24" ht="15.6" spans="1:34">
      <c r="A24" s="25" t="s">
        <v>640</v>
      </c>
      <c r="B24" s="25" t="s">
        <v>640</v>
      </c>
      <c r="C24" s="22">
        <v>37253770022</v>
      </c>
      <c r="D24" s="22">
        <v>634201040075</v>
      </c>
      <c r="E24" s="22"/>
      <c r="F24" s="53" t="s">
        <v>336</v>
      </c>
      <c r="G24">
        <v>43811.54</v>
      </c>
      <c r="H24">
        <v>5022</v>
      </c>
      <c r="I24" s="12">
        <v>8.72392273994425</v>
      </c>
      <c r="J24">
        <v>23535</v>
      </c>
      <c r="K24" s="11">
        <v>0.11871680475887</v>
      </c>
      <c r="L24" s="12">
        <v>15.6805798138869</v>
      </c>
      <c r="N24">
        <v>2794</v>
      </c>
      <c r="Q24">
        <v>99983.42</v>
      </c>
      <c r="R24">
        <v>11530</v>
      </c>
      <c r="S24" s="12">
        <v>8.67158889852558</v>
      </c>
      <c r="T24">
        <v>27228</v>
      </c>
      <c r="U24" s="11">
        <v>0.221426472748641</v>
      </c>
      <c r="V24" s="12">
        <v>16.5837485486814</v>
      </c>
      <c r="X24">
        <v>6029</v>
      </c>
      <c r="AA24">
        <v>17062.97</v>
      </c>
      <c r="AB24">
        <v>1874</v>
      </c>
      <c r="AC24" s="12">
        <v>9.10510672358591</v>
      </c>
      <c r="AD24">
        <v>18470</v>
      </c>
      <c r="AE24" s="11">
        <v>0.0830536004331348</v>
      </c>
      <c r="AF24" s="12">
        <v>11.1231877444589</v>
      </c>
      <c r="AH24">
        <v>1534</v>
      </c>
    </row>
    <row r="25" ht="15.6" spans="1:34">
      <c r="A25" s="25"/>
      <c r="B25" s="25"/>
      <c r="C25" s="22">
        <v>37254243740</v>
      </c>
      <c r="D25" s="22">
        <v>634857454207</v>
      </c>
      <c r="E25" s="22"/>
      <c r="F25" s="53" t="s">
        <v>270</v>
      </c>
      <c r="G25">
        <v>222393.07</v>
      </c>
      <c r="H25">
        <v>14136</v>
      </c>
      <c r="I25" s="12">
        <v>15.7323903508772</v>
      </c>
      <c r="J25">
        <v>23335</v>
      </c>
      <c r="K25" s="11">
        <v>0.272423398328691</v>
      </c>
      <c r="L25" s="12">
        <v>34.9839657070945</v>
      </c>
      <c r="N25">
        <v>6357</v>
      </c>
      <c r="Q25">
        <v>226238.73</v>
      </c>
      <c r="R25">
        <v>13845</v>
      </c>
      <c r="S25" s="12">
        <v>16.3408255687974</v>
      </c>
      <c r="T25">
        <v>24231</v>
      </c>
      <c r="U25" s="11">
        <v>0.25731500969832</v>
      </c>
      <c r="V25" s="12">
        <v>36.2852814755413</v>
      </c>
      <c r="X25">
        <v>6235</v>
      </c>
      <c r="AA25">
        <v>226381.78</v>
      </c>
      <c r="AB25">
        <v>14649</v>
      </c>
      <c r="AC25" s="12">
        <v>15.4537360912008</v>
      </c>
      <c r="AD25">
        <v>29973</v>
      </c>
      <c r="AE25" s="11">
        <v>0.167484068995429</v>
      </c>
      <c r="AF25" s="12">
        <v>45.0959721115538</v>
      </c>
      <c r="AH25">
        <v>5020</v>
      </c>
    </row>
    <row r="26" ht="15.6" spans="1:34">
      <c r="A26" s="25"/>
      <c r="B26" s="25"/>
      <c r="C26" s="22">
        <v>635219036333</v>
      </c>
      <c r="D26" s="22" t="s">
        <v>640</v>
      </c>
      <c r="E26" s="22"/>
      <c r="F26" s="53" t="s">
        <v>600</v>
      </c>
      <c r="G26">
        <v>107714.38</v>
      </c>
      <c r="H26">
        <v>2686</v>
      </c>
      <c r="I26" s="12">
        <v>40.1021518987342</v>
      </c>
      <c r="J26">
        <v>6185</v>
      </c>
      <c r="K26" s="11">
        <v>0.237671786580437</v>
      </c>
      <c r="L26" s="12">
        <v>73.2750884353742</v>
      </c>
      <c r="N26">
        <v>1470</v>
      </c>
      <c r="Q26">
        <v>50135.71</v>
      </c>
      <c r="R26">
        <v>1002</v>
      </c>
      <c r="S26" s="12">
        <v>50.0356387225549</v>
      </c>
      <c r="T26">
        <v>3977</v>
      </c>
      <c r="U26" s="11">
        <v>0.15212471712346</v>
      </c>
      <c r="V26" s="12">
        <v>82.8689421487603</v>
      </c>
      <c r="X26">
        <v>605</v>
      </c>
      <c r="AA26">
        <v>0</v>
      </c>
      <c r="AB26">
        <v>0</v>
      </c>
      <c r="AC26" s="12">
        <v>0</v>
      </c>
      <c r="AD26">
        <v>0</v>
      </c>
      <c r="AE26" s="11">
        <v>0</v>
      </c>
      <c r="AF26" s="12">
        <v>0</v>
      </c>
      <c r="AH26">
        <v>0</v>
      </c>
    </row>
    <row r="27" ht="15.6" spans="1:34">
      <c r="A27" s="25"/>
      <c r="B27" s="25"/>
      <c r="C27" s="22">
        <v>572262680111</v>
      </c>
      <c r="D27" s="22" t="s">
        <v>640</v>
      </c>
      <c r="E27" s="22"/>
      <c r="F27" s="53" t="s">
        <v>330</v>
      </c>
      <c r="G27">
        <v>54007.17</v>
      </c>
      <c r="H27">
        <v>2395</v>
      </c>
      <c r="I27" s="12">
        <v>22.5499665970772</v>
      </c>
      <c r="J27">
        <v>10509</v>
      </c>
      <c r="K27" s="11">
        <v>0.113997525930155</v>
      </c>
      <c r="L27" s="12">
        <v>45.0811101836394</v>
      </c>
      <c r="N27">
        <v>1198</v>
      </c>
      <c r="Q27">
        <v>89468.16</v>
      </c>
      <c r="R27">
        <v>3801</v>
      </c>
      <c r="S27" s="12">
        <v>23.5380584056827</v>
      </c>
      <c r="T27">
        <v>12890</v>
      </c>
      <c r="U27" s="11">
        <v>0.157796741660202</v>
      </c>
      <c r="V27" s="12">
        <v>43.9863126843658</v>
      </c>
      <c r="X27">
        <v>2034</v>
      </c>
      <c r="AA27">
        <v>252089.72</v>
      </c>
      <c r="AB27">
        <v>11116</v>
      </c>
      <c r="AC27" s="12">
        <v>22.6780964375675</v>
      </c>
      <c r="AD27">
        <v>27783</v>
      </c>
      <c r="AE27" s="11">
        <v>0.280279307490192</v>
      </c>
      <c r="AF27" s="12">
        <v>32.3731501219982</v>
      </c>
      <c r="AH27">
        <v>7787</v>
      </c>
    </row>
    <row r="28" ht="15.6" spans="1:34">
      <c r="A28" s="53" t="s">
        <v>266</v>
      </c>
      <c r="B28" s="53" t="s">
        <v>266</v>
      </c>
      <c r="C28" s="22">
        <v>569909827792</v>
      </c>
      <c r="D28" s="22"/>
      <c r="E28" s="22"/>
      <c r="F28" s="53" t="s">
        <v>62</v>
      </c>
      <c r="G28">
        <v>196571.65</v>
      </c>
      <c r="H28">
        <v>7340</v>
      </c>
      <c r="I28" s="12">
        <v>26.780878746594</v>
      </c>
      <c r="J28">
        <v>18218</v>
      </c>
      <c r="K28" s="11">
        <v>0.15748161159293</v>
      </c>
      <c r="L28" s="12">
        <v>68.5157371906588</v>
      </c>
      <c r="N28">
        <v>2869</v>
      </c>
      <c r="Q28">
        <v>152190.21</v>
      </c>
      <c r="R28">
        <v>5157</v>
      </c>
      <c r="S28" s="12">
        <v>29.5113845258871</v>
      </c>
      <c r="T28">
        <v>14136</v>
      </c>
      <c r="U28" s="11">
        <v>0.150113186191285</v>
      </c>
      <c r="V28" s="12">
        <v>71.7201743638077</v>
      </c>
      <c r="X28">
        <v>2122</v>
      </c>
      <c r="AA28">
        <v>241068.84</v>
      </c>
      <c r="AB28">
        <v>7906</v>
      </c>
      <c r="AC28" s="12">
        <v>30.4918846445737</v>
      </c>
      <c r="AD28">
        <v>39131</v>
      </c>
      <c r="AE28" s="11">
        <v>0.0778666530372339</v>
      </c>
      <c r="AF28" s="12">
        <v>79.1167837216935</v>
      </c>
      <c r="AH28">
        <v>3047</v>
      </c>
    </row>
    <row r="29" ht="15.6" spans="1:34">
      <c r="A29" t="s">
        <v>642</v>
      </c>
      <c r="B29" t="s">
        <v>642</v>
      </c>
      <c r="C29" s="56">
        <v>611950399653</v>
      </c>
      <c r="F29" s="57" t="s">
        <v>666</v>
      </c>
      <c r="G29">
        <v>8775.37</v>
      </c>
      <c r="H29">
        <v>204</v>
      </c>
      <c r="I29" s="12">
        <v>43.0165196078431</v>
      </c>
      <c r="J29">
        <v>1787</v>
      </c>
      <c r="K29" s="11">
        <v>0.0917739227756016</v>
      </c>
      <c r="L29" s="12">
        <v>53.5083536585366</v>
      </c>
      <c r="N29">
        <v>164</v>
      </c>
      <c r="Q29">
        <v>7915.97</v>
      </c>
      <c r="R29">
        <v>183</v>
      </c>
      <c r="S29" s="12">
        <v>43.2566666666667</v>
      </c>
      <c r="T29">
        <v>1461</v>
      </c>
      <c r="U29" s="11">
        <v>0.0944558521560575</v>
      </c>
      <c r="V29" s="12">
        <v>57.3621014492754</v>
      </c>
      <c r="X29">
        <v>138</v>
      </c>
      <c r="AA29">
        <v>36364.51</v>
      </c>
      <c r="AB29">
        <v>840</v>
      </c>
      <c r="AC29" s="12">
        <v>43.2910833333333</v>
      </c>
      <c r="AD29">
        <v>6374</v>
      </c>
      <c r="AE29" s="11">
        <v>0.0952306244116724</v>
      </c>
      <c r="AF29" s="12">
        <v>59.9085831960461</v>
      </c>
      <c r="AH29">
        <v>607</v>
      </c>
    </row>
    <row r="30" ht="15.6" spans="1:34">
      <c r="A30" t="s">
        <v>642</v>
      </c>
      <c r="B30" t="s">
        <v>642</v>
      </c>
      <c r="C30" s="56">
        <v>611214401904</v>
      </c>
      <c r="G30">
        <v>0</v>
      </c>
      <c r="H30">
        <v>0</v>
      </c>
      <c r="I30" s="12">
        <v>0</v>
      </c>
      <c r="J30">
        <v>0</v>
      </c>
      <c r="K30" s="11">
        <v>0</v>
      </c>
      <c r="L30" s="12">
        <v>0</v>
      </c>
      <c r="N30">
        <v>0</v>
      </c>
      <c r="Q30">
        <v>0</v>
      </c>
      <c r="R30">
        <v>0</v>
      </c>
      <c r="S30" s="12">
        <v>0</v>
      </c>
      <c r="T30">
        <v>0</v>
      </c>
      <c r="U30" s="11">
        <v>0</v>
      </c>
      <c r="V30" s="12">
        <v>0</v>
      </c>
      <c r="X30">
        <v>0</v>
      </c>
      <c r="AA30">
        <v>0</v>
      </c>
      <c r="AB30">
        <v>0</v>
      </c>
      <c r="AC30" s="12">
        <v>0</v>
      </c>
      <c r="AD30">
        <v>0</v>
      </c>
      <c r="AE30" s="11">
        <v>0</v>
      </c>
      <c r="AF30" s="12">
        <v>0</v>
      </c>
      <c r="AH30">
        <v>0</v>
      </c>
    </row>
    <row r="31" ht="15.6" spans="1:34">
      <c r="A31" t="s">
        <v>642</v>
      </c>
      <c r="B31" t="s">
        <v>642</v>
      </c>
      <c r="C31" s="56">
        <v>611214937258</v>
      </c>
      <c r="F31" t="s">
        <v>667</v>
      </c>
      <c r="G31">
        <v>358.8</v>
      </c>
      <c r="H31">
        <v>6</v>
      </c>
      <c r="I31" s="12">
        <v>59.8</v>
      </c>
      <c r="J31">
        <v>46</v>
      </c>
      <c r="K31" s="11">
        <v>0.108695652173913</v>
      </c>
      <c r="L31" s="12">
        <v>71.76</v>
      </c>
      <c r="N31">
        <v>5</v>
      </c>
      <c r="Q31">
        <v>0</v>
      </c>
      <c r="R31">
        <v>0</v>
      </c>
      <c r="S31" s="12">
        <v>0</v>
      </c>
      <c r="T31">
        <v>0</v>
      </c>
      <c r="U31" s="11">
        <v>0</v>
      </c>
      <c r="V31" s="12">
        <v>0</v>
      </c>
      <c r="X31">
        <v>0</v>
      </c>
      <c r="AA31">
        <v>0</v>
      </c>
      <c r="AB31">
        <v>0</v>
      </c>
      <c r="AC31" s="12">
        <v>0</v>
      </c>
      <c r="AD31">
        <v>0</v>
      </c>
      <c r="AE31" s="11">
        <v>0</v>
      </c>
      <c r="AF31" s="12">
        <v>0</v>
      </c>
      <c r="AH31">
        <v>0</v>
      </c>
    </row>
    <row r="32" ht="15.6" spans="1:34">
      <c r="A32" t="s">
        <v>642</v>
      </c>
      <c r="B32" t="s">
        <v>642</v>
      </c>
      <c r="C32" s="56">
        <v>611215393288</v>
      </c>
      <c r="G32">
        <v>0</v>
      </c>
      <c r="H32">
        <v>0</v>
      </c>
      <c r="I32" s="12">
        <v>0</v>
      </c>
      <c r="J32">
        <v>0</v>
      </c>
      <c r="K32" s="11">
        <v>0</v>
      </c>
      <c r="L32" s="12">
        <v>0</v>
      </c>
      <c r="N32">
        <v>0</v>
      </c>
      <c r="Q32">
        <v>0</v>
      </c>
      <c r="R32">
        <v>0</v>
      </c>
      <c r="S32" s="12">
        <v>0</v>
      </c>
      <c r="T32">
        <v>0</v>
      </c>
      <c r="U32" s="11">
        <v>0</v>
      </c>
      <c r="V32" s="12">
        <v>0</v>
      </c>
      <c r="X32">
        <v>0</v>
      </c>
      <c r="AA32">
        <v>0</v>
      </c>
      <c r="AB32">
        <v>0</v>
      </c>
      <c r="AC32" s="12">
        <v>0</v>
      </c>
      <c r="AD32">
        <v>0</v>
      </c>
      <c r="AE32" s="11">
        <v>0</v>
      </c>
      <c r="AF32" s="12">
        <v>0</v>
      </c>
      <c r="AH32">
        <v>0</v>
      </c>
    </row>
    <row r="33" ht="15.6" spans="1:34">
      <c r="A33" t="s">
        <v>642</v>
      </c>
      <c r="B33" t="s">
        <v>642</v>
      </c>
      <c r="C33" s="56">
        <v>611215693122</v>
      </c>
      <c r="G33">
        <v>0</v>
      </c>
      <c r="H33">
        <v>0</v>
      </c>
      <c r="I33" s="12">
        <v>0</v>
      </c>
      <c r="J33">
        <v>0</v>
      </c>
      <c r="K33" s="11">
        <v>0</v>
      </c>
      <c r="L33" s="12">
        <v>0</v>
      </c>
      <c r="N33">
        <v>0</v>
      </c>
      <c r="Q33">
        <v>0</v>
      </c>
      <c r="R33">
        <v>0</v>
      </c>
      <c r="S33" s="12">
        <v>0</v>
      </c>
      <c r="T33">
        <v>0</v>
      </c>
      <c r="U33" s="11">
        <v>0</v>
      </c>
      <c r="V33" s="12">
        <v>0</v>
      </c>
      <c r="X33">
        <v>0</v>
      </c>
      <c r="AA33">
        <v>0</v>
      </c>
      <c r="AB33">
        <v>0</v>
      </c>
      <c r="AC33" s="12">
        <v>0</v>
      </c>
      <c r="AD33">
        <v>0</v>
      </c>
      <c r="AE33" s="11">
        <v>0</v>
      </c>
      <c r="AF33" s="12">
        <v>0</v>
      </c>
      <c r="AH33">
        <v>0</v>
      </c>
    </row>
    <row r="34" ht="15.6" spans="1:34">
      <c r="A34" t="s">
        <v>642</v>
      </c>
      <c r="B34" t="s">
        <v>642</v>
      </c>
      <c r="C34" s="56">
        <v>611468953899</v>
      </c>
      <c r="G34">
        <v>0</v>
      </c>
      <c r="H34">
        <v>0</v>
      </c>
      <c r="I34" s="12">
        <v>0</v>
      </c>
      <c r="J34">
        <v>0</v>
      </c>
      <c r="K34" s="11">
        <v>0</v>
      </c>
      <c r="L34" s="12">
        <v>0</v>
      </c>
      <c r="N34">
        <v>0</v>
      </c>
      <c r="Q34">
        <v>0</v>
      </c>
      <c r="R34">
        <v>0</v>
      </c>
      <c r="S34" s="12">
        <v>0</v>
      </c>
      <c r="T34">
        <v>0</v>
      </c>
      <c r="U34" s="11">
        <v>0</v>
      </c>
      <c r="V34" s="12">
        <v>0</v>
      </c>
      <c r="X34">
        <v>0</v>
      </c>
      <c r="AA34">
        <v>0</v>
      </c>
      <c r="AB34">
        <v>0</v>
      </c>
      <c r="AC34" s="12">
        <v>0</v>
      </c>
      <c r="AD34">
        <v>0</v>
      </c>
      <c r="AE34" s="11">
        <v>0</v>
      </c>
      <c r="AF34" s="12">
        <v>0</v>
      </c>
      <c r="AH34">
        <v>0</v>
      </c>
    </row>
    <row r="35" ht="15.6" spans="1:34">
      <c r="A35" t="s">
        <v>642</v>
      </c>
      <c r="B35" t="s">
        <v>642</v>
      </c>
      <c r="C35" s="56">
        <v>611637338063</v>
      </c>
      <c r="G35">
        <v>0</v>
      </c>
      <c r="H35">
        <v>0</v>
      </c>
      <c r="I35" s="12">
        <v>0</v>
      </c>
      <c r="J35">
        <v>0</v>
      </c>
      <c r="K35" s="11">
        <v>0</v>
      </c>
      <c r="L35" s="12">
        <v>0</v>
      </c>
      <c r="N35">
        <v>0</v>
      </c>
      <c r="Q35">
        <v>0</v>
      </c>
      <c r="R35">
        <v>0</v>
      </c>
      <c r="S35" s="12">
        <v>0</v>
      </c>
      <c r="T35">
        <v>0</v>
      </c>
      <c r="U35" s="11">
        <v>0</v>
      </c>
      <c r="V35" s="12">
        <v>0</v>
      </c>
      <c r="X35">
        <v>0</v>
      </c>
      <c r="AA35">
        <v>0</v>
      </c>
      <c r="AB35">
        <v>0</v>
      </c>
      <c r="AC35" s="12">
        <v>0</v>
      </c>
      <c r="AD35">
        <v>0</v>
      </c>
      <c r="AE35" s="11">
        <v>0</v>
      </c>
      <c r="AF35" s="12">
        <v>0</v>
      </c>
      <c r="AH35">
        <v>0</v>
      </c>
    </row>
    <row r="36" spans="7:34">
      <c r="G36">
        <f t="shared" ref="G36:J36" si="0">SUM(G2:G23,G29:G35)</f>
        <v>2501994.95</v>
      </c>
      <c r="H36">
        <f t="shared" si="0"/>
        <v>231223</v>
      </c>
      <c r="I36">
        <f>G36/H36</f>
        <v>10.8207010115776</v>
      </c>
      <c r="J36">
        <f t="shared" si="0"/>
        <v>552078</v>
      </c>
      <c r="K36">
        <f>N36/J36</f>
        <v>0.266819181347563</v>
      </c>
      <c r="L36">
        <f>G36/N36</f>
        <v>16.9851325481145</v>
      </c>
      <c r="N36">
        <f t="shared" ref="N36:R36" si="1">SUM(N2:N23,N29:N35)</f>
        <v>147305</v>
      </c>
      <c r="Q36">
        <f t="shared" si="1"/>
        <v>2467718.85</v>
      </c>
      <c r="R36">
        <f t="shared" si="1"/>
        <v>232773</v>
      </c>
      <c r="S36">
        <f>Q36/R36</f>
        <v>10.6013964248431</v>
      </c>
      <c r="T36">
        <f>SUM(T2:T23,T29:T35)</f>
        <v>508923</v>
      </c>
      <c r="U36">
        <f>X36/T36</f>
        <v>0.291474348771818</v>
      </c>
      <c r="V36">
        <f>Q36/X36</f>
        <v>16.6357834809691</v>
      </c>
      <c r="X36">
        <f t="shared" ref="X36:AB36" si="2">SUM(X2:X23,X29:X35)</f>
        <v>148338</v>
      </c>
      <c r="AA36">
        <f t="shared" si="2"/>
        <v>2539661.9</v>
      </c>
      <c r="AB36">
        <f t="shared" si="2"/>
        <v>244846</v>
      </c>
      <c r="AC36">
        <f>AA36/AB36</f>
        <v>10.3724867876134</v>
      </c>
      <c r="AD36">
        <f>SUM(AD2:AD23,AD29:AD35)</f>
        <v>499918</v>
      </c>
      <c r="AE36">
        <f>AH36/AD36</f>
        <v>0.164861037210102</v>
      </c>
      <c r="AF36">
        <f>AA36/AH36</f>
        <v>30.8147821444605</v>
      </c>
      <c r="AH36">
        <f>SUM(AH2:AH23,AH29:AH35)</f>
        <v>82417</v>
      </c>
    </row>
    <row r="39" spans="7:7">
      <c r="G39" s="11"/>
    </row>
  </sheetData>
  <mergeCells count="8">
    <mergeCell ref="A2:A11"/>
    <mergeCell ref="A12:A17"/>
    <mergeCell ref="A18:A22"/>
    <mergeCell ref="A24:A27"/>
    <mergeCell ref="B2:B11"/>
    <mergeCell ref="B12:B17"/>
    <mergeCell ref="B18:B22"/>
    <mergeCell ref="B24:B27"/>
  </mergeCells>
  <conditionalFormatting sqref="C29:C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"/>
  <sheetViews>
    <sheetView workbookViewId="0">
      <pane xSplit="5" ySplit="1" topLeftCell="F20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4" width="16.7777777777778" customWidth="1"/>
    <col min="5" max="5" width="12.1111111111111" customWidth="1"/>
    <col min="6" max="6" width="11.7777777777778"/>
    <col min="8" max="8" width="12.8888888888889"/>
    <col min="9" max="9" width="11.5555555555556" customWidth="1"/>
    <col min="10" max="12" width="12.8888888888889"/>
    <col min="14" max="16" width="14.1111111111111"/>
    <col min="17" max="17" width="10.6666666666667"/>
    <col min="19" max="19" width="12.8888888888889"/>
    <col min="21" max="21" width="12.8888888888889"/>
    <col min="23" max="23" width="12.8888888888889"/>
    <col min="25" max="25" width="10.4444444444444" customWidth="1"/>
    <col min="27" max="28" width="10.6666666666667"/>
    <col min="29" max="29" width="12.8888888888889"/>
    <col min="31" max="31" width="12.8888888888889"/>
    <col min="33" max="33" width="12.8888888888889"/>
  </cols>
  <sheetData>
    <row r="1" ht="15.6" spans="1:34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s="16" t="s">
        <v>687</v>
      </c>
      <c r="G1" s="16" t="s">
        <v>688</v>
      </c>
      <c r="H1" s="16" t="s">
        <v>645</v>
      </c>
      <c r="I1" s="16" t="s">
        <v>689</v>
      </c>
      <c r="J1" s="16" t="s">
        <v>114</v>
      </c>
      <c r="K1" s="16" t="s">
        <v>517</v>
      </c>
      <c r="L1" s="16" t="s">
        <v>602</v>
      </c>
      <c r="M1" s="16" t="s">
        <v>518</v>
      </c>
      <c r="P1" t="s">
        <v>690</v>
      </c>
      <c r="Q1" s="16" t="s">
        <v>687</v>
      </c>
      <c r="R1" s="16" t="s">
        <v>688</v>
      </c>
      <c r="S1" s="16" t="s">
        <v>645</v>
      </c>
      <c r="T1" s="16" t="s">
        <v>689</v>
      </c>
      <c r="U1" s="16" t="s">
        <v>114</v>
      </c>
      <c r="V1" s="16" t="s">
        <v>517</v>
      </c>
      <c r="W1" s="16" t="s">
        <v>602</v>
      </c>
      <c r="X1" s="16" t="s">
        <v>518</v>
      </c>
      <c r="Z1" t="s">
        <v>534</v>
      </c>
      <c r="AA1" s="16" t="s">
        <v>687</v>
      </c>
      <c r="AB1" s="16" t="s">
        <v>688</v>
      </c>
      <c r="AC1" s="16" t="s">
        <v>645</v>
      </c>
      <c r="AD1" s="16" t="s">
        <v>689</v>
      </c>
      <c r="AE1" s="16" t="s">
        <v>114</v>
      </c>
      <c r="AF1" s="16" t="s">
        <v>517</v>
      </c>
      <c r="AG1" s="16" t="s">
        <v>602</v>
      </c>
      <c r="AH1" s="16" t="s">
        <v>518</v>
      </c>
    </row>
    <row r="2" ht="15.6" spans="1:35">
      <c r="A2" s="20" t="s">
        <v>656</v>
      </c>
      <c r="B2" s="22">
        <v>17609936348</v>
      </c>
      <c r="C2" s="22">
        <v>634859738189</v>
      </c>
      <c r="D2" s="22"/>
      <c r="E2" s="24" t="s">
        <v>344</v>
      </c>
      <c r="F2">
        <v>113346.79</v>
      </c>
      <c r="G2">
        <v>68264</v>
      </c>
      <c r="H2" s="12">
        <f>IFERROR(F2/G2,0)</f>
        <v>1.6604182292277</v>
      </c>
      <c r="I2">
        <v>178387</v>
      </c>
      <c r="J2" s="11">
        <f>IFERROR(M2/I2,0)</f>
        <v>0.314103606204488</v>
      </c>
      <c r="K2" s="12">
        <f>IFERROR(F2/M2,0)</f>
        <v>2.02289388206739</v>
      </c>
      <c r="L2">
        <f>IFERROR(F2/I2,0)</f>
        <v>0.635398263326363</v>
      </c>
      <c r="M2">
        <v>56032</v>
      </c>
      <c r="N2" s="11">
        <f>IFERROR(L2/AG2-1,0)</f>
        <v>-0.762619619897221</v>
      </c>
      <c r="O2" s="66">
        <f>SUM(M2:M11)</f>
        <v>105794</v>
      </c>
      <c r="P2">
        <f>SUM(X2:X11)</f>
        <v>130097</v>
      </c>
      <c r="Q2">
        <f>IFERROR(VLOOKUP(B2,'[12]3月透视表'!$A:$E,2,0),0)</f>
        <v>155758.74</v>
      </c>
      <c r="R2">
        <f>IFERROR(VLOOKUP($B2,'[12]3月透视表'!$A:$E,3,0),0)</f>
        <v>91065</v>
      </c>
      <c r="S2">
        <f>IFERROR(Q2/R2,0)</f>
        <v>1.71041278207873</v>
      </c>
      <c r="T2">
        <f>IFERROR(VLOOKUP($B2,'[12]3月透视表'!$A:$E,4,0),0)</f>
        <v>196864</v>
      </c>
      <c r="U2">
        <f>IFERROR(X2/T2,0)</f>
        <v>0.385255811118336</v>
      </c>
      <c r="V2" s="12">
        <f>IFERROR(Q2/X2,0)</f>
        <v>2.05369961631265</v>
      </c>
      <c r="W2">
        <f>IFERROR(Q2/T2,0)</f>
        <v>0.791199711475943</v>
      </c>
      <c r="X2">
        <f>IFERROR(VLOOKUP($B2,'[12]3月透视表'!$A:$E,5,0),0)</f>
        <v>75843</v>
      </c>
      <c r="Y2" s="11">
        <f>SUM(X2:X23)</f>
        <v>189527</v>
      </c>
      <c r="AA2">
        <f>IFERROR(VLOOKUP($B2,'[13]4月透视表11'!$A:$E,2,0),0)</f>
        <v>189963.38</v>
      </c>
      <c r="AB2">
        <f>IFERROR(VLOOKUP($B2,'[13]4月透视表11'!$A:$E,3,0),0)</f>
        <v>99768</v>
      </c>
      <c r="AC2">
        <f>IFERROR(AA2/AB2,0)</f>
        <v>1.90405119878117</v>
      </c>
      <c r="AD2">
        <f>IFERROR(VLOOKUP($B2,'[13]4月透视表11'!$A:$E,4,0),0)</f>
        <v>70969</v>
      </c>
      <c r="AE2">
        <f>IFERROR(AH2/AD2,0)</f>
        <v>0.20275049669574</v>
      </c>
      <c r="AF2" s="12">
        <f>IFERROR(AA2/AH2,0)</f>
        <v>13.2019862394885</v>
      </c>
      <c r="AG2">
        <f>IFERROR(AA2/AD2,0)</f>
        <v>2.67670926742662</v>
      </c>
      <c r="AH2">
        <f>IFERROR(VLOOKUP($B2,'[13]4月透视表11'!$A:$E,5,0),0)</f>
        <v>14389</v>
      </c>
      <c r="AI2">
        <f>SUM(AH2:AH23)</f>
        <v>102140</v>
      </c>
    </row>
    <row r="3" ht="15.6" spans="1:34">
      <c r="A3" s="20"/>
      <c r="B3" s="22">
        <v>592722485900</v>
      </c>
      <c r="C3" s="22">
        <v>634856586721</v>
      </c>
      <c r="D3" s="22">
        <v>597892513085</v>
      </c>
      <c r="E3" s="24" t="s">
        <v>338</v>
      </c>
      <c r="F3">
        <v>100813.67</v>
      </c>
      <c r="G3">
        <v>10267</v>
      </c>
      <c r="H3" s="12">
        <f t="shared" ref="H3:H10" si="0">IFERROR(F3/G3,0)</f>
        <v>9.81919450667186</v>
      </c>
      <c r="I3">
        <v>31787</v>
      </c>
      <c r="J3" s="11">
        <f t="shared" ref="J3:J28" si="1">IFERROR(M3/I3,0)</f>
        <v>0.229024443955076</v>
      </c>
      <c r="K3" s="12">
        <f t="shared" ref="K3:K28" si="2">IFERROR(F3/M3,0)</f>
        <v>13.8480315934066</v>
      </c>
      <c r="L3">
        <f t="shared" ref="L3:L28" si="3">IFERROR(F3/I3,0)</f>
        <v>3.17153773555227</v>
      </c>
      <c r="M3">
        <v>7280</v>
      </c>
      <c r="N3" s="11">
        <f>IFERROR(L3/AG3-1,0)</f>
        <v>0.0912888008898085</v>
      </c>
      <c r="O3" s="66">
        <f>P2-O2</f>
        <v>24303</v>
      </c>
      <c r="P3" s="11">
        <f>O2/P2-1</f>
        <v>-0.186806767258276</v>
      </c>
      <c r="Q3">
        <f>IFERROR(VLOOKUP(B3,'[12]3月透视表'!$A:$E,2,0),0)</f>
        <v>136116.9</v>
      </c>
      <c r="R3">
        <f>IFERROR(VLOOKUP($B3,'[12]3月透视表'!$A:$E,3,0),0)</f>
        <v>15219</v>
      </c>
      <c r="S3">
        <f t="shared" ref="S3:S35" si="4">IFERROR(Q3/R3,0)</f>
        <v>8.94387936132466</v>
      </c>
      <c r="T3">
        <f>IFERROR(VLOOKUP($B3,'[12]3月透视表'!$A:$E,4,0),0)</f>
        <v>28442</v>
      </c>
      <c r="U3">
        <f t="shared" ref="U3:U35" si="5">IFERROR(X3/T3,0)</f>
        <v>0.294564376626116</v>
      </c>
      <c r="V3" s="12">
        <f t="shared" ref="V3:V35" si="6">IFERROR(Q3/X3,0)</f>
        <v>16.2469443781332</v>
      </c>
      <c r="W3">
        <f t="shared" ref="W3:W35" si="7">IFERROR(Q3/T3,0)</f>
        <v>4.78577104282399</v>
      </c>
      <c r="X3">
        <f>IFERROR(VLOOKUP($B3,'[12]3月透视表'!$A:$E,5,0),0)</f>
        <v>8378</v>
      </c>
      <c r="AA3">
        <f>IFERROR(VLOOKUP($B3,'[13]4月透视表11'!$A:$E,2,0),0)</f>
        <v>126092.66</v>
      </c>
      <c r="AB3">
        <f>IFERROR(VLOOKUP($B3,'[13]4月透视表11'!$A:$E,3,0),0)</f>
        <v>15953</v>
      </c>
      <c r="AC3">
        <f t="shared" ref="AC3:AC35" si="8">IFERROR(AA3/AB3,0)</f>
        <v>7.90400927725193</v>
      </c>
      <c r="AD3">
        <f>IFERROR(VLOOKUP($B3,'[13]4月透视表11'!$A:$E,4,0),0)</f>
        <v>43387</v>
      </c>
      <c r="AE3">
        <f t="shared" ref="AE3:AE35" si="9">IFERROR(AH3/AD3,0)</f>
        <v>0.173900016133865</v>
      </c>
      <c r="AF3" s="12">
        <f t="shared" ref="AF3:AF35" si="10">IFERROR(AA3/AH3,0)</f>
        <v>16.7120821736249</v>
      </c>
      <c r="AG3">
        <f t="shared" ref="AG3:AG35" si="11">IFERROR(AA3/AD3,0)</f>
        <v>2.90623135962385</v>
      </c>
      <c r="AH3">
        <f>IFERROR(VLOOKUP($B3,'[13]4月透视表11'!$A:$E,5,0),0)</f>
        <v>7545</v>
      </c>
    </row>
    <row r="4" ht="15.6" spans="1:34">
      <c r="A4" s="20"/>
      <c r="B4" s="22">
        <v>592505020153</v>
      </c>
      <c r="C4" s="22">
        <v>634181632662</v>
      </c>
      <c r="D4" s="22">
        <v>598075838424</v>
      </c>
      <c r="E4" s="24" t="s">
        <v>314</v>
      </c>
      <c r="F4">
        <v>172448.54</v>
      </c>
      <c r="G4">
        <v>20352</v>
      </c>
      <c r="H4" s="12">
        <f t="shared" si="0"/>
        <v>8.47329697327044</v>
      </c>
      <c r="I4">
        <v>30529</v>
      </c>
      <c r="J4" s="11">
        <f t="shared" si="1"/>
        <v>0.369058927577058</v>
      </c>
      <c r="K4" s="12">
        <f t="shared" si="2"/>
        <v>15.3056306026449</v>
      </c>
      <c r="L4">
        <f t="shared" si="3"/>
        <v>5.64867961610272</v>
      </c>
      <c r="M4">
        <v>11267</v>
      </c>
      <c r="N4" s="11">
        <f>IFERROR(L4/AG4-1,0)</f>
        <v>1.23254806822216</v>
      </c>
      <c r="O4" s="11"/>
      <c r="P4" t="s">
        <v>691</v>
      </c>
      <c r="Q4">
        <f>IFERROR(VLOOKUP(B4,'[12]3月透视表'!$A:$E,2,0),0)</f>
        <v>179587.53</v>
      </c>
      <c r="R4">
        <f>IFERROR(VLOOKUP($B4,'[12]3月透视表'!$A:$E,3,0),0)</f>
        <v>20163</v>
      </c>
      <c r="S4">
        <f t="shared" si="4"/>
        <v>8.90678619253087</v>
      </c>
      <c r="T4">
        <f>IFERROR(VLOOKUP($B4,'[12]3月透视表'!$A:$E,4,0),0)</f>
        <v>35579</v>
      </c>
      <c r="U4">
        <f t="shared" si="5"/>
        <v>0.351527586497653</v>
      </c>
      <c r="V4" s="12">
        <f t="shared" si="6"/>
        <v>14.3589613816263</v>
      </c>
      <c r="W4">
        <f t="shared" si="7"/>
        <v>5.0475710390961</v>
      </c>
      <c r="X4">
        <f>IFERROR(VLOOKUP($B4,'[12]3月透视表'!$A:$E,5,0),0)</f>
        <v>12507</v>
      </c>
      <c r="AA4">
        <f>IFERROR(VLOOKUP($B4,'[13]4月透视表11'!$A:$E,2,0),0)</f>
        <v>95161.44</v>
      </c>
      <c r="AB4">
        <f>IFERROR(VLOOKUP($B4,'[13]4月透视表11'!$A:$E,3,0),0)</f>
        <v>10888</v>
      </c>
      <c r="AC4">
        <f t="shared" si="8"/>
        <v>8.7400293901543</v>
      </c>
      <c r="AD4">
        <f>IFERROR(VLOOKUP($B4,'[13]4月透视表11'!$A:$E,4,0),0)</f>
        <v>37611</v>
      </c>
      <c r="AE4">
        <f t="shared" si="9"/>
        <v>0.17260907713169</v>
      </c>
      <c r="AF4" s="12">
        <f t="shared" si="10"/>
        <v>14.6582624768946</v>
      </c>
      <c r="AG4">
        <f t="shared" si="11"/>
        <v>2.53014915849087</v>
      </c>
      <c r="AH4">
        <f>IFERROR(VLOOKUP($B4,'[13]4月透视表11'!$A:$E,5,0),0)</f>
        <v>6492</v>
      </c>
    </row>
    <row r="5" ht="15.6" spans="1:34">
      <c r="A5" s="20"/>
      <c r="B5" s="22">
        <v>611461391391</v>
      </c>
      <c r="C5" s="22">
        <v>625019150574</v>
      </c>
      <c r="D5" s="22"/>
      <c r="E5" s="24" t="s">
        <v>545</v>
      </c>
      <c r="F5">
        <v>16820.55</v>
      </c>
      <c r="G5">
        <v>595</v>
      </c>
      <c r="H5" s="12">
        <f t="shared" si="0"/>
        <v>28.2698319327731</v>
      </c>
      <c r="I5">
        <v>4224</v>
      </c>
      <c r="J5" s="11">
        <f t="shared" si="1"/>
        <v>0.0667613636363636</v>
      </c>
      <c r="K5" s="12">
        <f t="shared" si="2"/>
        <v>59.6473404255319</v>
      </c>
      <c r="L5">
        <f t="shared" si="3"/>
        <v>3.98213778409091</v>
      </c>
      <c r="M5">
        <v>282</v>
      </c>
      <c r="N5" s="11">
        <f t="shared" ref="N5:N28" si="12">IFERROR(L5/AG5-1,0)</f>
        <v>0.140038065643947</v>
      </c>
      <c r="O5" s="11"/>
      <c r="Q5">
        <f>IFERROR(VLOOKUP(B5,'[12]3月透视表'!$A:$E,2,0),0)</f>
        <v>20719.82</v>
      </c>
      <c r="R5">
        <f>IFERROR(VLOOKUP($B5,'[12]3月透视表'!$A:$E,3,0),0)</f>
        <v>724</v>
      </c>
      <c r="S5">
        <f t="shared" si="4"/>
        <v>28.6185359116022</v>
      </c>
      <c r="T5">
        <f>IFERROR(VLOOKUP($B5,'[12]3月透视表'!$A:$E,4,0),0)</f>
        <v>6756</v>
      </c>
      <c r="U5">
        <f t="shared" si="5"/>
        <v>0.0492895204262877</v>
      </c>
      <c r="V5" s="12">
        <f t="shared" si="6"/>
        <v>62.2216816816817</v>
      </c>
      <c r="W5">
        <f t="shared" si="7"/>
        <v>3.06687685020722</v>
      </c>
      <c r="X5">
        <f>IFERROR(VLOOKUP($B5,'[12]3月透视表'!$A:$E,5,0),0)</f>
        <v>333</v>
      </c>
      <c r="AA5">
        <f>IFERROR(VLOOKUP($B5,'[13]4月透视表11'!$A:$E,2,0),0)</f>
        <v>24922.46</v>
      </c>
      <c r="AB5">
        <f>IFERROR(VLOOKUP($B5,'[13]4月透视表11'!$A:$E,3,0),0)</f>
        <v>837</v>
      </c>
      <c r="AC5">
        <f t="shared" si="8"/>
        <v>29.7759378733572</v>
      </c>
      <c r="AD5">
        <f>IFERROR(VLOOKUP($B5,'[13]4月透视表11'!$A:$E,4,0),0)</f>
        <v>7135</v>
      </c>
      <c r="AE5">
        <f t="shared" si="9"/>
        <v>0.0571829011913104</v>
      </c>
      <c r="AF5" s="12">
        <f t="shared" si="10"/>
        <v>61.0844607843137</v>
      </c>
      <c r="AG5">
        <f t="shared" si="11"/>
        <v>3.49298668535389</v>
      </c>
      <c r="AH5">
        <f>IFERROR(VLOOKUP($B5,'[13]4月透视表11'!$A:$E,5,0),0)</f>
        <v>408</v>
      </c>
    </row>
    <row r="6" ht="15.6" spans="1:34">
      <c r="A6" s="20"/>
      <c r="B6" s="22">
        <v>555904462655</v>
      </c>
      <c r="C6" s="22">
        <v>627564384883</v>
      </c>
      <c r="D6" s="22">
        <v>596484884598</v>
      </c>
      <c r="E6" s="24" t="s">
        <v>276</v>
      </c>
      <c r="F6">
        <v>39521.82</v>
      </c>
      <c r="G6">
        <v>2762</v>
      </c>
      <c r="H6" s="12">
        <f t="shared" si="0"/>
        <v>14.3091310644461</v>
      </c>
      <c r="I6">
        <v>45418</v>
      </c>
      <c r="J6" s="11">
        <f t="shared" si="1"/>
        <v>0.038112642564622</v>
      </c>
      <c r="K6" s="12">
        <f t="shared" si="2"/>
        <v>22.8317850953206</v>
      </c>
      <c r="L6">
        <f t="shared" si="3"/>
        <v>0.870179664450218</v>
      </c>
      <c r="M6">
        <v>1731</v>
      </c>
      <c r="N6" s="11">
        <f t="shared" si="12"/>
        <v>-0.804350169593574</v>
      </c>
      <c r="O6" s="11"/>
      <c r="Q6">
        <f>IFERROR(VLOOKUP(B6,'[12]3月透视表'!$A:$E,2,0),0)</f>
        <v>101032.4</v>
      </c>
      <c r="R6">
        <f>IFERROR(VLOOKUP($B6,'[12]3月透视表'!$A:$E,3,0),0)</f>
        <v>7102</v>
      </c>
      <c r="S6">
        <f t="shared" si="4"/>
        <v>14.2259081948747</v>
      </c>
      <c r="T6">
        <f>IFERROR(VLOOKUP($B6,'[12]3月透视表'!$A:$E,4,0),0)</f>
        <v>12808</v>
      </c>
      <c r="U6">
        <f t="shared" si="5"/>
        <v>0.28396314803248</v>
      </c>
      <c r="V6" s="12">
        <f t="shared" si="6"/>
        <v>27.7790486664834</v>
      </c>
      <c r="W6">
        <f t="shared" si="7"/>
        <v>7.88822610868207</v>
      </c>
      <c r="X6">
        <f>IFERROR(VLOOKUP($B6,'[12]3月透视表'!$A:$E,5,0),0)</f>
        <v>3637</v>
      </c>
      <c r="AA6">
        <f>IFERROR(VLOOKUP($B6,'[13]4月透视表11'!$A:$E,2,0),0)</f>
        <v>196358.78</v>
      </c>
      <c r="AB6">
        <f>IFERROR(VLOOKUP($B6,'[13]4月透视表11'!$A:$E,3,0),0)</f>
        <v>17899</v>
      </c>
      <c r="AC6">
        <f t="shared" si="8"/>
        <v>10.97037711604</v>
      </c>
      <c r="AD6">
        <f>IFERROR(VLOOKUP($B6,'[13]4月透视表11'!$A:$E,4,0),0)</f>
        <v>44149</v>
      </c>
      <c r="AE6">
        <f t="shared" si="9"/>
        <v>0.131939568280142</v>
      </c>
      <c r="AF6" s="12">
        <f t="shared" si="10"/>
        <v>33.7096618025751</v>
      </c>
      <c r="AG6">
        <f t="shared" si="11"/>
        <v>4.44763822510136</v>
      </c>
      <c r="AH6">
        <f>IFERROR(VLOOKUP($B6,'[13]4月透视表11'!$A:$E,5,0),0)</f>
        <v>5825</v>
      </c>
    </row>
    <row r="7" ht="15.6" spans="1:34">
      <c r="A7" s="20"/>
      <c r="B7" s="22">
        <v>636099038566</v>
      </c>
      <c r="C7" s="22"/>
      <c r="D7" s="22"/>
      <c r="E7" s="24" t="s">
        <v>620</v>
      </c>
      <c r="F7">
        <v>159216.35</v>
      </c>
      <c r="G7">
        <v>4893</v>
      </c>
      <c r="H7" s="12">
        <f t="shared" si="0"/>
        <v>32.5396178213775</v>
      </c>
      <c r="I7">
        <v>7545</v>
      </c>
      <c r="J7" s="11">
        <f t="shared" si="1"/>
        <v>0.211398277004639</v>
      </c>
      <c r="K7" s="12">
        <f t="shared" si="2"/>
        <v>99.8221630094044</v>
      </c>
      <c r="L7">
        <f t="shared" si="3"/>
        <v>21.1022332670643</v>
      </c>
      <c r="M7">
        <v>1595</v>
      </c>
      <c r="N7" s="11">
        <f t="shared" si="12"/>
        <v>0</v>
      </c>
      <c r="O7" s="11"/>
      <c r="Q7">
        <f>IFERROR(VLOOKUP(B7,'[12]3月透视表'!$A:$E,2,0),0)</f>
        <v>122345.7</v>
      </c>
      <c r="R7">
        <f>IFERROR(VLOOKUP($B7,'[12]3月透视表'!$A:$E,3,0),0)</f>
        <v>2796</v>
      </c>
      <c r="S7">
        <f t="shared" si="4"/>
        <v>43.7574034334764</v>
      </c>
      <c r="T7">
        <f>IFERROR(VLOOKUP($B7,'[12]3月透视表'!$A:$E,4,0),0)</f>
        <v>6769</v>
      </c>
      <c r="U7">
        <f t="shared" si="5"/>
        <v>0.124242871916088</v>
      </c>
      <c r="V7" s="12">
        <f t="shared" si="6"/>
        <v>145.476456599287</v>
      </c>
      <c r="W7">
        <f t="shared" si="7"/>
        <v>18.0744127640715</v>
      </c>
      <c r="X7">
        <f>IFERROR(VLOOKUP($B7,'[12]3月透视表'!$A:$E,5,0),0)</f>
        <v>841</v>
      </c>
      <c r="AA7">
        <f>IFERROR(VLOOKUP($B7,'[13]4月透视表11'!$A:$E,2,0),0)</f>
        <v>0</v>
      </c>
      <c r="AB7">
        <f>IFERROR(VLOOKUP($B7,'[13]4月透视表11'!$A:$E,3,0),0)</f>
        <v>0</v>
      </c>
      <c r="AC7">
        <f t="shared" si="8"/>
        <v>0</v>
      </c>
      <c r="AD7">
        <f>IFERROR(VLOOKUP($B7,'[13]4月透视表11'!$A:$E,4,0),0)</f>
        <v>0</v>
      </c>
      <c r="AE7">
        <f t="shared" si="9"/>
        <v>0</v>
      </c>
      <c r="AF7" s="12">
        <f t="shared" si="10"/>
        <v>0</v>
      </c>
      <c r="AG7">
        <f t="shared" si="11"/>
        <v>0</v>
      </c>
      <c r="AH7">
        <f>IFERROR(VLOOKUP($B7,'[13]4月透视表11'!$A:$E,5,0),0)</f>
        <v>0</v>
      </c>
    </row>
    <row r="8" ht="15.6" spans="1:34">
      <c r="A8" s="20"/>
      <c r="B8" s="22">
        <v>527733589105</v>
      </c>
      <c r="C8" s="22"/>
      <c r="D8" s="22"/>
      <c r="E8" s="24" t="s">
        <v>231</v>
      </c>
      <c r="F8">
        <v>426109.14</v>
      </c>
      <c r="G8">
        <v>36103</v>
      </c>
      <c r="H8" s="12">
        <f t="shared" si="0"/>
        <v>11.802596460128</v>
      </c>
      <c r="I8">
        <v>45456</v>
      </c>
      <c r="J8" s="11">
        <f t="shared" si="1"/>
        <v>0.312390003519887</v>
      </c>
      <c r="K8" s="12">
        <f t="shared" si="2"/>
        <v>30.007685915493</v>
      </c>
      <c r="L8">
        <f t="shared" si="3"/>
        <v>9.37410110876452</v>
      </c>
      <c r="M8">
        <v>14200</v>
      </c>
      <c r="N8" s="11">
        <f t="shared" si="12"/>
        <v>0.195153669858583</v>
      </c>
      <c r="O8" s="11"/>
      <c r="Q8">
        <f>IFERROR(VLOOKUP(B8,'[12]3月透视表'!$A:$E,2,0),0)</f>
        <v>440045.48</v>
      </c>
      <c r="R8">
        <f>IFERROR(VLOOKUP($B8,'[12]3月透视表'!$A:$E,3,0),0)</f>
        <v>36927</v>
      </c>
      <c r="S8">
        <f t="shared" si="4"/>
        <v>11.9166322744875</v>
      </c>
      <c r="T8">
        <f>IFERROR(VLOOKUP($B8,'[12]3月透视表'!$A:$E,4,0),0)</f>
        <v>54151</v>
      </c>
      <c r="U8">
        <f t="shared" si="5"/>
        <v>0.288581928311573</v>
      </c>
      <c r="V8" s="12">
        <f t="shared" si="6"/>
        <v>28.1593063287899</v>
      </c>
      <c r="W8">
        <f t="shared" si="7"/>
        <v>8.12626692027848</v>
      </c>
      <c r="X8">
        <f>IFERROR(VLOOKUP($B8,'[12]3月透视表'!$A:$E,5,0),0)</f>
        <v>15627</v>
      </c>
      <c r="AA8">
        <f>IFERROR(VLOOKUP($B8,'[13]4月透视表11'!$A:$E,2,0),0)</f>
        <v>717485.37</v>
      </c>
      <c r="AB8">
        <f>IFERROR(VLOOKUP($B8,'[13]4月透视表11'!$A:$E,3,0),0)</f>
        <v>61158</v>
      </c>
      <c r="AC8">
        <f t="shared" si="8"/>
        <v>11.7316683017757</v>
      </c>
      <c r="AD8">
        <f>IFERROR(VLOOKUP($B8,'[13]4月透视表11'!$A:$E,4,0),0)</f>
        <v>91476</v>
      </c>
      <c r="AE8">
        <f t="shared" si="9"/>
        <v>0.23246534610171</v>
      </c>
      <c r="AF8" s="12">
        <f t="shared" si="10"/>
        <v>33.7402007994357</v>
      </c>
      <c r="AG8">
        <f t="shared" si="11"/>
        <v>7.843427456382</v>
      </c>
      <c r="AH8">
        <f>IFERROR(VLOOKUP($B8,'[13]4月透视表11'!$A:$E,5,0),0)</f>
        <v>21265</v>
      </c>
    </row>
    <row r="9" ht="15.6" spans="1:34">
      <c r="A9" s="20"/>
      <c r="B9" s="22">
        <v>596986065929</v>
      </c>
      <c r="C9" s="22"/>
      <c r="D9" s="22"/>
      <c r="E9" s="24" t="s">
        <v>19</v>
      </c>
      <c r="F9">
        <v>101685.16</v>
      </c>
      <c r="G9">
        <v>3221</v>
      </c>
      <c r="H9" s="12">
        <f t="shared" si="0"/>
        <v>31.5694380627134</v>
      </c>
      <c r="I9">
        <v>10179</v>
      </c>
      <c r="J9" s="11">
        <f t="shared" si="1"/>
        <v>0.189114844287258</v>
      </c>
      <c r="K9" s="12">
        <f t="shared" si="2"/>
        <v>52.8234597402597</v>
      </c>
      <c r="L9">
        <f t="shared" si="3"/>
        <v>9.98970036349347</v>
      </c>
      <c r="M9">
        <v>1925</v>
      </c>
      <c r="N9" s="11">
        <f t="shared" si="12"/>
        <v>3.01788144588062</v>
      </c>
      <c r="O9" s="11"/>
      <c r="Q9">
        <f>IFERROR(VLOOKUP(B9,'[12]3月透视表'!$A:$E,2,0),0)</f>
        <v>89193.18</v>
      </c>
      <c r="R9">
        <f>IFERROR(VLOOKUP($B9,'[12]3月透视表'!$A:$E,3,0),0)</f>
        <v>2616</v>
      </c>
      <c r="S9">
        <f t="shared" si="4"/>
        <v>34.095252293578</v>
      </c>
      <c r="T9">
        <f>IFERROR(VLOOKUP($B9,'[12]3月透视表'!$A:$E,4,0),0)</f>
        <v>15437</v>
      </c>
      <c r="U9">
        <f t="shared" si="5"/>
        <v>0.10915333290147</v>
      </c>
      <c r="V9" s="12">
        <f t="shared" si="6"/>
        <v>52.9336379821958</v>
      </c>
      <c r="W9">
        <f t="shared" si="7"/>
        <v>5.77788300835655</v>
      </c>
      <c r="X9">
        <f>IFERROR(VLOOKUP($B9,'[12]3月透视表'!$A:$E,5,0),0)</f>
        <v>1685</v>
      </c>
      <c r="AA9">
        <f>IFERROR(VLOOKUP($B9,'[13]4月透视表11'!$A:$E,2,0),0)</f>
        <v>34380.7</v>
      </c>
      <c r="AB9">
        <f>IFERROR(VLOOKUP($B9,'[13]4月透视表11'!$A:$E,3,0),0)</f>
        <v>999</v>
      </c>
      <c r="AC9">
        <f t="shared" si="8"/>
        <v>34.4151151151151</v>
      </c>
      <c r="AD9">
        <f>IFERROR(VLOOKUP($B9,'[13]4月透视表11'!$A:$E,4,0),0)</f>
        <v>13828</v>
      </c>
      <c r="AE9">
        <f t="shared" si="9"/>
        <v>0.0595169221868672</v>
      </c>
      <c r="AF9" s="12">
        <f t="shared" si="10"/>
        <v>41.7748481166464</v>
      </c>
      <c r="AG9">
        <f t="shared" si="11"/>
        <v>2.48631038472664</v>
      </c>
      <c r="AH9">
        <f>IFERROR(VLOOKUP($B9,'[13]4月透视表11'!$A:$E,5,0),0)</f>
        <v>823</v>
      </c>
    </row>
    <row r="10" ht="15.6" spans="1:34">
      <c r="A10" s="20"/>
      <c r="B10" s="22">
        <v>574736366653</v>
      </c>
      <c r="C10" s="22"/>
      <c r="D10" s="22"/>
      <c r="E10" s="24" t="s">
        <v>544</v>
      </c>
      <c r="F10">
        <v>58852.1</v>
      </c>
      <c r="G10">
        <v>2402</v>
      </c>
      <c r="H10" s="12">
        <f t="shared" si="0"/>
        <v>24.501290591174</v>
      </c>
      <c r="I10">
        <v>4761</v>
      </c>
      <c r="J10" s="11">
        <f t="shared" si="1"/>
        <v>0.319470699432892</v>
      </c>
      <c r="K10" s="12">
        <f t="shared" si="2"/>
        <v>38.6930309007232</v>
      </c>
      <c r="L10">
        <f t="shared" si="3"/>
        <v>12.3612896450326</v>
      </c>
      <c r="M10">
        <v>1521</v>
      </c>
      <c r="N10" s="11">
        <f t="shared" si="12"/>
        <v>0.525070348522699</v>
      </c>
      <c r="O10" s="11"/>
      <c r="Q10">
        <f>IFERROR(VLOOKUP(B10,'[12]3月透视表'!$A:$E,2,0),0)</f>
        <v>69279.91</v>
      </c>
      <c r="R10">
        <f>IFERROR(VLOOKUP($B10,'[12]3月透视表'!$A:$E,3,0),0)</f>
        <v>2659</v>
      </c>
      <c r="S10">
        <f t="shared" si="4"/>
        <v>26.0548740127868</v>
      </c>
      <c r="T10">
        <f>IFERROR(VLOOKUP($B10,'[12]3月透视表'!$A:$E,4,0),0)</f>
        <v>5473</v>
      </c>
      <c r="U10">
        <f t="shared" si="5"/>
        <v>0.323405810341677</v>
      </c>
      <c r="V10" s="12">
        <f t="shared" si="6"/>
        <v>39.1411920903955</v>
      </c>
      <c r="W10">
        <f t="shared" si="7"/>
        <v>12.6584889457336</v>
      </c>
      <c r="X10">
        <f>IFERROR(VLOOKUP($B10,'[12]3月透视表'!$A:$E,5,0),0)</f>
        <v>1770</v>
      </c>
      <c r="AA10">
        <f>IFERROR(VLOOKUP($B10,'[13]4月透视表11'!$A:$E,2,0),0)</f>
        <v>111870.59</v>
      </c>
      <c r="AB10">
        <f>IFERROR(VLOOKUP($B10,'[13]4月透视表11'!$A:$E,3,0),0)</f>
        <v>4020</v>
      </c>
      <c r="AC10">
        <f t="shared" si="8"/>
        <v>27.8285049751244</v>
      </c>
      <c r="AD10">
        <f>IFERROR(VLOOKUP($B10,'[13]4月透视表11'!$A:$E,4,0),0)</f>
        <v>13802</v>
      </c>
      <c r="AE10">
        <f t="shared" si="9"/>
        <v>0.193595131140414</v>
      </c>
      <c r="AF10" s="12">
        <f t="shared" si="10"/>
        <v>41.8677357784431</v>
      </c>
      <c r="AG10">
        <f t="shared" si="11"/>
        <v>8.10538979857992</v>
      </c>
      <c r="AH10">
        <f>IFERROR(VLOOKUP($B10,'[13]4月透视表11'!$A:$E,5,0),0)</f>
        <v>2672</v>
      </c>
    </row>
    <row r="11" ht="15.6" spans="1:34">
      <c r="A11" s="20"/>
      <c r="B11" s="22">
        <v>573035985548</v>
      </c>
      <c r="C11" s="22"/>
      <c r="D11" s="22"/>
      <c r="E11" s="24" t="s">
        <v>77</v>
      </c>
      <c r="F11">
        <v>666617.46</v>
      </c>
      <c r="G11">
        <v>19382</v>
      </c>
      <c r="H11" s="12">
        <f t="shared" ref="H11:H35" si="13">IFERROR(F11/G11,0)</f>
        <v>34.3936363636364</v>
      </c>
      <c r="I11">
        <v>36210</v>
      </c>
      <c r="J11" s="11">
        <f t="shared" si="1"/>
        <v>0.275089754211544</v>
      </c>
      <c r="K11" s="12">
        <f t="shared" si="2"/>
        <v>66.922744704347</v>
      </c>
      <c r="L11">
        <f t="shared" si="3"/>
        <v>18.4097613918807</v>
      </c>
      <c r="M11">
        <v>9961</v>
      </c>
      <c r="N11" s="11">
        <f t="shared" si="12"/>
        <v>0.926186222154692</v>
      </c>
      <c r="O11" s="11"/>
      <c r="Q11">
        <f>IFERROR(VLOOKUP(B11,'[12]3月透视表'!$A:$E,2,0),0)</f>
        <v>620652.59</v>
      </c>
      <c r="R11">
        <f>IFERROR(VLOOKUP($B11,'[12]3月透视表'!$A:$E,3,0),0)</f>
        <v>15872</v>
      </c>
      <c r="S11">
        <f t="shared" si="4"/>
        <v>39.1036158014113</v>
      </c>
      <c r="T11">
        <f>IFERROR(VLOOKUP($B11,'[12]3月透视表'!$A:$E,4,0),0)</f>
        <v>44749</v>
      </c>
      <c r="U11">
        <f t="shared" si="5"/>
        <v>0.211758921987084</v>
      </c>
      <c r="V11" s="12">
        <f t="shared" si="6"/>
        <v>65.4973184888138</v>
      </c>
      <c r="W11">
        <f t="shared" si="7"/>
        <v>13.8696415562359</v>
      </c>
      <c r="X11">
        <f>IFERROR(VLOOKUP($B11,'[12]3月透视表'!$A:$E,5,0),0)</f>
        <v>9476</v>
      </c>
      <c r="AA11">
        <f>IFERROR(VLOOKUP($B11,'[13]4月透视表11'!$A:$E,2,0),0)</f>
        <v>627410.15</v>
      </c>
      <c r="AB11">
        <f>IFERROR(VLOOKUP($B11,'[13]4月透视表11'!$A:$E,3,0),0)</f>
        <v>15710</v>
      </c>
      <c r="AC11">
        <f t="shared" si="8"/>
        <v>39.9369923615532</v>
      </c>
      <c r="AD11">
        <f>IFERROR(VLOOKUP($B11,'[13]4月透视表11'!$A:$E,4,0),0)</f>
        <v>65645</v>
      </c>
      <c r="AE11">
        <f t="shared" si="9"/>
        <v>0.144809201005408</v>
      </c>
      <c r="AF11" s="12">
        <f t="shared" si="10"/>
        <v>66.0014885335578</v>
      </c>
      <c r="AG11">
        <f t="shared" si="11"/>
        <v>9.55762281971209</v>
      </c>
      <c r="AH11">
        <f>IFERROR(VLOOKUP($B11,'[13]4月透视表11'!$A:$E,5,0),0)</f>
        <v>9506</v>
      </c>
    </row>
    <row r="12" ht="15.6" spans="1:34">
      <c r="A12" s="20" t="s">
        <v>659</v>
      </c>
      <c r="B12" s="22">
        <v>39829692578</v>
      </c>
      <c r="C12" s="22">
        <v>634180880049</v>
      </c>
      <c r="D12" s="22"/>
      <c r="E12" s="24" t="s">
        <v>237</v>
      </c>
      <c r="F12">
        <v>102859.35</v>
      </c>
      <c r="G12">
        <v>9879</v>
      </c>
      <c r="H12" s="12">
        <f t="shared" si="13"/>
        <v>10.4119192225934</v>
      </c>
      <c r="I12">
        <v>31472</v>
      </c>
      <c r="J12" s="11">
        <f t="shared" si="1"/>
        <v>0.115372394509405</v>
      </c>
      <c r="K12" s="12">
        <f t="shared" si="2"/>
        <v>28.3281052051776</v>
      </c>
      <c r="L12">
        <f t="shared" si="3"/>
        <v>3.26828132943569</v>
      </c>
      <c r="M12">
        <v>3631</v>
      </c>
      <c r="N12" s="11">
        <f t="shared" si="12"/>
        <v>-0.162371374278284</v>
      </c>
      <c r="O12" s="66">
        <f>SUM(M12:M17)</f>
        <v>16058</v>
      </c>
      <c r="P12">
        <f>SUM(X12:X17)</f>
        <v>21643</v>
      </c>
      <c r="Q12">
        <f>IFERROR(VLOOKUP(B12,'[12]3月透视表'!$A:$E,2,0),0)</f>
        <v>185746.76</v>
      </c>
      <c r="R12">
        <f>IFERROR(VLOOKUP($B12,'[12]3月透视表'!$A:$E,3,0),0)</f>
        <v>18226</v>
      </c>
      <c r="S12">
        <f t="shared" si="4"/>
        <v>10.1913069241743</v>
      </c>
      <c r="T12">
        <f>IFERROR(VLOOKUP($B12,'[12]3月透视表'!$A:$E,4,0),0)</f>
        <v>32239</v>
      </c>
      <c r="U12">
        <f t="shared" si="5"/>
        <v>0.235522193616427</v>
      </c>
      <c r="V12" s="12">
        <f t="shared" si="6"/>
        <v>24.4628947715001</v>
      </c>
      <c r="W12">
        <f t="shared" si="7"/>
        <v>5.76155463879153</v>
      </c>
      <c r="X12">
        <f>IFERROR(VLOOKUP($B12,'[12]3月透视表'!$A:$E,5,0),0)</f>
        <v>7593</v>
      </c>
      <c r="AA12">
        <f>IFERROR(VLOOKUP($B12,'[13]4月透视表11'!$A:$E,2,0),0)</f>
        <v>112169.7</v>
      </c>
      <c r="AB12">
        <f>IFERROR(VLOOKUP($B12,'[13]4月透视表11'!$A:$E,3,0),0)</f>
        <v>9893</v>
      </c>
      <c r="AC12">
        <f t="shared" si="8"/>
        <v>11.3382896997877</v>
      </c>
      <c r="AD12">
        <f>IFERROR(VLOOKUP($B12,'[13]4月透视表11'!$A:$E,4,0),0)</f>
        <v>28748</v>
      </c>
      <c r="AE12">
        <f t="shared" si="9"/>
        <v>0.143105607346598</v>
      </c>
      <c r="AF12" s="12">
        <f t="shared" si="10"/>
        <v>27.265362177929</v>
      </c>
      <c r="AG12">
        <f t="shared" si="11"/>
        <v>3.9018262139975</v>
      </c>
      <c r="AH12">
        <f>IFERROR(VLOOKUP($B12,'[13]4月透视表11'!$A:$E,5,0),0)</f>
        <v>4114</v>
      </c>
    </row>
    <row r="13" ht="15.6" spans="1:34">
      <c r="A13" s="20"/>
      <c r="B13" s="22">
        <v>581521081842</v>
      </c>
      <c r="C13" s="22">
        <v>625307235192</v>
      </c>
      <c r="D13" s="22">
        <v>596898218579</v>
      </c>
      <c r="E13" s="24" t="s">
        <v>221</v>
      </c>
      <c r="F13">
        <v>216442.39</v>
      </c>
      <c r="G13">
        <v>8038</v>
      </c>
      <c r="H13" s="12">
        <f t="shared" si="13"/>
        <v>26.9273936302563</v>
      </c>
      <c r="I13">
        <v>19248</v>
      </c>
      <c r="J13" s="11">
        <f t="shared" si="1"/>
        <v>0.241271820448878</v>
      </c>
      <c r="K13" s="12">
        <f t="shared" si="2"/>
        <v>46.6068884582257</v>
      </c>
      <c r="L13">
        <f t="shared" si="3"/>
        <v>11.2449288237739</v>
      </c>
      <c r="M13">
        <v>4644</v>
      </c>
      <c r="N13" s="11">
        <f t="shared" si="12"/>
        <v>0.586930513448053</v>
      </c>
      <c r="O13" s="11">
        <f>O12/P12-1</f>
        <v>-0.258051101972924</v>
      </c>
      <c r="Q13">
        <f>IFERROR(VLOOKUP(B13,'[12]3月透视表'!$A:$E,2,0),0)</f>
        <v>245183.59</v>
      </c>
      <c r="R13">
        <f>IFERROR(VLOOKUP($B13,'[12]3月透视表'!$A:$E,3,0),0)</f>
        <v>9010</v>
      </c>
      <c r="S13">
        <f t="shared" si="4"/>
        <v>27.212385127636</v>
      </c>
      <c r="T13">
        <f>IFERROR(VLOOKUP($B13,'[12]3月透视表'!$A:$E,4,0),0)</f>
        <v>25355</v>
      </c>
      <c r="U13">
        <f t="shared" si="5"/>
        <v>0.209505028593966</v>
      </c>
      <c r="V13" s="12">
        <f t="shared" si="6"/>
        <v>46.1565493222892</v>
      </c>
      <c r="W13">
        <f t="shared" si="7"/>
        <v>9.67002918556498</v>
      </c>
      <c r="X13">
        <f>IFERROR(VLOOKUP($B13,'[12]3月透视表'!$A:$E,5,0),0)</f>
        <v>5312</v>
      </c>
      <c r="AA13">
        <f>IFERROR(VLOOKUP($B13,'[13]4月透视表11'!$A:$E,2,0),0)</f>
        <v>313702.61</v>
      </c>
      <c r="AB13">
        <f>IFERROR(VLOOKUP($B13,'[13]4月透视表11'!$A:$E,3,0),0)</f>
        <v>11514</v>
      </c>
      <c r="AC13">
        <f t="shared" si="8"/>
        <v>27.2453196109085</v>
      </c>
      <c r="AD13">
        <f>IFERROR(VLOOKUP($B13,'[13]4月透视表11'!$A:$E,4,0),0)</f>
        <v>44271</v>
      </c>
      <c r="AE13">
        <f t="shared" si="9"/>
        <v>0.163041268550518</v>
      </c>
      <c r="AF13" s="12">
        <f t="shared" si="10"/>
        <v>43.4611540592962</v>
      </c>
      <c r="AG13">
        <f t="shared" si="11"/>
        <v>7.08596169049716</v>
      </c>
      <c r="AH13">
        <f>IFERROR(VLOOKUP($B13,'[13]4月透视表11'!$A:$E,5,0),0)</f>
        <v>7218</v>
      </c>
    </row>
    <row r="14" ht="15.6" spans="1:34">
      <c r="A14" s="20"/>
      <c r="B14" s="22">
        <v>523138079161</v>
      </c>
      <c r="C14" s="22">
        <v>634542945567</v>
      </c>
      <c r="D14" s="22"/>
      <c r="E14" s="24" t="s">
        <v>385</v>
      </c>
      <c r="F14">
        <v>46497.63</v>
      </c>
      <c r="G14">
        <v>7184</v>
      </c>
      <c r="H14" s="12">
        <f t="shared" si="13"/>
        <v>6.47238724944321</v>
      </c>
      <c r="I14">
        <v>14911</v>
      </c>
      <c r="J14" s="11">
        <f t="shared" si="1"/>
        <v>0.200120716249749</v>
      </c>
      <c r="K14" s="12">
        <f t="shared" si="2"/>
        <v>15.5823156836461</v>
      </c>
      <c r="L14">
        <f t="shared" si="3"/>
        <v>3.11834417544095</v>
      </c>
      <c r="M14">
        <v>2984</v>
      </c>
      <c r="N14" s="11">
        <f t="shared" si="12"/>
        <v>1.05810692596334</v>
      </c>
      <c r="O14" s="11"/>
      <c r="Q14">
        <f>IFERROR(VLOOKUP(B14,'[12]3月透视表'!$A:$E,2,0),0)</f>
        <v>51923.18</v>
      </c>
      <c r="R14">
        <f>IFERROR(VLOOKUP($B14,'[12]3月透视表'!$A:$E,3,0),0)</f>
        <v>8051</v>
      </c>
      <c r="S14">
        <f t="shared" si="4"/>
        <v>6.44928331884238</v>
      </c>
      <c r="T14">
        <f>IFERROR(VLOOKUP($B14,'[12]3月透视表'!$A:$E,4,0),0)</f>
        <v>18006</v>
      </c>
      <c r="U14">
        <f t="shared" si="5"/>
        <v>0.227479728979229</v>
      </c>
      <c r="V14" s="12">
        <f t="shared" si="6"/>
        <v>12.6765576171875</v>
      </c>
      <c r="W14">
        <f t="shared" si="7"/>
        <v>2.8836598911474</v>
      </c>
      <c r="X14">
        <f>IFERROR(VLOOKUP($B14,'[12]3月透视表'!$A:$E,5,0),0)</f>
        <v>4096</v>
      </c>
      <c r="AA14">
        <f>IFERROR(VLOOKUP($B14,'[13]4月透视表11'!$A:$E,2,0),0)</f>
        <v>24422.73</v>
      </c>
      <c r="AB14">
        <f>IFERROR(VLOOKUP($B14,'[13]4月透视表11'!$A:$E,3,0),0)</f>
        <v>3947</v>
      </c>
      <c r="AC14">
        <f t="shared" si="8"/>
        <v>6.18766911578414</v>
      </c>
      <c r="AD14">
        <f>IFERROR(VLOOKUP($B14,'[13]4月透视表11'!$A:$E,4,0),0)</f>
        <v>16119</v>
      </c>
      <c r="AE14">
        <f t="shared" si="9"/>
        <v>0.119362243315342</v>
      </c>
      <c r="AF14" s="12">
        <f t="shared" si="10"/>
        <v>12.6937266112266</v>
      </c>
      <c r="AG14">
        <f t="shared" si="11"/>
        <v>1.51515168434766</v>
      </c>
      <c r="AH14">
        <f>IFERROR(VLOOKUP($B14,'[13]4月透视表11'!$A:$E,5,0),0)</f>
        <v>1924</v>
      </c>
    </row>
    <row r="15" ht="15.6" spans="1:34">
      <c r="A15" s="20"/>
      <c r="B15" s="22">
        <v>574838039203</v>
      </c>
      <c r="C15" s="22"/>
      <c r="D15" s="22"/>
      <c r="E15" s="24" t="s">
        <v>441</v>
      </c>
      <c r="F15">
        <v>8593.19</v>
      </c>
      <c r="G15">
        <v>396</v>
      </c>
      <c r="H15" s="12">
        <f t="shared" si="13"/>
        <v>21.6999747474747</v>
      </c>
      <c r="I15">
        <v>1496</v>
      </c>
      <c r="J15" s="11">
        <f t="shared" si="1"/>
        <v>0.162433155080214</v>
      </c>
      <c r="K15" s="12">
        <f t="shared" si="2"/>
        <v>35.3629218106996</v>
      </c>
      <c r="L15">
        <f t="shared" si="3"/>
        <v>5.74411096256684</v>
      </c>
      <c r="M15">
        <v>243</v>
      </c>
      <c r="N15" s="11">
        <f t="shared" si="12"/>
        <v>-0.0326206744530004</v>
      </c>
      <c r="O15" s="11"/>
      <c r="Q15">
        <f>IFERROR(VLOOKUP(B15,'[12]3月透视表'!$A:$E,2,0),0)</f>
        <v>7361.08</v>
      </c>
      <c r="R15">
        <f>IFERROR(VLOOKUP($B15,'[12]3月透视表'!$A:$E,3,0),0)</f>
        <v>317</v>
      </c>
      <c r="S15">
        <f t="shared" si="4"/>
        <v>23.221072555205</v>
      </c>
      <c r="T15">
        <f>IFERROR(VLOOKUP($B15,'[12]3月透视表'!$A:$E,4,0),0)</f>
        <v>1284</v>
      </c>
      <c r="U15">
        <f t="shared" si="5"/>
        <v>0.147196261682243</v>
      </c>
      <c r="V15" s="12">
        <f t="shared" si="6"/>
        <v>38.9475132275132</v>
      </c>
      <c r="W15">
        <f t="shared" si="7"/>
        <v>5.73292834890966</v>
      </c>
      <c r="X15">
        <f>IFERROR(VLOOKUP($B15,'[12]3月透视表'!$A:$E,5,0),0)</f>
        <v>189</v>
      </c>
      <c r="AA15">
        <f>IFERROR(VLOOKUP($B15,'[13]4月透视表11'!$A:$E,2,0),0)</f>
        <v>21815.5</v>
      </c>
      <c r="AB15">
        <f>IFERROR(VLOOKUP($B15,'[13]4月透视表11'!$A:$E,3,0),0)</f>
        <v>906</v>
      </c>
      <c r="AC15">
        <f t="shared" si="8"/>
        <v>24.0789183222958</v>
      </c>
      <c r="AD15">
        <f>IFERROR(VLOOKUP($B15,'[13]4月透视表11'!$A:$E,4,0),0)</f>
        <v>3674</v>
      </c>
      <c r="AE15">
        <f t="shared" si="9"/>
        <v>0.157593903102885</v>
      </c>
      <c r="AF15" s="12">
        <f t="shared" si="10"/>
        <v>37.6778929188256</v>
      </c>
      <c r="AG15">
        <f t="shared" si="11"/>
        <v>5.93780620577028</v>
      </c>
      <c r="AH15">
        <f>IFERROR(VLOOKUP($B15,'[13]4月透视表11'!$A:$E,5,0),0)</f>
        <v>579</v>
      </c>
    </row>
    <row r="16" ht="15.6" spans="1:34">
      <c r="A16" s="20"/>
      <c r="B16" s="22">
        <v>562674596108</v>
      </c>
      <c r="C16" s="22"/>
      <c r="D16" s="22"/>
      <c r="E16" s="24" t="s">
        <v>17</v>
      </c>
      <c r="F16">
        <v>279732.15</v>
      </c>
      <c r="G16">
        <v>9982</v>
      </c>
      <c r="H16" s="12">
        <f t="shared" si="13"/>
        <v>28.0236575836506</v>
      </c>
      <c r="I16">
        <v>16164</v>
      </c>
      <c r="J16" s="11">
        <f t="shared" si="1"/>
        <v>0.24090571640683</v>
      </c>
      <c r="K16" s="12">
        <f t="shared" si="2"/>
        <v>71.8367103235747</v>
      </c>
      <c r="L16">
        <f t="shared" si="3"/>
        <v>17.3058741648107</v>
      </c>
      <c r="M16">
        <v>3894</v>
      </c>
      <c r="N16" s="11">
        <f t="shared" si="12"/>
        <v>0.837997012680554</v>
      </c>
      <c r="O16" s="11"/>
      <c r="Q16">
        <f>IFERROR(VLOOKUP(B16,'[12]3月透视表'!$A:$E,2,0),0)</f>
        <v>243780.08</v>
      </c>
      <c r="R16">
        <f>IFERROR(VLOOKUP($B16,'[12]3月透视表'!$A:$E,3,0),0)</f>
        <v>7941</v>
      </c>
      <c r="S16">
        <f t="shared" si="4"/>
        <v>30.6989144943962</v>
      </c>
      <c r="T16">
        <f>IFERROR(VLOOKUP($B16,'[12]3月透视表'!$A:$E,4,0),0)</f>
        <v>18798</v>
      </c>
      <c r="U16">
        <f t="shared" si="5"/>
        <v>0.19358442387488</v>
      </c>
      <c r="V16" s="12">
        <f t="shared" si="6"/>
        <v>66.99095355867</v>
      </c>
      <c r="W16">
        <f t="shared" si="7"/>
        <v>12.968405149484</v>
      </c>
      <c r="X16">
        <f>IFERROR(VLOOKUP($B16,'[12]3月透视表'!$A:$E,5,0),0)</f>
        <v>3639</v>
      </c>
      <c r="AA16">
        <f>IFERROR(VLOOKUP($B16,'[13]4月透视表11'!$A:$E,2,0),0)</f>
        <v>230023.5</v>
      </c>
      <c r="AB16">
        <f>IFERROR(VLOOKUP($B16,'[13]4月透视表11'!$A:$E,3,0),0)</f>
        <v>6263</v>
      </c>
      <c r="AC16">
        <f t="shared" si="8"/>
        <v>36.7273670764809</v>
      </c>
      <c r="AD16">
        <f>IFERROR(VLOOKUP($B16,'[13]4月透视表11'!$A:$E,4,0),0)</f>
        <v>24430</v>
      </c>
      <c r="AE16">
        <f t="shared" si="9"/>
        <v>0.162136717151044</v>
      </c>
      <c r="AF16" s="12">
        <f t="shared" si="10"/>
        <v>58.0720777581419</v>
      </c>
      <c r="AG16">
        <f t="shared" si="11"/>
        <v>9.41561604584527</v>
      </c>
      <c r="AH16">
        <f>IFERROR(VLOOKUP($B16,'[13]4月透视表11'!$A:$E,5,0),0)</f>
        <v>3961</v>
      </c>
    </row>
    <row r="17" ht="15.6" spans="1:34">
      <c r="A17" s="20"/>
      <c r="B17" s="22">
        <v>524754970729</v>
      </c>
      <c r="C17" s="22">
        <v>624733445732</v>
      </c>
      <c r="D17" s="22">
        <v>596485264012</v>
      </c>
      <c r="E17" s="24" t="s">
        <v>74</v>
      </c>
      <c r="F17">
        <v>47482.34</v>
      </c>
      <c r="G17">
        <v>1453</v>
      </c>
      <c r="H17" s="12">
        <f t="shared" si="13"/>
        <v>32.6788300068823</v>
      </c>
      <c r="I17">
        <v>10254</v>
      </c>
      <c r="J17" s="11">
        <f t="shared" si="1"/>
        <v>0.0645601716403355</v>
      </c>
      <c r="K17" s="12">
        <f t="shared" si="2"/>
        <v>71.7255891238671</v>
      </c>
      <c r="L17">
        <f t="shared" si="3"/>
        <v>4.63061634484104</v>
      </c>
      <c r="M17">
        <v>662</v>
      </c>
      <c r="N17" s="11">
        <f t="shared" si="12"/>
        <v>-0.177780157973284</v>
      </c>
      <c r="O17" s="11"/>
      <c r="Q17">
        <f>IFERROR(VLOOKUP(B17,'[12]3月透视表'!$A:$E,2,0),0)</f>
        <v>52057.29</v>
      </c>
      <c r="R17">
        <f>IFERROR(VLOOKUP($B17,'[12]3月透视表'!$A:$E,3,0),0)</f>
        <v>1489</v>
      </c>
      <c r="S17">
        <f t="shared" si="4"/>
        <v>34.9612424445937</v>
      </c>
      <c r="T17">
        <f>IFERROR(VLOOKUP($B17,'[12]3月透视表'!$A:$E,4,0),0)</f>
        <v>12540</v>
      </c>
      <c r="U17">
        <f t="shared" si="5"/>
        <v>0.0649122807017544</v>
      </c>
      <c r="V17" s="12">
        <f t="shared" si="6"/>
        <v>63.9524447174447</v>
      </c>
      <c r="W17">
        <f t="shared" si="7"/>
        <v>4.1512990430622</v>
      </c>
      <c r="X17">
        <f>IFERROR(VLOOKUP($B17,'[12]3月透视表'!$A:$E,5,0),0)</f>
        <v>814</v>
      </c>
      <c r="AA17">
        <f>IFERROR(VLOOKUP($B17,'[13]4月透视表11'!$A:$E,2,0),0)</f>
        <v>114619.35</v>
      </c>
      <c r="AB17">
        <f>IFERROR(VLOOKUP($B17,'[13]4月透视表11'!$A:$E,3,0),0)</f>
        <v>3281</v>
      </c>
      <c r="AC17">
        <f t="shared" si="8"/>
        <v>34.9342730874733</v>
      </c>
      <c r="AD17">
        <f>IFERROR(VLOOKUP($B17,'[13]4月透视表11'!$A:$E,4,0),0)</f>
        <v>20352</v>
      </c>
      <c r="AE17">
        <f t="shared" si="9"/>
        <v>0.0870676100628931</v>
      </c>
      <c r="AF17" s="12">
        <f t="shared" si="10"/>
        <v>64.6836060948081</v>
      </c>
      <c r="AG17">
        <f t="shared" si="11"/>
        <v>5.63184699292453</v>
      </c>
      <c r="AH17">
        <f>IFERROR(VLOOKUP($B17,'[13]4月透视表11'!$A:$E,5,0),0)</f>
        <v>1772</v>
      </c>
    </row>
    <row r="18" ht="15.6" spans="1:34">
      <c r="A18" s="20" t="s">
        <v>660</v>
      </c>
      <c r="B18" s="22">
        <v>627410507881</v>
      </c>
      <c r="C18" s="22">
        <v>634201200707</v>
      </c>
      <c r="D18" s="22">
        <v>637251001942</v>
      </c>
      <c r="E18" s="24" t="s">
        <v>546</v>
      </c>
      <c r="F18">
        <v>2221.13</v>
      </c>
      <c r="G18">
        <v>225</v>
      </c>
      <c r="H18" s="12">
        <f t="shared" si="13"/>
        <v>9.87168888888889</v>
      </c>
      <c r="I18">
        <v>1521</v>
      </c>
      <c r="J18" s="11">
        <f t="shared" si="1"/>
        <v>0.0571992110453649</v>
      </c>
      <c r="K18" s="12">
        <f t="shared" si="2"/>
        <v>25.5302298850575</v>
      </c>
      <c r="L18">
        <f t="shared" si="3"/>
        <v>1.46030900723208</v>
      </c>
      <c r="M18">
        <v>87</v>
      </c>
      <c r="N18" s="11">
        <f t="shared" si="12"/>
        <v>0</v>
      </c>
      <c r="O18" s="66">
        <f>SUM(M18:M22)</f>
        <v>48745</v>
      </c>
      <c r="P18">
        <f>SUM(X18:X22)</f>
        <v>36682</v>
      </c>
      <c r="Q18">
        <f>IFERROR(VLOOKUP(B18,'[12]3月透视表'!$A:$E,2,0),0)</f>
        <v>1170.32</v>
      </c>
      <c r="R18">
        <f>IFERROR(VLOOKUP($B18,'[12]3月透视表'!$A:$E,3,0),0)</f>
        <v>117</v>
      </c>
      <c r="S18">
        <f t="shared" si="4"/>
        <v>10.002735042735</v>
      </c>
      <c r="T18">
        <f>IFERROR(VLOOKUP($B18,'[12]3月透视表'!$A:$E,4,0),0)</f>
        <v>252</v>
      </c>
      <c r="U18">
        <f t="shared" si="5"/>
        <v>0.178571428571429</v>
      </c>
      <c r="V18" s="12">
        <f t="shared" si="6"/>
        <v>26.0071111111111</v>
      </c>
      <c r="W18">
        <f t="shared" si="7"/>
        <v>4.64412698412698</v>
      </c>
      <c r="X18">
        <f>IFERROR(VLOOKUP($B18,'[12]3月透视表'!$A:$E,5,0),0)</f>
        <v>45</v>
      </c>
      <c r="AA18">
        <f>IFERROR(VLOOKUP($B18,'[13]4月透视表11'!$A:$E,2,0),0)</f>
        <v>0</v>
      </c>
      <c r="AB18">
        <f>IFERROR(VLOOKUP($B18,'[13]4月透视表11'!$A:$E,3,0),0)</f>
        <v>0</v>
      </c>
      <c r="AC18">
        <f t="shared" si="8"/>
        <v>0</v>
      </c>
      <c r="AD18">
        <f>IFERROR(VLOOKUP($B18,'[13]4月透视表11'!$A:$E,4,0),0)</f>
        <v>0</v>
      </c>
      <c r="AE18">
        <f t="shared" si="9"/>
        <v>0</v>
      </c>
      <c r="AF18" s="12">
        <f t="shared" si="10"/>
        <v>0</v>
      </c>
      <c r="AG18">
        <f t="shared" si="11"/>
        <v>0</v>
      </c>
      <c r="AH18">
        <f>IFERROR(VLOOKUP($B18,'[13]4月透视表11'!$A:$E,5,0),0)</f>
        <v>0</v>
      </c>
    </row>
    <row r="19" ht="15.6" spans="1:34">
      <c r="A19" s="20"/>
      <c r="B19" s="22">
        <v>633838506663</v>
      </c>
      <c r="C19" s="22">
        <v>639561985453</v>
      </c>
      <c r="D19" s="22">
        <v>637581058138</v>
      </c>
      <c r="E19" s="24" t="s">
        <v>598</v>
      </c>
      <c r="F19">
        <v>13772.48</v>
      </c>
      <c r="G19">
        <v>571</v>
      </c>
      <c r="H19" s="12">
        <f t="shared" si="13"/>
        <v>24.1199299474606</v>
      </c>
      <c r="I19">
        <v>6387</v>
      </c>
      <c r="J19" s="11">
        <f t="shared" si="1"/>
        <v>0.0396117112885549</v>
      </c>
      <c r="K19" s="12">
        <f t="shared" si="2"/>
        <v>54.4366798418972</v>
      </c>
      <c r="L19">
        <f t="shared" si="3"/>
        <v>2.15633004540473</v>
      </c>
      <c r="M19">
        <v>253</v>
      </c>
      <c r="N19" s="11">
        <f t="shared" si="12"/>
        <v>0</v>
      </c>
      <c r="O19" s="66">
        <f>O18-P18</f>
        <v>12063</v>
      </c>
      <c r="P19" s="11">
        <f>O18/P18-1</f>
        <v>0.328853388582956</v>
      </c>
      <c r="Q19">
        <f>IFERROR(VLOOKUP(B19,'[12]3月透视表'!$A:$E,2,0),0)</f>
        <v>70550.35</v>
      </c>
      <c r="R19">
        <f>IFERROR(VLOOKUP($B19,'[12]3月透视表'!$A:$E,3,0),0)</f>
        <v>1569</v>
      </c>
      <c r="S19">
        <f t="shared" si="4"/>
        <v>44.9651688973869</v>
      </c>
      <c r="T19">
        <f>IFERROR(VLOOKUP($B19,'[12]3月透视表'!$A:$E,4,0),0)</f>
        <v>5611</v>
      </c>
      <c r="U19">
        <f t="shared" si="5"/>
        <v>0.0923186597754411</v>
      </c>
      <c r="V19" s="12">
        <f t="shared" si="6"/>
        <v>136.197586872587</v>
      </c>
      <c r="W19">
        <f t="shared" si="7"/>
        <v>12.5735786847264</v>
      </c>
      <c r="X19">
        <f>IFERROR(VLOOKUP($B19,'[12]3月透视表'!$A:$E,5,0),0)</f>
        <v>518</v>
      </c>
      <c r="AA19">
        <f>IFERROR(VLOOKUP($B19,'[13]4月透视表11'!$A:$E,2,0),0)</f>
        <v>0</v>
      </c>
      <c r="AB19">
        <f>IFERROR(VLOOKUP($B19,'[13]4月透视表11'!$A:$E,3,0),0)</f>
        <v>0</v>
      </c>
      <c r="AC19">
        <f t="shared" si="8"/>
        <v>0</v>
      </c>
      <c r="AD19">
        <f>IFERROR(VLOOKUP($B19,'[13]4月透视表11'!$A:$E,4,0),0)</f>
        <v>0</v>
      </c>
      <c r="AE19">
        <f t="shared" si="9"/>
        <v>0</v>
      </c>
      <c r="AF19" s="12">
        <f t="shared" si="10"/>
        <v>0</v>
      </c>
      <c r="AG19">
        <f t="shared" si="11"/>
        <v>0</v>
      </c>
      <c r="AH19">
        <f>IFERROR(VLOOKUP($B19,'[13]4月透视表11'!$A:$E,5,0),0)</f>
        <v>0</v>
      </c>
    </row>
    <row r="20" ht="15.6" spans="1:34">
      <c r="A20" s="20"/>
      <c r="B20" s="22">
        <v>17609980146</v>
      </c>
      <c r="C20" s="22">
        <v>634540837303</v>
      </c>
      <c r="D20" s="22"/>
      <c r="E20" s="24" t="s">
        <v>288</v>
      </c>
      <c r="F20">
        <v>130751.75</v>
      </c>
      <c r="G20">
        <v>40911</v>
      </c>
      <c r="H20" s="12">
        <f t="shared" si="13"/>
        <v>3.19600474200093</v>
      </c>
      <c r="I20">
        <v>95832</v>
      </c>
      <c r="J20" s="11">
        <f t="shared" si="1"/>
        <v>0.325173219801319</v>
      </c>
      <c r="K20" s="12">
        <f t="shared" si="2"/>
        <v>4.19587157435338</v>
      </c>
      <c r="L20">
        <f t="shared" si="3"/>
        <v>1.36438506970532</v>
      </c>
      <c r="M20">
        <v>31162</v>
      </c>
      <c r="N20" s="11">
        <f t="shared" si="12"/>
        <v>-0.276217904483918</v>
      </c>
      <c r="O20" s="11"/>
      <c r="Q20">
        <f>IFERROR(VLOOKUP(B20,'[12]3月透视表'!$A:$E,2,0),0)</f>
        <v>110972.09</v>
      </c>
      <c r="R20">
        <f>IFERROR(VLOOKUP($B20,'[12]3月透视表'!$A:$E,3,0),0)</f>
        <v>40061</v>
      </c>
      <c r="S20">
        <f t="shared" si="4"/>
        <v>2.77007788123112</v>
      </c>
      <c r="T20">
        <f>IFERROR(VLOOKUP($B20,'[12]3月透视表'!$A:$E,4,0),0)</f>
        <v>88685</v>
      </c>
      <c r="U20">
        <f t="shared" si="5"/>
        <v>0.34435361109545</v>
      </c>
      <c r="V20" s="12">
        <f t="shared" si="6"/>
        <v>3.6337827040833</v>
      </c>
      <c r="W20">
        <f t="shared" si="7"/>
        <v>1.25130619608728</v>
      </c>
      <c r="X20">
        <f>IFERROR(VLOOKUP($B20,'[12]3月透视表'!$A:$E,5,0),0)</f>
        <v>30539</v>
      </c>
      <c r="AA20">
        <f>IFERROR(VLOOKUP($B20,'[13]4月透视表11'!$A:$E,2,0),0)</f>
        <v>88849.34</v>
      </c>
      <c r="AB20">
        <f>IFERROR(VLOOKUP($B20,'[13]4月透视表11'!$A:$E,3,0),0)</f>
        <v>23869</v>
      </c>
      <c r="AC20">
        <f t="shared" si="8"/>
        <v>3.7223737902719</v>
      </c>
      <c r="AD20">
        <f>IFERROR(VLOOKUP($B20,'[13]4月透视表11'!$A:$E,4,0),0)</f>
        <v>47133</v>
      </c>
      <c r="AE20">
        <f t="shared" si="9"/>
        <v>0.18435066726073</v>
      </c>
      <c r="AF20" s="12">
        <f t="shared" si="10"/>
        <v>10.2254966049027</v>
      </c>
      <c r="AG20">
        <f t="shared" si="11"/>
        <v>1.88507712218615</v>
      </c>
      <c r="AH20">
        <f>IFERROR(VLOOKUP($B20,'[13]4月透视表11'!$A:$E,5,0),0)</f>
        <v>8689</v>
      </c>
    </row>
    <row r="21" ht="15.6" spans="1:34">
      <c r="A21" s="20"/>
      <c r="B21" s="22">
        <v>592501952315</v>
      </c>
      <c r="C21" s="22">
        <v>634859842110</v>
      </c>
      <c r="D21" s="22"/>
      <c r="E21" s="24" t="s">
        <v>305</v>
      </c>
      <c r="F21">
        <v>160828.61</v>
      </c>
      <c r="G21">
        <v>19094</v>
      </c>
      <c r="H21" s="12">
        <f t="shared" si="13"/>
        <v>8.4229920393841</v>
      </c>
      <c r="I21">
        <v>48400</v>
      </c>
      <c r="J21" s="11">
        <f t="shared" si="1"/>
        <v>0.338388429752066</v>
      </c>
      <c r="K21" s="12">
        <f t="shared" si="2"/>
        <v>9.8197954573208</v>
      </c>
      <c r="L21">
        <f t="shared" si="3"/>
        <v>3.32290516528926</v>
      </c>
      <c r="M21">
        <v>16378</v>
      </c>
      <c r="N21" s="11">
        <f t="shared" si="12"/>
        <v>0.193170202335531</v>
      </c>
      <c r="O21" s="11"/>
      <c r="Q21">
        <f>IFERROR(VLOOKUP(B21,'[12]3月透视表'!$A:$E,2,0),0)</f>
        <v>91487.35</v>
      </c>
      <c r="R21">
        <f>IFERROR(VLOOKUP($B21,'[12]3月透视表'!$A:$E,3,0),0)</f>
        <v>8211</v>
      </c>
      <c r="S21">
        <f t="shared" si="4"/>
        <v>11.1420472536841</v>
      </c>
      <c r="T21">
        <f>IFERROR(VLOOKUP($B21,'[12]3月透视表'!$A:$E,4,0),0)</f>
        <v>23199</v>
      </c>
      <c r="U21">
        <f t="shared" si="5"/>
        <v>0.23876029139187</v>
      </c>
      <c r="V21" s="12">
        <f t="shared" si="6"/>
        <v>16.516943491605</v>
      </c>
      <c r="W21">
        <f t="shared" si="7"/>
        <v>3.94359024095866</v>
      </c>
      <c r="X21">
        <f>IFERROR(VLOOKUP($B21,'[12]3月透视表'!$A:$E,5,0),0)</f>
        <v>5539</v>
      </c>
      <c r="AA21">
        <f>IFERROR(VLOOKUP($B21,'[13]4月透视表11'!$A:$E,2,0),0)</f>
        <v>79643.66</v>
      </c>
      <c r="AB21">
        <f>IFERROR(VLOOKUP($B21,'[13]4月透视表11'!$A:$E,3,0),0)</f>
        <v>8513</v>
      </c>
      <c r="AC21">
        <f t="shared" si="8"/>
        <v>9.35553388934571</v>
      </c>
      <c r="AD21">
        <f>IFERROR(VLOOKUP($B21,'[13]4月透视表11'!$A:$E,4,0),0)</f>
        <v>28598</v>
      </c>
      <c r="AE21">
        <f t="shared" si="9"/>
        <v>0.173368767046647</v>
      </c>
      <c r="AF21" s="12">
        <f t="shared" si="10"/>
        <v>16.0636668011295</v>
      </c>
      <c r="AG21">
        <f t="shared" si="11"/>
        <v>2.78493810755997</v>
      </c>
      <c r="AH21">
        <f>IFERROR(VLOOKUP($B21,'[13]4月透视表11'!$A:$E,5,0),0)</f>
        <v>4958</v>
      </c>
    </row>
    <row r="22" ht="15.6" spans="1:34">
      <c r="A22" s="20"/>
      <c r="B22" s="22">
        <v>637978522210</v>
      </c>
      <c r="C22" s="22"/>
      <c r="D22" s="22"/>
      <c r="E22" s="24" t="s">
        <v>625</v>
      </c>
      <c r="F22">
        <v>107903.62</v>
      </c>
      <c r="G22">
        <v>3940</v>
      </c>
      <c r="H22" s="12">
        <f t="shared" si="13"/>
        <v>27.3867055837563</v>
      </c>
      <c r="I22">
        <v>7395</v>
      </c>
      <c r="J22" s="11">
        <f t="shared" si="1"/>
        <v>0.116970926301555</v>
      </c>
      <c r="K22" s="12">
        <f t="shared" si="2"/>
        <v>124.744069364162</v>
      </c>
      <c r="L22">
        <f t="shared" si="3"/>
        <v>14.5914293441515</v>
      </c>
      <c r="M22">
        <v>865</v>
      </c>
      <c r="N22" s="11">
        <f t="shared" si="12"/>
        <v>0</v>
      </c>
      <c r="O22" s="11"/>
      <c r="Q22">
        <f>IFERROR(VLOOKUP(B22,'[12]3月透视表'!$A:$E,2,0),0)</f>
        <v>2034.9</v>
      </c>
      <c r="R22">
        <f>IFERROR(VLOOKUP($B22,'[12]3月透视表'!$A:$E,3,0),0)</f>
        <v>52</v>
      </c>
      <c r="S22">
        <f t="shared" si="4"/>
        <v>39.1326923076923</v>
      </c>
      <c r="T22">
        <f>IFERROR(VLOOKUP($B22,'[12]3月透视表'!$A:$E,4,0),0)</f>
        <v>435</v>
      </c>
      <c r="U22">
        <f t="shared" si="5"/>
        <v>0.0942528735632184</v>
      </c>
      <c r="V22" s="12">
        <f t="shared" si="6"/>
        <v>49.6317073170732</v>
      </c>
      <c r="W22">
        <f t="shared" si="7"/>
        <v>4.67793103448276</v>
      </c>
      <c r="X22">
        <f>IFERROR(VLOOKUP($B22,'[12]3月透视表'!$A:$E,5,0),0)</f>
        <v>41</v>
      </c>
      <c r="AA22">
        <f>IFERROR(VLOOKUP($B22,'[13]4月透视表11'!$A:$E,2,0),0)</f>
        <v>0</v>
      </c>
      <c r="AB22">
        <f>IFERROR(VLOOKUP($B22,'[13]4月透视表11'!$A:$E,3,0),0)</f>
        <v>0</v>
      </c>
      <c r="AC22">
        <f t="shared" si="8"/>
        <v>0</v>
      </c>
      <c r="AD22">
        <f>IFERROR(VLOOKUP($B22,'[13]4月透视表11'!$A:$E,4,0),0)</f>
        <v>0</v>
      </c>
      <c r="AE22">
        <f t="shared" si="9"/>
        <v>0</v>
      </c>
      <c r="AF22" s="12">
        <f t="shared" si="10"/>
        <v>0</v>
      </c>
      <c r="AG22">
        <f t="shared" si="11"/>
        <v>0</v>
      </c>
      <c r="AH22">
        <f>IFERROR(VLOOKUP($B22,'[13]4月透视表11'!$A:$E,5,0),0)</f>
        <v>0</v>
      </c>
    </row>
    <row r="23" ht="15.6" spans="1:34">
      <c r="A23" s="25" t="s">
        <v>661</v>
      </c>
      <c r="B23" s="22">
        <v>627413079207</v>
      </c>
      <c r="C23" s="22">
        <v>634200028886</v>
      </c>
      <c r="D23" s="22">
        <v>636894700682</v>
      </c>
      <c r="E23" s="24" t="s">
        <v>547</v>
      </c>
      <c r="F23">
        <v>62700.91</v>
      </c>
      <c r="G23">
        <v>2685</v>
      </c>
      <c r="H23" s="12">
        <f t="shared" si="13"/>
        <v>23.3522942271881</v>
      </c>
      <c r="I23">
        <v>7061</v>
      </c>
      <c r="J23" s="11">
        <f t="shared" si="1"/>
        <v>0.176320634471038</v>
      </c>
      <c r="K23" s="12">
        <f t="shared" si="2"/>
        <v>50.3621767068273</v>
      </c>
      <c r="L23">
        <f t="shared" si="3"/>
        <v>8.87989095029033</v>
      </c>
      <c r="M23">
        <v>1245</v>
      </c>
      <c r="N23" s="11">
        <f t="shared" si="12"/>
        <v>0</v>
      </c>
      <c r="O23" s="11"/>
      <c r="Q23">
        <f>IFERROR(VLOOKUP(B23,'[12]3月透视表'!$A:$E,2,0),0)</f>
        <v>54002.67</v>
      </c>
      <c r="R23">
        <f>IFERROR(VLOOKUP($B23,'[12]3月透视表'!$A:$E,3,0),0)</f>
        <v>1966</v>
      </c>
      <c r="S23">
        <f t="shared" si="4"/>
        <v>27.4682960325534</v>
      </c>
      <c r="T23">
        <f>IFERROR(VLOOKUP($B23,'[12]3月透视表'!$A:$E,4,0),0)</f>
        <v>5894</v>
      </c>
      <c r="U23">
        <f t="shared" si="5"/>
        <v>0.187478791991856</v>
      </c>
      <c r="V23" s="12">
        <f t="shared" si="6"/>
        <v>48.8711945701357</v>
      </c>
      <c r="W23">
        <f t="shared" si="7"/>
        <v>9.16231252120801</v>
      </c>
      <c r="X23">
        <f>IFERROR(VLOOKUP($B23,'[12]3月透视表'!$A:$E,5,0),0)</f>
        <v>1105</v>
      </c>
      <c r="AA23">
        <f>IFERROR(VLOOKUP($B23,'[13]4月透视表11'!$A:$E,2,0),0)</f>
        <v>0</v>
      </c>
      <c r="AB23">
        <f>IFERROR(VLOOKUP($B23,'[13]4月透视表11'!$A:$E,3,0),0)</f>
        <v>0</v>
      </c>
      <c r="AC23">
        <f t="shared" si="8"/>
        <v>0</v>
      </c>
      <c r="AD23">
        <f>IFERROR(VLOOKUP($B23,'[13]4月透视表11'!$A:$E,4,0),0)</f>
        <v>0</v>
      </c>
      <c r="AE23">
        <f t="shared" si="9"/>
        <v>0</v>
      </c>
      <c r="AF23" s="12">
        <f t="shared" si="10"/>
        <v>0</v>
      </c>
      <c r="AG23">
        <f t="shared" si="11"/>
        <v>0</v>
      </c>
      <c r="AH23">
        <f>IFERROR(VLOOKUP($B23,'[13]4月透视表11'!$A:$E,5,0),0)</f>
        <v>0</v>
      </c>
    </row>
    <row r="24" ht="15.6" spans="1:34">
      <c r="A24" s="25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54550.64</v>
      </c>
      <c r="G24">
        <v>6222</v>
      </c>
      <c r="H24" s="12">
        <f t="shared" si="13"/>
        <v>8.76738026358084</v>
      </c>
      <c r="I24">
        <v>27428</v>
      </c>
      <c r="J24" s="11">
        <f t="shared" si="1"/>
        <v>0.127096397841622</v>
      </c>
      <c r="K24" s="12">
        <f t="shared" si="2"/>
        <v>15.6484911072863</v>
      </c>
      <c r="L24">
        <f t="shared" si="3"/>
        <v>1.98886685139274</v>
      </c>
      <c r="M24">
        <v>3486</v>
      </c>
      <c r="N24" s="11">
        <f t="shared" si="12"/>
        <v>1.05962974080805</v>
      </c>
      <c r="O24" s="11"/>
      <c r="Q24">
        <f>IFERROR(VLOOKUP(B24,'[12]3月透视表'!$A:$E,2,0),0)</f>
        <v>114660.96</v>
      </c>
      <c r="R24">
        <f>IFERROR(VLOOKUP($B24,'[12]3月透视表'!$A:$E,3,0),0)</f>
        <v>13226</v>
      </c>
      <c r="S24">
        <f t="shared" si="4"/>
        <v>8.66936035082414</v>
      </c>
      <c r="T24">
        <f>IFERROR(VLOOKUP($B24,'[12]3月透视表'!$A:$E,4,0),0)</f>
        <v>33060</v>
      </c>
      <c r="U24">
        <f t="shared" si="5"/>
        <v>0.209800362976407</v>
      </c>
      <c r="V24" s="12">
        <f t="shared" si="6"/>
        <v>16.5312802768166</v>
      </c>
      <c r="W24">
        <f t="shared" si="7"/>
        <v>3.46826860254083</v>
      </c>
      <c r="X24">
        <f>IFERROR(VLOOKUP($B24,'[12]3月透视表'!$A:$E,5,0),0)</f>
        <v>6936</v>
      </c>
      <c r="AA24">
        <f>IFERROR(VLOOKUP($B24,'[13]4月透视表11'!$A:$E,2,0),0)</f>
        <v>20524.74</v>
      </c>
      <c r="AB24">
        <f>IFERROR(VLOOKUP($B24,'[13]4月透视表11'!$A:$E,3,0),0)</f>
        <v>2253</v>
      </c>
      <c r="AC24">
        <f t="shared" si="8"/>
        <v>9.10996005326232</v>
      </c>
      <c r="AD24">
        <f>IFERROR(VLOOKUP($B24,'[13]4月透视表11'!$A:$E,4,0),0)</f>
        <v>21255</v>
      </c>
      <c r="AE24">
        <f t="shared" si="9"/>
        <v>0.0862385321100917</v>
      </c>
      <c r="AF24" s="12">
        <f t="shared" si="10"/>
        <v>11.197348608838</v>
      </c>
      <c r="AG24">
        <f t="shared" si="11"/>
        <v>0.965642907551165</v>
      </c>
      <c r="AH24">
        <f>IFERROR(VLOOKUP($B24,'[13]4月透视表11'!$A:$E,5,0),0)</f>
        <v>1833</v>
      </c>
    </row>
    <row r="25" ht="15.6" spans="1:34">
      <c r="A25" s="25"/>
      <c r="B25" s="22">
        <v>37254243740</v>
      </c>
      <c r="C25" s="22">
        <v>634857454207</v>
      </c>
      <c r="D25" s="22"/>
      <c r="E25" s="53" t="s">
        <v>270</v>
      </c>
      <c r="F25">
        <v>263635.82</v>
      </c>
      <c r="G25">
        <v>16563</v>
      </c>
      <c r="H25" s="12">
        <f t="shared" si="13"/>
        <v>15.9171538972408</v>
      </c>
      <c r="I25">
        <v>28625</v>
      </c>
      <c r="J25" s="11">
        <f t="shared" si="1"/>
        <v>0.263441048034935</v>
      </c>
      <c r="K25" s="12">
        <f t="shared" si="2"/>
        <v>34.9603262166821</v>
      </c>
      <c r="L25">
        <f t="shared" si="3"/>
        <v>9.20998497816594</v>
      </c>
      <c r="M25">
        <v>7541</v>
      </c>
      <c r="N25" s="11">
        <f t="shared" si="12"/>
        <v>0.11530229979177</v>
      </c>
      <c r="O25" s="11"/>
      <c r="Q25">
        <f>IFERROR(VLOOKUP(B25,'[12]3月透视表'!$A:$E,2,0),0)</f>
        <v>274593.26</v>
      </c>
      <c r="R25">
        <f>IFERROR(VLOOKUP($B25,'[12]3月透视表'!$A:$E,3,0),0)</f>
        <v>16737</v>
      </c>
      <c r="S25">
        <f t="shared" si="4"/>
        <v>16.4063607576029</v>
      </c>
      <c r="T25">
        <f>IFERROR(VLOOKUP($B25,'[12]3月透视表'!$A:$E,4,0),0)</f>
        <v>28617</v>
      </c>
      <c r="U25">
        <f t="shared" si="5"/>
        <v>0.268931054967327</v>
      </c>
      <c r="V25" s="12">
        <f t="shared" si="6"/>
        <v>35.6799974012474</v>
      </c>
      <c r="W25">
        <f t="shared" si="7"/>
        <v>9.59545934234895</v>
      </c>
      <c r="X25">
        <f>IFERROR(VLOOKUP($B25,'[12]3月透视表'!$A:$E,5,0),0)</f>
        <v>7696</v>
      </c>
      <c r="AA25">
        <f>IFERROR(VLOOKUP($B25,'[13]4月透视表11'!$A:$E,2,0),0)</f>
        <v>292220.09</v>
      </c>
      <c r="AB25">
        <f>IFERROR(VLOOKUP($B25,'[13]4月透视表11'!$A:$E,3,0),0)</f>
        <v>19038</v>
      </c>
      <c r="AC25">
        <f t="shared" si="8"/>
        <v>15.3493061245929</v>
      </c>
      <c r="AD25">
        <f>IFERROR(VLOOKUP($B25,'[13]4月透视表11'!$A:$E,4,0),0)</f>
        <v>35387</v>
      </c>
      <c r="AE25">
        <f t="shared" si="9"/>
        <v>0.171899285048182</v>
      </c>
      <c r="AF25" s="12">
        <f t="shared" si="10"/>
        <v>48.0388114417228</v>
      </c>
      <c r="AG25">
        <f t="shared" si="11"/>
        <v>8.25783734139656</v>
      </c>
      <c r="AH25">
        <f>IFERROR(VLOOKUP($B25,'[13]4月透视表11'!$A:$E,5,0),0)</f>
        <v>6083</v>
      </c>
    </row>
    <row r="26" ht="15.6" spans="1:34">
      <c r="A26" s="25"/>
      <c r="B26" s="22">
        <v>635219036333</v>
      </c>
      <c r="C26" s="22" t="s">
        <v>640</v>
      </c>
      <c r="D26" s="22"/>
      <c r="E26" s="53" t="s">
        <v>600</v>
      </c>
      <c r="F26">
        <v>128487.61</v>
      </c>
      <c r="G26">
        <v>3188</v>
      </c>
      <c r="H26" s="12">
        <f t="shared" si="13"/>
        <v>40.3035163111669</v>
      </c>
      <c r="I26">
        <v>7522</v>
      </c>
      <c r="J26" s="11">
        <f t="shared" si="1"/>
        <v>0.232252060622175</v>
      </c>
      <c r="K26" s="12">
        <f t="shared" si="2"/>
        <v>73.5475729822553</v>
      </c>
      <c r="L26">
        <f t="shared" si="3"/>
        <v>17.0815753788886</v>
      </c>
      <c r="M26">
        <v>1747</v>
      </c>
      <c r="N26" s="11">
        <f t="shared" si="12"/>
        <v>0</v>
      </c>
      <c r="O26" s="11"/>
      <c r="Q26">
        <f>IFERROR(VLOOKUP(B26,'[12]3月透视表'!$A:$E,2,0),0)</f>
        <v>64384.69</v>
      </c>
      <c r="R26">
        <f>IFERROR(VLOOKUP($B26,'[12]3月透视表'!$A:$E,3,0),0)</f>
        <v>1312</v>
      </c>
      <c r="S26">
        <f t="shared" si="4"/>
        <v>49.0736966463415</v>
      </c>
      <c r="T26">
        <f>IFERROR(VLOOKUP($B26,'[12]3月透视表'!$A:$E,4,0),0)</f>
        <v>4931</v>
      </c>
      <c r="U26">
        <f t="shared" si="5"/>
        <v>0.162644494017441</v>
      </c>
      <c r="V26" s="12">
        <f t="shared" si="6"/>
        <v>80.2801620947631</v>
      </c>
      <c r="W26">
        <f t="shared" si="7"/>
        <v>13.0571263435409</v>
      </c>
      <c r="X26">
        <f>IFERROR(VLOOKUP($B26,'[12]3月透视表'!$A:$E,5,0),0)</f>
        <v>802</v>
      </c>
      <c r="AA26">
        <f>IFERROR(VLOOKUP($B26,'[13]4月透视表11'!$A:$E,2,0),0)</f>
        <v>0</v>
      </c>
      <c r="AB26">
        <f>IFERROR(VLOOKUP($B26,'[13]4月透视表11'!$A:$E,3,0),0)</f>
        <v>0</v>
      </c>
      <c r="AC26">
        <f t="shared" si="8"/>
        <v>0</v>
      </c>
      <c r="AD26">
        <f>IFERROR(VLOOKUP($B26,'[13]4月透视表11'!$A:$E,4,0),0)</f>
        <v>0</v>
      </c>
      <c r="AE26">
        <f t="shared" si="9"/>
        <v>0</v>
      </c>
      <c r="AF26" s="12">
        <f t="shared" si="10"/>
        <v>0</v>
      </c>
      <c r="AG26">
        <f t="shared" si="11"/>
        <v>0</v>
      </c>
      <c r="AH26">
        <f>IFERROR(VLOOKUP($B26,'[13]4月透视表11'!$A:$E,5,0),0)</f>
        <v>0</v>
      </c>
    </row>
    <row r="27" ht="15.6" spans="1:34">
      <c r="A27" s="25"/>
      <c r="B27" s="22">
        <v>572262680111</v>
      </c>
      <c r="C27" s="22" t="s">
        <v>640</v>
      </c>
      <c r="D27" s="22"/>
      <c r="E27" s="53" t="s">
        <v>330</v>
      </c>
      <c r="F27">
        <v>69203.51</v>
      </c>
      <c r="G27">
        <v>3025</v>
      </c>
      <c r="H27" s="12">
        <f t="shared" si="13"/>
        <v>22.8771933884297</v>
      </c>
      <c r="I27">
        <v>12073</v>
      </c>
      <c r="J27" s="11">
        <f t="shared" si="1"/>
        <v>0.128302824484387</v>
      </c>
      <c r="K27" s="12">
        <f t="shared" si="2"/>
        <v>44.6762491930278</v>
      </c>
      <c r="L27">
        <f t="shared" si="3"/>
        <v>5.73208895883376</v>
      </c>
      <c r="M27">
        <v>1549</v>
      </c>
      <c r="N27" s="11">
        <f t="shared" si="12"/>
        <v>-0.375311589591342</v>
      </c>
      <c r="O27" s="11"/>
      <c r="Q27">
        <f>IFERROR(VLOOKUP(B27,'[12]3月透视表'!$A:$E,2,0),0)</f>
        <v>102668.99</v>
      </c>
      <c r="R27">
        <f>IFERROR(VLOOKUP($B27,'[12]3月透视表'!$A:$E,3,0),0)</f>
        <v>4320</v>
      </c>
      <c r="S27">
        <f t="shared" si="4"/>
        <v>23.7659699074074</v>
      </c>
      <c r="T27">
        <f>IFERROR(VLOOKUP($B27,'[12]3月透视表'!$A:$E,4,0),0)</f>
        <v>15562</v>
      </c>
      <c r="U27">
        <f t="shared" si="5"/>
        <v>0.150687572291479</v>
      </c>
      <c r="V27" s="12">
        <f t="shared" si="6"/>
        <v>43.7820852878465</v>
      </c>
      <c r="W27">
        <f t="shared" si="7"/>
        <v>6.59741614188408</v>
      </c>
      <c r="X27">
        <f>IFERROR(VLOOKUP($B27,'[12]3月透视表'!$A:$E,5,0),0)</f>
        <v>2345</v>
      </c>
      <c r="AA27">
        <f>IFERROR(VLOOKUP($B27,'[13]4月透视表11'!$A:$E,2,0),0)</f>
        <v>300217.65</v>
      </c>
      <c r="AB27">
        <f>IFERROR(VLOOKUP($B27,'[13]4月透视表11'!$A:$E,3,0),0)</f>
        <v>13254</v>
      </c>
      <c r="AC27">
        <f t="shared" si="8"/>
        <v>22.6510977818017</v>
      </c>
      <c r="AD27">
        <f>IFERROR(VLOOKUP($B27,'[13]4月透视表11'!$A:$E,4,0),0)</f>
        <v>32718</v>
      </c>
      <c r="AE27">
        <f t="shared" si="9"/>
        <v>0.282963506326793</v>
      </c>
      <c r="AF27" s="12">
        <f t="shared" si="10"/>
        <v>32.4279163966299</v>
      </c>
      <c r="AG27">
        <f t="shared" si="11"/>
        <v>9.1759169264625</v>
      </c>
      <c r="AH27">
        <f>IFERROR(VLOOKUP($B27,'[13]4月透视表11'!$A:$E,5,0),0)</f>
        <v>9258</v>
      </c>
    </row>
    <row r="28" ht="15.6" spans="1:34">
      <c r="A28" s="53" t="s">
        <v>266</v>
      </c>
      <c r="B28" s="22">
        <v>569909827792</v>
      </c>
      <c r="C28" s="22"/>
      <c r="D28" s="22"/>
      <c r="E28" s="53" t="s">
        <v>62</v>
      </c>
      <c r="F28">
        <v>229565.33</v>
      </c>
      <c r="G28">
        <v>8509</v>
      </c>
      <c r="H28" s="12">
        <f t="shared" si="13"/>
        <v>26.9791197555529</v>
      </c>
      <c r="I28">
        <v>22041</v>
      </c>
      <c r="J28" s="11">
        <f t="shared" si="1"/>
        <v>0.152624654053809</v>
      </c>
      <c r="K28" s="12">
        <f t="shared" si="2"/>
        <v>68.2417746730083</v>
      </c>
      <c r="L28">
        <f t="shared" si="3"/>
        <v>10.4153772514859</v>
      </c>
      <c r="M28">
        <v>3364</v>
      </c>
      <c r="N28" s="11">
        <f t="shared" si="12"/>
        <v>0.467294420027547</v>
      </c>
      <c r="O28" s="11"/>
      <c r="P28">
        <f>M28/AH28-1</f>
        <v>-0.320952765442067</v>
      </c>
      <c r="Q28">
        <f>IFERROR(VLOOKUP(B28,'[12]3月透视表'!$A:$E,2,0),0)</f>
        <v>188937.49</v>
      </c>
      <c r="R28">
        <f>IFERROR(VLOOKUP($B28,'[12]3月透视表'!$A:$E,3,0),0)</f>
        <v>6392</v>
      </c>
      <c r="S28">
        <f t="shared" si="4"/>
        <v>29.5584308510638</v>
      </c>
      <c r="T28">
        <f>IFERROR(VLOOKUP($B28,'[12]3月透视表'!$A:$E,4,0),0)</f>
        <v>17498</v>
      </c>
      <c r="U28">
        <f t="shared" si="5"/>
        <v>0.151274431363584</v>
      </c>
      <c r="V28" s="12">
        <f t="shared" si="6"/>
        <v>71.3779712882508</v>
      </c>
      <c r="W28">
        <f t="shared" si="7"/>
        <v>10.7976620185164</v>
      </c>
      <c r="X28">
        <f>IFERROR(VLOOKUP($B28,'[12]3月透视表'!$A:$E,5,0),0)</f>
        <v>2647</v>
      </c>
      <c r="AA28">
        <f>IFERROR(VLOOKUP($B28,'[13]4月透视表11'!$A:$E,2,0),0)</f>
        <v>401788.21</v>
      </c>
      <c r="AB28">
        <f>IFERROR(VLOOKUP($B28,'[13]4月透视表11'!$A:$E,3,0),0)</f>
        <v>15023</v>
      </c>
      <c r="AC28">
        <f t="shared" si="8"/>
        <v>26.7448718631432</v>
      </c>
      <c r="AD28">
        <f>IFERROR(VLOOKUP($B28,'[13]4月透视表11'!$A:$E,4,0),0)</f>
        <v>56603</v>
      </c>
      <c r="AE28">
        <f t="shared" si="9"/>
        <v>0.0875218627987916</v>
      </c>
      <c r="AF28" s="12">
        <f t="shared" si="10"/>
        <v>81.1037969317723</v>
      </c>
      <c r="AG28">
        <f t="shared" si="11"/>
        <v>7.09835538752363</v>
      </c>
      <c r="AH28">
        <f>IFERROR(VLOOKUP($B28,'[13]4月透视表11'!$A:$E,5,0),0)</f>
        <v>4954</v>
      </c>
    </row>
    <row r="29" ht="15.6" spans="1:34">
      <c r="A29" t="s">
        <v>642</v>
      </c>
      <c r="B29" s="56">
        <v>611950399653</v>
      </c>
      <c r="E29" s="57" t="s">
        <v>666</v>
      </c>
      <c r="F29">
        <v>10976.3</v>
      </c>
      <c r="G29">
        <v>255</v>
      </c>
      <c r="H29" s="12">
        <f t="shared" si="13"/>
        <v>43.0443137254902</v>
      </c>
      <c r="I29">
        <v>2232</v>
      </c>
      <c r="M29">
        <v>208</v>
      </c>
      <c r="N29" s="11">
        <f t="shared" ref="N29:N35" si="14">IFERROR(K29/V29-1,0)</f>
        <v>-1</v>
      </c>
      <c r="O29" s="11"/>
      <c r="Q29">
        <f>IFERROR(VLOOKUP(B29,'[12]3月透视表'!$A:$E,2,0),0)</f>
        <v>9526.49</v>
      </c>
      <c r="R29">
        <f>IFERROR(VLOOKUP($B29,'[12]3月透视表'!$A:$E,3,0),0)</f>
        <v>220</v>
      </c>
      <c r="S29">
        <f t="shared" si="4"/>
        <v>43.3022272727273</v>
      </c>
      <c r="T29">
        <f>IFERROR(VLOOKUP($B29,'[12]3月透视表'!$A:$E,4,0),0)</f>
        <v>1843</v>
      </c>
      <c r="U29">
        <f t="shared" si="5"/>
        <v>0.0927835051546392</v>
      </c>
      <c r="V29" s="12">
        <f t="shared" si="6"/>
        <v>55.7104678362573</v>
      </c>
      <c r="W29">
        <f t="shared" si="7"/>
        <v>5.16901247965274</v>
      </c>
      <c r="X29">
        <f>IFERROR(VLOOKUP($B29,'[12]3月透视表'!$A:$E,5,0),0)</f>
        <v>171</v>
      </c>
      <c r="AA29">
        <f>IFERROR(VLOOKUP($B29,'[13]4月透视表11'!$A:$E,2,0),0)</f>
        <v>42782.02</v>
      </c>
      <c r="AB29">
        <f>IFERROR(VLOOKUP($B29,'[13]4月透视表11'!$A:$E,3,0),0)</f>
        <v>989</v>
      </c>
      <c r="AC29">
        <f t="shared" si="8"/>
        <v>43.2578564206269</v>
      </c>
      <c r="AD29">
        <f>IFERROR(VLOOKUP($B29,'[13]4月透视表11'!$A:$E,4,0),0)</f>
        <v>7424</v>
      </c>
      <c r="AE29">
        <f t="shared" si="9"/>
        <v>0.0971174568965517</v>
      </c>
      <c r="AF29" s="12">
        <f t="shared" si="10"/>
        <v>59.3370596393897</v>
      </c>
      <c r="AG29">
        <f t="shared" si="11"/>
        <v>5.76266433189655</v>
      </c>
      <c r="AH29">
        <f>IFERROR(VLOOKUP($B29,'[13]4月透视表11'!$A:$E,5,0),0)</f>
        <v>721</v>
      </c>
    </row>
    <row r="30" ht="15.6" spans="1:34">
      <c r="A30" t="s">
        <v>642</v>
      </c>
      <c r="B30" s="56">
        <v>611214401904</v>
      </c>
      <c r="F30">
        <v>0</v>
      </c>
      <c r="G30">
        <v>0</v>
      </c>
      <c r="H30" s="12">
        <f t="shared" si="13"/>
        <v>0</v>
      </c>
      <c r="I30">
        <v>0</v>
      </c>
      <c r="M30">
        <v>0</v>
      </c>
      <c r="N30" s="11">
        <f t="shared" si="14"/>
        <v>0</v>
      </c>
      <c r="O30" s="11"/>
      <c r="Q30">
        <f>IFERROR(VLOOKUP(B30,'[12]3月透视表'!$A:$E,2,0),0)</f>
        <v>0</v>
      </c>
      <c r="R30">
        <f>IFERROR(VLOOKUP($B30,'[12]3月透视表'!$A:$E,3,0),0)</f>
        <v>0</v>
      </c>
      <c r="S30">
        <f t="shared" si="4"/>
        <v>0</v>
      </c>
      <c r="T30">
        <f>IFERROR(VLOOKUP($B30,'[12]3月透视表'!$A:$E,4,0),0)</f>
        <v>0</v>
      </c>
      <c r="U30">
        <f t="shared" si="5"/>
        <v>0</v>
      </c>
      <c r="V30" s="12">
        <f t="shared" si="6"/>
        <v>0</v>
      </c>
      <c r="W30">
        <f t="shared" si="7"/>
        <v>0</v>
      </c>
      <c r="X30">
        <f>IFERROR(VLOOKUP($B30,'[12]3月透视表'!$A:$E,5,0),0)</f>
        <v>0</v>
      </c>
      <c r="AA30">
        <f>IFERROR(VLOOKUP($B30,'[13]4月透视表11'!$A:$E,2,0),0)</f>
        <v>0</v>
      </c>
      <c r="AB30">
        <f>IFERROR(VLOOKUP($B30,'[13]4月透视表11'!$A:$E,3,0),0)</f>
        <v>0</v>
      </c>
      <c r="AC30">
        <f t="shared" si="8"/>
        <v>0</v>
      </c>
      <c r="AD30">
        <f>IFERROR(VLOOKUP($B30,'[13]4月透视表11'!$A:$E,4,0),0)</f>
        <v>0</v>
      </c>
      <c r="AE30">
        <f t="shared" si="9"/>
        <v>0</v>
      </c>
      <c r="AF30" s="12">
        <f t="shared" si="10"/>
        <v>0</v>
      </c>
      <c r="AG30">
        <f t="shared" si="11"/>
        <v>0</v>
      </c>
      <c r="AH30">
        <f>IFERROR(VLOOKUP($B30,'[13]4月透视表11'!$A:$E,5,0),0)</f>
        <v>0</v>
      </c>
    </row>
    <row r="31" ht="15.6" spans="1:34">
      <c r="A31" t="s">
        <v>642</v>
      </c>
      <c r="B31" s="56">
        <v>611214937258</v>
      </c>
      <c r="E31" t="s">
        <v>667</v>
      </c>
      <c r="F31">
        <v>418.6</v>
      </c>
      <c r="G31">
        <v>7</v>
      </c>
      <c r="H31" s="12">
        <f t="shared" si="13"/>
        <v>59.8</v>
      </c>
      <c r="I31">
        <v>61</v>
      </c>
      <c r="M31">
        <v>6</v>
      </c>
      <c r="N31" s="11">
        <f t="shared" si="14"/>
        <v>0</v>
      </c>
      <c r="O31" s="11"/>
      <c r="Q31">
        <f>IFERROR(VLOOKUP(B31,'[12]3月透视表'!$A:$E,2,0),0)</f>
        <v>0</v>
      </c>
      <c r="R31">
        <f>IFERROR(VLOOKUP($B31,'[12]3月透视表'!$A:$E,3,0),0)</f>
        <v>0</v>
      </c>
      <c r="S31">
        <f t="shared" si="4"/>
        <v>0</v>
      </c>
      <c r="T31">
        <f>IFERROR(VLOOKUP($B31,'[12]3月透视表'!$A:$E,4,0),0)</f>
        <v>0</v>
      </c>
      <c r="U31">
        <f t="shared" si="5"/>
        <v>0</v>
      </c>
      <c r="V31" s="12">
        <f t="shared" si="6"/>
        <v>0</v>
      </c>
      <c r="W31">
        <f t="shared" si="7"/>
        <v>0</v>
      </c>
      <c r="X31">
        <f>IFERROR(VLOOKUP($B31,'[12]3月透视表'!$A:$E,5,0),0)</f>
        <v>0</v>
      </c>
      <c r="AA31">
        <f>IFERROR(VLOOKUP($B31,'[13]4月透视表11'!$A:$E,2,0),0)</f>
        <v>0</v>
      </c>
      <c r="AB31">
        <f>IFERROR(VLOOKUP($B31,'[13]4月透视表11'!$A:$E,3,0),0)</f>
        <v>0</v>
      </c>
      <c r="AC31">
        <f t="shared" si="8"/>
        <v>0</v>
      </c>
      <c r="AD31">
        <f>IFERROR(VLOOKUP($B31,'[13]4月透视表11'!$A:$E,4,0),0)</f>
        <v>0</v>
      </c>
      <c r="AE31">
        <f t="shared" si="9"/>
        <v>0</v>
      </c>
      <c r="AF31" s="12">
        <f t="shared" si="10"/>
        <v>0</v>
      </c>
      <c r="AG31">
        <f t="shared" si="11"/>
        <v>0</v>
      </c>
      <c r="AH31">
        <f>IFERROR(VLOOKUP($B31,'[13]4月透视表11'!$A:$E,5,0),0)</f>
        <v>0</v>
      </c>
    </row>
    <row r="32" ht="15.6" spans="1:34">
      <c r="A32" t="s">
        <v>642</v>
      </c>
      <c r="B32" s="56">
        <v>611215393288</v>
      </c>
      <c r="F32">
        <v>0</v>
      </c>
      <c r="G32">
        <v>0</v>
      </c>
      <c r="H32" s="12">
        <f t="shared" si="13"/>
        <v>0</v>
      </c>
      <c r="I32">
        <v>0</v>
      </c>
      <c r="M32">
        <v>0</v>
      </c>
      <c r="N32" s="11">
        <f t="shared" si="14"/>
        <v>0</v>
      </c>
      <c r="O32" s="11"/>
      <c r="Q32">
        <f>IFERROR(VLOOKUP(B32,'[12]3月透视表'!$A:$E,2,0),0)</f>
        <v>0</v>
      </c>
      <c r="R32">
        <f>IFERROR(VLOOKUP($B32,'[12]3月透视表'!$A:$E,3,0),0)</f>
        <v>0</v>
      </c>
      <c r="S32">
        <f t="shared" si="4"/>
        <v>0</v>
      </c>
      <c r="T32">
        <f>IFERROR(VLOOKUP($B32,'[12]3月透视表'!$A:$E,4,0),0)</f>
        <v>0</v>
      </c>
      <c r="U32">
        <f t="shared" si="5"/>
        <v>0</v>
      </c>
      <c r="V32" s="12">
        <f t="shared" si="6"/>
        <v>0</v>
      </c>
      <c r="W32">
        <f t="shared" si="7"/>
        <v>0</v>
      </c>
      <c r="X32">
        <f>IFERROR(VLOOKUP($B32,'[12]3月透视表'!$A:$E,5,0),0)</f>
        <v>0</v>
      </c>
      <c r="AA32">
        <f>IFERROR(VLOOKUP($B32,'[13]4月透视表11'!$A:$E,2,0),0)</f>
        <v>0</v>
      </c>
      <c r="AB32">
        <f>IFERROR(VLOOKUP($B32,'[13]4月透视表11'!$A:$E,3,0),0)</f>
        <v>0</v>
      </c>
      <c r="AC32">
        <f t="shared" si="8"/>
        <v>0</v>
      </c>
      <c r="AD32">
        <f>IFERROR(VLOOKUP($B32,'[13]4月透视表11'!$A:$E,4,0),0)</f>
        <v>0</v>
      </c>
      <c r="AE32">
        <f t="shared" si="9"/>
        <v>0</v>
      </c>
      <c r="AF32" s="12">
        <f t="shared" si="10"/>
        <v>0</v>
      </c>
      <c r="AG32">
        <f t="shared" si="11"/>
        <v>0</v>
      </c>
      <c r="AH32">
        <f>IFERROR(VLOOKUP($B32,'[13]4月透视表11'!$A:$E,5,0),0)</f>
        <v>0</v>
      </c>
    </row>
    <row r="33" ht="15.6" spans="1:34">
      <c r="A33" t="s">
        <v>642</v>
      </c>
      <c r="B33" s="56">
        <v>611215693122</v>
      </c>
      <c r="F33">
        <v>0</v>
      </c>
      <c r="G33">
        <v>0</v>
      </c>
      <c r="H33" s="12">
        <f t="shared" si="13"/>
        <v>0</v>
      </c>
      <c r="I33">
        <v>0</v>
      </c>
      <c r="M33">
        <v>0</v>
      </c>
      <c r="N33" s="11">
        <f t="shared" si="14"/>
        <v>0</v>
      </c>
      <c r="O33" s="11"/>
      <c r="Q33">
        <f>IFERROR(VLOOKUP(B33,'[12]3月透视表'!$A:$E,2,0),0)</f>
        <v>0</v>
      </c>
      <c r="R33">
        <f>IFERROR(VLOOKUP($B33,'[12]3月透视表'!$A:$E,3,0),0)</f>
        <v>0</v>
      </c>
      <c r="S33">
        <f t="shared" si="4"/>
        <v>0</v>
      </c>
      <c r="T33">
        <f>IFERROR(VLOOKUP($B33,'[12]3月透视表'!$A:$E,4,0),0)</f>
        <v>0</v>
      </c>
      <c r="U33">
        <f t="shared" si="5"/>
        <v>0</v>
      </c>
      <c r="V33" s="12">
        <f t="shared" si="6"/>
        <v>0</v>
      </c>
      <c r="W33">
        <f t="shared" si="7"/>
        <v>0</v>
      </c>
      <c r="X33">
        <f>IFERROR(VLOOKUP($B33,'[12]3月透视表'!$A:$E,5,0),0)</f>
        <v>0</v>
      </c>
      <c r="AA33">
        <f>IFERROR(VLOOKUP($B33,'[13]4月透视表11'!$A:$E,2,0),0)</f>
        <v>0</v>
      </c>
      <c r="AB33">
        <f>IFERROR(VLOOKUP($B33,'[13]4月透视表11'!$A:$E,3,0),0)</f>
        <v>0</v>
      </c>
      <c r="AC33">
        <f t="shared" si="8"/>
        <v>0</v>
      </c>
      <c r="AD33">
        <f>IFERROR(VLOOKUP($B33,'[13]4月透视表11'!$A:$E,4,0),0)</f>
        <v>0</v>
      </c>
      <c r="AE33">
        <f t="shared" si="9"/>
        <v>0</v>
      </c>
      <c r="AF33" s="12">
        <f t="shared" si="10"/>
        <v>0</v>
      </c>
      <c r="AG33">
        <f t="shared" si="11"/>
        <v>0</v>
      </c>
      <c r="AH33">
        <f>IFERROR(VLOOKUP($B33,'[13]4月透视表11'!$A:$E,5,0),0)</f>
        <v>0</v>
      </c>
    </row>
    <row r="34" ht="15.6" spans="1:34">
      <c r="A34" t="s">
        <v>642</v>
      </c>
      <c r="B34" s="56">
        <v>611468953899</v>
      </c>
      <c r="F34">
        <v>0</v>
      </c>
      <c r="G34">
        <v>0</v>
      </c>
      <c r="H34" s="12">
        <f t="shared" si="13"/>
        <v>0</v>
      </c>
      <c r="I34">
        <v>0</v>
      </c>
      <c r="M34">
        <v>0</v>
      </c>
      <c r="N34" s="11">
        <f t="shared" si="14"/>
        <v>0</v>
      </c>
      <c r="O34" s="11"/>
      <c r="Q34">
        <f>IFERROR(VLOOKUP(B34,'[12]3月透视表'!$A:$E,2,0),0)</f>
        <v>0</v>
      </c>
      <c r="R34">
        <f>IFERROR(VLOOKUP($B34,'[12]3月透视表'!$A:$E,3,0),0)</f>
        <v>0</v>
      </c>
      <c r="S34">
        <f t="shared" si="4"/>
        <v>0</v>
      </c>
      <c r="T34">
        <f>IFERROR(VLOOKUP($B34,'[12]3月透视表'!$A:$E,4,0),0)</f>
        <v>0</v>
      </c>
      <c r="U34">
        <f t="shared" si="5"/>
        <v>0</v>
      </c>
      <c r="V34" s="12">
        <f t="shared" si="6"/>
        <v>0</v>
      </c>
      <c r="W34">
        <f t="shared" si="7"/>
        <v>0</v>
      </c>
      <c r="X34">
        <f>IFERROR(VLOOKUP($B34,'[12]3月透视表'!$A:$E,5,0),0)</f>
        <v>0</v>
      </c>
      <c r="AA34">
        <f>IFERROR(VLOOKUP($B34,'[13]4月透视表11'!$A:$E,2,0),0)</f>
        <v>0</v>
      </c>
      <c r="AB34">
        <f>IFERROR(VLOOKUP($B34,'[13]4月透视表11'!$A:$E,3,0),0)</f>
        <v>0</v>
      </c>
      <c r="AC34">
        <f t="shared" si="8"/>
        <v>0</v>
      </c>
      <c r="AD34">
        <f>IFERROR(VLOOKUP($B34,'[13]4月透视表11'!$A:$E,4,0),0)</f>
        <v>0</v>
      </c>
      <c r="AE34">
        <f t="shared" si="9"/>
        <v>0</v>
      </c>
      <c r="AF34" s="12">
        <f t="shared" si="10"/>
        <v>0</v>
      </c>
      <c r="AG34">
        <f t="shared" si="11"/>
        <v>0</v>
      </c>
      <c r="AH34">
        <f>IFERROR(VLOOKUP($B34,'[13]4月透视表11'!$A:$E,5,0),0)</f>
        <v>0</v>
      </c>
    </row>
    <row r="35" ht="15.6" spans="1:34">
      <c r="A35" t="s">
        <v>642</v>
      </c>
      <c r="B35" s="56">
        <v>611637338063</v>
      </c>
      <c r="F35">
        <v>0</v>
      </c>
      <c r="G35">
        <v>0</v>
      </c>
      <c r="H35" s="12">
        <f t="shared" si="13"/>
        <v>0</v>
      </c>
      <c r="I35">
        <v>0</v>
      </c>
      <c r="M35">
        <v>0</v>
      </c>
      <c r="N35" s="11">
        <f t="shared" si="14"/>
        <v>0</v>
      </c>
      <c r="O35" s="11"/>
      <c r="Q35">
        <f>IFERROR(VLOOKUP(B35,'[12]3月透视表'!$A:$E,2,0),0)</f>
        <v>0</v>
      </c>
      <c r="R35">
        <f>IFERROR(VLOOKUP($B35,'[12]3月透视表'!$A:$E,3,0),0)</f>
        <v>0</v>
      </c>
      <c r="S35">
        <f t="shared" si="4"/>
        <v>0</v>
      </c>
      <c r="T35">
        <f>IFERROR(VLOOKUP($B35,'[12]3月透视表'!$A:$E,4,0),0)</f>
        <v>0</v>
      </c>
      <c r="U35">
        <f t="shared" si="5"/>
        <v>0</v>
      </c>
      <c r="V35" s="12">
        <f t="shared" si="6"/>
        <v>0</v>
      </c>
      <c r="W35">
        <f t="shared" si="7"/>
        <v>0</v>
      </c>
      <c r="X35">
        <f>IFERROR(VLOOKUP($B35,'[12]3月透视表'!$A:$E,5,0),0)</f>
        <v>0</v>
      </c>
      <c r="AA35">
        <f>IFERROR(VLOOKUP($B35,'[13]4月透视表11'!$A:$E,2,0),0)</f>
        <v>0</v>
      </c>
      <c r="AB35">
        <f>IFERROR(VLOOKUP($B35,'[13]4月透视表11'!$A:$E,3,0),0)</f>
        <v>0</v>
      </c>
      <c r="AC35">
        <f t="shared" si="8"/>
        <v>0</v>
      </c>
      <c r="AD35">
        <f>IFERROR(VLOOKUP($B35,'[13]4月透视表11'!$A:$E,4,0),0)</f>
        <v>0</v>
      </c>
      <c r="AE35">
        <f t="shared" si="9"/>
        <v>0</v>
      </c>
      <c r="AF35" s="12">
        <f t="shared" si="10"/>
        <v>0</v>
      </c>
      <c r="AG35">
        <f t="shared" si="11"/>
        <v>0</v>
      </c>
      <c r="AH35">
        <f>IFERROR(VLOOKUP($B35,'[13]4月透视表11'!$A:$E,5,0),0)</f>
        <v>0</v>
      </c>
    </row>
    <row r="36" spans="6:31">
      <c r="F36">
        <f>SUM(F2:F23)</f>
        <v>3035217.13</v>
      </c>
      <c r="I36">
        <f>SUM(I2:I23)</f>
        <v>654637</v>
      </c>
      <c r="J36">
        <f>F36/I36</f>
        <v>4.63648881746678</v>
      </c>
      <c r="Q36">
        <f>SUM(Q2:Q23)</f>
        <v>3051001.91</v>
      </c>
      <c r="T36">
        <f>SUM(T2:T23)</f>
        <v>639326</v>
      </c>
      <c r="U36">
        <f>Q36/T36</f>
        <v>4.77221622458652</v>
      </c>
      <c r="AA36">
        <f>SUM(AA2:AA23)</f>
        <v>3108891.92</v>
      </c>
      <c r="AD36">
        <f>SUM(AD2:AD23)</f>
        <v>601327</v>
      </c>
      <c r="AE36">
        <f>AA36/AD36</f>
        <v>5.17005210143566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5"/>
  <sheetViews>
    <sheetView topLeftCell="B1" workbookViewId="0">
      <pane xSplit="5" ySplit="1" topLeftCell="G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3" max="5" width="17.8888888888889" customWidth="1"/>
    <col min="6" max="6" width="13.6666666666667" customWidth="1"/>
    <col min="7" max="7" width="10.6666666666667"/>
    <col min="9" max="9" width="12.8888888888889"/>
    <col min="10" max="10" width="9.55555555555556" customWidth="1"/>
    <col min="11" max="11" width="10.7777777777778" customWidth="1"/>
    <col min="12" max="13" width="12.8888888888889"/>
    <col min="15" max="15" width="12.8888888888889"/>
    <col min="16" max="16" width="10.6666666666667"/>
    <col min="18" max="19" width="14.1111111111111"/>
    <col min="20" max="20" width="9.66666666666667"/>
    <col min="21" max="21" width="9.11111111111111" customWidth="1"/>
    <col min="22" max="22" width="12.8888888888889"/>
    <col min="24" max="26" width="12.8888888888889"/>
    <col min="28" max="28" width="12.8888888888889"/>
    <col min="33" max="33" width="10.6666666666667"/>
    <col min="35" max="35" width="12.8888888888889"/>
    <col min="37" max="39" width="12.8888888888889"/>
    <col min="41" max="41" width="12.8888888888889"/>
  </cols>
  <sheetData>
    <row r="1" ht="15.6" spans="1:41">
      <c r="A1" s="48" t="s">
        <v>646</v>
      </c>
      <c r="B1" s="48" t="s">
        <v>646</v>
      </c>
      <c r="C1" s="48" t="s">
        <v>553</v>
      </c>
      <c r="D1" s="48" t="s">
        <v>639</v>
      </c>
      <c r="E1" s="48" t="s">
        <v>662</v>
      </c>
      <c r="F1" s="48" t="s">
        <v>584</v>
      </c>
      <c r="G1" s="16" t="s">
        <v>687</v>
      </c>
      <c r="H1" s="16" t="s">
        <v>688</v>
      </c>
      <c r="I1" s="16" t="s">
        <v>645</v>
      </c>
      <c r="J1" s="16" t="s">
        <v>689</v>
      </c>
      <c r="K1" s="16" t="s">
        <v>114</v>
      </c>
      <c r="L1" s="16" t="s">
        <v>517</v>
      </c>
      <c r="M1" s="16" t="s">
        <v>602</v>
      </c>
      <c r="N1" s="16" t="s">
        <v>518</v>
      </c>
      <c r="O1" s="16" t="s">
        <v>589</v>
      </c>
      <c r="S1" t="s">
        <v>690</v>
      </c>
      <c r="T1" s="16" t="s">
        <v>687</v>
      </c>
      <c r="U1" s="16" t="s">
        <v>688</v>
      </c>
      <c r="V1" s="16" t="s">
        <v>645</v>
      </c>
      <c r="W1" s="16" t="s">
        <v>689</v>
      </c>
      <c r="X1" s="16" t="s">
        <v>114</v>
      </c>
      <c r="Y1" s="16" t="s">
        <v>517</v>
      </c>
      <c r="Z1" s="16" t="s">
        <v>602</v>
      </c>
      <c r="AA1" s="16" t="s">
        <v>518</v>
      </c>
      <c r="AB1" s="16" t="s">
        <v>589</v>
      </c>
      <c r="AF1" t="s">
        <v>534</v>
      </c>
      <c r="AG1" s="16" t="s">
        <v>687</v>
      </c>
      <c r="AH1" s="16" t="s">
        <v>688</v>
      </c>
      <c r="AI1" s="16" t="s">
        <v>645</v>
      </c>
      <c r="AJ1" s="16" t="s">
        <v>689</v>
      </c>
      <c r="AK1" s="16" t="s">
        <v>114</v>
      </c>
      <c r="AL1" s="16" t="s">
        <v>517</v>
      </c>
      <c r="AM1" s="16" t="s">
        <v>602</v>
      </c>
      <c r="AN1" s="16" t="s">
        <v>518</v>
      </c>
      <c r="AO1" s="16" t="s">
        <v>589</v>
      </c>
    </row>
    <row r="2" ht="15.6" spans="1:41">
      <c r="A2" s="20" t="s">
        <v>656</v>
      </c>
      <c r="B2" s="20" t="s">
        <v>656</v>
      </c>
      <c r="C2" s="22">
        <v>17609936348</v>
      </c>
      <c r="D2" s="22">
        <v>634859738189</v>
      </c>
      <c r="E2" s="22"/>
      <c r="F2" s="24" t="s">
        <v>344</v>
      </c>
      <c r="G2">
        <v>22874.09</v>
      </c>
      <c r="H2">
        <v>12003</v>
      </c>
      <c r="I2" s="12">
        <v>1.90569774223111</v>
      </c>
      <c r="J2">
        <v>31140</v>
      </c>
      <c r="K2" s="11">
        <v>0.302601156069364</v>
      </c>
      <c r="L2">
        <v>2.42747426509604</v>
      </c>
      <c r="M2">
        <v>1.90569774223111</v>
      </c>
      <c r="N2">
        <v>9423</v>
      </c>
      <c r="O2">
        <f>IFERROR(G2/J2,0)</f>
        <v>0.734556518946692</v>
      </c>
      <c r="R2">
        <f>IFERROR(O2/AO2-1,0)</f>
        <v>-0.527636584048441</v>
      </c>
      <c r="T2">
        <v>20605.75</v>
      </c>
      <c r="U2">
        <v>12705</v>
      </c>
      <c r="V2">
        <v>1.62186147186147</v>
      </c>
      <c r="W2">
        <v>35639</v>
      </c>
      <c r="X2">
        <v>0.300317068380145</v>
      </c>
      <c r="Y2">
        <v>1.92523124357657</v>
      </c>
      <c r="Z2">
        <v>1.62186147186147</v>
      </c>
      <c r="AA2">
        <v>10703</v>
      </c>
      <c r="AB2">
        <f>IFERROR(T2/W2,0)</f>
        <v>0.578179803024776</v>
      </c>
      <c r="AG2">
        <v>14032.92</v>
      </c>
      <c r="AH2">
        <v>4722</v>
      </c>
      <c r="AI2">
        <v>2.97181702668361</v>
      </c>
      <c r="AJ2">
        <v>9024</v>
      </c>
      <c r="AK2">
        <v>0.235483156028369</v>
      </c>
      <c r="AL2">
        <v>6.60372705882353</v>
      </c>
      <c r="AM2">
        <v>2.97181702668361</v>
      </c>
      <c r="AN2">
        <v>2125</v>
      </c>
      <c r="AO2">
        <f>IFERROR(AG2/AJ2,0)</f>
        <v>1.5550664893617</v>
      </c>
    </row>
    <row r="3" ht="15.6" spans="1:41">
      <c r="A3" s="20"/>
      <c r="B3" s="20"/>
      <c r="C3" s="22">
        <v>592722485900</v>
      </c>
      <c r="D3" s="22">
        <v>634856586721</v>
      </c>
      <c r="E3" s="22">
        <v>597892513085</v>
      </c>
      <c r="F3" s="24" t="s">
        <v>338</v>
      </c>
      <c r="G3">
        <v>22945.28</v>
      </c>
      <c r="H3">
        <v>2355</v>
      </c>
      <c r="I3" s="12">
        <v>9.7432186836518</v>
      </c>
      <c r="J3">
        <v>5787</v>
      </c>
      <c r="K3" s="11">
        <v>0.265595299809919</v>
      </c>
      <c r="L3">
        <v>14.9286141834743</v>
      </c>
      <c r="M3">
        <v>9.7432186836518</v>
      </c>
      <c r="N3">
        <v>1537</v>
      </c>
      <c r="O3">
        <f t="shared" ref="O3:O28" si="0">IFERROR(G3/J3,0)</f>
        <v>3.96496975980646</v>
      </c>
      <c r="R3">
        <f t="shared" ref="R3:R28" si="1">IFERROR(O3/AO3-1,0)</f>
        <v>0.0869557381539907</v>
      </c>
      <c r="T3">
        <v>16185.34</v>
      </c>
      <c r="U3">
        <v>1531</v>
      </c>
      <c r="V3">
        <v>10.5717439581973</v>
      </c>
      <c r="W3">
        <v>5700</v>
      </c>
      <c r="X3">
        <v>0.219298245614035</v>
      </c>
      <c r="Y3">
        <v>12.948272</v>
      </c>
      <c r="Z3">
        <v>10.5717439581973</v>
      </c>
      <c r="AA3">
        <v>1250</v>
      </c>
      <c r="AB3">
        <f t="shared" ref="AB3:AB35" si="2">IFERROR(T3/W3,0)</f>
        <v>2.83953333333333</v>
      </c>
      <c r="AG3">
        <v>30032.13</v>
      </c>
      <c r="AH3">
        <v>3489</v>
      </c>
      <c r="AI3">
        <v>8.60766122098022</v>
      </c>
      <c r="AJ3">
        <v>8233</v>
      </c>
      <c r="AK3">
        <v>0.239402404955666</v>
      </c>
      <c r="AL3">
        <v>15.23700152207</v>
      </c>
      <c r="AM3">
        <v>8.60766122098022</v>
      </c>
      <c r="AN3">
        <v>1971</v>
      </c>
      <c r="AO3">
        <f t="shared" ref="AO3:AO35" si="3">IFERROR(AG3/AJ3,0)</f>
        <v>3.64777480869671</v>
      </c>
    </row>
    <row r="4" ht="15.6" spans="1:41">
      <c r="A4" s="20"/>
      <c r="B4" s="20"/>
      <c r="C4" s="22">
        <v>592505020153</v>
      </c>
      <c r="D4" s="22">
        <v>634181632662</v>
      </c>
      <c r="E4" s="22">
        <v>598075838424</v>
      </c>
      <c r="F4" s="24" t="s">
        <v>314</v>
      </c>
      <c r="G4">
        <v>41121.97</v>
      </c>
      <c r="H4">
        <v>4914</v>
      </c>
      <c r="I4" s="12">
        <v>8.36832926332926</v>
      </c>
      <c r="J4">
        <v>6385</v>
      </c>
      <c r="K4" s="11">
        <v>0.391699295223179</v>
      </c>
      <c r="L4">
        <v>16.4422111155538</v>
      </c>
      <c r="M4">
        <v>8.36832926332926</v>
      </c>
      <c r="N4">
        <v>2501</v>
      </c>
      <c r="O4">
        <f t="shared" si="0"/>
        <v>6.44040250587314</v>
      </c>
      <c r="R4">
        <f t="shared" si="1"/>
        <v>0.831567223570205</v>
      </c>
      <c r="T4">
        <v>31345.29</v>
      </c>
      <c r="U4">
        <v>3485</v>
      </c>
      <c r="V4">
        <v>8.99434433285509</v>
      </c>
      <c r="W4">
        <v>6016</v>
      </c>
      <c r="X4">
        <v>0.355551861702128</v>
      </c>
      <c r="Y4">
        <v>14.6541795231417</v>
      </c>
      <c r="Z4">
        <v>8.99434433285509</v>
      </c>
      <c r="AA4">
        <v>2139</v>
      </c>
      <c r="AB4">
        <f t="shared" si="2"/>
        <v>5.21032081117021</v>
      </c>
      <c r="AG4">
        <v>17170.26</v>
      </c>
      <c r="AH4">
        <v>1674</v>
      </c>
      <c r="AI4">
        <v>10.2570250896057</v>
      </c>
      <c r="AJ4">
        <v>4883</v>
      </c>
      <c r="AK4">
        <v>0.183493753839853</v>
      </c>
      <c r="AL4">
        <v>19.1632366071429</v>
      </c>
      <c r="AM4">
        <v>10.2570250896057</v>
      </c>
      <c r="AN4">
        <v>896</v>
      </c>
      <c r="AO4">
        <f t="shared" si="3"/>
        <v>3.51633422076592</v>
      </c>
    </row>
    <row r="5" ht="15.6" spans="1:41">
      <c r="A5" s="20"/>
      <c r="B5" s="20"/>
      <c r="C5" s="22">
        <v>611461391391</v>
      </c>
      <c r="D5" s="22">
        <v>625019150574</v>
      </c>
      <c r="E5" s="22"/>
      <c r="F5" s="24" t="s">
        <v>545</v>
      </c>
      <c r="G5">
        <v>5579.53</v>
      </c>
      <c r="H5">
        <v>198</v>
      </c>
      <c r="I5" s="12">
        <v>28.1794444444444</v>
      </c>
      <c r="J5">
        <v>1938</v>
      </c>
      <c r="K5" s="11">
        <v>0.0454076367389061</v>
      </c>
      <c r="L5">
        <v>63.40375</v>
      </c>
      <c r="M5">
        <v>28.1794444444444</v>
      </c>
      <c r="N5">
        <v>88</v>
      </c>
      <c r="O5">
        <f t="shared" si="0"/>
        <v>2.87901444788442</v>
      </c>
      <c r="R5">
        <f t="shared" si="1"/>
        <v>-0.588383327052656</v>
      </c>
      <c r="T5">
        <v>3581.44</v>
      </c>
      <c r="U5">
        <v>115</v>
      </c>
      <c r="V5">
        <v>31.1429565217391</v>
      </c>
      <c r="W5">
        <v>911</v>
      </c>
      <c r="X5">
        <v>0.0680570801317234</v>
      </c>
      <c r="Y5">
        <v>57.7651612903226</v>
      </c>
      <c r="Z5">
        <v>31.1429565217391</v>
      </c>
      <c r="AA5">
        <v>62</v>
      </c>
      <c r="AB5">
        <f t="shared" si="2"/>
        <v>3.93132821075741</v>
      </c>
      <c r="AG5">
        <v>1238.01</v>
      </c>
      <c r="AH5">
        <v>42</v>
      </c>
      <c r="AI5">
        <v>29.4764285714286</v>
      </c>
      <c r="AJ5">
        <v>177</v>
      </c>
      <c r="AK5">
        <v>0.141242937853107</v>
      </c>
      <c r="AL5">
        <v>49.5204</v>
      </c>
      <c r="AM5">
        <v>29.4764285714286</v>
      </c>
      <c r="AN5">
        <v>25</v>
      </c>
      <c r="AO5">
        <f t="shared" si="3"/>
        <v>6.99440677966102</v>
      </c>
    </row>
    <row r="6" ht="15.6" spans="1:41">
      <c r="A6" s="20"/>
      <c r="B6" s="20"/>
      <c r="C6" s="22">
        <v>555904462655</v>
      </c>
      <c r="D6" s="22">
        <v>627564384883</v>
      </c>
      <c r="E6" s="22">
        <v>596484884598</v>
      </c>
      <c r="F6" s="24" t="s">
        <v>276</v>
      </c>
      <c r="G6">
        <v>7137.59</v>
      </c>
      <c r="H6">
        <v>497</v>
      </c>
      <c r="I6" s="12">
        <v>14.3613480885312</v>
      </c>
      <c r="J6">
        <v>9894</v>
      </c>
      <c r="K6" s="11">
        <v>0.0316353345461896</v>
      </c>
      <c r="L6">
        <v>22.8038019169329</v>
      </c>
      <c r="M6">
        <v>14.3613480885312</v>
      </c>
      <c r="N6">
        <v>313</v>
      </c>
      <c r="O6">
        <f t="shared" si="0"/>
        <v>0.721405902567212</v>
      </c>
      <c r="R6">
        <f t="shared" si="1"/>
        <v>-0.862495444220008</v>
      </c>
      <c r="T6">
        <v>8562.53</v>
      </c>
      <c r="U6">
        <v>586</v>
      </c>
      <c r="V6">
        <v>14.6118259385666</v>
      </c>
      <c r="W6">
        <v>8321</v>
      </c>
      <c r="X6">
        <v>0.0443456315346713</v>
      </c>
      <c r="Y6">
        <v>23.2046883468835</v>
      </c>
      <c r="Z6">
        <v>14.6118259385666</v>
      </c>
      <c r="AA6">
        <v>369</v>
      </c>
      <c r="AB6">
        <f t="shared" si="2"/>
        <v>1.02902655930778</v>
      </c>
      <c r="AG6">
        <v>34752.25</v>
      </c>
      <c r="AH6">
        <v>2601</v>
      </c>
      <c r="AI6">
        <v>13.3611111111111</v>
      </c>
      <c r="AJ6">
        <v>6624</v>
      </c>
      <c r="AK6">
        <v>0.19338768115942</v>
      </c>
      <c r="AL6">
        <v>27.1290007806401</v>
      </c>
      <c r="AM6">
        <v>13.3611111111111</v>
      </c>
      <c r="AN6">
        <v>1281</v>
      </c>
      <c r="AO6">
        <f t="shared" si="3"/>
        <v>5.2464145531401</v>
      </c>
    </row>
    <row r="7" ht="15.6" spans="1:41">
      <c r="A7" s="20"/>
      <c r="B7" s="20"/>
      <c r="C7" s="22">
        <v>636099038566</v>
      </c>
      <c r="D7" s="22"/>
      <c r="E7" s="22"/>
      <c r="F7" s="24" t="s">
        <v>620</v>
      </c>
      <c r="G7">
        <v>22317.53</v>
      </c>
      <c r="H7">
        <v>612</v>
      </c>
      <c r="I7" s="12">
        <v>36.4665522875817</v>
      </c>
      <c r="J7">
        <v>1111</v>
      </c>
      <c r="K7" s="11">
        <v>0.226822682268227</v>
      </c>
      <c r="L7">
        <v>88.561626984127</v>
      </c>
      <c r="M7">
        <v>36.4665522875817</v>
      </c>
      <c r="N7">
        <v>252</v>
      </c>
      <c r="O7">
        <f t="shared" si="0"/>
        <v>20.0877857785779</v>
      </c>
      <c r="R7">
        <f t="shared" si="1"/>
        <v>0</v>
      </c>
      <c r="T7">
        <v>12948.4</v>
      </c>
      <c r="U7">
        <v>289</v>
      </c>
      <c r="V7">
        <v>44.8041522491349</v>
      </c>
      <c r="W7">
        <v>723</v>
      </c>
      <c r="X7">
        <v>0.116182572614108</v>
      </c>
      <c r="Y7">
        <v>154.147619047619</v>
      </c>
      <c r="Z7">
        <v>44.8041522491349</v>
      </c>
      <c r="AA7">
        <v>84</v>
      </c>
      <c r="AB7">
        <f t="shared" si="2"/>
        <v>17.9092669432918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f t="shared" si="3"/>
        <v>0</v>
      </c>
    </row>
    <row r="8" ht="15.6" spans="1:41">
      <c r="A8" s="20"/>
      <c r="B8" s="20"/>
      <c r="C8" s="22">
        <v>527733589105</v>
      </c>
      <c r="D8" s="22"/>
      <c r="E8" s="22"/>
      <c r="F8" s="24" t="s">
        <v>231</v>
      </c>
      <c r="G8">
        <v>100294.04</v>
      </c>
      <c r="H8">
        <v>8598</v>
      </c>
      <c r="I8" s="12">
        <v>11.6648104210281</v>
      </c>
      <c r="J8">
        <v>7687</v>
      </c>
      <c r="K8" s="11">
        <v>0.404318980096266</v>
      </c>
      <c r="L8">
        <v>32.2696396396396</v>
      </c>
      <c r="M8">
        <v>11.6648104210281</v>
      </c>
      <c r="N8">
        <v>3108</v>
      </c>
      <c r="O8">
        <f t="shared" si="0"/>
        <v>13.0472277871731</v>
      </c>
      <c r="R8">
        <f t="shared" si="1"/>
        <v>0.94726099908758</v>
      </c>
      <c r="T8">
        <v>67402.01</v>
      </c>
      <c r="U8">
        <v>5437</v>
      </c>
      <c r="V8">
        <v>12.3969118999448</v>
      </c>
      <c r="W8">
        <v>8044</v>
      </c>
      <c r="X8">
        <v>0.314520139234212</v>
      </c>
      <c r="Y8">
        <v>26.6411106719368</v>
      </c>
      <c r="Z8">
        <v>12.3969118999448</v>
      </c>
      <c r="AA8">
        <v>2530</v>
      </c>
      <c r="AB8">
        <f t="shared" si="2"/>
        <v>8.37916583789159</v>
      </c>
      <c r="AG8">
        <v>109047.34</v>
      </c>
      <c r="AH8">
        <v>7337</v>
      </c>
      <c r="AI8">
        <v>14.8626604879378</v>
      </c>
      <c r="AJ8">
        <v>16275</v>
      </c>
      <c r="AK8">
        <v>0.284669738863287</v>
      </c>
      <c r="AL8">
        <v>23.537090438161</v>
      </c>
      <c r="AM8">
        <v>14.8626604879378</v>
      </c>
      <c r="AN8">
        <v>4633</v>
      </c>
      <c r="AO8">
        <f t="shared" si="3"/>
        <v>6.70029738863287</v>
      </c>
    </row>
    <row r="9" ht="15.6" spans="1:41">
      <c r="A9" s="20"/>
      <c r="B9" s="20"/>
      <c r="C9" s="22">
        <v>596986065929</v>
      </c>
      <c r="D9" s="22"/>
      <c r="E9" s="22"/>
      <c r="F9" s="24" t="s">
        <v>19</v>
      </c>
      <c r="G9">
        <v>19629.4</v>
      </c>
      <c r="H9">
        <v>669</v>
      </c>
      <c r="I9" s="12">
        <v>29.3414050822123</v>
      </c>
      <c r="J9">
        <v>1751</v>
      </c>
      <c r="K9" s="11">
        <v>0.207310108509423</v>
      </c>
      <c r="L9">
        <v>54.0754820936639</v>
      </c>
      <c r="M9">
        <v>29.3414050822123</v>
      </c>
      <c r="N9">
        <v>363</v>
      </c>
      <c r="O9">
        <f t="shared" si="0"/>
        <v>11.2103940605368</v>
      </c>
      <c r="R9">
        <f t="shared" si="1"/>
        <v>1.30077861568676</v>
      </c>
      <c r="T9">
        <v>17497.09</v>
      </c>
      <c r="U9">
        <v>509</v>
      </c>
      <c r="V9">
        <v>34.3754223968566</v>
      </c>
      <c r="W9">
        <v>1715</v>
      </c>
      <c r="X9">
        <v>0.191253644314869</v>
      </c>
      <c r="Y9">
        <v>53.3447865853659</v>
      </c>
      <c r="Z9">
        <v>34.3754223968566</v>
      </c>
      <c r="AA9">
        <v>328</v>
      </c>
      <c r="AB9">
        <f t="shared" si="2"/>
        <v>10.2023848396501</v>
      </c>
      <c r="AG9">
        <v>9545.1</v>
      </c>
      <c r="AH9">
        <v>276</v>
      </c>
      <c r="AI9">
        <v>34.5836956521739</v>
      </c>
      <c r="AJ9">
        <v>1959</v>
      </c>
      <c r="AK9">
        <v>0.119959162838183</v>
      </c>
      <c r="AL9">
        <v>40.6174468085106</v>
      </c>
      <c r="AM9">
        <v>34.5836956521739</v>
      </c>
      <c r="AN9">
        <v>235</v>
      </c>
      <c r="AO9">
        <f t="shared" si="3"/>
        <v>4.87243491577335</v>
      </c>
    </row>
    <row r="10" ht="15.6" spans="1:41">
      <c r="A10" s="20"/>
      <c r="B10" s="20"/>
      <c r="C10" s="22">
        <v>574736366653</v>
      </c>
      <c r="D10" s="22"/>
      <c r="E10" s="22"/>
      <c r="F10" s="24" t="s">
        <v>544</v>
      </c>
      <c r="G10">
        <v>12604.71</v>
      </c>
      <c r="H10">
        <v>523</v>
      </c>
      <c r="I10" s="12">
        <v>24.1007839388145</v>
      </c>
      <c r="J10">
        <v>908</v>
      </c>
      <c r="K10" s="11">
        <v>0.366740088105727</v>
      </c>
      <c r="L10">
        <v>37.851981981982</v>
      </c>
      <c r="M10">
        <v>24.1007839388145</v>
      </c>
      <c r="N10">
        <v>333</v>
      </c>
      <c r="O10">
        <f t="shared" si="0"/>
        <v>13.8818392070485</v>
      </c>
      <c r="R10">
        <f t="shared" si="1"/>
        <v>0.308717637565541</v>
      </c>
      <c r="T10">
        <v>10111.65</v>
      </c>
      <c r="U10">
        <v>383</v>
      </c>
      <c r="V10">
        <v>26.4011749347258</v>
      </c>
      <c r="W10">
        <v>885</v>
      </c>
      <c r="X10">
        <v>0.315254237288136</v>
      </c>
      <c r="Y10">
        <v>36.2424731182796</v>
      </c>
      <c r="Z10">
        <v>26.4011749347258</v>
      </c>
      <c r="AA10">
        <v>279</v>
      </c>
      <c r="AB10">
        <f t="shared" si="2"/>
        <v>11.425593220339</v>
      </c>
      <c r="AG10">
        <v>25181.51</v>
      </c>
      <c r="AH10">
        <v>913</v>
      </c>
      <c r="AI10">
        <v>27.5810624315444</v>
      </c>
      <c r="AJ10">
        <v>2374</v>
      </c>
      <c r="AK10">
        <v>0.26284751474305</v>
      </c>
      <c r="AL10">
        <v>40.354983974359</v>
      </c>
      <c r="AM10">
        <v>27.5810624315444</v>
      </c>
      <c r="AN10">
        <v>624</v>
      </c>
      <c r="AO10">
        <f t="shared" si="3"/>
        <v>10.6072072451559</v>
      </c>
    </row>
    <row r="11" ht="15.6" spans="1:43">
      <c r="A11" s="20"/>
      <c r="B11" s="20"/>
      <c r="C11" s="22">
        <v>573035985548</v>
      </c>
      <c r="D11" s="22"/>
      <c r="E11" s="22"/>
      <c r="F11" s="24" t="s">
        <v>77</v>
      </c>
      <c r="G11">
        <v>152785.48</v>
      </c>
      <c r="H11">
        <v>4405</v>
      </c>
      <c r="I11" s="12">
        <v>34.6845584562997</v>
      </c>
      <c r="J11">
        <v>7662</v>
      </c>
      <c r="K11" s="11">
        <v>0.298747063429914</v>
      </c>
      <c r="L11">
        <v>66.7476976845784</v>
      </c>
      <c r="M11">
        <v>34.6845584562997</v>
      </c>
      <c r="N11">
        <v>2289</v>
      </c>
      <c r="O11">
        <f t="shared" si="0"/>
        <v>19.9406786739755</v>
      </c>
      <c r="P11">
        <f>SUM(G2:G11)</f>
        <v>407289.62</v>
      </c>
      <c r="Q11">
        <f>SUM(J2:J11)</f>
        <v>74263</v>
      </c>
      <c r="R11">
        <f t="shared" si="1"/>
        <v>0.673757124230651</v>
      </c>
      <c r="S11">
        <f>Q11/AQ11-1</f>
        <v>0.237819818318193</v>
      </c>
      <c r="T11">
        <v>124135.3</v>
      </c>
      <c r="U11">
        <v>3389</v>
      </c>
      <c r="V11">
        <v>36.6288875774565</v>
      </c>
      <c r="W11">
        <v>6363</v>
      </c>
      <c r="X11">
        <v>0.300801508722301</v>
      </c>
      <c r="Y11">
        <v>64.8564785788924</v>
      </c>
      <c r="Z11">
        <v>36.6288875774565</v>
      </c>
      <c r="AA11">
        <v>1914</v>
      </c>
      <c r="AB11">
        <f t="shared" si="2"/>
        <v>19.5089266069464</v>
      </c>
      <c r="AC11">
        <f>SUM(T2:T11)</f>
        <v>312374.8</v>
      </c>
      <c r="AD11">
        <f>SUM(W2:W11)</f>
        <v>74317</v>
      </c>
      <c r="AG11">
        <v>124450.75</v>
      </c>
      <c r="AH11">
        <v>2775</v>
      </c>
      <c r="AI11">
        <v>44.8471171171171</v>
      </c>
      <c r="AJ11">
        <v>10446</v>
      </c>
      <c r="AK11">
        <v>0.186195672984875</v>
      </c>
      <c r="AL11">
        <v>63.9849614395887</v>
      </c>
      <c r="AM11">
        <v>44.8471171171171</v>
      </c>
      <c r="AN11">
        <v>1945</v>
      </c>
      <c r="AO11">
        <f t="shared" si="3"/>
        <v>11.9137229561555</v>
      </c>
      <c r="AP11">
        <f>SUM(AG2:AG11)</f>
        <v>365450.27</v>
      </c>
      <c r="AQ11">
        <f>SUM(AJ2:AJ11)</f>
        <v>59995</v>
      </c>
    </row>
    <row r="12" ht="15.6" spans="1:41">
      <c r="A12" s="20" t="s">
        <v>659</v>
      </c>
      <c r="B12" s="20" t="s">
        <v>659</v>
      </c>
      <c r="C12" s="22">
        <v>39829692578</v>
      </c>
      <c r="D12" s="22">
        <v>634180880049</v>
      </c>
      <c r="E12" s="22"/>
      <c r="F12" s="24" t="s">
        <v>237</v>
      </c>
      <c r="G12">
        <v>19874.86</v>
      </c>
      <c r="H12">
        <v>1760</v>
      </c>
      <c r="I12" s="12">
        <v>11.2925340909091</v>
      </c>
      <c r="J12">
        <v>5430</v>
      </c>
      <c r="K12" s="11">
        <v>0.142725598526703</v>
      </c>
      <c r="L12">
        <v>25.6449806451613</v>
      </c>
      <c r="M12">
        <v>11.2925340909091</v>
      </c>
      <c r="N12">
        <v>775</v>
      </c>
      <c r="O12">
        <f t="shared" si="0"/>
        <v>3.66019521178637</v>
      </c>
      <c r="R12">
        <f t="shared" si="1"/>
        <v>-0.14308535296816</v>
      </c>
      <c r="T12">
        <v>30909.7</v>
      </c>
      <c r="U12">
        <v>3243</v>
      </c>
      <c r="V12">
        <v>9.53120567375887</v>
      </c>
      <c r="W12">
        <v>6566</v>
      </c>
      <c r="X12">
        <v>0.144227840389887</v>
      </c>
      <c r="Y12">
        <v>32.6395987328405</v>
      </c>
      <c r="Z12">
        <v>9.53120567375887</v>
      </c>
      <c r="AA12">
        <v>947</v>
      </c>
      <c r="AB12">
        <f t="shared" si="2"/>
        <v>4.70753883643009</v>
      </c>
      <c r="AG12">
        <v>15927.92</v>
      </c>
      <c r="AH12">
        <v>1369</v>
      </c>
      <c r="AI12">
        <v>11.634711468225</v>
      </c>
      <c r="AJ12">
        <v>3729</v>
      </c>
      <c r="AK12">
        <v>0.160632877447037</v>
      </c>
      <c r="AL12">
        <v>26.5908514190317</v>
      </c>
      <c r="AM12">
        <v>11.634711468225</v>
      </c>
      <c r="AN12">
        <v>599</v>
      </c>
      <c r="AO12">
        <f t="shared" si="3"/>
        <v>4.27136497720569</v>
      </c>
    </row>
    <row r="13" ht="15.6" spans="1:41">
      <c r="A13" s="20"/>
      <c r="B13" s="20"/>
      <c r="C13" s="22">
        <v>581521081842</v>
      </c>
      <c r="D13" s="22">
        <v>625307235192</v>
      </c>
      <c r="E13" s="22">
        <v>596898218579</v>
      </c>
      <c r="F13" s="24" t="s">
        <v>221</v>
      </c>
      <c r="G13">
        <v>40751.17</v>
      </c>
      <c r="H13">
        <v>1519</v>
      </c>
      <c r="I13" s="12">
        <v>26.8276300197498</v>
      </c>
      <c r="J13">
        <v>3592</v>
      </c>
      <c r="K13" s="11">
        <v>0.266425389755011</v>
      </c>
      <c r="L13">
        <v>42.5822048066876</v>
      </c>
      <c r="M13">
        <v>26.8276300197498</v>
      </c>
      <c r="N13">
        <v>957</v>
      </c>
      <c r="O13">
        <f t="shared" si="0"/>
        <v>11.3449805122494</v>
      </c>
      <c r="R13">
        <f t="shared" si="1"/>
        <v>0.619729047531343</v>
      </c>
      <c r="T13">
        <v>43620.51</v>
      </c>
      <c r="U13">
        <v>1576</v>
      </c>
      <c r="V13">
        <v>27.6779885786802</v>
      </c>
      <c r="W13">
        <v>3728</v>
      </c>
      <c r="X13">
        <v>0.256974248927039</v>
      </c>
      <c r="Y13">
        <v>45.532891440501</v>
      </c>
      <c r="Z13">
        <v>27.6779885786802</v>
      </c>
      <c r="AA13">
        <v>958</v>
      </c>
      <c r="AB13">
        <f t="shared" si="2"/>
        <v>11.7007805793991</v>
      </c>
      <c r="AG13">
        <v>48483.39</v>
      </c>
      <c r="AH13">
        <v>1550</v>
      </c>
      <c r="AI13">
        <v>31.2796064516129</v>
      </c>
      <c r="AJ13">
        <v>6922</v>
      </c>
      <c r="AK13">
        <v>0.156313204276221</v>
      </c>
      <c r="AL13">
        <v>44.8090480591497</v>
      </c>
      <c r="AM13">
        <v>31.2796064516129</v>
      </c>
      <c r="AN13">
        <v>1082</v>
      </c>
      <c r="AO13">
        <f t="shared" si="3"/>
        <v>7.00424588269286</v>
      </c>
    </row>
    <row r="14" ht="15.6" spans="1:41">
      <c r="A14" s="20"/>
      <c r="B14" s="20"/>
      <c r="C14" s="22">
        <v>523138079161</v>
      </c>
      <c r="D14" s="22">
        <v>634542945567</v>
      </c>
      <c r="E14" s="22"/>
      <c r="F14" s="24" t="s">
        <v>385</v>
      </c>
      <c r="G14">
        <v>9461.1</v>
      </c>
      <c r="H14">
        <v>1449</v>
      </c>
      <c r="I14" s="12">
        <v>6.52939958592133</v>
      </c>
      <c r="J14">
        <v>2719</v>
      </c>
      <c r="K14" s="11">
        <v>0.22581831555719</v>
      </c>
      <c r="L14">
        <v>15.4089576547231</v>
      </c>
      <c r="M14">
        <v>6.52939958592133</v>
      </c>
      <c r="N14">
        <v>614</v>
      </c>
      <c r="O14">
        <f t="shared" si="0"/>
        <v>3.47962486208165</v>
      </c>
      <c r="R14">
        <f t="shared" si="1"/>
        <v>0.433399804045925</v>
      </c>
      <c r="T14">
        <v>9254.06</v>
      </c>
      <c r="U14">
        <v>1392</v>
      </c>
      <c r="V14">
        <v>6.6480316091954</v>
      </c>
      <c r="W14">
        <v>3043</v>
      </c>
      <c r="X14">
        <v>0.19783108774236</v>
      </c>
      <c r="Y14">
        <v>15.3721926910299</v>
      </c>
      <c r="Z14">
        <v>6.6480316091954</v>
      </c>
      <c r="AA14">
        <v>602</v>
      </c>
      <c r="AB14">
        <f t="shared" si="2"/>
        <v>3.04109760105159</v>
      </c>
      <c r="AG14">
        <v>10586.47</v>
      </c>
      <c r="AH14">
        <v>1657</v>
      </c>
      <c r="AI14">
        <v>6.38893783946892</v>
      </c>
      <c r="AJ14">
        <v>4361</v>
      </c>
      <c r="AK14">
        <v>0.186883742260949</v>
      </c>
      <c r="AL14">
        <v>12.9895337423313</v>
      </c>
      <c r="AM14">
        <v>6.38893783946892</v>
      </c>
      <c r="AN14">
        <v>815</v>
      </c>
      <c r="AO14">
        <f t="shared" si="3"/>
        <v>2.42753267599174</v>
      </c>
    </row>
    <row r="15" ht="15.6" spans="1:41">
      <c r="A15" s="20"/>
      <c r="B15" s="20"/>
      <c r="C15" s="22">
        <v>574838039203</v>
      </c>
      <c r="D15" s="22"/>
      <c r="E15" s="22"/>
      <c r="F15" s="24" t="s">
        <v>441</v>
      </c>
      <c r="G15">
        <v>2470.94</v>
      </c>
      <c r="H15">
        <v>114</v>
      </c>
      <c r="I15" s="12">
        <v>21.6749122807018</v>
      </c>
      <c r="J15">
        <v>266</v>
      </c>
      <c r="K15" s="11">
        <v>0.24812030075188</v>
      </c>
      <c r="L15">
        <v>37.4384848484848</v>
      </c>
      <c r="M15">
        <v>21.6749122807018</v>
      </c>
      <c r="N15">
        <v>66</v>
      </c>
      <c r="O15">
        <f t="shared" si="0"/>
        <v>9.28924812030075</v>
      </c>
      <c r="R15">
        <f t="shared" si="1"/>
        <v>0.220722595972457</v>
      </c>
      <c r="T15">
        <v>1746.11</v>
      </c>
      <c r="U15">
        <v>73</v>
      </c>
      <c r="V15">
        <v>23.9193150684931</v>
      </c>
      <c r="W15">
        <v>251</v>
      </c>
      <c r="X15">
        <v>0.187250996015936</v>
      </c>
      <c r="Y15">
        <v>37.1512765957447</v>
      </c>
      <c r="Z15">
        <v>23.9193150684931</v>
      </c>
      <c r="AA15">
        <v>47</v>
      </c>
      <c r="AB15">
        <f t="shared" si="2"/>
        <v>6.95661354581673</v>
      </c>
      <c r="AG15">
        <v>5357.18</v>
      </c>
      <c r="AH15">
        <v>210</v>
      </c>
      <c r="AI15">
        <v>25.510380952381</v>
      </c>
      <c r="AJ15">
        <v>704</v>
      </c>
      <c r="AK15">
        <v>0.159090909090909</v>
      </c>
      <c r="AL15">
        <v>47.8319642857143</v>
      </c>
      <c r="AM15">
        <v>25.510380952381</v>
      </c>
      <c r="AN15">
        <v>112</v>
      </c>
      <c r="AO15">
        <f t="shared" si="3"/>
        <v>7.60963068181818</v>
      </c>
    </row>
    <row r="16" ht="15.6" spans="1:41">
      <c r="A16" s="20"/>
      <c r="B16" s="20"/>
      <c r="C16" s="22">
        <v>562674596108</v>
      </c>
      <c r="D16" s="22"/>
      <c r="E16" s="22"/>
      <c r="F16" s="24" t="s">
        <v>17</v>
      </c>
      <c r="G16">
        <v>60918.91</v>
      </c>
      <c r="H16">
        <v>2161</v>
      </c>
      <c r="I16" s="12">
        <v>28.1901480795928</v>
      </c>
      <c r="J16">
        <v>2999</v>
      </c>
      <c r="K16" s="11">
        <v>0.244081360453484</v>
      </c>
      <c r="L16">
        <v>83.2225546448088</v>
      </c>
      <c r="M16">
        <v>28.1901480795928</v>
      </c>
      <c r="N16">
        <v>732</v>
      </c>
      <c r="O16">
        <f t="shared" si="0"/>
        <v>20.3130743581194</v>
      </c>
      <c r="R16">
        <f t="shared" si="1"/>
        <v>0.866010969148586</v>
      </c>
      <c r="T16">
        <v>45406.38</v>
      </c>
      <c r="U16">
        <v>1516</v>
      </c>
      <c r="V16">
        <v>29.951437994723</v>
      </c>
      <c r="W16">
        <v>2933</v>
      </c>
      <c r="X16">
        <v>0.214115240368224</v>
      </c>
      <c r="Y16">
        <v>72.303152866242</v>
      </c>
      <c r="Z16">
        <v>29.951437994723</v>
      </c>
      <c r="AA16">
        <v>628</v>
      </c>
      <c r="AB16">
        <f t="shared" si="2"/>
        <v>15.4812069553358</v>
      </c>
      <c r="AG16">
        <v>48844.71</v>
      </c>
      <c r="AH16">
        <v>1285</v>
      </c>
      <c r="AI16">
        <v>38.0114474708171</v>
      </c>
      <c r="AJ16">
        <v>4487</v>
      </c>
      <c r="AK16">
        <v>0.183641631379541</v>
      </c>
      <c r="AL16">
        <v>59.2775606796116</v>
      </c>
      <c r="AM16">
        <v>38.0114474708171</v>
      </c>
      <c r="AN16">
        <v>824</v>
      </c>
      <c r="AO16">
        <f t="shared" si="3"/>
        <v>10.8858279474036</v>
      </c>
    </row>
    <row r="17" ht="15.6" spans="1:43">
      <c r="A17" s="20"/>
      <c r="B17" s="20"/>
      <c r="C17" s="22">
        <v>524754970729</v>
      </c>
      <c r="D17" s="22">
        <v>624733445732</v>
      </c>
      <c r="E17" s="22">
        <v>596485264012</v>
      </c>
      <c r="F17" s="24" t="s">
        <v>74</v>
      </c>
      <c r="G17">
        <v>13197.45</v>
      </c>
      <c r="H17">
        <v>413</v>
      </c>
      <c r="I17" s="12">
        <v>31.9550847457627</v>
      </c>
      <c r="J17">
        <v>1440</v>
      </c>
      <c r="K17" s="11">
        <v>0.1125</v>
      </c>
      <c r="L17">
        <v>81.4657407407407</v>
      </c>
      <c r="M17">
        <v>31.9550847457627</v>
      </c>
      <c r="N17">
        <v>162</v>
      </c>
      <c r="O17">
        <f t="shared" si="0"/>
        <v>9.16489583333333</v>
      </c>
      <c r="P17">
        <f>SUM(G12:G17)</f>
        <v>146674.43</v>
      </c>
      <c r="Q17">
        <f>SUM(J8:J17)</f>
        <v>34454</v>
      </c>
      <c r="R17">
        <f t="shared" si="1"/>
        <v>0.331663477612417</v>
      </c>
      <c r="S17" s="11">
        <f>Q17/AQ17-1</f>
        <v>-0.366444779522636</v>
      </c>
      <c r="T17">
        <v>7608.36</v>
      </c>
      <c r="U17">
        <v>212</v>
      </c>
      <c r="V17">
        <v>35.8884905660377</v>
      </c>
      <c r="W17">
        <v>1678</v>
      </c>
      <c r="X17">
        <v>0.0715137067938021</v>
      </c>
      <c r="Y17">
        <v>63.403</v>
      </c>
      <c r="Z17">
        <v>35.8884905660377</v>
      </c>
      <c r="AA17">
        <v>120</v>
      </c>
      <c r="AB17">
        <f t="shared" si="2"/>
        <v>4.53418355184744</v>
      </c>
      <c r="AC17">
        <f>SUM(T12:T17)</f>
        <v>138545.12</v>
      </c>
      <c r="AD17">
        <f>SUM(W8:W17)</f>
        <v>35206</v>
      </c>
      <c r="AG17">
        <v>21507.16</v>
      </c>
      <c r="AH17">
        <v>562</v>
      </c>
      <c r="AI17">
        <v>38.2689679715303</v>
      </c>
      <c r="AJ17">
        <v>3125</v>
      </c>
      <c r="AK17">
        <v>0.10496</v>
      </c>
      <c r="AL17">
        <v>65.5706097560976</v>
      </c>
      <c r="AM17">
        <v>38.2689679715303</v>
      </c>
      <c r="AN17">
        <v>328</v>
      </c>
      <c r="AO17">
        <f t="shared" si="3"/>
        <v>6.8822912</v>
      </c>
      <c r="AP17">
        <f>SUM(AG12:AG17)</f>
        <v>150706.83</v>
      </c>
      <c r="AQ17">
        <f>SUM(AJ8:AJ17)</f>
        <v>54382</v>
      </c>
    </row>
    <row r="18" ht="15.6" spans="1:41">
      <c r="A18" s="20" t="s">
        <v>660</v>
      </c>
      <c r="B18" s="20" t="s">
        <v>660</v>
      </c>
      <c r="C18" s="22">
        <v>627410507881</v>
      </c>
      <c r="D18" s="22">
        <v>634201200707</v>
      </c>
      <c r="E18" s="22">
        <v>637251001942</v>
      </c>
      <c r="F18" s="24" t="s">
        <v>546</v>
      </c>
      <c r="G18">
        <v>178.85</v>
      </c>
      <c r="H18">
        <v>12</v>
      </c>
      <c r="I18" s="12">
        <v>14.9041666666667</v>
      </c>
      <c r="J18">
        <v>200</v>
      </c>
      <c r="K18" s="11">
        <v>0.04</v>
      </c>
      <c r="L18">
        <v>22.35625</v>
      </c>
      <c r="M18">
        <v>14.9041666666667</v>
      </c>
      <c r="N18">
        <v>8</v>
      </c>
      <c r="O18">
        <f t="shared" si="0"/>
        <v>0.89425</v>
      </c>
      <c r="R18">
        <f t="shared" si="1"/>
        <v>0</v>
      </c>
      <c r="S18" s="11"/>
      <c r="T18">
        <v>938.94</v>
      </c>
      <c r="U18">
        <v>104</v>
      </c>
      <c r="V18">
        <v>9.02826923076923</v>
      </c>
      <c r="W18">
        <v>303</v>
      </c>
      <c r="X18">
        <v>0.108910891089109</v>
      </c>
      <c r="Y18">
        <v>28.4527272727273</v>
      </c>
      <c r="Z18">
        <v>9.02826923076923</v>
      </c>
      <c r="AA18">
        <v>33</v>
      </c>
      <c r="AB18">
        <f t="shared" si="2"/>
        <v>3.09881188118812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f t="shared" si="3"/>
        <v>0</v>
      </c>
    </row>
    <row r="19" ht="15.6" spans="1:41">
      <c r="A19" s="20"/>
      <c r="B19" s="20"/>
      <c r="C19" s="22">
        <v>633838506663</v>
      </c>
      <c r="D19" s="22">
        <v>639561985453</v>
      </c>
      <c r="E19" s="22">
        <v>637581058138</v>
      </c>
      <c r="F19" s="24" t="s">
        <v>598</v>
      </c>
      <c r="G19">
        <v>3350</v>
      </c>
      <c r="H19">
        <v>132</v>
      </c>
      <c r="I19" s="12">
        <v>25.3787878787879</v>
      </c>
      <c r="J19">
        <v>411</v>
      </c>
      <c r="K19" s="11">
        <v>0.143552311435523</v>
      </c>
      <c r="L19">
        <v>56.7796610169492</v>
      </c>
      <c r="M19">
        <v>25.3787878787879</v>
      </c>
      <c r="N19">
        <v>59</v>
      </c>
      <c r="O19">
        <f t="shared" si="0"/>
        <v>8.15085158150852</v>
      </c>
      <c r="R19">
        <f t="shared" si="1"/>
        <v>0</v>
      </c>
      <c r="S19" s="11"/>
      <c r="T19">
        <v>2424.2</v>
      </c>
      <c r="U19">
        <v>83</v>
      </c>
      <c r="V19">
        <v>29.2072289156626</v>
      </c>
      <c r="W19">
        <v>467</v>
      </c>
      <c r="X19">
        <v>0.0877944325481799</v>
      </c>
      <c r="Y19">
        <v>59.1268292682927</v>
      </c>
      <c r="Z19">
        <v>29.2072289156626</v>
      </c>
      <c r="AA19">
        <v>41</v>
      </c>
      <c r="AB19">
        <f t="shared" si="2"/>
        <v>5.19100642398287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f t="shared" si="3"/>
        <v>0</v>
      </c>
    </row>
    <row r="20" ht="15.6" spans="1:41">
      <c r="A20" s="20"/>
      <c r="B20" s="20"/>
      <c r="C20" s="22">
        <v>17609980146</v>
      </c>
      <c r="D20" s="22">
        <v>634540837303</v>
      </c>
      <c r="E20" s="22"/>
      <c r="F20" s="24" t="s">
        <v>288</v>
      </c>
      <c r="G20">
        <v>14505.24</v>
      </c>
      <c r="H20">
        <v>2226</v>
      </c>
      <c r="I20" s="12">
        <v>6.51628032345013</v>
      </c>
      <c r="J20">
        <v>5616</v>
      </c>
      <c r="K20" s="11">
        <v>0.20210113960114</v>
      </c>
      <c r="L20">
        <v>12.7799471365639</v>
      </c>
      <c r="M20">
        <v>6.51628032345013</v>
      </c>
      <c r="N20">
        <v>1135</v>
      </c>
      <c r="O20">
        <f t="shared" si="0"/>
        <v>2.58284188034188</v>
      </c>
      <c r="R20">
        <f t="shared" si="1"/>
        <v>0.138869245134623</v>
      </c>
      <c r="S20" s="11"/>
      <c r="T20">
        <v>21906.78</v>
      </c>
      <c r="U20">
        <v>6830</v>
      </c>
      <c r="V20">
        <v>3.20743484626647</v>
      </c>
      <c r="W20">
        <v>14257</v>
      </c>
      <c r="X20">
        <v>0.355544644735919</v>
      </c>
      <c r="Y20">
        <v>4.321716314855</v>
      </c>
      <c r="Z20">
        <v>3.20743484626647</v>
      </c>
      <c r="AA20">
        <v>5069</v>
      </c>
      <c r="AB20">
        <f t="shared" si="2"/>
        <v>1.53656309181455</v>
      </c>
      <c r="AG20">
        <v>29929.48</v>
      </c>
      <c r="AH20">
        <v>9415</v>
      </c>
      <c r="AI20">
        <v>3.17891449814126</v>
      </c>
      <c r="AJ20">
        <v>13197</v>
      </c>
      <c r="AK20">
        <v>0.223156778055619</v>
      </c>
      <c r="AL20">
        <v>10.1628115449915</v>
      </c>
      <c r="AM20">
        <v>3.17891449814126</v>
      </c>
      <c r="AN20">
        <v>2945</v>
      </c>
      <c r="AO20">
        <f t="shared" si="3"/>
        <v>2.26790028036675</v>
      </c>
    </row>
    <row r="21" ht="15.6" spans="1:41">
      <c r="A21" s="20"/>
      <c r="B21" s="20"/>
      <c r="C21" s="22">
        <v>592501952315</v>
      </c>
      <c r="D21" s="22">
        <v>634859842110</v>
      </c>
      <c r="E21" s="22"/>
      <c r="F21" s="24" t="s">
        <v>305</v>
      </c>
      <c r="G21">
        <v>20536.97</v>
      </c>
      <c r="H21">
        <v>1892</v>
      </c>
      <c r="I21" s="12">
        <v>10.8546353065539</v>
      </c>
      <c r="J21">
        <v>6086</v>
      </c>
      <c r="K21" s="11">
        <v>0.186493591850148</v>
      </c>
      <c r="L21">
        <v>18.0942466960352</v>
      </c>
      <c r="M21">
        <v>10.8546353065539</v>
      </c>
      <c r="N21">
        <v>1135</v>
      </c>
      <c r="O21">
        <f t="shared" si="0"/>
        <v>3.37446105816628</v>
      </c>
      <c r="R21">
        <f t="shared" si="1"/>
        <v>-0.175045036228178</v>
      </c>
      <c r="S21" s="11"/>
      <c r="T21">
        <v>12466.38</v>
      </c>
      <c r="U21">
        <v>1080</v>
      </c>
      <c r="V21">
        <v>11.5429444444444</v>
      </c>
      <c r="W21">
        <v>4185</v>
      </c>
      <c r="X21">
        <v>0.201672640382318</v>
      </c>
      <c r="Y21">
        <v>14.7705924170616</v>
      </c>
      <c r="Z21">
        <v>11.5429444444444</v>
      </c>
      <c r="AA21">
        <v>843.999999999999</v>
      </c>
      <c r="AB21">
        <f t="shared" si="2"/>
        <v>2.97882437275986</v>
      </c>
      <c r="AG21">
        <v>32527.49</v>
      </c>
      <c r="AH21">
        <v>3808</v>
      </c>
      <c r="AI21">
        <v>8.54188287815126</v>
      </c>
      <c r="AJ21">
        <v>7952</v>
      </c>
      <c r="AK21">
        <v>0.242328973843058</v>
      </c>
      <c r="AL21">
        <v>16.8798598858329</v>
      </c>
      <c r="AM21">
        <v>8.54188287815126</v>
      </c>
      <c r="AN21">
        <v>1927</v>
      </c>
      <c r="AO21">
        <f t="shared" si="3"/>
        <v>4.09047912474849</v>
      </c>
    </row>
    <row r="22" ht="15.6" spans="1:43">
      <c r="A22" s="20"/>
      <c r="B22" s="20"/>
      <c r="C22" s="22">
        <v>637978522210</v>
      </c>
      <c r="D22" s="22"/>
      <c r="E22" s="22"/>
      <c r="F22" s="24" t="s">
        <v>625</v>
      </c>
      <c r="G22">
        <v>2110.4</v>
      </c>
      <c r="H22">
        <v>64</v>
      </c>
      <c r="I22" s="12">
        <v>32.975</v>
      </c>
      <c r="J22">
        <v>587</v>
      </c>
      <c r="K22" s="11">
        <v>0.0647359454855196</v>
      </c>
      <c r="L22">
        <v>55.5368421052632</v>
      </c>
      <c r="M22">
        <v>32.975</v>
      </c>
      <c r="N22">
        <v>38</v>
      </c>
      <c r="O22">
        <f t="shared" si="0"/>
        <v>3.59522998296422</v>
      </c>
      <c r="P22">
        <f>SUM(G18:G22)</f>
        <v>40681.46</v>
      </c>
      <c r="Q22">
        <f>SUM(J13:J22)</f>
        <v>23916</v>
      </c>
      <c r="R22">
        <f t="shared" si="1"/>
        <v>0</v>
      </c>
      <c r="S22" s="11">
        <f>Q22/AQ22-1</f>
        <v>-0.413075488367527</v>
      </c>
      <c r="T22">
        <v>1845</v>
      </c>
      <c r="U22">
        <v>60</v>
      </c>
      <c r="V22">
        <v>30.75</v>
      </c>
      <c r="W22">
        <v>417</v>
      </c>
      <c r="X22">
        <v>0.117505995203837</v>
      </c>
      <c r="Y22">
        <v>37.6530612244898</v>
      </c>
      <c r="Z22">
        <v>30.75</v>
      </c>
      <c r="AA22">
        <v>49</v>
      </c>
      <c r="AB22">
        <f t="shared" si="2"/>
        <v>4.42446043165468</v>
      </c>
      <c r="AC22">
        <f>SUM(T18:T22)</f>
        <v>39581.3</v>
      </c>
      <c r="AD22">
        <f>SUM(W13:W22)</f>
        <v>31262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f t="shared" si="3"/>
        <v>0</v>
      </c>
      <c r="AP22">
        <f>SUM(AG18:AG22)</f>
        <v>62456.97</v>
      </c>
      <c r="AQ22">
        <f>SUM(AJ13:AJ22)</f>
        <v>40748</v>
      </c>
    </row>
    <row r="23" ht="15.6" spans="1:41">
      <c r="A23" s="25" t="s">
        <v>661</v>
      </c>
      <c r="B23" s="25" t="s">
        <v>661</v>
      </c>
      <c r="C23" s="22">
        <v>627413079207</v>
      </c>
      <c r="D23" s="22">
        <v>634200028886</v>
      </c>
      <c r="E23" s="22">
        <v>636894700682</v>
      </c>
      <c r="F23" s="24" t="s">
        <v>547</v>
      </c>
      <c r="G23">
        <v>9397.59</v>
      </c>
      <c r="H23">
        <v>395</v>
      </c>
      <c r="I23" s="12">
        <v>23.7913670886076</v>
      </c>
      <c r="J23">
        <v>938</v>
      </c>
      <c r="K23" s="11">
        <v>0.238805970149254</v>
      </c>
      <c r="L23">
        <v>41.9535267857143</v>
      </c>
      <c r="M23">
        <v>23.7913670886076</v>
      </c>
      <c r="N23">
        <v>224</v>
      </c>
      <c r="O23">
        <f t="shared" si="0"/>
        <v>10.0187526652452</v>
      </c>
      <c r="R23">
        <f t="shared" si="1"/>
        <v>0</v>
      </c>
      <c r="T23">
        <v>10027.46</v>
      </c>
      <c r="U23">
        <v>399</v>
      </c>
      <c r="V23">
        <v>25.1314786967419</v>
      </c>
      <c r="W23">
        <v>1007</v>
      </c>
      <c r="X23">
        <v>0.229394240317776</v>
      </c>
      <c r="Y23">
        <v>43.4089177489177</v>
      </c>
      <c r="Z23">
        <v>25.1314786967419</v>
      </c>
      <c r="AA23">
        <v>231</v>
      </c>
      <c r="AB23">
        <f t="shared" si="2"/>
        <v>9.95775571002979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f t="shared" si="3"/>
        <v>0</v>
      </c>
    </row>
    <row r="24" ht="15.6" spans="1:41">
      <c r="A24" s="25" t="s">
        <v>640</v>
      </c>
      <c r="B24" s="25" t="s">
        <v>640</v>
      </c>
      <c r="C24" s="22">
        <v>37253770022</v>
      </c>
      <c r="D24" s="22">
        <v>634201040075</v>
      </c>
      <c r="E24" s="22"/>
      <c r="F24" s="53" t="s">
        <v>336</v>
      </c>
      <c r="G24">
        <v>13847.66</v>
      </c>
      <c r="H24">
        <v>1577</v>
      </c>
      <c r="I24" s="12">
        <v>8.78101458465441</v>
      </c>
      <c r="J24">
        <v>4761</v>
      </c>
      <c r="K24" s="11">
        <v>0.183994959042218</v>
      </c>
      <c r="L24">
        <v>15.8078310502283</v>
      </c>
      <c r="M24">
        <v>8.78101458465441</v>
      </c>
      <c r="N24">
        <v>876</v>
      </c>
      <c r="O24">
        <f t="shared" si="0"/>
        <v>2.90856122663306</v>
      </c>
      <c r="R24">
        <f t="shared" si="1"/>
        <v>0.984686543642445</v>
      </c>
      <c r="T24">
        <v>10622.98</v>
      </c>
      <c r="U24">
        <v>1203</v>
      </c>
      <c r="V24">
        <v>8.83040731504572</v>
      </c>
      <c r="W24">
        <v>5192</v>
      </c>
      <c r="X24">
        <v>0.126540832049307</v>
      </c>
      <c r="Y24">
        <v>16.1689193302892</v>
      </c>
      <c r="Z24">
        <v>8.83040731504572</v>
      </c>
      <c r="AA24">
        <v>657</v>
      </c>
      <c r="AB24">
        <f t="shared" si="2"/>
        <v>2.04602850539291</v>
      </c>
      <c r="AG24">
        <v>3287.12</v>
      </c>
      <c r="AH24">
        <v>350</v>
      </c>
      <c r="AI24">
        <v>9.39177142857143</v>
      </c>
      <c r="AJ24">
        <v>2243</v>
      </c>
      <c r="AK24">
        <v>0.100312082032992</v>
      </c>
      <c r="AL24">
        <v>14.6094222222222</v>
      </c>
      <c r="AM24">
        <v>9.39177142857143</v>
      </c>
      <c r="AN24">
        <v>225</v>
      </c>
      <c r="AO24">
        <f t="shared" si="3"/>
        <v>1.46550156041016</v>
      </c>
    </row>
    <row r="25" ht="15.6" spans="1:41">
      <c r="A25" s="25"/>
      <c r="B25" s="25"/>
      <c r="C25" s="22">
        <v>37254243740</v>
      </c>
      <c r="D25" s="22">
        <v>634857454207</v>
      </c>
      <c r="E25" s="22"/>
      <c r="F25" s="53" t="s">
        <v>270</v>
      </c>
      <c r="G25">
        <v>51965.54</v>
      </c>
      <c r="H25">
        <v>3000</v>
      </c>
      <c r="I25" s="12">
        <v>17.3218466666667</v>
      </c>
      <c r="J25">
        <v>6475</v>
      </c>
      <c r="K25" s="11">
        <v>0.236756756756757</v>
      </c>
      <c r="L25">
        <v>33.8979386823222</v>
      </c>
      <c r="M25">
        <v>17.3218466666667</v>
      </c>
      <c r="N25">
        <v>1533</v>
      </c>
      <c r="O25">
        <f t="shared" si="0"/>
        <v>8.02556602316602</v>
      </c>
      <c r="R25">
        <f t="shared" si="1"/>
        <v>0.352647312988047</v>
      </c>
      <c r="T25">
        <v>43054.16</v>
      </c>
      <c r="U25">
        <v>2636</v>
      </c>
      <c r="V25">
        <v>16.3331411229135</v>
      </c>
      <c r="W25">
        <v>4573</v>
      </c>
      <c r="X25">
        <v>0.30024054231358</v>
      </c>
      <c r="Y25">
        <v>31.3577276037873</v>
      </c>
      <c r="Z25">
        <v>16.3331411229135</v>
      </c>
      <c r="AA25">
        <v>1373</v>
      </c>
      <c r="AB25">
        <f t="shared" si="2"/>
        <v>9.41486114148262</v>
      </c>
      <c r="AG25">
        <v>30467.13</v>
      </c>
      <c r="AH25">
        <v>1646</v>
      </c>
      <c r="AI25">
        <v>18.5097995139733</v>
      </c>
      <c r="AJ25">
        <v>5135</v>
      </c>
      <c r="AK25">
        <v>0.171178188899708</v>
      </c>
      <c r="AL25">
        <v>34.6611262798635</v>
      </c>
      <c r="AM25">
        <v>18.5097995139733</v>
      </c>
      <c r="AN25">
        <v>879</v>
      </c>
      <c r="AO25">
        <f t="shared" si="3"/>
        <v>5.9332288218111</v>
      </c>
    </row>
    <row r="26" ht="15.6" spans="1:41">
      <c r="A26" s="25"/>
      <c r="B26" s="25"/>
      <c r="C26" s="22">
        <v>635219036333</v>
      </c>
      <c r="D26" s="22" t="s">
        <v>640</v>
      </c>
      <c r="E26" s="22"/>
      <c r="F26" s="53" t="s">
        <v>600</v>
      </c>
      <c r="G26">
        <v>27276.99</v>
      </c>
      <c r="H26">
        <v>672</v>
      </c>
      <c r="I26" s="12">
        <v>40.5907589285714</v>
      </c>
      <c r="J26">
        <v>1593</v>
      </c>
      <c r="K26" s="11">
        <v>0.210295040803515</v>
      </c>
      <c r="L26">
        <v>81.4238507462687</v>
      </c>
      <c r="M26">
        <v>40.5907589285714</v>
      </c>
      <c r="N26">
        <v>335</v>
      </c>
      <c r="O26">
        <f t="shared" si="0"/>
        <v>17.1230320150659</v>
      </c>
      <c r="R26">
        <f t="shared" si="1"/>
        <v>0</v>
      </c>
      <c r="T26">
        <v>19436.43</v>
      </c>
      <c r="U26">
        <v>465</v>
      </c>
      <c r="V26">
        <v>41.7987741935484</v>
      </c>
      <c r="W26">
        <v>959</v>
      </c>
      <c r="X26">
        <v>0.279457768508863</v>
      </c>
      <c r="Y26">
        <v>72.5239925373134</v>
      </c>
      <c r="Z26">
        <v>41.7987741935484</v>
      </c>
      <c r="AA26">
        <v>268</v>
      </c>
      <c r="AB26">
        <f t="shared" si="2"/>
        <v>20.2673931178311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f t="shared" si="3"/>
        <v>0</v>
      </c>
    </row>
    <row r="27" ht="15.6" spans="1:41">
      <c r="A27" s="25"/>
      <c r="B27" s="25"/>
      <c r="C27" s="22">
        <v>572262680111</v>
      </c>
      <c r="D27" s="22" t="s">
        <v>640</v>
      </c>
      <c r="E27" s="22"/>
      <c r="F27" s="53" t="s">
        <v>330</v>
      </c>
      <c r="G27">
        <v>21954.6</v>
      </c>
      <c r="H27">
        <v>930</v>
      </c>
      <c r="I27" s="12">
        <v>23.6070967741935</v>
      </c>
      <c r="J27">
        <v>1977</v>
      </c>
      <c r="K27" s="11">
        <v>0.258978249873546</v>
      </c>
      <c r="L27">
        <v>42.880078125</v>
      </c>
      <c r="M27">
        <v>23.6070967741935</v>
      </c>
      <c r="N27">
        <v>512</v>
      </c>
      <c r="O27">
        <f t="shared" si="0"/>
        <v>11.1050075872534</v>
      </c>
      <c r="R27">
        <f t="shared" si="1"/>
        <v>0.0833730881410446</v>
      </c>
      <c r="T27">
        <v>10597.21</v>
      </c>
      <c r="U27">
        <v>457</v>
      </c>
      <c r="V27">
        <v>23.1886433260394</v>
      </c>
      <c r="W27">
        <v>1637</v>
      </c>
      <c r="X27">
        <v>0.150274893097129</v>
      </c>
      <c r="Y27">
        <v>43.0780894308943</v>
      </c>
      <c r="Z27">
        <v>23.1886433260394</v>
      </c>
      <c r="AA27">
        <v>246</v>
      </c>
      <c r="AB27">
        <f t="shared" si="2"/>
        <v>6.4735552840562</v>
      </c>
      <c r="AG27">
        <v>52523.05</v>
      </c>
      <c r="AH27">
        <v>2273</v>
      </c>
      <c r="AI27">
        <v>23.1073691157061</v>
      </c>
      <c r="AJ27">
        <v>5124</v>
      </c>
      <c r="AK27">
        <v>0.297033567525371</v>
      </c>
      <c r="AL27">
        <v>34.5092312746386</v>
      </c>
      <c r="AM27">
        <v>23.1073691157061</v>
      </c>
      <c r="AN27">
        <v>1522</v>
      </c>
      <c r="AO27">
        <f t="shared" si="3"/>
        <v>10.250400078064</v>
      </c>
    </row>
    <row r="28" ht="15.6" spans="1:41">
      <c r="A28" s="53" t="s">
        <v>266</v>
      </c>
      <c r="B28" s="53" t="s">
        <v>266</v>
      </c>
      <c r="C28" s="22">
        <v>569909827792</v>
      </c>
      <c r="D28" s="22"/>
      <c r="E28" s="22"/>
      <c r="F28" s="53" t="s">
        <v>62</v>
      </c>
      <c r="G28">
        <v>55804.2</v>
      </c>
      <c r="H28">
        <v>2094</v>
      </c>
      <c r="I28" s="12">
        <v>26.6495702005731</v>
      </c>
      <c r="J28">
        <v>6559</v>
      </c>
      <c r="K28" s="11">
        <v>0.125781369111145</v>
      </c>
      <c r="L28">
        <v>67.6414545454545</v>
      </c>
      <c r="M28">
        <v>26.6495702005731</v>
      </c>
      <c r="N28">
        <v>825</v>
      </c>
      <c r="O28">
        <f t="shared" si="0"/>
        <v>8.50803476139655</v>
      </c>
      <c r="R28">
        <f t="shared" si="1"/>
        <v>0.143636565077876</v>
      </c>
      <c r="T28">
        <v>47399.9</v>
      </c>
      <c r="U28">
        <v>1605</v>
      </c>
      <c r="V28">
        <v>29.5326479750779</v>
      </c>
      <c r="W28">
        <v>3908</v>
      </c>
      <c r="X28">
        <v>0.179119754350051</v>
      </c>
      <c r="Y28">
        <v>67.7141428571429</v>
      </c>
      <c r="Z28">
        <v>29.5326479750779</v>
      </c>
      <c r="AA28">
        <v>700</v>
      </c>
      <c r="AB28">
        <f t="shared" si="2"/>
        <v>12.1289406345957</v>
      </c>
      <c r="AG28">
        <v>39302.65</v>
      </c>
      <c r="AH28">
        <v>1415</v>
      </c>
      <c r="AI28">
        <v>27.7757243816254</v>
      </c>
      <c r="AJ28">
        <v>5283</v>
      </c>
      <c r="AK28">
        <v>0.0969146318379708</v>
      </c>
      <c r="AL28">
        <v>76.76298828125</v>
      </c>
      <c r="AM28">
        <v>27.7757243816254</v>
      </c>
      <c r="AN28">
        <v>512</v>
      </c>
      <c r="AO28">
        <f t="shared" si="3"/>
        <v>7.43945674805981</v>
      </c>
    </row>
    <row r="29" ht="15.6" spans="1:41">
      <c r="A29" t="s">
        <v>642</v>
      </c>
      <c r="B29" t="s">
        <v>642</v>
      </c>
      <c r="C29" s="56">
        <v>611950399653</v>
      </c>
      <c r="F29" s="57" t="s">
        <v>666</v>
      </c>
      <c r="G29">
        <v>2040.33</v>
      </c>
      <c r="H29">
        <v>47</v>
      </c>
      <c r="I29" s="12">
        <v>43.4112765957447</v>
      </c>
      <c r="J29">
        <v>421</v>
      </c>
      <c r="K29" s="11">
        <v>0.104513064133017</v>
      </c>
      <c r="L29">
        <v>46.3711363636364</v>
      </c>
      <c r="M29">
        <v>43.4112765957447</v>
      </c>
      <c r="N29">
        <v>44</v>
      </c>
      <c r="T29">
        <v>2160.41</v>
      </c>
      <c r="U29">
        <v>50</v>
      </c>
      <c r="V29">
        <v>43.2082</v>
      </c>
      <c r="W29">
        <v>375</v>
      </c>
      <c r="X29">
        <v>0.0906666666666667</v>
      </c>
      <c r="Y29">
        <v>63.5414705882353</v>
      </c>
      <c r="Z29">
        <v>43.2082</v>
      </c>
      <c r="AA29">
        <v>34</v>
      </c>
      <c r="AB29">
        <f t="shared" si="2"/>
        <v>5.76109333333333</v>
      </c>
      <c r="AG29">
        <v>12657.5</v>
      </c>
      <c r="AH29">
        <v>296</v>
      </c>
      <c r="AI29">
        <v>42.7618243243243</v>
      </c>
      <c r="AJ29">
        <v>1204</v>
      </c>
      <c r="AK29">
        <v>0.178571428571429</v>
      </c>
      <c r="AL29">
        <v>58.8720930232558</v>
      </c>
      <c r="AM29">
        <v>42.7618243243243</v>
      </c>
      <c r="AN29">
        <v>215</v>
      </c>
      <c r="AO29">
        <f t="shared" si="3"/>
        <v>10.5128737541528</v>
      </c>
    </row>
    <row r="30" ht="15.6" spans="1:41">
      <c r="A30" t="s">
        <v>642</v>
      </c>
      <c r="B30" t="s">
        <v>642</v>
      </c>
      <c r="C30" s="56">
        <v>611214401904</v>
      </c>
      <c r="G30">
        <v>0</v>
      </c>
      <c r="H30">
        <v>0</v>
      </c>
      <c r="I30" s="12">
        <v>0</v>
      </c>
      <c r="J30">
        <v>0</v>
      </c>
      <c r="K30" s="11">
        <v>0</v>
      </c>
      <c r="L30">
        <v>0</v>
      </c>
      <c r="M30">
        <v>0</v>
      </c>
      <c r="N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f t="shared" si="2"/>
        <v>0</v>
      </c>
      <c r="AG30">
        <f>IFERROR(VLOOKUP($C30,'[13]5.1-5.6透视表'!$A:$E,2,FALSE),0)</f>
        <v>0</v>
      </c>
      <c r="AH30">
        <f>IFERROR(VLOOKUP($C30,'[13]5.1-5.6透视表'!$A:$E,3,FALSE),0)</f>
        <v>0</v>
      </c>
      <c r="AI30">
        <f t="shared" ref="AI30:AI35" si="4">IFERROR(AG30/AH30,0)</f>
        <v>0</v>
      </c>
      <c r="AJ30">
        <f>IFERROR(VLOOKUP($C30,'[13]5.1-5.6透视表'!$A:$E,4,FALSE),0)</f>
        <v>0</v>
      </c>
      <c r="AK30">
        <f t="shared" ref="AK30:AK35" si="5">IFERROR(AN30/AJ30,0)</f>
        <v>0</v>
      </c>
      <c r="AL30">
        <f t="shared" ref="AL30:AL35" si="6">IFERROR(AG30/AN30,0)</f>
        <v>0</v>
      </c>
      <c r="AM30">
        <f t="shared" ref="AM30:AM35" si="7">IFERROR(AG30/AH30,0)</f>
        <v>0</v>
      </c>
      <c r="AN30">
        <f>IFERROR(VLOOKUP($C30,'[13]5.1-5.6透视表'!$A:$E,5,FALSE),0)</f>
        <v>0</v>
      </c>
      <c r="AO30">
        <f t="shared" si="3"/>
        <v>0</v>
      </c>
    </row>
    <row r="31" ht="15.6" spans="1:41">
      <c r="A31" t="s">
        <v>642</v>
      </c>
      <c r="B31" t="s">
        <v>642</v>
      </c>
      <c r="C31" s="56">
        <v>611214937258</v>
      </c>
      <c r="F31" t="s">
        <v>667</v>
      </c>
      <c r="G31">
        <v>59.8</v>
      </c>
      <c r="H31">
        <v>1</v>
      </c>
      <c r="I31" s="12">
        <v>59.8</v>
      </c>
      <c r="J31">
        <v>17</v>
      </c>
      <c r="K31" s="11">
        <v>0.0588235294117647</v>
      </c>
      <c r="L31">
        <v>59.8</v>
      </c>
      <c r="M31">
        <v>59.8</v>
      </c>
      <c r="N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f t="shared" si="2"/>
        <v>0</v>
      </c>
      <c r="AG31">
        <f>IFERROR(VLOOKUP($C31,'[13]5.1-5.6透视表'!$A:$E,2,FALSE),0)</f>
        <v>0</v>
      </c>
      <c r="AH31">
        <f>IFERROR(VLOOKUP($C31,'[13]5.1-5.6透视表'!$A:$E,3,FALSE),0)</f>
        <v>0</v>
      </c>
      <c r="AI31">
        <f t="shared" si="4"/>
        <v>0</v>
      </c>
      <c r="AJ31">
        <f>IFERROR(VLOOKUP($C31,'[13]5.1-5.6透视表'!$A:$E,4,FALSE),0)</f>
        <v>0</v>
      </c>
      <c r="AK31">
        <f t="shared" si="5"/>
        <v>0</v>
      </c>
      <c r="AL31">
        <f t="shared" si="6"/>
        <v>0</v>
      </c>
      <c r="AM31">
        <f t="shared" si="7"/>
        <v>0</v>
      </c>
      <c r="AN31">
        <f>IFERROR(VLOOKUP($C31,'[13]5.1-5.6透视表'!$A:$E,5,FALSE),0)</f>
        <v>0</v>
      </c>
      <c r="AO31">
        <f t="shared" si="3"/>
        <v>0</v>
      </c>
    </row>
    <row r="32" ht="15.6" spans="1:41">
      <c r="A32" t="s">
        <v>642</v>
      </c>
      <c r="B32" t="s">
        <v>642</v>
      </c>
      <c r="C32" s="56">
        <v>611215393288</v>
      </c>
      <c r="G32">
        <v>0</v>
      </c>
      <c r="H32">
        <v>0</v>
      </c>
      <c r="I32" s="12">
        <v>0</v>
      </c>
      <c r="J32">
        <v>0</v>
      </c>
      <c r="K32" s="11">
        <v>0</v>
      </c>
      <c r="L32">
        <v>0</v>
      </c>
      <c r="M32">
        <v>0</v>
      </c>
      <c r="N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f t="shared" si="2"/>
        <v>0</v>
      </c>
      <c r="AG32">
        <f>IFERROR(VLOOKUP($C32,'[13]5.1-5.6透视表'!$A:$E,2,FALSE),0)</f>
        <v>0</v>
      </c>
      <c r="AH32">
        <f>IFERROR(VLOOKUP($C32,'[13]5.1-5.6透视表'!$A:$E,3,FALSE),0)</f>
        <v>0</v>
      </c>
      <c r="AI32">
        <f t="shared" si="4"/>
        <v>0</v>
      </c>
      <c r="AJ32">
        <f>IFERROR(VLOOKUP($C32,'[13]5.1-5.6透视表'!$A:$E,4,FALSE),0)</f>
        <v>0</v>
      </c>
      <c r="AK32">
        <f t="shared" si="5"/>
        <v>0</v>
      </c>
      <c r="AL32">
        <f t="shared" si="6"/>
        <v>0</v>
      </c>
      <c r="AM32">
        <f t="shared" si="7"/>
        <v>0</v>
      </c>
      <c r="AN32">
        <f>IFERROR(VLOOKUP($C32,'[13]5.1-5.6透视表'!$A:$E,5,FALSE),0)</f>
        <v>0</v>
      </c>
      <c r="AO32">
        <f t="shared" si="3"/>
        <v>0</v>
      </c>
    </row>
    <row r="33" ht="15.6" spans="1:41">
      <c r="A33" t="s">
        <v>642</v>
      </c>
      <c r="B33" t="s">
        <v>642</v>
      </c>
      <c r="C33" s="56">
        <v>611215693122</v>
      </c>
      <c r="G33">
        <v>0</v>
      </c>
      <c r="H33">
        <v>0</v>
      </c>
      <c r="I33" s="12">
        <v>0</v>
      </c>
      <c r="J33">
        <v>0</v>
      </c>
      <c r="K33" s="11">
        <v>0</v>
      </c>
      <c r="L33">
        <v>0</v>
      </c>
      <c r="M33">
        <v>0</v>
      </c>
      <c r="N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f t="shared" si="2"/>
        <v>0</v>
      </c>
      <c r="AG33">
        <f>IFERROR(VLOOKUP($C33,'[13]5.1-5.6透视表'!$A:$E,2,FALSE),0)</f>
        <v>0</v>
      </c>
      <c r="AH33">
        <f>IFERROR(VLOOKUP($C33,'[13]5.1-5.6透视表'!$A:$E,3,FALSE),0)</f>
        <v>0</v>
      </c>
      <c r="AI33">
        <f t="shared" si="4"/>
        <v>0</v>
      </c>
      <c r="AJ33">
        <f>IFERROR(VLOOKUP($C33,'[13]5.1-5.6透视表'!$A:$E,4,FALSE),0)</f>
        <v>0</v>
      </c>
      <c r="AK33">
        <f t="shared" si="5"/>
        <v>0</v>
      </c>
      <c r="AL33">
        <f t="shared" si="6"/>
        <v>0</v>
      </c>
      <c r="AM33">
        <f t="shared" si="7"/>
        <v>0</v>
      </c>
      <c r="AN33">
        <f>IFERROR(VLOOKUP($C33,'[13]5.1-5.6透视表'!$A:$E,5,FALSE),0)</f>
        <v>0</v>
      </c>
      <c r="AO33">
        <f t="shared" si="3"/>
        <v>0</v>
      </c>
    </row>
    <row r="34" ht="15.6" spans="1:41">
      <c r="A34" t="s">
        <v>642</v>
      </c>
      <c r="B34" t="s">
        <v>642</v>
      </c>
      <c r="C34" s="56">
        <v>611468953899</v>
      </c>
      <c r="G34">
        <v>0</v>
      </c>
      <c r="H34">
        <v>0</v>
      </c>
      <c r="I34" s="12">
        <v>0</v>
      </c>
      <c r="J34">
        <v>0</v>
      </c>
      <c r="K34" s="11">
        <v>0</v>
      </c>
      <c r="L34">
        <v>0</v>
      </c>
      <c r="M34">
        <v>0</v>
      </c>
      <c r="N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f t="shared" si="2"/>
        <v>0</v>
      </c>
      <c r="AG34">
        <f>IFERROR(VLOOKUP($C34,'[13]5.1-5.6透视表'!$A:$E,2,FALSE),0)</f>
        <v>0</v>
      </c>
      <c r="AH34">
        <f>IFERROR(VLOOKUP($C34,'[13]5.1-5.6透视表'!$A:$E,3,FALSE),0)</f>
        <v>0</v>
      </c>
      <c r="AI34">
        <f t="shared" si="4"/>
        <v>0</v>
      </c>
      <c r="AJ34">
        <f>IFERROR(VLOOKUP($C34,'[13]5.1-5.6透视表'!$A:$E,4,FALSE),0)</f>
        <v>0</v>
      </c>
      <c r="AK34">
        <f t="shared" si="5"/>
        <v>0</v>
      </c>
      <c r="AL34">
        <f t="shared" si="6"/>
        <v>0</v>
      </c>
      <c r="AM34">
        <f t="shared" si="7"/>
        <v>0</v>
      </c>
      <c r="AN34">
        <f>IFERROR(VLOOKUP($C34,'[13]5.1-5.6透视表'!$A:$E,5,FALSE),0)</f>
        <v>0</v>
      </c>
      <c r="AO34">
        <f t="shared" si="3"/>
        <v>0</v>
      </c>
    </row>
    <row r="35" ht="15.6" spans="1:41">
      <c r="A35" t="s">
        <v>642</v>
      </c>
      <c r="B35" t="s">
        <v>642</v>
      </c>
      <c r="C35" s="56">
        <v>611637338063</v>
      </c>
      <c r="G35">
        <v>0</v>
      </c>
      <c r="H35">
        <v>0</v>
      </c>
      <c r="I35" s="12">
        <v>0</v>
      </c>
      <c r="J35">
        <v>0</v>
      </c>
      <c r="K35" s="11">
        <v>0</v>
      </c>
      <c r="L35">
        <v>0</v>
      </c>
      <c r="M35">
        <v>0</v>
      </c>
      <c r="N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f t="shared" si="2"/>
        <v>0</v>
      </c>
      <c r="AG35">
        <f>IFERROR(VLOOKUP($C35,'[13]5.1-5.6透视表'!$A:$E,2,FALSE),0)</f>
        <v>0</v>
      </c>
      <c r="AH35">
        <f>IFERROR(VLOOKUP($C35,'[13]5.1-5.6透视表'!$A:$E,3,FALSE),0)</f>
        <v>0</v>
      </c>
      <c r="AI35">
        <f t="shared" si="4"/>
        <v>0</v>
      </c>
      <c r="AJ35">
        <f>IFERROR(VLOOKUP($C35,'[13]5.1-5.6透视表'!$A:$E,4,FALSE),0)</f>
        <v>0</v>
      </c>
      <c r="AK35">
        <f t="shared" si="5"/>
        <v>0</v>
      </c>
      <c r="AL35">
        <f t="shared" si="6"/>
        <v>0</v>
      </c>
      <c r="AM35">
        <f t="shared" si="7"/>
        <v>0</v>
      </c>
      <c r="AN35">
        <f>IFERROR(VLOOKUP($C35,'[13]5.1-5.6透视表'!$A:$E,5,FALSE),0)</f>
        <v>0</v>
      </c>
      <c r="AO35">
        <f t="shared" si="3"/>
        <v>0</v>
      </c>
    </row>
  </sheetData>
  <mergeCells count="8">
    <mergeCell ref="A2:A11"/>
    <mergeCell ref="A12:A17"/>
    <mergeCell ref="A18:A22"/>
    <mergeCell ref="A24:A27"/>
    <mergeCell ref="B2:B11"/>
    <mergeCell ref="B12:B17"/>
    <mergeCell ref="B18:B22"/>
    <mergeCell ref="B24:B27"/>
  </mergeCells>
  <conditionalFormatting sqref="C29:C35">
    <cfRule type="duplicateValues" dxfId="1" priority="1"/>
  </conditionalFormatting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5"/>
  <sheetViews>
    <sheetView workbookViewId="0">
      <selection activeCell="X2" sqref="X2:Z28"/>
    </sheetView>
  </sheetViews>
  <sheetFormatPr defaultColWidth="8.88888888888889" defaultRowHeight="14.4"/>
  <cols>
    <col min="1" max="1" width="14.8888888888889" customWidth="1"/>
    <col min="3" max="3" width="14.1111111111111"/>
    <col min="5" max="5" width="13.1111111111111"/>
    <col min="8" max="9" width="14.3333333333333"/>
    <col min="11" max="12" width="12.8888888888889"/>
    <col min="13" max="13" width="13.1111111111111" customWidth="1"/>
    <col min="14" max="14" width="12.6666666666667" customWidth="1"/>
    <col min="15" max="15" width="11.7777777777778"/>
    <col min="17" max="17" width="14.3333333333333"/>
    <col min="19" max="19" width="12.8888888888889"/>
    <col min="20" max="21" width="14.3333333333333"/>
    <col min="23" max="23" width="12.8888888888889"/>
  </cols>
  <sheetData>
    <row r="1" spans="1:22">
      <c r="A1" t="s">
        <v>553</v>
      </c>
      <c r="B1" t="s">
        <v>692</v>
      </c>
      <c r="E1" s="65" t="s">
        <v>1</v>
      </c>
      <c r="F1" s="65" t="s">
        <v>2</v>
      </c>
      <c r="G1" s="65" t="s">
        <v>3</v>
      </c>
      <c r="H1" s="65" t="s">
        <v>516</v>
      </c>
      <c r="I1" s="65" t="s">
        <v>517</v>
      </c>
      <c r="J1" s="65" t="s">
        <v>518</v>
      </c>
      <c r="L1" t="s">
        <v>693</v>
      </c>
      <c r="M1" t="s">
        <v>553</v>
      </c>
      <c r="N1" t="s">
        <v>694</v>
      </c>
      <c r="Q1" s="65" t="s">
        <v>1</v>
      </c>
      <c r="R1" s="65" t="s">
        <v>2</v>
      </c>
      <c r="S1" s="65" t="s">
        <v>3</v>
      </c>
      <c r="T1" s="65" t="s">
        <v>516</v>
      </c>
      <c r="U1" s="65" t="s">
        <v>517</v>
      </c>
      <c r="V1" s="65" t="s">
        <v>518</v>
      </c>
    </row>
    <row r="2" spans="1:22">
      <c r="A2" s="10">
        <v>40611478319</v>
      </c>
      <c r="B2" t="s">
        <v>45</v>
      </c>
      <c r="E2">
        <f>VLOOKUP($A2,'[14]5.1-5.5聚划算透视表'!$A:$E,2,FALSE)</f>
        <v>200073.58</v>
      </c>
      <c r="F2">
        <f>VLOOKUP($A2,'[14]5.1-5.5聚划算透视表'!$A:$E,3,FALSE)</f>
        <v>2909</v>
      </c>
      <c r="G2">
        <f>VLOOKUP($A2,'[14]5.1-5.5聚划算透视表'!$A:$E,4,FALSE)</f>
        <v>21235</v>
      </c>
      <c r="H2" s="11">
        <f>J2/G2</f>
        <v>0.103696727101483</v>
      </c>
      <c r="I2" s="12">
        <f>E2/J2</f>
        <v>90.8599364214351</v>
      </c>
      <c r="J2">
        <f>VLOOKUP($A2,'[14]5.1-5.5聚划算透视表'!$A:$E,5,FALSE)</f>
        <v>2202</v>
      </c>
      <c r="M2" s="10">
        <v>40611478319</v>
      </c>
      <c r="N2" t="s">
        <v>45</v>
      </c>
      <c r="Q2">
        <f>VLOOKUP($M2,'[14]4.19-4.25透视表'!$A:$E,2,FALSE)</f>
        <v>489035.1</v>
      </c>
      <c r="R2">
        <f>VLOOKUP($M2,'[14]4.19-4.25透视表'!$A:$E,3,FALSE)</f>
        <v>8218</v>
      </c>
      <c r="S2">
        <f>VLOOKUP($M2,'[14]4.19-4.25透视表'!$A:$E,4,FALSE)</f>
        <v>44625</v>
      </c>
      <c r="T2" s="11">
        <f>V2/S2</f>
        <v>0.0875518207282913</v>
      </c>
      <c r="U2" s="12">
        <f>Q2/V2</f>
        <v>125.168953160993</v>
      </c>
      <c r="V2">
        <f>VLOOKUP($M2,'[14]4.19-4.25透视表'!$A:$E,5,FALSE)</f>
        <v>3907</v>
      </c>
    </row>
    <row r="3" spans="1:22">
      <c r="A3" s="10">
        <v>588476880101</v>
      </c>
      <c r="B3" t="s">
        <v>628</v>
      </c>
      <c r="C3" s="5"/>
      <c r="E3">
        <f>VLOOKUP($A3,'[14]5.1-5.5聚划算透视表'!$A:$E,2,FALSE)</f>
        <v>37110</v>
      </c>
      <c r="F3">
        <f>VLOOKUP($A3,'[14]5.1-5.5聚划算透视表'!$A:$E,3,FALSE)</f>
        <v>468</v>
      </c>
      <c r="G3">
        <f>VLOOKUP($A3,'[14]5.1-5.5聚划算透视表'!$A:$E,4,FALSE)</f>
        <v>3957</v>
      </c>
      <c r="H3" s="11">
        <f>J3/G3</f>
        <v>0.111195350012636</v>
      </c>
      <c r="I3" s="12">
        <f>E3/J3</f>
        <v>84.3409090909091</v>
      </c>
      <c r="J3">
        <f>VLOOKUP($A3,'[14]5.1-5.5聚划算透视表'!$A:$E,5,FALSE)</f>
        <v>440</v>
      </c>
      <c r="M3" s="10">
        <v>588476880101</v>
      </c>
      <c r="N3" t="s">
        <v>628</v>
      </c>
      <c r="O3" s="5"/>
      <c r="Q3">
        <f>VLOOKUP($M3,'[14]4.19-4.25透视表'!$A:$E,2,FALSE)</f>
        <v>41765.97</v>
      </c>
      <c r="R3">
        <f>VLOOKUP($M3,'[14]4.19-4.25透视表'!$A:$E,3,FALSE)</f>
        <v>531</v>
      </c>
      <c r="S3">
        <f>VLOOKUP($M3,'[14]4.19-4.25透视表'!$A:$E,4,FALSE)</f>
        <v>6077</v>
      </c>
      <c r="T3" s="11">
        <f>V3/S3</f>
        <v>0.0788217870659865</v>
      </c>
      <c r="U3" s="12">
        <f>Q3/V3</f>
        <v>87.1940918580376</v>
      </c>
      <c r="V3">
        <f>VLOOKUP($M3,'[14]4.19-4.25透视表'!$A:$E,5,FALSE)</f>
        <v>479</v>
      </c>
    </row>
    <row r="4" spans="5:22">
      <c r="E4" s="9">
        <f t="shared" ref="E4:G4" si="0">SUM(E2:E3)</f>
        <v>237183.58</v>
      </c>
      <c r="F4" s="9">
        <f t="shared" si="0"/>
        <v>3377</v>
      </c>
      <c r="G4" s="9">
        <f t="shared" si="0"/>
        <v>25192</v>
      </c>
      <c r="H4" s="14">
        <f>J4/G4</f>
        <v>0.104874563353446</v>
      </c>
      <c r="I4" s="15">
        <f>E4/J4</f>
        <v>89.7742543527631</v>
      </c>
      <c r="J4" s="9">
        <f>SUM(J2:J3)</f>
        <v>2642</v>
      </c>
      <c r="Q4" s="9">
        <f t="shared" ref="Q4:S4" si="1">SUM(Q2:Q3)</f>
        <v>530801.07</v>
      </c>
      <c r="R4" s="9">
        <f t="shared" si="1"/>
        <v>8749</v>
      </c>
      <c r="S4" s="9">
        <f t="shared" si="1"/>
        <v>50702</v>
      </c>
      <c r="T4" s="14">
        <f>V4/S4</f>
        <v>0.0865054632953335</v>
      </c>
      <c r="U4" s="15">
        <f>Q4/V4</f>
        <v>121.021675786594</v>
      </c>
      <c r="V4" s="9">
        <f>SUM(V2:V3)</f>
        <v>4386</v>
      </c>
    </row>
    <row r="8" spans="1:22">
      <c r="A8" t="s">
        <v>553</v>
      </c>
      <c r="B8" t="s">
        <v>695</v>
      </c>
      <c r="E8" s="65" t="s">
        <v>1</v>
      </c>
      <c r="F8" s="65" t="s">
        <v>2</v>
      </c>
      <c r="G8" s="65" t="s">
        <v>3</v>
      </c>
      <c r="H8" s="65" t="s">
        <v>516</v>
      </c>
      <c r="I8" s="65" t="s">
        <v>517</v>
      </c>
      <c r="J8" s="65" t="s">
        <v>518</v>
      </c>
      <c r="M8" t="s">
        <v>553</v>
      </c>
      <c r="N8" t="s">
        <v>696</v>
      </c>
      <c r="Q8" s="65" t="s">
        <v>1</v>
      </c>
      <c r="R8" s="65" t="s">
        <v>2</v>
      </c>
      <c r="S8" s="65" t="s">
        <v>3</v>
      </c>
      <c r="T8" s="65" t="s">
        <v>516</v>
      </c>
      <c r="U8" s="65" t="s">
        <v>517</v>
      </c>
      <c r="V8" s="65" t="s">
        <v>518</v>
      </c>
    </row>
    <row r="9" spans="1:23">
      <c r="A9" s="5">
        <v>537752882633</v>
      </c>
      <c r="B9" t="s">
        <v>34</v>
      </c>
      <c r="E9">
        <v>1960281.53</v>
      </c>
      <c r="F9">
        <v>38445</v>
      </c>
      <c r="G9">
        <v>145762</v>
      </c>
      <c r="H9" s="11">
        <v>0.144097913036319</v>
      </c>
      <c r="I9" s="12">
        <v>93.3289625785565</v>
      </c>
      <c r="J9">
        <v>21004</v>
      </c>
      <c r="K9">
        <f>E9/F9</f>
        <v>50.9892451554168</v>
      </c>
      <c r="M9" s="5">
        <v>537752882633</v>
      </c>
      <c r="N9" t="s">
        <v>34</v>
      </c>
      <c r="Q9">
        <v>5212901.48</v>
      </c>
      <c r="R9">
        <v>117560</v>
      </c>
      <c r="S9">
        <v>308785</v>
      </c>
      <c r="T9" s="11">
        <v>0.172271969169487</v>
      </c>
      <c r="U9" s="12">
        <v>97.9960800827146</v>
      </c>
      <c r="V9">
        <v>53195</v>
      </c>
      <c r="W9">
        <f>Q9/R9</f>
        <v>44.3424760122491</v>
      </c>
    </row>
    <row r="10" spans="1:23">
      <c r="A10" s="5">
        <v>41141176393</v>
      </c>
      <c r="B10" t="s">
        <v>35</v>
      </c>
      <c r="E10">
        <v>1038773.08</v>
      </c>
      <c r="F10">
        <v>20824</v>
      </c>
      <c r="G10">
        <v>88725</v>
      </c>
      <c r="H10" s="11">
        <v>0.144998591152437</v>
      </c>
      <c r="I10" s="12">
        <v>80.7441181500194</v>
      </c>
      <c r="J10">
        <v>12865</v>
      </c>
      <c r="M10" s="5">
        <v>41141176393</v>
      </c>
      <c r="N10" t="s">
        <v>35</v>
      </c>
      <c r="Q10">
        <v>2570107.74</v>
      </c>
      <c r="R10">
        <v>59456</v>
      </c>
      <c r="S10">
        <v>167467</v>
      </c>
      <c r="T10" s="11">
        <v>0.174511993407656</v>
      </c>
      <c r="U10" s="12">
        <v>87.9420954662104</v>
      </c>
      <c r="V10">
        <v>29225</v>
      </c>
      <c r="W10">
        <f t="shared" ref="W10:W28" si="2">Q10/R10</f>
        <v>43.2270542922497</v>
      </c>
    </row>
    <row r="11" spans="1:23">
      <c r="A11" s="5">
        <v>39290708556</v>
      </c>
      <c r="B11" t="s">
        <v>37</v>
      </c>
      <c r="E11">
        <v>753494.38</v>
      </c>
      <c r="F11">
        <v>11289</v>
      </c>
      <c r="G11">
        <v>46289</v>
      </c>
      <c r="H11" s="11">
        <v>0.143749054851045</v>
      </c>
      <c r="I11" s="12">
        <v>113.239311692215</v>
      </c>
      <c r="J11">
        <v>6654</v>
      </c>
      <c r="M11" s="5">
        <v>39290708556</v>
      </c>
      <c r="N11" t="s">
        <v>37</v>
      </c>
      <c r="Q11">
        <v>2254409.95</v>
      </c>
      <c r="R11">
        <v>39516</v>
      </c>
      <c r="S11">
        <v>103736</v>
      </c>
      <c r="T11" s="11">
        <v>0.170654353358525</v>
      </c>
      <c r="U11" s="12">
        <v>127.346209681975</v>
      </c>
      <c r="V11">
        <v>17703</v>
      </c>
      <c r="W11">
        <f t="shared" si="2"/>
        <v>57.0505605324426</v>
      </c>
    </row>
    <row r="12" spans="1:23">
      <c r="A12" s="5">
        <v>587015100676</v>
      </c>
      <c r="B12" t="s">
        <v>4</v>
      </c>
      <c r="E12">
        <v>253155.94</v>
      </c>
      <c r="F12">
        <v>6363</v>
      </c>
      <c r="G12">
        <v>17684</v>
      </c>
      <c r="H12" s="11">
        <v>0.201368468672246</v>
      </c>
      <c r="I12" s="12">
        <v>71.091249648975</v>
      </c>
      <c r="J12">
        <v>3561</v>
      </c>
      <c r="M12" s="5">
        <v>587015100676</v>
      </c>
      <c r="N12" t="s">
        <v>4</v>
      </c>
      <c r="Q12">
        <v>558262.58</v>
      </c>
      <c r="R12">
        <v>16159</v>
      </c>
      <c r="S12">
        <v>34237</v>
      </c>
      <c r="T12" s="11">
        <v>0.20103981073108</v>
      </c>
      <c r="U12" s="12">
        <v>81.107450239721</v>
      </c>
      <c r="V12">
        <v>6883</v>
      </c>
      <c r="W12">
        <f t="shared" si="2"/>
        <v>34.5480896095055</v>
      </c>
    </row>
    <row r="13" spans="1:23">
      <c r="A13" s="5">
        <v>587516703876</v>
      </c>
      <c r="B13" t="s">
        <v>40</v>
      </c>
      <c r="E13">
        <v>877157.68</v>
      </c>
      <c r="F13">
        <v>22655</v>
      </c>
      <c r="G13">
        <v>90603</v>
      </c>
      <c r="H13" s="11">
        <v>0.117236736090416</v>
      </c>
      <c r="I13" s="12">
        <v>82.579333458859</v>
      </c>
      <c r="J13">
        <v>10622</v>
      </c>
      <c r="M13" s="5">
        <v>587516703876</v>
      </c>
      <c r="N13" t="s">
        <v>40</v>
      </c>
      <c r="Q13">
        <v>3310522.42</v>
      </c>
      <c r="R13">
        <v>102148</v>
      </c>
      <c r="S13">
        <v>214505</v>
      </c>
      <c r="T13" s="11">
        <v>0.160080184611081</v>
      </c>
      <c r="U13" s="12">
        <v>96.4098788514183</v>
      </c>
      <c r="V13">
        <v>34338</v>
      </c>
      <c r="W13">
        <f t="shared" si="2"/>
        <v>32.4090772212868</v>
      </c>
    </row>
    <row r="14" spans="1:23">
      <c r="A14" s="5">
        <v>554877274741</v>
      </c>
      <c r="B14" t="s">
        <v>6</v>
      </c>
      <c r="E14">
        <v>283296.2</v>
      </c>
      <c r="F14">
        <v>5633</v>
      </c>
      <c r="G14">
        <v>23362</v>
      </c>
      <c r="H14" s="11">
        <v>0.135604828353737</v>
      </c>
      <c r="I14" s="12">
        <v>89.4243055555556</v>
      </c>
      <c r="J14">
        <v>3168</v>
      </c>
      <c r="M14" s="5">
        <v>554877274741</v>
      </c>
      <c r="N14" t="s">
        <v>6</v>
      </c>
      <c r="Q14">
        <v>626509.82</v>
      </c>
      <c r="R14">
        <v>13981</v>
      </c>
      <c r="S14">
        <v>62205</v>
      </c>
      <c r="T14" s="11">
        <v>0.111711277228519</v>
      </c>
      <c r="U14" s="12">
        <v>90.1582702547129</v>
      </c>
      <c r="V14">
        <v>6949</v>
      </c>
      <c r="W14">
        <f t="shared" si="2"/>
        <v>44.8115170588656</v>
      </c>
    </row>
    <row r="15" spans="1:23">
      <c r="A15" s="5">
        <v>574308070162</v>
      </c>
      <c r="B15" t="s">
        <v>38</v>
      </c>
      <c r="E15">
        <v>384718.22</v>
      </c>
      <c r="F15">
        <v>9719</v>
      </c>
      <c r="G15">
        <v>31901</v>
      </c>
      <c r="H15" s="11">
        <v>0.147362151656688</v>
      </c>
      <c r="I15" s="12">
        <v>81.8375281854924</v>
      </c>
      <c r="J15">
        <v>4701</v>
      </c>
      <c r="M15" s="5">
        <v>574308070162</v>
      </c>
      <c r="N15" t="s">
        <v>38</v>
      </c>
      <c r="Q15">
        <v>1266841.02</v>
      </c>
      <c r="R15">
        <v>38650</v>
      </c>
      <c r="S15">
        <v>81293</v>
      </c>
      <c r="T15" s="11">
        <v>0.173532776499822</v>
      </c>
      <c r="U15" s="12">
        <v>89.8022981498547</v>
      </c>
      <c r="V15">
        <v>14107</v>
      </c>
      <c r="W15">
        <f t="shared" si="2"/>
        <v>32.7772579560155</v>
      </c>
    </row>
    <row r="16" spans="1:23">
      <c r="A16" s="5">
        <v>555055329886</v>
      </c>
      <c r="B16" t="s">
        <v>42</v>
      </c>
      <c r="E16">
        <v>98514.62</v>
      </c>
      <c r="F16">
        <v>1990</v>
      </c>
      <c r="G16">
        <v>12280</v>
      </c>
      <c r="H16" s="11">
        <v>0.0946254071661238</v>
      </c>
      <c r="I16" s="12">
        <v>84.7802237521515</v>
      </c>
      <c r="J16">
        <v>1162</v>
      </c>
      <c r="M16" s="5">
        <v>555055329886</v>
      </c>
      <c r="N16" t="s">
        <v>42</v>
      </c>
      <c r="Q16">
        <v>227829.78</v>
      </c>
      <c r="R16">
        <v>5220</v>
      </c>
      <c r="S16">
        <v>31142</v>
      </c>
      <c r="T16" s="11">
        <v>0.081337101021129</v>
      </c>
      <c r="U16" s="12">
        <v>89.9446427161469</v>
      </c>
      <c r="V16">
        <v>2533</v>
      </c>
      <c r="W16">
        <f t="shared" si="2"/>
        <v>43.6455517241379</v>
      </c>
    </row>
    <row r="17" spans="1:23">
      <c r="A17" s="5">
        <v>564587383224</v>
      </c>
      <c r="B17" t="s">
        <v>33</v>
      </c>
      <c r="E17">
        <v>914075.62</v>
      </c>
      <c r="F17">
        <v>17713</v>
      </c>
      <c r="G17">
        <v>55564</v>
      </c>
      <c r="H17" s="11">
        <v>0.188881290043913</v>
      </c>
      <c r="I17" s="12">
        <v>87.0962953787518</v>
      </c>
      <c r="J17">
        <v>10495</v>
      </c>
      <c r="M17" s="5">
        <v>564587383224</v>
      </c>
      <c r="N17" t="s">
        <v>33</v>
      </c>
      <c r="Q17">
        <v>2185578.23</v>
      </c>
      <c r="R17">
        <v>49053</v>
      </c>
      <c r="S17">
        <v>106726</v>
      </c>
      <c r="T17" s="11">
        <v>0.213378183385492</v>
      </c>
      <c r="U17" s="12">
        <v>95.9723457603302</v>
      </c>
      <c r="V17">
        <v>22773</v>
      </c>
      <c r="W17">
        <f t="shared" si="2"/>
        <v>44.5554447230547</v>
      </c>
    </row>
    <row r="18" spans="1:23">
      <c r="A18" s="5">
        <v>598898432532</v>
      </c>
      <c r="B18" t="s">
        <v>41</v>
      </c>
      <c r="E18">
        <v>154119.03</v>
      </c>
      <c r="F18">
        <v>2809</v>
      </c>
      <c r="G18">
        <v>22004</v>
      </c>
      <c r="H18" s="11">
        <v>0.0605798945646246</v>
      </c>
      <c r="I18" s="12">
        <v>115.618177044261</v>
      </c>
      <c r="J18">
        <v>1333</v>
      </c>
      <c r="M18" s="5">
        <v>598898432532</v>
      </c>
      <c r="N18" t="s">
        <v>41</v>
      </c>
      <c r="Q18">
        <v>552851.78</v>
      </c>
      <c r="R18">
        <v>11978</v>
      </c>
      <c r="S18">
        <v>64838</v>
      </c>
      <c r="T18" s="11">
        <v>0.0709768962645362</v>
      </c>
      <c r="U18" s="12">
        <v>120.132937853107</v>
      </c>
      <c r="V18">
        <v>4602</v>
      </c>
      <c r="W18">
        <f t="shared" si="2"/>
        <v>46.1556002671565</v>
      </c>
    </row>
    <row r="19" spans="1:23">
      <c r="A19" s="5">
        <v>539854510916</v>
      </c>
      <c r="B19" t="s">
        <v>44</v>
      </c>
      <c r="E19">
        <v>105503.06</v>
      </c>
      <c r="F19">
        <v>2069</v>
      </c>
      <c r="G19">
        <v>7456</v>
      </c>
      <c r="H19" s="11">
        <v>0.161748927038627</v>
      </c>
      <c r="I19" s="12">
        <v>87.481807628524</v>
      </c>
      <c r="J19">
        <v>1206</v>
      </c>
      <c r="M19" s="5">
        <v>539854510916</v>
      </c>
      <c r="N19" t="s">
        <v>44</v>
      </c>
      <c r="Q19">
        <v>265918.75</v>
      </c>
      <c r="R19">
        <v>6013</v>
      </c>
      <c r="S19">
        <v>15672</v>
      </c>
      <c r="T19" s="11">
        <v>0.171835119959163</v>
      </c>
      <c r="U19" s="12">
        <v>98.7444300037133</v>
      </c>
      <c r="V19">
        <v>2693</v>
      </c>
      <c r="W19">
        <f t="shared" si="2"/>
        <v>44.2239730583735</v>
      </c>
    </row>
    <row r="20" spans="1:23">
      <c r="A20" s="5">
        <v>520538406051</v>
      </c>
      <c r="B20" t="s">
        <v>25</v>
      </c>
      <c r="E20">
        <v>227448.66</v>
      </c>
      <c r="F20">
        <v>3919</v>
      </c>
      <c r="G20">
        <v>15504</v>
      </c>
      <c r="H20" s="11">
        <v>0.131514447884417</v>
      </c>
      <c r="I20" s="12">
        <v>111.549122118686</v>
      </c>
      <c r="J20">
        <v>2039</v>
      </c>
      <c r="M20" s="5">
        <v>520538406051</v>
      </c>
      <c r="N20" t="s">
        <v>25</v>
      </c>
      <c r="Q20">
        <v>485804.26</v>
      </c>
      <c r="R20">
        <v>9701</v>
      </c>
      <c r="S20">
        <v>30428</v>
      </c>
      <c r="T20" s="11">
        <v>0.140922834231629</v>
      </c>
      <c r="U20" s="12">
        <v>113.29390391791</v>
      </c>
      <c r="V20">
        <v>4288</v>
      </c>
      <c r="W20">
        <f t="shared" si="2"/>
        <v>50.0777507473456</v>
      </c>
    </row>
    <row r="21" spans="1:23">
      <c r="A21" s="5">
        <v>589851591771</v>
      </c>
      <c r="B21" t="s">
        <v>64</v>
      </c>
      <c r="E21">
        <v>342218.72</v>
      </c>
      <c r="F21">
        <v>8001</v>
      </c>
      <c r="G21">
        <v>18534</v>
      </c>
      <c r="H21" s="11">
        <v>0.172277975612388</v>
      </c>
      <c r="I21" s="12">
        <v>107.177801440651</v>
      </c>
      <c r="J21">
        <v>3193</v>
      </c>
      <c r="M21" s="5">
        <v>589851591771</v>
      </c>
      <c r="N21" t="s">
        <v>64</v>
      </c>
      <c r="Q21">
        <v>861950.12</v>
      </c>
      <c r="R21">
        <v>21088</v>
      </c>
      <c r="S21">
        <v>39527</v>
      </c>
      <c r="T21" s="11">
        <v>0.164166266096592</v>
      </c>
      <c r="U21" s="12">
        <v>132.832504237941</v>
      </c>
      <c r="V21">
        <v>6489</v>
      </c>
      <c r="W21">
        <f t="shared" si="2"/>
        <v>40.8739624430956</v>
      </c>
    </row>
    <row r="22" spans="1:23">
      <c r="A22" s="5">
        <v>573035985548</v>
      </c>
      <c r="B22" t="s">
        <v>77</v>
      </c>
      <c r="E22">
        <v>129150.63</v>
      </c>
      <c r="F22">
        <v>3736</v>
      </c>
      <c r="G22">
        <v>6408</v>
      </c>
      <c r="H22" s="11">
        <v>0.303838951310861</v>
      </c>
      <c r="I22" s="12">
        <v>66.3331432973806</v>
      </c>
      <c r="J22">
        <v>1947</v>
      </c>
      <c r="M22" s="5">
        <v>573035985548</v>
      </c>
      <c r="N22" t="s">
        <v>77</v>
      </c>
      <c r="Q22">
        <v>201979.56</v>
      </c>
      <c r="R22">
        <v>6285</v>
      </c>
      <c r="S22">
        <v>11572</v>
      </c>
      <c r="T22" s="11">
        <v>0.26581403387487</v>
      </c>
      <c r="U22" s="12">
        <v>65.663055916775</v>
      </c>
      <c r="V22">
        <v>3076</v>
      </c>
      <c r="W22">
        <f t="shared" si="2"/>
        <v>32.1367637231504</v>
      </c>
    </row>
    <row r="23" spans="1:23">
      <c r="A23" s="5">
        <v>539325022308</v>
      </c>
      <c r="B23" t="s">
        <v>46</v>
      </c>
      <c r="E23">
        <v>204643.84</v>
      </c>
      <c r="F23">
        <v>2915</v>
      </c>
      <c r="G23">
        <v>12116</v>
      </c>
      <c r="H23" s="11">
        <v>0.168289864641796</v>
      </c>
      <c r="I23" s="12">
        <v>100.364806277587</v>
      </c>
      <c r="J23">
        <v>2039</v>
      </c>
      <c r="M23" s="5">
        <v>539325022308</v>
      </c>
      <c r="N23" t="s">
        <v>46</v>
      </c>
      <c r="Q23">
        <v>347289.15</v>
      </c>
      <c r="R23">
        <v>5579</v>
      </c>
      <c r="S23">
        <v>18056</v>
      </c>
      <c r="T23" s="11">
        <v>0.181767833407178</v>
      </c>
      <c r="U23" s="12">
        <v>105.816316270567</v>
      </c>
      <c r="V23">
        <v>3282</v>
      </c>
      <c r="W23">
        <f t="shared" si="2"/>
        <v>62.2493547230687</v>
      </c>
    </row>
    <row r="24" spans="1:23">
      <c r="A24" s="5">
        <v>621584076904</v>
      </c>
      <c r="B24" t="s">
        <v>105</v>
      </c>
      <c r="E24">
        <v>207716.18</v>
      </c>
      <c r="F24">
        <v>3733</v>
      </c>
      <c r="G24">
        <v>20715</v>
      </c>
      <c r="H24" s="11">
        <v>0.0844315713251267</v>
      </c>
      <c r="I24" s="12">
        <v>118.762824471126</v>
      </c>
      <c r="J24">
        <v>1749</v>
      </c>
      <c r="M24" s="5">
        <v>621584076904</v>
      </c>
      <c r="N24" t="s">
        <v>105</v>
      </c>
      <c r="Q24">
        <v>1662337.29</v>
      </c>
      <c r="R24">
        <v>34357</v>
      </c>
      <c r="S24">
        <v>72332</v>
      </c>
      <c r="T24" s="11">
        <v>0.117015981861417</v>
      </c>
      <c r="U24" s="12">
        <v>196.400908553875</v>
      </c>
      <c r="V24">
        <v>8464</v>
      </c>
      <c r="W24">
        <f t="shared" si="2"/>
        <v>48.3842387286434</v>
      </c>
    </row>
    <row r="25" spans="1:23">
      <c r="A25" s="5">
        <v>593225443577</v>
      </c>
      <c r="B25" t="s">
        <v>48</v>
      </c>
      <c r="E25">
        <v>315616.77</v>
      </c>
      <c r="F25">
        <v>5221</v>
      </c>
      <c r="G25">
        <v>21628</v>
      </c>
      <c r="H25" s="11">
        <v>0.104447937858332</v>
      </c>
      <c r="I25" s="12">
        <v>139.715258964143</v>
      </c>
      <c r="J25">
        <v>2259</v>
      </c>
      <c r="M25" s="5">
        <v>593225443577</v>
      </c>
      <c r="N25" t="s">
        <v>48</v>
      </c>
      <c r="Q25">
        <v>3504759.62</v>
      </c>
      <c r="R25">
        <v>64726</v>
      </c>
      <c r="S25">
        <v>109913</v>
      </c>
      <c r="T25" s="11">
        <v>0.168542392619617</v>
      </c>
      <c r="U25" s="12">
        <v>189.190802699055</v>
      </c>
      <c r="V25">
        <v>18525</v>
      </c>
      <c r="W25">
        <f t="shared" si="2"/>
        <v>54.1476318635479</v>
      </c>
    </row>
    <row r="26" spans="1:23">
      <c r="A26" s="5">
        <v>634615261933</v>
      </c>
      <c r="B26" t="s">
        <v>599</v>
      </c>
      <c r="E26">
        <v>56646.46</v>
      </c>
      <c r="F26">
        <v>692</v>
      </c>
      <c r="G26">
        <v>4848</v>
      </c>
      <c r="H26" s="11">
        <v>0.12273102310231</v>
      </c>
      <c r="I26" s="12">
        <v>95.2041344537815</v>
      </c>
      <c r="J26">
        <v>595</v>
      </c>
      <c r="M26" s="5">
        <v>634615261933</v>
      </c>
      <c r="N26" t="s">
        <v>599</v>
      </c>
      <c r="Q26">
        <v>74759.06</v>
      </c>
      <c r="R26">
        <v>914</v>
      </c>
      <c r="S26">
        <v>11783</v>
      </c>
      <c r="T26" s="11">
        <v>0.0630569464482729</v>
      </c>
      <c r="U26" s="12">
        <v>100.617846567968</v>
      </c>
      <c r="V26">
        <v>743</v>
      </c>
      <c r="W26">
        <f t="shared" si="2"/>
        <v>81.7932822757112</v>
      </c>
    </row>
    <row r="27" spans="1:23">
      <c r="A27" s="5">
        <v>528033010612</v>
      </c>
      <c r="B27" t="s">
        <v>98</v>
      </c>
      <c r="E27">
        <v>118697.77</v>
      </c>
      <c r="F27">
        <v>1422</v>
      </c>
      <c r="G27">
        <v>4068</v>
      </c>
      <c r="H27" s="11">
        <v>0.307767944936087</v>
      </c>
      <c r="I27" s="12">
        <v>94.8065255591054</v>
      </c>
      <c r="J27">
        <v>1252</v>
      </c>
      <c r="M27" s="5">
        <v>528033010612</v>
      </c>
      <c r="N27" t="s">
        <v>98</v>
      </c>
      <c r="Q27">
        <v>174440.49</v>
      </c>
      <c r="R27">
        <v>2090</v>
      </c>
      <c r="S27">
        <v>6708</v>
      </c>
      <c r="T27" s="11">
        <v>0.255813953488372</v>
      </c>
      <c r="U27" s="12">
        <v>101.655297202797</v>
      </c>
      <c r="V27">
        <v>1716</v>
      </c>
      <c r="W27">
        <f t="shared" si="2"/>
        <v>83.4643492822967</v>
      </c>
    </row>
    <row r="28" spans="1:23">
      <c r="A28" s="5">
        <v>538307169296</v>
      </c>
      <c r="B28" t="s">
        <v>93</v>
      </c>
      <c r="E28">
        <v>77941.05</v>
      </c>
      <c r="F28">
        <v>890</v>
      </c>
      <c r="G28">
        <v>4915</v>
      </c>
      <c r="H28" s="11">
        <v>0.160528992878942</v>
      </c>
      <c r="I28" s="12">
        <v>98.7846007604563</v>
      </c>
      <c r="J28">
        <v>789</v>
      </c>
      <c r="M28" s="5">
        <v>538307169296</v>
      </c>
      <c r="N28" t="s">
        <v>93</v>
      </c>
      <c r="Q28">
        <v>126505.33</v>
      </c>
      <c r="R28">
        <v>1483</v>
      </c>
      <c r="S28">
        <v>9609</v>
      </c>
      <c r="T28" s="11">
        <v>0.129774170048912</v>
      </c>
      <c r="U28" s="12">
        <v>101.447738572574</v>
      </c>
      <c r="V28">
        <v>1247</v>
      </c>
      <c r="W28">
        <f t="shared" si="2"/>
        <v>85.3036614969656</v>
      </c>
    </row>
    <row r="29" spans="5:22">
      <c r="E29" s="9">
        <f t="shared" ref="E29:G29" si="3">SUM(E9:E28)</f>
        <v>8503169.44</v>
      </c>
      <c r="F29" s="9">
        <f t="shared" si="3"/>
        <v>170038</v>
      </c>
      <c r="G29" s="9">
        <f t="shared" si="3"/>
        <v>650366</v>
      </c>
      <c r="H29" s="14">
        <f>J29/G29</f>
        <v>0.142432107459492</v>
      </c>
      <c r="I29" s="15">
        <f>E29/J29</f>
        <v>91.7941709757862</v>
      </c>
      <c r="J29" s="9">
        <f>SUM(J9:J28)</f>
        <v>92633</v>
      </c>
      <c r="Q29" s="9">
        <f t="shared" ref="Q29:S29" si="4">SUM(Q9:Q28)</f>
        <v>26471558.43</v>
      </c>
      <c r="R29" s="9">
        <f t="shared" si="4"/>
        <v>605957</v>
      </c>
      <c r="S29" s="9">
        <f t="shared" si="4"/>
        <v>1500534</v>
      </c>
      <c r="T29" s="14">
        <f>V29/S29</f>
        <v>0.161829721952318</v>
      </c>
      <c r="U29" s="15">
        <f>Q29/V29</f>
        <v>109.012269561959</v>
      </c>
      <c r="V29" s="9">
        <f>SUM(V9:V28)</f>
        <v>242831</v>
      </c>
    </row>
    <row r="30" spans="5:22">
      <c r="E30" s="9">
        <v>237183.58</v>
      </c>
      <c r="F30" s="9">
        <v>3377</v>
      </c>
      <c r="G30" s="9">
        <v>25192</v>
      </c>
      <c r="H30" s="9">
        <v>0.104874563353446</v>
      </c>
      <c r="I30" s="9">
        <v>89.7742543527631</v>
      </c>
      <c r="J30" s="9">
        <v>2642</v>
      </c>
      <c r="Q30">
        <v>530801.07</v>
      </c>
      <c r="R30">
        <v>8749</v>
      </c>
      <c r="S30">
        <v>50702</v>
      </c>
      <c r="T30">
        <v>0.0865054632953335</v>
      </c>
      <c r="U30">
        <v>121.021675786594</v>
      </c>
      <c r="V30">
        <v>4386</v>
      </c>
    </row>
    <row r="31" spans="5:22">
      <c r="E31" s="9">
        <f t="shared" ref="E31:G31" si="5">SUM(E29:E30)</f>
        <v>8740353.02</v>
      </c>
      <c r="F31" s="9">
        <f t="shared" si="5"/>
        <v>173415</v>
      </c>
      <c r="G31" s="9">
        <f t="shared" si="5"/>
        <v>675558</v>
      </c>
      <c r="H31" s="14">
        <f>J31/G31</f>
        <v>0.141031562056848</v>
      </c>
      <c r="I31" s="15">
        <f>E31/J31</f>
        <v>91.7381581737077</v>
      </c>
      <c r="J31" s="9">
        <f>SUM(J29:J30)</f>
        <v>95275</v>
      </c>
      <c r="Q31" s="9">
        <f t="shared" ref="Q31:S31" si="6">SUM(Q29:Q30)</f>
        <v>27002359.5</v>
      </c>
      <c r="R31" s="9">
        <f t="shared" si="6"/>
        <v>614706</v>
      </c>
      <c r="S31" s="9">
        <f t="shared" si="6"/>
        <v>1551236</v>
      </c>
      <c r="T31" s="14">
        <f>V31/S31</f>
        <v>0.159367755776684</v>
      </c>
      <c r="U31" s="15">
        <f>Q31/V31</f>
        <v>109.225334422795</v>
      </c>
      <c r="V31" s="9">
        <f>SUM(V29:V30)</f>
        <v>247217</v>
      </c>
    </row>
    <row r="32" spans="9:9">
      <c r="I32">
        <f>E31/F31</f>
        <v>50.4013667791137</v>
      </c>
    </row>
    <row r="33" spans="17:22">
      <c r="Q33">
        <v>27002359.5</v>
      </c>
      <c r="R33">
        <v>614706</v>
      </c>
      <c r="S33">
        <v>1551236</v>
      </c>
      <c r="T33">
        <v>0.159367755776684</v>
      </c>
      <c r="U33">
        <v>109.225334422795</v>
      </c>
      <c r="V33">
        <v>247217</v>
      </c>
    </row>
    <row r="34" spans="21:21">
      <c r="U34">
        <f>Q33/R33</f>
        <v>43.9272749899952</v>
      </c>
    </row>
    <row r="35" spans="15:20">
      <c r="O35" s="65" t="s">
        <v>1</v>
      </c>
      <c r="P35" s="65" t="s">
        <v>3</v>
      </c>
      <c r="Q35" s="65" t="s">
        <v>516</v>
      </c>
      <c r="R35" s="65" t="s">
        <v>517</v>
      </c>
      <c r="S35" t="s">
        <v>602</v>
      </c>
      <c r="T35" s="65" t="s">
        <v>518</v>
      </c>
    </row>
    <row r="36" spans="13:20">
      <c r="M36" s="5">
        <v>537752882633</v>
      </c>
      <c r="N36" t="s">
        <v>34</v>
      </c>
      <c r="O36">
        <v>5212901.48</v>
      </c>
      <c r="P36">
        <v>308785</v>
      </c>
      <c r="Q36" s="11">
        <v>0.172271969169487</v>
      </c>
      <c r="R36" s="12">
        <v>97.9960800827146</v>
      </c>
      <c r="S36" s="12">
        <v>44.3424760122491</v>
      </c>
      <c r="T36">
        <v>53195</v>
      </c>
    </row>
    <row r="37" spans="13:20">
      <c r="M37" s="5">
        <v>41141176393</v>
      </c>
      <c r="N37" t="s">
        <v>35</v>
      </c>
      <c r="O37">
        <v>2570107.74</v>
      </c>
      <c r="P37">
        <v>167467</v>
      </c>
      <c r="Q37" s="11">
        <v>0.174511993407656</v>
      </c>
      <c r="R37" s="12">
        <v>87.9420954662104</v>
      </c>
      <c r="S37" s="12">
        <v>43.2270542922497</v>
      </c>
      <c r="T37">
        <v>29225</v>
      </c>
    </row>
    <row r="38" spans="13:20">
      <c r="M38" s="5">
        <v>39290708556</v>
      </c>
      <c r="N38" t="s">
        <v>37</v>
      </c>
      <c r="O38">
        <v>2254409.95</v>
      </c>
      <c r="P38">
        <v>103736</v>
      </c>
      <c r="Q38" s="11">
        <v>0.170654353358525</v>
      </c>
      <c r="R38" s="12">
        <v>127.346209681975</v>
      </c>
      <c r="S38" s="12">
        <v>57.0505605324426</v>
      </c>
      <c r="T38">
        <v>17703</v>
      </c>
    </row>
    <row r="39" spans="13:20">
      <c r="M39" s="5">
        <v>587015100676</v>
      </c>
      <c r="N39" t="s">
        <v>4</v>
      </c>
      <c r="O39">
        <v>558262.58</v>
      </c>
      <c r="P39">
        <v>34237</v>
      </c>
      <c r="Q39" s="11">
        <v>0.20103981073108</v>
      </c>
      <c r="R39" s="12">
        <v>81.107450239721</v>
      </c>
      <c r="S39" s="12">
        <v>34.5480896095055</v>
      </c>
      <c r="T39">
        <v>6883</v>
      </c>
    </row>
    <row r="40" spans="13:20">
      <c r="M40" s="5">
        <v>587516703876</v>
      </c>
      <c r="N40" t="s">
        <v>40</v>
      </c>
      <c r="O40">
        <v>3310522.42</v>
      </c>
      <c r="P40">
        <v>214505</v>
      </c>
      <c r="Q40" s="11">
        <v>0.160080184611081</v>
      </c>
      <c r="R40" s="12">
        <v>96.4098788514183</v>
      </c>
      <c r="S40" s="12">
        <v>32.4090772212868</v>
      </c>
      <c r="T40">
        <v>34338</v>
      </c>
    </row>
    <row r="41" spans="13:20">
      <c r="M41" s="5">
        <v>554877274741</v>
      </c>
      <c r="N41" t="s">
        <v>6</v>
      </c>
      <c r="O41">
        <v>626509.82</v>
      </c>
      <c r="P41">
        <v>62205</v>
      </c>
      <c r="Q41" s="11">
        <v>0.111711277228519</v>
      </c>
      <c r="R41" s="12">
        <v>90.1582702547129</v>
      </c>
      <c r="S41" s="12">
        <v>44.8115170588656</v>
      </c>
      <c r="T41">
        <v>6949</v>
      </c>
    </row>
    <row r="42" spans="13:20">
      <c r="M42" s="5">
        <v>574308070162</v>
      </c>
      <c r="N42" t="s">
        <v>38</v>
      </c>
      <c r="O42">
        <v>1266841.02</v>
      </c>
      <c r="P42">
        <v>81293</v>
      </c>
      <c r="Q42" s="11">
        <v>0.173532776499822</v>
      </c>
      <c r="R42" s="12">
        <v>89.8022981498547</v>
      </c>
      <c r="S42" s="12">
        <v>32.7772579560155</v>
      </c>
      <c r="T42">
        <v>14107</v>
      </c>
    </row>
    <row r="43" spans="13:20">
      <c r="M43" s="5">
        <v>555055329886</v>
      </c>
      <c r="N43" t="s">
        <v>42</v>
      </c>
      <c r="O43">
        <v>227829.78</v>
      </c>
      <c r="P43">
        <v>31142</v>
      </c>
      <c r="Q43" s="11">
        <v>0.081337101021129</v>
      </c>
      <c r="R43" s="12">
        <v>89.9446427161469</v>
      </c>
      <c r="S43" s="12">
        <v>43.6455517241379</v>
      </c>
      <c r="T43">
        <v>2533</v>
      </c>
    </row>
    <row r="44" spans="13:20">
      <c r="M44" s="5">
        <v>564587383224</v>
      </c>
      <c r="N44" t="s">
        <v>33</v>
      </c>
      <c r="O44">
        <v>2185578.23</v>
      </c>
      <c r="P44">
        <v>106726</v>
      </c>
      <c r="Q44" s="11">
        <v>0.213378183385492</v>
      </c>
      <c r="R44" s="12">
        <v>95.9723457603302</v>
      </c>
      <c r="S44" s="12">
        <v>44.5554447230547</v>
      </c>
      <c r="T44">
        <v>22773</v>
      </c>
    </row>
    <row r="45" spans="13:20">
      <c r="M45" s="5">
        <v>598898432532</v>
      </c>
      <c r="N45" t="s">
        <v>41</v>
      </c>
      <c r="O45">
        <v>552851.78</v>
      </c>
      <c r="P45">
        <v>64838</v>
      </c>
      <c r="Q45" s="11">
        <v>0.0709768962645362</v>
      </c>
      <c r="R45" s="12">
        <v>120.132937853107</v>
      </c>
      <c r="S45" s="12">
        <v>46.1556002671565</v>
      </c>
      <c r="T45">
        <v>4602</v>
      </c>
    </row>
    <row r="46" spans="13:20">
      <c r="M46" s="5">
        <v>539854510916</v>
      </c>
      <c r="N46" t="s">
        <v>44</v>
      </c>
      <c r="O46">
        <v>265918.75</v>
      </c>
      <c r="P46">
        <v>15672</v>
      </c>
      <c r="Q46" s="11">
        <v>0.171835119959163</v>
      </c>
      <c r="R46" s="12">
        <v>98.7444300037133</v>
      </c>
      <c r="S46" s="12">
        <v>44.2239730583735</v>
      </c>
      <c r="T46">
        <v>2693</v>
      </c>
    </row>
    <row r="47" spans="13:20">
      <c r="M47" s="5">
        <v>520538406051</v>
      </c>
      <c r="N47" t="s">
        <v>25</v>
      </c>
      <c r="O47">
        <v>485804.26</v>
      </c>
      <c r="P47">
        <v>30428</v>
      </c>
      <c r="Q47" s="11">
        <v>0.140922834231629</v>
      </c>
      <c r="R47" s="12">
        <v>113.29390391791</v>
      </c>
      <c r="S47" s="12">
        <v>50.0777507473456</v>
      </c>
      <c r="T47">
        <v>4288</v>
      </c>
    </row>
    <row r="48" spans="13:20">
      <c r="M48" s="5">
        <v>589851591771</v>
      </c>
      <c r="N48" t="s">
        <v>64</v>
      </c>
      <c r="O48">
        <v>861950.12</v>
      </c>
      <c r="P48">
        <v>39527</v>
      </c>
      <c r="Q48" s="11">
        <v>0.164166266096592</v>
      </c>
      <c r="R48" s="12">
        <v>132.832504237941</v>
      </c>
      <c r="S48" s="12">
        <v>40.8739624430956</v>
      </c>
      <c r="T48">
        <v>6489</v>
      </c>
    </row>
    <row r="49" spans="13:20">
      <c r="M49" s="5">
        <v>573035985548</v>
      </c>
      <c r="N49" t="s">
        <v>77</v>
      </c>
      <c r="O49">
        <v>201979.56</v>
      </c>
      <c r="P49">
        <v>11572</v>
      </c>
      <c r="Q49" s="11">
        <v>0.26581403387487</v>
      </c>
      <c r="R49" s="12">
        <v>65.663055916775</v>
      </c>
      <c r="S49" s="12">
        <v>32.1367637231504</v>
      </c>
      <c r="T49">
        <v>3076</v>
      </c>
    </row>
    <row r="50" spans="13:20">
      <c r="M50" s="5">
        <v>539325022308</v>
      </c>
      <c r="N50" t="s">
        <v>46</v>
      </c>
      <c r="O50">
        <v>347289.15</v>
      </c>
      <c r="P50">
        <v>18056</v>
      </c>
      <c r="Q50" s="11">
        <v>0.181767833407178</v>
      </c>
      <c r="R50" s="12">
        <v>105.816316270567</v>
      </c>
      <c r="S50" s="12">
        <v>62.2493547230687</v>
      </c>
      <c r="T50">
        <v>3282</v>
      </c>
    </row>
    <row r="51" spans="13:20">
      <c r="M51" s="5">
        <v>621584076904</v>
      </c>
      <c r="N51" t="s">
        <v>105</v>
      </c>
      <c r="O51">
        <v>1662337.29</v>
      </c>
      <c r="P51">
        <v>72332</v>
      </c>
      <c r="Q51" s="11">
        <v>0.117015981861417</v>
      </c>
      <c r="R51" s="12">
        <v>196.400908553875</v>
      </c>
      <c r="S51" s="12">
        <v>48.3842387286434</v>
      </c>
      <c r="T51">
        <v>8464</v>
      </c>
    </row>
    <row r="52" spans="13:20">
      <c r="M52" s="5">
        <v>593225443577</v>
      </c>
      <c r="N52" t="s">
        <v>48</v>
      </c>
      <c r="O52">
        <v>3504759.62</v>
      </c>
      <c r="P52">
        <v>109913</v>
      </c>
      <c r="Q52" s="11">
        <v>0.168542392619617</v>
      </c>
      <c r="R52" s="12">
        <v>189.190802699055</v>
      </c>
      <c r="S52" s="12">
        <v>54.1476318635479</v>
      </c>
      <c r="T52">
        <v>18525</v>
      </c>
    </row>
    <row r="53" spans="13:20">
      <c r="M53" s="5">
        <v>634615261933</v>
      </c>
      <c r="N53" t="s">
        <v>599</v>
      </c>
      <c r="O53">
        <v>74759.06</v>
      </c>
      <c r="P53">
        <v>11783</v>
      </c>
      <c r="Q53" s="11">
        <v>0.0630569464482729</v>
      </c>
      <c r="R53" s="12">
        <v>100.617846567968</v>
      </c>
      <c r="S53" s="12">
        <v>81.7932822757112</v>
      </c>
      <c r="T53">
        <v>743</v>
      </c>
    </row>
    <row r="54" spans="13:20">
      <c r="M54" s="5">
        <v>528033010612</v>
      </c>
      <c r="N54" t="s">
        <v>98</v>
      </c>
      <c r="O54">
        <v>174440.49</v>
      </c>
      <c r="P54">
        <v>6708</v>
      </c>
      <c r="Q54" s="11">
        <v>0.255813953488372</v>
      </c>
      <c r="R54" s="12">
        <v>101.655297202797</v>
      </c>
      <c r="S54" s="12">
        <v>83.4643492822967</v>
      </c>
      <c r="T54">
        <v>1716</v>
      </c>
    </row>
    <row r="55" spans="13:20">
      <c r="M55" s="5">
        <v>538307169296</v>
      </c>
      <c r="N55" t="s">
        <v>93</v>
      </c>
      <c r="O55">
        <v>126505.33</v>
      </c>
      <c r="P55">
        <v>9609</v>
      </c>
      <c r="Q55" s="11">
        <v>0.129774170048912</v>
      </c>
      <c r="R55" s="12">
        <v>101.447738572574</v>
      </c>
      <c r="S55" s="12">
        <v>85.3036614969656</v>
      </c>
      <c r="T55">
        <v>1247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zoomScale="85" zoomScaleNormal="85" topLeftCell="A13" workbookViewId="0">
      <pane xSplit="3" topLeftCell="L1" activePane="topRight" state="frozen"/>
      <selection/>
      <selection pane="topRight" activeCell="X2" sqref="X2:Z28"/>
    </sheetView>
  </sheetViews>
  <sheetFormatPr defaultColWidth="8.88888888888889" defaultRowHeight="14.4"/>
  <cols>
    <col min="2" max="2" width="20.5555555555556" customWidth="1"/>
    <col min="3" max="3" width="15.7777777777778" customWidth="1"/>
    <col min="4" max="5" width="14.1111111111111"/>
    <col min="6" max="7" width="11" customWidth="1"/>
    <col min="8" max="9" width="14.3333333333333"/>
    <col min="10" max="10" width="12.8888888888889"/>
    <col min="11" max="11" width="14.3333333333333"/>
    <col min="12" max="12" width="14.1111111111111"/>
    <col min="14" max="14" width="10.6666666666667"/>
    <col min="16" max="16" width="12.8888888888889"/>
    <col min="18" max="19" width="12.8888888888889"/>
    <col min="21" max="21" width="12.8888888888889"/>
    <col min="24" max="24" width="12.8888888888889"/>
    <col min="26" max="26" width="10.7777777777778" customWidth="1"/>
    <col min="27" max="27" width="11.5555555555556" customWidth="1"/>
    <col min="28" max="29" width="12.8888888888889"/>
    <col min="31" max="31" width="12.8888888888889"/>
  </cols>
  <sheetData>
    <row r="1" ht="15.6" spans="1:31">
      <c r="A1" s="48" t="s">
        <v>646</v>
      </c>
      <c r="B1" s="48" t="s">
        <v>109</v>
      </c>
      <c r="C1" s="49" t="s">
        <v>697</v>
      </c>
      <c r="D1" s="26" t="s">
        <v>111</v>
      </c>
      <c r="E1" s="26" t="s">
        <v>112</v>
      </c>
      <c r="F1" s="26" t="s">
        <v>645</v>
      </c>
      <c r="G1" s="26" t="s">
        <v>113</v>
      </c>
      <c r="H1" s="26" t="s">
        <v>516</v>
      </c>
      <c r="I1" s="26" t="s">
        <v>517</v>
      </c>
      <c r="J1" s="26" t="s">
        <v>518</v>
      </c>
      <c r="K1" s="26" t="s">
        <v>589</v>
      </c>
      <c r="N1" s="26" t="s">
        <v>111</v>
      </c>
      <c r="O1" s="26" t="s">
        <v>112</v>
      </c>
      <c r="P1" s="26" t="s">
        <v>645</v>
      </c>
      <c r="Q1" s="26" t="s">
        <v>113</v>
      </c>
      <c r="R1" s="26" t="s">
        <v>516</v>
      </c>
      <c r="S1" s="26" t="s">
        <v>517</v>
      </c>
      <c r="T1" s="26" t="s">
        <v>518</v>
      </c>
      <c r="U1" s="26" t="s">
        <v>589</v>
      </c>
      <c r="X1" s="26" t="s">
        <v>111</v>
      </c>
      <c r="Y1" s="26" t="s">
        <v>112</v>
      </c>
      <c r="Z1" s="26" t="s">
        <v>645</v>
      </c>
      <c r="AA1" s="26" t="s">
        <v>113</v>
      </c>
      <c r="AB1" s="26" t="s">
        <v>516</v>
      </c>
      <c r="AC1" s="26" t="s">
        <v>517</v>
      </c>
      <c r="AD1" s="26" t="s">
        <v>518</v>
      </c>
      <c r="AE1" s="26" t="s">
        <v>589</v>
      </c>
    </row>
    <row r="2" ht="15.6" spans="1:31">
      <c r="A2" s="20" t="s">
        <v>656</v>
      </c>
      <c r="B2" s="22">
        <v>17609936348</v>
      </c>
      <c r="C2" s="24" t="s">
        <v>344</v>
      </c>
      <c r="D2" s="27">
        <v>22736.6</v>
      </c>
      <c r="E2" s="27">
        <v>12590</v>
      </c>
      <c r="F2" s="27">
        <v>1.81</v>
      </c>
      <c r="G2" s="27">
        <v>31194</v>
      </c>
      <c r="H2" s="27" t="s">
        <v>698</v>
      </c>
      <c r="I2" s="27">
        <v>2.23</v>
      </c>
      <c r="J2" s="27">
        <v>10216</v>
      </c>
      <c r="K2" s="27">
        <v>0.73</v>
      </c>
      <c r="L2" s="11">
        <f>IFERROR(K2/AE2-1,0)</f>
        <v>-0.549382716049383</v>
      </c>
      <c r="M2" s="8"/>
      <c r="N2" s="27">
        <v>27860.86</v>
      </c>
      <c r="O2" s="27">
        <v>17040</v>
      </c>
      <c r="P2" s="27">
        <v>1.64</v>
      </c>
      <c r="Q2" s="27">
        <v>44984</v>
      </c>
      <c r="R2" s="27" t="s">
        <v>699</v>
      </c>
      <c r="S2" s="27">
        <v>1.98</v>
      </c>
      <c r="T2" s="27">
        <v>14075</v>
      </c>
      <c r="U2" s="27">
        <v>0.62</v>
      </c>
      <c r="X2" s="27">
        <v>14131.43</v>
      </c>
      <c r="Y2" s="27">
        <v>4293</v>
      </c>
      <c r="Z2" s="27">
        <v>3.29</v>
      </c>
      <c r="AA2" s="27">
        <v>8723</v>
      </c>
      <c r="AB2" s="27" t="s">
        <v>700</v>
      </c>
      <c r="AC2" s="27">
        <v>7.89</v>
      </c>
      <c r="AD2" s="27">
        <v>1790</v>
      </c>
      <c r="AE2" s="27">
        <v>1.62</v>
      </c>
    </row>
    <row r="3" ht="15.6" spans="1:31">
      <c r="A3" s="20"/>
      <c r="B3" s="22">
        <v>592722485900</v>
      </c>
      <c r="C3" s="24" t="s">
        <v>338</v>
      </c>
      <c r="D3" s="27">
        <v>24354.14</v>
      </c>
      <c r="E3" s="27">
        <v>2384</v>
      </c>
      <c r="F3" s="27">
        <v>10.22</v>
      </c>
      <c r="G3" s="27">
        <v>6597</v>
      </c>
      <c r="H3" s="27" t="s">
        <v>701</v>
      </c>
      <c r="I3" s="27">
        <v>15.6</v>
      </c>
      <c r="J3" s="27">
        <v>1561</v>
      </c>
      <c r="K3" s="27">
        <v>3.69</v>
      </c>
      <c r="L3" s="11">
        <f t="shared" ref="L3:L28" si="0">IFERROR(K3/AE3-1,0)</f>
        <v>0.217821782178218</v>
      </c>
      <c r="M3" s="8"/>
      <c r="N3" s="27">
        <v>29313.76</v>
      </c>
      <c r="O3" s="27">
        <v>3114</v>
      </c>
      <c r="P3" s="27">
        <v>9.41</v>
      </c>
      <c r="Q3" s="27">
        <v>8519</v>
      </c>
      <c r="R3" s="27" t="s">
        <v>702</v>
      </c>
      <c r="S3" s="27">
        <v>14.26</v>
      </c>
      <c r="T3" s="27">
        <v>2056</v>
      </c>
      <c r="U3" s="27">
        <v>3.44</v>
      </c>
      <c r="X3" s="27">
        <v>31234.19</v>
      </c>
      <c r="Y3" s="27">
        <v>3203</v>
      </c>
      <c r="Z3" s="27">
        <v>9.75</v>
      </c>
      <c r="AA3" s="27">
        <v>10298</v>
      </c>
      <c r="AB3" s="27" t="s">
        <v>703</v>
      </c>
      <c r="AC3" s="27">
        <v>13.72</v>
      </c>
      <c r="AD3" s="27">
        <v>2277</v>
      </c>
      <c r="AE3" s="27">
        <v>3.03</v>
      </c>
    </row>
    <row r="4" ht="15.6" spans="1:31">
      <c r="A4" s="20"/>
      <c r="B4" s="22">
        <v>592505020153</v>
      </c>
      <c r="C4" s="24" t="s">
        <v>314</v>
      </c>
      <c r="D4" s="27">
        <v>38053.11</v>
      </c>
      <c r="E4" s="27">
        <v>4392</v>
      </c>
      <c r="F4" s="27">
        <v>8.66</v>
      </c>
      <c r="G4" s="27">
        <v>6311</v>
      </c>
      <c r="H4" s="27" t="s">
        <v>704</v>
      </c>
      <c r="I4" s="27">
        <v>15.91</v>
      </c>
      <c r="J4" s="27">
        <v>2392</v>
      </c>
      <c r="K4" s="27">
        <v>6.03</v>
      </c>
      <c r="L4" s="11">
        <f t="shared" si="0"/>
        <v>0.0272572402044293</v>
      </c>
      <c r="M4" s="8"/>
      <c r="N4" s="27">
        <v>47803.79</v>
      </c>
      <c r="O4" s="27">
        <v>5904</v>
      </c>
      <c r="P4" s="27">
        <v>8.1</v>
      </c>
      <c r="Q4" s="27">
        <v>7615</v>
      </c>
      <c r="R4" s="27" t="s">
        <v>705</v>
      </c>
      <c r="S4" s="27">
        <v>15.98</v>
      </c>
      <c r="T4" s="27">
        <v>2992</v>
      </c>
      <c r="U4" s="27">
        <v>6.28</v>
      </c>
      <c r="X4" s="27">
        <v>30926.06</v>
      </c>
      <c r="Y4" s="27">
        <v>3176</v>
      </c>
      <c r="Z4" s="27">
        <v>9.74</v>
      </c>
      <c r="AA4" s="27">
        <v>5271</v>
      </c>
      <c r="AB4" s="27" t="s">
        <v>706</v>
      </c>
      <c r="AC4" s="27">
        <v>23.2</v>
      </c>
      <c r="AD4" s="27">
        <v>1333</v>
      </c>
      <c r="AE4" s="27">
        <v>5.87</v>
      </c>
    </row>
    <row r="5" ht="15.6" spans="1:31">
      <c r="A5" s="20"/>
      <c r="B5" s="22">
        <v>611461391391</v>
      </c>
      <c r="C5" s="24" t="s">
        <v>545</v>
      </c>
      <c r="D5" s="27">
        <v>1593.12</v>
      </c>
      <c r="E5" s="27">
        <v>50</v>
      </c>
      <c r="F5" s="27">
        <v>31.86</v>
      </c>
      <c r="G5" s="27">
        <v>457</v>
      </c>
      <c r="H5" s="27" t="s">
        <v>707</v>
      </c>
      <c r="I5" s="27">
        <v>59</v>
      </c>
      <c r="J5" s="27">
        <v>27</v>
      </c>
      <c r="K5" s="27">
        <v>3.49</v>
      </c>
      <c r="L5" s="11">
        <f t="shared" si="0"/>
        <v>-0.107416879795396</v>
      </c>
      <c r="M5" s="8"/>
      <c r="N5" s="27">
        <v>3216.03</v>
      </c>
      <c r="O5" s="27">
        <v>126</v>
      </c>
      <c r="P5" s="27">
        <v>25.52</v>
      </c>
      <c r="Q5" s="27">
        <v>818</v>
      </c>
      <c r="R5" s="27" t="s">
        <v>708</v>
      </c>
      <c r="S5" s="27">
        <v>59.56</v>
      </c>
      <c r="T5" s="27">
        <v>54</v>
      </c>
      <c r="U5" s="27">
        <v>3.93</v>
      </c>
      <c r="X5" s="27">
        <v>1593.14</v>
      </c>
      <c r="Y5" s="27">
        <v>54</v>
      </c>
      <c r="Z5" s="27">
        <v>29.5</v>
      </c>
      <c r="AA5" s="27">
        <v>407</v>
      </c>
      <c r="AB5" s="27" t="s">
        <v>709</v>
      </c>
      <c r="AC5" s="27">
        <v>41.92</v>
      </c>
      <c r="AD5" s="27">
        <v>38</v>
      </c>
      <c r="AE5" s="27">
        <v>3.91</v>
      </c>
    </row>
    <row r="6" ht="15.6" spans="1:31">
      <c r="A6" s="20"/>
      <c r="B6" s="22">
        <v>555904462655</v>
      </c>
      <c r="C6" s="24" t="s">
        <v>276</v>
      </c>
      <c r="D6" s="27">
        <v>10684.64</v>
      </c>
      <c r="E6" s="27">
        <v>715</v>
      </c>
      <c r="F6" s="27">
        <v>14.94</v>
      </c>
      <c r="G6" s="27">
        <v>24715</v>
      </c>
      <c r="H6" s="27" t="s">
        <v>710</v>
      </c>
      <c r="I6" s="27">
        <v>25.62</v>
      </c>
      <c r="J6" s="27">
        <v>417</v>
      </c>
      <c r="K6" s="27">
        <v>0.43</v>
      </c>
      <c r="L6" s="11">
        <f t="shared" si="0"/>
        <v>-0.932917316692668</v>
      </c>
      <c r="M6" s="8"/>
      <c r="N6" s="27">
        <v>9239.74</v>
      </c>
      <c r="O6" s="27">
        <v>650</v>
      </c>
      <c r="P6" s="27">
        <v>14.21</v>
      </c>
      <c r="Q6" s="27">
        <v>11132</v>
      </c>
      <c r="R6" s="27" t="s">
        <v>711</v>
      </c>
      <c r="S6" s="27">
        <v>22.32</v>
      </c>
      <c r="T6" s="27">
        <v>414</v>
      </c>
      <c r="U6" s="27">
        <v>0.83</v>
      </c>
      <c r="X6" s="27">
        <v>43875.2</v>
      </c>
      <c r="Y6" s="27">
        <v>3321</v>
      </c>
      <c r="Z6" s="27">
        <v>13.21</v>
      </c>
      <c r="AA6" s="27">
        <v>6850</v>
      </c>
      <c r="AB6" s="27" t="s">
        <v>712</v>
      </c>
      <c r="AC6" s="27">
        <v>29.61</v>
      </c>
      <c r="AD6" s="27">
        <v>1482</v>
      </c>
      <c r="AE6" s="27">
        <v>6.41</v>
      </c>
    </row>
    <row r="7" ht="15.6" spans="1:31">
      <c r="A7" s="20"/>
      <c r="B7" s="22">
        <v>636099038566</v>
      </c>
      <c r="C7" s="24" t="s">
        <v>620</v>
      </c>
      <c r="D7" s="27">
        <v>19668.68</v>
      </c>
      <c r="E7" s="27">
        <v>624</v>
      </c>
      <c r="F7" s="27">
        <v>31.52</v>
      </c>
      <c r="G7" s="27">
        <v>1227</v>
      </c>
      <c r="H7" s="27" t="s">
        <v>713</v>
      </c>
      <c r="I7" s="27">
        <v>64.49</v>
      </c>
      <c r="J7" s="27">
        <v>305</v>
      </c>
      <c r="K7" s="27">
        <v>16.03</v>
      </c>
      <c r="L7" s="11">
        <f t="shared" si="0"/>
        <v>0</v>
      </c>
      <c r="M7" s="8"/>
      <c r="N7" s="27">
        <v>45295.37</v>
      </c>
      <c r="O7" s="27">
        <v>1443</v>
      </c>
      <c r="P7" s="27">
        <v>31.39</v>
      </c>
      <c r="Q7" s="27">
        <v>1950</v>
      </c>
      <c r="R7" s="27" t="s">
        <v>714</v>
      </c>
      <c r="S7" s="27">
        <v>114.38</v>
      </c>
      <c r="T7" s="27">
        <v>396</v>
      </c>
      <c r="U7" s="27">
        <v>23.23</v>
      </c>
      <c r="X7" s="27">
        <v>0</v>
      </c>
      <c r="Y7" s="27">
        <v>0</v>
      </c>
      <c r="Z7" s="27">
        <v>0</v>
      </c>
      <c r="AA7" s="27">
        <v>0</v>
      </c>
      <c r="AB7" s="27" t="s">
        <v>715</v>
      </c>
      <c r="AC7" s="27">
        <v>0</v>
      </c>
      <c r="AD7" s="27">
        <v>0</v>
      </c>
      <c r="AE7" s="27">
        <v>0</v>
      </c>
    </row>
    <row r="8" ht="15.6" spans="1:31">
      <c r="A8" s="20"/>
      <c r="B8" s="22">
        <v>527733589105</v>
      </c>
      <c r="C8" s="24" t="s">
        <v>231</v>
      </c>
      <c r="D8" s="27">
        <v>83662.55</v>
      </c>
      <c r="E8" s="27">
        <v>6677</v>
      </c>
      <c r="F8" s="27">
        <v>12.53</v>
      </c>
      <c r="G8" s="27">
        <v>8552</v>
      </c>
      <c r="H8" s="27" t="s">
        <v>716</v>
      </c>
      <c r="I8" s="27">
        <v>27.94</v>
      </c>
      <c r="J8" s="27">
        <v>2994</v>
      </c>
      <c r="K8" s="27">
        <v>9.78</v>
      </c>
      <c r="L8" s="11">
        <f t="shared" si="0"/>
        <v>0.167064439140811</v>
      </c>
      <c r="M8" s="8"/>
      <c r="N8" s="27">
        <v>122426.34</v>
      </c>
      <c r="O8" s="27">
        <v>10841</v>
      </c>
      <c r="P8" s="27">
        <v>11.29</v>
      </c>
      <c r="Q8" s="27">
        <v>11080</v>
      </c>
      <c r="R8" s="27" t="s">
        <v>717</v>
      </c>
      <c r="S8" s="27">
        <v>32.96</v>
      </c>
      <c r="T8" s="27">
        <v>3714</v>
      </c>
      <c r="U8" s="27">
        <v>11.05</v>
      </c>
      <c r="X8" s="27">
        <v>202226.45</v>
      </c>
      <c r="Y8" s="27">
        <v>14814</v>
      </c>
      <c r="Z8" s="27">
        <v>13.65</v>
      </c>
      <c r="AA8" s="27">
        <v>24130</v>
      </c>
      <c r="AB8" s="27" t="s">
        <v>718</v>
      </c>
      <c r="AC8" s="27">
        <v>33.63</v>
      </c>
      <c r="AD8" s="27">
        <v>6013</v>
      </c>
      <c r="AE8" s="27">
        <v>8.38</v>
      </c>
    </row>
    <row r="9" ht="16" customHeight="1" spans="1:31">
      <c r="A9" s="20"/>
      <c r="B9" s="22">
        <v>596986065929</v>
      </c>
      <c r="C9" s="24" t="s">
        <v>19</v>
      </c>
      <c r="D9" s="27">
        <v>21202.88</v>
      </c>
      <c r="E9" s="27">
        <v>671</v>
      </c>
      <c r="F9" s="27">
        <v>31.6</v>
      </c>
      <c r="G9" s="27">
        <v>2122</v>
      </c>
      <c r="H9" s="27" t="s">
        <v>719</v>
      </c>
      <c r="I9" s="27">
        <v>52.61</v>
      </c>
      <c r="J9" s="27">
        <v>403</v>
      </c>
      <c r="K9" s="27">
        <v>9.99</v>
      </c>
      <c r="L9" s="11">
        <f t="shared" si="0"/>
        <v>0.464809384164223</v>
      </c>
      <c r="M9" s="8"/>
      <c r="N9" s="27">
        <v>25694.88</v>
      </c>
      <c r="O9" s="27">
        <v>836</v>
      </c>
      <c r="P9" s="27">
        <v>30.74</v>
      </c>
      <c r="Q9" s="27">
        <v>2637</v>
      </c>
      <c r="R9" s="27" t="s">
        <v>720</v>
      </c>
      <c r="S9" s="27">
        <v>52.33</v>
      </c>
      <c r="T9" s="27">
        <v>491</v>
      </c>
      <c r="U9" s="27">
        <v>9.74</v>
      </c>
      <c r="X9" s="27">
        <v>21076.63</v>
      </c>
      <c r="Y9" s="27">
        <v>603</v>
      </c>
      <c r="Z9" s="27">
        <v>34.95</v>
      </c>
      <c r="AA9" s="27">
        <v>3090</v>
      </c>
      <c r="AB9" s="27" t="s">
        <v>721</v>
      </c>
      <c r="AC9" s="27">
        <v>46.53</v>
      </c>
      <c r="AD9" s="27">
        <v>453</v>
      </c>
      <c r="AE9" s="27">
        <v>6.82</v>
      </c>
    </row>
    <row r="10" ht="15.6" spans="1:31">
      <c r="A10" s="20"/>
      <c r="B10" s="22">
        <v>574736366653</v>
      </c>
      <c r="C10" s="24" t="s">
        <v>544</v>
      </c>
      <c r="D10" s="27">
        <v>9949.01</v>
      </c>
      <c r="E10" s="27">
        <v>397</v>
      </c>
      <c r="F10" s="27">
        <v>25.06</v>
      </c>
      <c r="G10" s="27">
        <v>877</v>
      </c>
      <c r="H10" s="27" t="s">
        <v>722</v>
      </c>
      <c r="I10" s="27">
        <v>37.69</v>
      </c>
      <c r="J10" s="27">
        <v>264</v>
      </c>
      <c r="K10" s="27">
        <v>11.34</v>
      </c>
      <c r="L10" s="11">
        <f t="shared" si="0"/>
        <v>0.451984635083227</v>
      </c>
      <c r="M10" s="8"/>
      <c r="N10" s="27">
        <v>17038.08</v>
      </c>
      <c r="O10" s="27">
        <v>714</v>
      </c>
      <c r="P10" s="27">
        <v>23.86</v>
      </c>
      <c r="Q10" s="27">
        <v>1353</v>
      </c>
      <c r="R10" s="27" t="s">
        <v>723</v>
      </c>
      <c r="S10" s="27">
        <v>38.64</v>
      </c>
      <c r="T10" s="27">
        <v>441</v>
      </c>
      <c r="U10" s="27">
        <v>12.59</v>
      </c>
      <c r="X10" s="27">
        <v>19025.95</v>
      </c>
      <c r="Y10" s="27">
        <v>685</v>
      </c>
      <c r="Z10" s="27">
        <v>27.78</v>
      </c>
      <c r="AA10" s="27">
        <v>2437</v>
      </c>
      <c r="AB10" s="27" t="s">
        <v>724</v>
      </c>
      <c r="AC10" s="27">
        <v>36.17</v>
      </c>
      <c r="AD10" s="27">
        <v>526</v>
      </c>
      <c r="AE10" s="27">
        <v>7.81</v>
      </c>
    </row>
    <row r="11" ht="15.6" spans="1:31">
      <c r="A11" s="20"/>
      <c r="B11" s="22">
        <v>573035985548</v>
      </c>
      <c r="C11" s="24" t="s">
        <v>77</v>
      </c>
      <c r="D11" s="27">
        <v>155391.64</v>
      </c>
      <c r="E11" s="27">
        <v>4317</v>
      </c>
      <c r="F11" s="27">
        <v>36</v>
      </c>
      <c r="G11" s="27">
        <v>8404</v>
      </c>
      <c r="H11" s="27" t="s">
        <v>725</v>
      </c>
      <c r="I11" s="27">
        <v>67.39</v>
      </c>
      <c r="J11" s="27">
        <v>2306</v>
      </c>
      <c r="K11" s="27">
        <v>18.49</v>
      </c>
      <c r="L11" s="11">
        <f t="shared" si="0"/>
        <v>0.136447449293178</v>
      </c>
      <c r="M11" s="8"/>
      <c r="N11" s="27">
        <v>168751.68</v>
      </c>
      <c r="O11" s="27">
        <v>5041</v>
      </c>
      <c r="P11" s="27">
        <v>33.48</v>
      </c>
      <c r="Q11" s="27">
        <v>8823</v>
      </c>
      <c r="R11" s="27" t="s">
        <v>726</v>
      </c>
      <c r="S11" s="27">
        <v>69.45</v>
      </c>
      <c r="T11" s="27">
        <v>2430</v>
      </c>
      <c r="U11" s="27">
        <v>19.13</v>
      </c>
      <c r="X11" s="27">
        <v>187506.93</v>
      </c>
      <c r="Y11" s="27">
        <v>4556</v>
      </c>
      <c r="Z11" s="27">
        <v>41.16</v>
      </c>
      <c r="AA11" s="27">
        <v>11526</v>
      </c>
      <c r="AB11" s="27" t="s">
        <v>727</v>
      </c>
      <c r="AC11" s="27">
        <v>75.67</v>
      </c>
      <c r="AD11" s="27">
        <v>2478</v>
      </c>
      <c r="AE11" s="27">
        <v>16.27</v>
      </c>
    </row>
    <row r="12" ht="15.6" spans="1:31">
      <c r="A12" s="20" t="s">
        <v>659</v>
      </c>
      <c r="B12" s="22">
        <v>39829692578</v>
      </c>
      <c r="C12" s="24" t="s">
        <v>237</v>
      </c>
      <c r="D12" s="27">
        <v>15171.87</v>
      </c>
      <c r="E12" s="27">
        <v>1287</v>
      </c>
      <c r="F12" s="27">
        <v>11.79</v>
      </c>
      <c r="G12" s="27">
        <v>6098</v>
      </c>
      <c r="H12" s="27" t="s">
        <v>728</v>
      </c>
      <c r="I12" s="27">
        <v>22.71</v>
      </c>
      <c r="J12" s="27">
        <v>668</v>
      </c>
      <c r="K12" s="27">
        <v>2.49</v>
      </c>
      <c r="L12" s="11">
        <f t="shared" si="0"/>
        <v>-0.699275362318841</v>
      </c>
      <c r="M12" s="8"/>
      <c r="N12" s="27">
        <v>24356.09</v>
      </c>
      <c r="O12" s="27">
        <v>2251</v>
      </c>
      <c r="P12" s="27">
        <v>10.82</v>
      </c>
      <c r="Q12" s="27">
        <v>8026</v>
      </c>
      <c r="R12" s="27" t="s">
        <v>729</v>
      </c>
      <c r="S12" s="27">
        <v>30.33</v>
      </c>
      <c r="T12" s="27">
        <v>803</v>
      </c>
      <c r="U12" s="27">
        <v>3.03</v>
      </c>
      <c r="X12" s="27">
        <v>52481.82</v>
      </c>
      <c r="Y12" s="27">
        <v>4837</v>
      </c>
      <c r="Z12" s="27">
        <v>10.85</v>
      </c>
      <c r="AA12" s="27">
        <v>6340</v>
      </c>
      <c r="AB12" s="27" t="s">
        <v>730</v>
      </c>
      <c r="AC12" s="27">
        <v>32.2</v>
      </c>
      <c r="AD12" s="27">
        <v>1630</v>
      </c>
      <c r="AE12" s="27">
        <v>8.28</v>
      </c>
    </row>
    <row r="13" ht="15.6" spans="1:31">
      <c r="A13" s="20"/>
      <c r="B13" s="22">
        <v>581521081842</v>
      </c>
      <c r="C13" s="24" t="s">
        <v>221</v>
      </c>
      <c r="D13" s="27">
        <v>38705.08</v>
      </c>
      <c r="E13" s="27">
        <v>1410</v>
      </c>
      <c r="F13" s="27">
        <v>27.45</v>
      </c>
      <c r="G13" s="27">
        <v>3429</v>
      </c>
      <c r="H13" s="27" t="s">
        <v>731</v>
      </c>
      <c r="I13" s="27">
        <v>46.46</v>
      </c>
      <c r="J13" s="27">
        <v>833</v>
      </c>
      <c r="K13" s="27">
        <v>11.29</v>
      </c>
      <c r="L13" s="11">
        <f t="shared" si="0"/>
        <v>0.337677725118483</v>
      </c>
      <c r="M13" s="8"/>
      <c r="N13" s="27">
        <v>52018.13</v>
      </c>
      <c r="O13" s="27">
        <v>1958</v>
      </c>
      <c r="P13" s="27">
        <v>26.57</v>
      </c>
      <c r="Q13" s="27">
        <v>4975</v>
      </c>
      <c r="R13" s="27" t="s">
        <v>732</v>
      </c>
      <c r="S13" s="27">
        <v>44.8</v>
      </c>
      <c r="T13" s="27">
        <v>1161</v>
      </c>
      <c r="U13" s="27">
        <v>10.46</v>
      </c>
      <c r="X13" s="27">
        <v>44081.67</v>
      </c>
      <c r="Y13" s="27">
        <v>1377</v>
      </c>
      <c r="Z13" s="27">
        <v>32.01</v>
      </c>
      <c r="AA13" s="27">
        <v>5226</v>
      </c>
      <c r="AB13" s="27" t="s">
        <v>733</v>
      </c>
      <c r="AC13" s="27">
        <v>62</v>
      </c>
      <c r="AD13" s="27">
        <v>711</v>
      </c>
      <c r="AE13" s="27">
        <v>8.44</v>
      </c>
    </row>
    <row r="14" ht="15.6" spans="1:31">
      <c r="A14" s="20"/>
      <c r="B14" s="22">
        <v>523138079161</v>
      </c>
      <c r="C14" s="24" t="s">
        <v>385</v>
      </c>
      <c r="D14" s="27">
        <v>9296.56</v>
      </c>
      <c r="E14" s="27">
        <v>1390</v>
      </c>
      <c r="F14" s="27">
        <v>6.69</v>
      </c>
      <c r="G14" s="27">
        <v>2871</v>
      </c>
      <c r="H14" s="27" t="s">
        <v>734</v>
      </c>
      <c r="I14" s="27">
        <v>15.81</v>
      </c>
      <c r="J14" s="27">
        <v>588</v>
      </c>
      <c r="K14" s="27">
        <v>3.24</v>
      </c>
      <c r="L14" s="11">
        <f t="shared" si="0"/>
        <v>0.661538461538462</v>
      </c>
      <c r="M14" s="8"/>
      <c r="N14" s="27">
        <v>11388.57</v>
      </c>
      <c r="O14" s="27">
        <v>1818</v>
      </c>
      <c r="P14" s="27">
        <v>6.26</v>
      </c>
      <c r="Q14" s="27">
        <v>3841</v>
      </c>
      <c r="R14" s="27" t="s">
        <v>735</v>
      </c>
      <c r="S14" s="27">
        <v>15.97</v>
      </c>
      <c r="T14" s="27">
        <v>713</v>
      </c>
      <c r="U14" s="27">
        <v>2.97</v>
      </c>
      <c r="X14" s="27">
        <v>8538.95</v>
      </c>
      <c r="Y14" s="27">
        <v>1310</v>
      </c>
      <c r="Z14" s="27">
        <v>6.52</v>
      </c>
      <c r="AA14" s="27">
        <v>4382</v>
      </c>
      <c r="AB14" s="27" t="s">
        <v>736</v>
      </c>
      <c r="AC14" s="27">
        <v>11.45</v>
      </c>
      <c r="AD14" s="27">
        <v>746</v>
      </c>
      <c r="AE14" s="27">
        <v>1.95</v>
      </c>
    </row>
    <row r="15" ht="15.6" spans="1:31">
      <c r="A15" s="20"/>
      <c r="B15" s="22">
        <v>574838039203</v>
      </c>
      <c r="C15" s="24" t="s">
        <v>441</v>
      </c>
      <c r="D15" s="27">
        <v>2246.22</v>
      </c>
      <c r="E15" s="27">
        <v>100</v>
      </c>
      <c r="F15" s="27">
        <v>22.46</v>
      </c>
      <c r="G15" s="27">
        <v>270</v>
      </c>
      <c r="H15" s="27" t="s">
        <v>737</v>
      </c>
      <c r="I15" s="27">
        <v>36.82</v>
      </c>
      <c r="J15" s="27">
        <v>61</v>
      </c>
      <c r="K15" s="27">
        <v>8.32</v>
      </c>
      <c r="L15" s="11">
        <f t="shared" si="0"/>
        <v>0.377483443708609</v>
      </c>
      <c r="M15" s="8"/>
      <c r="N15" s="27">
        <v>2468.49</v>
      </c>
      <c r="O15" s="27">
        <v>118</v>
      </c>
      <c r="P15" s="27">
        <v>20.92</v>
      </c>
      <c r="Q15" s="27">
        <v>427</v>
      </c>
      <c r="R15" s="27" t="s">
        <v>738</v>
      </c>
      <c r="S15" s="27">
        <v>34.77</v>
      </c>
      <c r="T15" s="27">
        <v>71</v>
      </c>
      <c r="U15" s="27">
        <v>5.78</v>
      </c>
      <c r="X15" s="27">
        <v>3672.98</v>
      </c>
      <c r="Y15" s="27">
        <v>143</v>
      </c>
      <c r="Z15" s="27">
        <v>25.69</v>
      </c>
      <c r="AA15" s="27">
        <v>608</v>
      </c>
      <c r="AB15" s="27" t="s">
        <v>739</v>
      </c>
      <c r="AC15" s="27">
        <v>31.94</v>
      </c>
      <c r="AD15" s="27">
        <v>115</v>
      </c>
      <c r="AE15" s="27">
        <v>6.04</v>
      </c>
    </row>
    <row r="16" ht="15.6" spans="1:31">
      <c r="A16" s="20"/>
      <c r="B16" s="22">
        <v>562674596108</v>
      </c>
      <c r="C16" s="24" t="s">
        <v>17</v>
      </c>
      <c r="D16" s="27">
        <v>58720.3</v>
      </c>
      <c r="E16" s="27">
        <v>1952</v>
      </c>
      <c r="F16" s="27">
        <v>30.08</v>
      </c>
      <c r="G16" s="27">
        <v>3625</v>
      </c>
      <c r="H16" s="27" t="s">
        <v>740</v>
      </c>
      <c r="I16" s="27">
        <v>72.94</v>
      </c>
      <c r="J16" s="27">
        <v>805</v>
      </c>
      <c r="K16" s="27">
        <v>16.2</v>
      </c>
      <c r="L16" s="11">
        <f t="shared" si="0"/>
        <v>0.603960396039604</v>
      </c>
      <c r="M16" s="8"/>
      <c r="N16" s="27">
        <v>81439.93</v>
      </c>
      <c r="O16" s="27">
        <v>3026</v>
      </c>
      <c r="P16" s="27">
        <v>26.91</v>
      </c>
      <c r="Q16" s="27">
        <v>4484</v>
      </c>
      <c r="R16" s="27" t="s">
        <v>741</v>
      </c>
      <c r="S16" s="27">
        <v>73.9</v>
      </c>
      <c r="T16" s="27">
        <v>1102</v>
      </c>
      <c r="U16" s="27">
        <v>18.16</v>
      </c>
      <c r="X16" s="27">
        <v>47125.91</v>
      </c>
      <c r="Y16" s="27">
        <v>1219</v>
      </c>
      <c r="Z16" s="27">
        <v>38.66</v>
      </c>
      <c r="AA16" s="27">
        <v>4664</v>
      </c>
      <c r="AB16" s="27" t="s">
        <v>742</v>
      </c>
      <c r="AC16" s="27">
        <v>51.62</v>
      </c>
      <c r="AD16" s="27">
        <v>913</v>
      </c>
      <c r="AE16" s="27">
        <v>10.1</v>
      </c>
    </row>
    <row r="17" ht="15.6" spans="1:31">
      <c r="A17" s="20"/>
      <c r="B17" s="22">
        <v>524754970729</v>
      </c>
      <c r="C17" s="24" t="s">
        <v>74</v>
      </c>
      <c r="D17" s="27">
        <v>8118.76</v>
      </c>
      <c r="E17" s="27">
        <v>230</v>
      </c>
      <c r="F17" s="27">
        <v>35.3</v>
      </c>
      <c r="G17" s="27">
        <v>1190</v>
      </c>
      <c r="H17" s="27" t="s">
        <v>743</v>
      </c>
      <c r="I17" s="27">
        <v>63.93</v>
      </c>
      <c r="J17" s="27">
        <v>127</v>
      </c>
      <c r="K17" s="27">
        <v>6.82</v>
      </c>
      <c r="L17" s="11">
        <f t="shared" si="0"/>
        <v>-0.473765432098765</v>
      </c>
      <c r="M17" s="8"/>
      <c r="N17" s="27">
        <v>11957.12</v>
      </c>
      <c r="O17" s="27">
        <v>355</v>
      </c>
      <c r="P17" s="27">
        <v>33.68</v>
      </c>
      <c r="Q17" s="27">
        <v>3641</v>
      </c>
      <c r="R17" s="27" t="s">
        <v>744</v>
      </c>
      <c r="S17" s="27">
        <v>64.98</v>
      </c>
      <c r="T17" s="27">
        <v>184</v>
      </c>
      <c r="U17" s="27">
        <v>3.28</v>
      </c>
      <c r="X17" s="27">
        <v>54412.89</v>
      </c>
      <c r="Y17" s="27">
        <v>1769</v>
      </c>
      <c r="Z17" s="27">
        <v>30.76</v>
      </c>
      <c r="AA17" s="27">
        <v>4199</v>
      </c>
      <c r="AB17" s="27" t="s">
        <v>745</v>
      </c>
      <c r="AC17" s="27">
        <v>93.17</v>
      </c>
      <c r="AD17" s="27">
        <v>584</v>
      </c>
      <c r="AE17" s="27">
        <v>12.96</v>
      </c>
    </row>
    <row r="18" ht="15.6" spans="1:31">
      <c r="A18" s="20" t="s">
        <v>660</v>
      </c>
      <c r="B18" s="22">
        <v>627410507881</v>
      </c>
      <c r="C18" s="24" t="s">
        <v>546</v>
      </c>
      <c r="D18" s="27">
        <v>233.03</v>
      </c>
      <c r="E18" s="27">
        <v>15</v>
      </c>
      <c r="F18" s="27">
        <v>15.54</v>
      </c>
      <c r="G18" s="27">
        <v>249</v>
      </c>
      <c r="H18" s="27" t="s">
        <v>746</v>
      </c>
      <c r="I18" s="27">
        <v>23.3</v>
      </c>
      <c r="J18" s="27">
        <v>10</v>
      </c>
      <c r="K18" s="27">
        <v>0.94</v>
      </c>
      <c r="L18" s="11">
        <f t="shared" si="0"/>
        <v>0</v>
      </c>
      <c r="M18" s="8"/>
      <c r="N18" s="27">
        <v>509.23</v>
      </c>
      <c r="O18" s="27">
        <v>48</v>
      </c>
      <c r="P18" s="27">
        <v>10.61</v>
      </c>
      <c r="Q18" s="27">
        <v>431</v>
      </c>
      <c r="R18" s="27" t="s">
        <v>747</v>
      </c>
      <c r="S18" s="27">
        <v>25.46</v>
      </c>
      <c r="T18" s="27">
        <v>20</v>
      </c>
      <c r="U18" s="27">
        <v>1.18</v>
      </c>
      <c r="X18" s="27">
        <v>0</v>
      </c>
      <c r="Y18" s="27">
        <v>0</v>
      </c>
      <c r="Z18" s="27">
        <v>0</v>
      </c>
      <c r="AA18" s="27">
        <v>0</v>
      </c>
      <c r="AB18" s="27" t="s">
        <v>715</v>
      </c>
      <c r="AC18" s="27">
        <v>0</v>
      </c>
      <c r="AD18" s="27">
        <v>0</v>
      </c>
      <c r="AE18" s="27">
        <v>0</v>
      </c>
    </row>
    <row r="19" ht="15.6" spans="1:31">
      <c r="A19" s="20"/>
      <c r="B19" s="22">
        <v>633838506663</v>
      </c>
      <c r="C19" s="24" t="s">
        <v>598</v>
      </c>
      <c r="D19" s="27">
        <v>3233.67</v>
      </c>
      <c r="E19" s="27">
        <v>123</v>
      </c>
      <c r="F19" s="27">
        <v>26.29</v>
      </c>
      <c r="G19" s="27">
        <v>456</v>
      </c>
      <c r="H19" s="27" t="s">
        <v>748</v>
      </c>
      <c r="I19" s="27">
        <v>47.55</v>
      </c>
      <c r="J19" s="27">
        <v>68</v>
      </c>
      <c r="K19" s="27">
        <v>7.09</v>
      </c>
      <c r="L19" s="11">
        <f t="shared" si="0"/>
        <v>0</v>
      </c>
      <c r="M19" s="8"/>
      <c r="N19" s="27">
        <v>3280.6</v>
      </c>
      <c r="O19" s="27">
        <v>140</v>
      </c>
      <c r="P19" s="27">
        <v>23.43</v>
      </c>
      <c r="Q19" s="27">
        <v>1988</v>
      </c>
      <c r="R19" s="27" t="s">
        <v>749</v>
      </c>
      <c r="S19" s="27">
        <v>52.07</v>
      </c>
      <c r="T19" s="27">
        <v>63</v>
      </c>
      <c r="U19" s="27">
        <v>1.65</v>
      </c>
      <c r="X19" s="27">
        <v>0</v>
      </c>
      <c r="Y19" s="27">
        <v>0</v>
      </c>
      <c r="Z19" s="27">
        <v>0</v>
      </c>
      <c r="AA19" s="27">
        <v>0</v>
      </c>
      <c r="AB19" s="27" t="s">
        <v>715</v>
      </c>
      <c r="AC19" s="27">
        <v>0</v>
      </c>
      <c r="AD19" s="27">
        <v>0</v>
      </c>
      <c r="AE19" s="27">
        <v>0</v>
      </c>
    </row>
    <row r="20" ht="15.6" spans="1:31">
      <c r="A20" s="20"/>
      <c r="B20" s="22">
        <v>17609980146</v>
      </c>
      <c r="C20" s="24" t="s">
        <v>288</v>
      </c>
      <c r="D20" s="27">
        <v>19142.07</v>
      </c>
      <c r="E20" s="27">
        <v>6540</v>
      </c>
      <c r="F20" s="27">
        <v>2.93</v>
      </c>
      <c r="G20" s="27">
        <v>13999</v>
      </c>
      <c r="H20" s="27" t="s">
        <v>750</v>
      </c>
      <c r="I20" s="27">
        <v>3.53</v>
      </c>
      <c r="J20" s="27">
        <v>5430</v>
      </c>
      <c r="K20" s="27">
        <v>1.37</v>
      </c>
      <c r="L20" s="11">
        <f t="shared" si="0"/>
        <v>-0.399122807017544</v>
      </c>
      <c r="M20" s="8"/>
      <c r="N20" s="27">
        <v>40581.99</v>
      </c>
      <c r="O20" s="27">
        <v>15472</v>
      </c>
      <c r="P20" s="27">
        <v>2.62</v>
      </c>
      <c r="Q20" s="27">
        <v>29662</v>
      </c>
      <c r="R20" s="27" t="s">
        <v>751</v>
      </c>
      <c r="S20" s="27">
        <v>3.42</v>
      </c>
      <c r="T20" s="27">
        <v>11871</v>
      </c>
      <c r="U20" s="27">
        <v>1.37</v>
      </c>
      <c r="X20" s="27">
        <v>34317.91</v>
      </c>
      <c r="Y20" s="27">
        <v>10248</v>
      </c>
      <c r="Z20" s="27">
        <v>3.35</v>
      </c>
      <c r="AA20" s="27">
        <v>15051</v>
      </c>
      <c r="AB20" s="27" t="s">
        <v>752</v>
      </c>
      <c r="AC20" s="27">
        <v>11.01</v>
      </c>
      <c r="AD20" s="27">
        <v>3116</v>
      </c>
      <c r="AE20" s="27">
        <v>2.28</v>
      </c>
    </row>
    <row r="21" ht="15.6" spans="1:31">
      <c r="A21" s="20"/>
      <c r="B21" s="22">
        <v>592501952315</v>
      </c>
      <c r="C21" s="24" t="s">
        <v>305</v>
      </c>
      <c r="D21" s="27">
        <v>19593.44</v>
      </c>
      <c r="E21" s="27">
        <v>1714</v>
      </c>
      <c r="F21" s="27">
        <v>11.43</v>
      </c>
      <c r="G21" s="27">
        <v>5679</v>
      </c>
      <c r="H21" s="27" t="s">
        <v>753</v>
      </c>
      <c r="I21" s="27">
        <v>17.01</v>
      </c>
      <c r="J21" s="27">
        <v>1152</v>
      </c>
      <c r="K21" s="27">
        <v>3.45</v>
      </c>
      <c r="L21" s="11">
        <f t="shared" si="0"/>
        <v>0.00877192982456143</v>
      </c>
      <c r="M21" s="8"/>
      <c r="N21" s="27">
        <v>25594.53</v>
      </c>
      <c r="O21" s="27">
        <v>2813</v>
      </c>
      <c r="P21" s="27">
        <v>9.1</v>
      </c>
      <c r="Q21" s="27">
        <v>9304</v>
      </c>
      <c r="R21" s="27" t="s">
        <v>754</v>
      </c>
      <c r="S21" s="27">
        <v>12.18</v>
      </c>
      <c r="T21" s="27">
        <v>2101</v>
      </c>
      <c r="U21" s="27">
        <v>2.75</v>
      </c>
      <c r="X21" s="27">
        <v>34778.24</v>
      </c>
      <c r="Y21" s="27">
        <v>3562</v>
      </c>
      <c r="Z21" s="27">
        <v>9.76</v>
      </c>
      <c r="AA21" s="27">
        <v>10175</v>
      </c>
      <c r="AB21" s="27" t="s">
        <v>755</v>
      </c>
      <c r="AC21" s="27">
        <v>16.3</v>
      </c>
      <c r="AD21" s="27">
        <v>2134</v>
      </c>
      <c r="AE21" s="27">
        <v>3.42</v>
      </c>
    </row>
    <row r="22" ht="15.6" spans="1:31">
      <c r="A22" s="20"/>
      <c r="B22" s="22">
        <v>637978522210</v>
      </c>
      <c r="C22" s="24" t="s">
        <v>625</v>
      </c>
      <c r="D22" s="27">
        <v>7382.1</v>
      </c>
      <c r="E22" s="27">
        <v>242</v>
      </c>
      <c r="F22" s="27">
        <v>30.5</v>
      </c>
      <c r="G22" s="27">
        <v>885</v>
      </c>
      <c r="H22" s="27" t="s">
        <v>756</v>
      </c>
      <c r="I22" s="27">
        <v>42.92</v>
      </c>
      <c r="J22" s="27">
        <v>172</v>
      </c>
      <c r="K22" s="27">
        <v>8.34</v>
      </c>
      <c r="L22" s="11">
        <f t="shared" si="0"/>
        <v>0</v>
      </c>
      <c r="M22" s="8"/>
      <c r="N22" s="27">
        <v>19358.41</v>
      </c>
      <c r="O22" s="27">
        <v>697</v>
      </c>
      <c r="P22" s="27">
        <v>27.77</v>
      </c>
      <c r="Q22" s="27">
        <v>2208</v>
      </c>
      <c r="R22" s="27" t="s">
        <v>757</v>
      </c>
      <c r="S22" s="27">
        <v>105.21</v>
      </c>
      <c r="T22" s="27">
        <v>184</v>
      </c>
      <c r="U22" s="27">
        <v>8.77</v>
      </c>
      <c r="X22" s="27">
        <v>0</v>
      </c>
      <c r="Y22" s="27">
        <v>0</v>
      </c>
      <c r="Z22" s="27">
        <v>0</v>
      </c>
      <c r="AA22" s="27">
        <v>0</v>
      </c>
      <c r="AB22" s="27" t="s">
        <v>715</v>
      </c>
      <c r="AC22" s="27">
        <v>0</v>
      </c>
      <c r="AD22" s="27">
        <v>0</v>
      </c>
      <c r="AE22" s="27">
        <v>0</v>
      </c>
    </row>
    <row r="23" ht="15.6" spans="1:31">
      <c r="A23" s="25" t="s">
        <v>661</v>
      </c>
      <c r="B23" s="22">
        <v>627413079207</v>
      </c>
      <c r="C23" s="24" t="s">
        <v>547</v>
      </c>
      <c r="D23" s="27">
        <v>12693.79</v>
      </c>
      <c r="E23" s="27">
        <v>540</v>
      </c>
      <c r="F23" s="27">
        <v>23.51</v>
      </c>
      <c r="G23" s="27">
        <v>961</v>
      </c>
      <c r="H23" s="27" t="s">
        <v>758</v>
      </c>
      <c r="I23" s="27">
        <v>48.08</v>
      </c>
      <c r="J23" s="27">
        <v>264</v>
      </c>
      <c r="K23" s="27">
        <v>13.21</v>
      </c>
      <c r="L23" s="11">
        <f t="shared" si="0"/>
        <v>0</v>
      </c>
      <c r="M23" s="8"/>
      <c r="N23" s="27">
        <v>21844.43</v>
      </c>
      <c r="O23" s="27">
        <v>962</v>
      </c>
      <c r="P23" s="27">
        <v>22.71</v>
      </c>
      <c r="Q23" s="27">
        <v>1889</v>
      </c>
      <c r="R23" s="27" t="s">
        <v>759</v>
      </c>
      <c r="S23" s="27">
        <v>74.05</v>
      </c>
      <c r="T23" s="27">
        <v>295</v>
      </c>
      <c r="U23" s="27">
        <v>11.56</v>
      </c>
      <c r="X23" s="27">
        <v>0</v>
      </c>
      <c r="Y23" s="27">
        <v>0</v>
      </c>
      <c r="Z23" s="27">
        <v>0</v>
      </c>
      <c r="AA23" s="27">
        <v>0</v>
      </c>
      <c r="AB23" s="27" t="s">
        <v>715</v>
      </c>
      <c r="AC23" s="27">
        <v>0</v>
      </c>
      <c r="AD23" s="27">
        <v>0</v>
      </c>
      <c r="AE23" s="27">
        <v>0</v>
      </c>
    </row>
    <row r="24" ht="15.6" spans="1:31">
      <c r="A24" s="25" t="s">
        <v>640</v>
      </c>
      <c r="B24" s="22">
        <v>37253770022</v>
      </c>
      <c r="C24" s="53" t="s">
        <v>336</v>
      </c>
      <c r="D24" s="27">
        <v>19641.01</v>
      </c>
      <c r="E24" s="27">
        <v>2338</v>
      </c>
      <c r="F24" s="27">
        <v>8.4</v>
      </c>
      <c r="G24" s="27">
        <v>4965</v>
      </c>
      <c r="H24" s="27" t="s">
        <v>760</v>
      </c>
      <c r="I24" s="27">
        <v>19.58</v>
      </c>
      <c r="J24" s="27">
        <v>1003</v>
      </c>
      <c r="K24" s="27">
        <v>3.96</v>
      </c>
      <c r="L24" s="11">
        <f t="shared" si="0"/>
        <v>0.76</v>
      </c>
      <c r="N24" s="27">
        <v>13243.04</v>
      </c>
      <c r="O24" s="27">
        <v>1540</v>
      </c>
      <c r="P24" s="27">
        <v>8.6</v>
      </c>
      <c r="Q24" s="27">
        <v>6498</v>
      </c>
      <c r="R24" s="27" t="s">
        <v>761</v>
      </c>
      <c r="S24" s="27">
        <v>15.69</v>
      </c>
      <c r="T24" s="27">
        <v>844</v>
      </c>
      <c r="U24" s="27">
        <v>2.04</v>
      </c>
      <c r="X24" s="27">
        <v>4824.19</v>
      </c>
      <c r="Y24" s="27">
        <v>524</v>
      </c>
      <c r="Z24" s="27">
        <v>9.21</v>
      </c>
      <c r="AA24" s="27">
        <v>2143</v>
      </c>
      <c r="AB24" s="27" t="s">
        <v>762</v>
      </c>
      <c r="AC24" s="27">
        <v>22.44</v>
      </c>
      <c r="AD24" s="27">
        <v>215</v>
      </c>
      <c r="AE24" s="27">
        <v>2.25</v>
      </c>
    </row>
    <row r="25" ht="15.6" spans="1:31">
      <c r="A25" s="25"/>
      <c r="B25" s="22">
        <v>37254243740</v>
      </c>
      <c r="C25" s="53" t="s">
        <v>270</v>
      </c>
      <c r="D25" s="27">
        <v>44165.04</v>
      </c>
      <c r="E25" s="27">
        <v>2610</v>
      </c>
      <c r="F25" s="27">
        <v>16.92</v>
      </c>
      <c r="G25" s="27">
        <v>6971</v>
      </c>
      <c r="H25" s="27" t="s">
        <v>763</v>
      </c>
      <c r="I25" s="27">
        <v>30.8</v>
      </c>
      <c r="J25" s="27">
        <v>1434</v>
      </c>
      <c r="K25" s="27">
        <v>6.34</v>
      </c>
      <c r="L25" s="11">
        <f t="shared" si="0"/>
        <v>0.0745762711864406</v>
      </c>
      <c r="N25" s="27">
        <v>73033.11</v>
      </c>
      <c r="O25" s="27">
        <v>4840</v>
      </c>
      <c r="P25" s="27">
        <v>15.09</v>
      </c>
      <c r="Q25" s="27">
        <v>7871</v>
      </c>
      <c r="R25" s="27" t="s">
        <v>764</v>
      </c>
      <c r="S25" s="27">
        <v>35.96</v>
      </c>
      <c r="T25" s="27">
        <v>2031</v>
      </c>
      <c r="U25" s="27">
        <v>9.28</v>
      </c>
      <c r="X25" s="27">
        <v>28545</v>
      </c>
      <c r="Y25" s="27">
        <v>1520</v>
      </c>
      <c r="Z25" s="27">
        <v>18.78</v>
      </c>
      <c r="AA25" s="27">
        <v>4842</v>
      </c>
      <c r="AB25" s="27" t="s">
        <v>765</v>
      </c>
      <c r="AC25" s="27">
        <v>32.15</v>
      </c>
      <c r="AD25" s="27">
        <v>888</v>
      </c>
      <c r="AE25" s="27">
        <v>5.9</v>
      </c>
    </row>
    <row r="26" ht="15.6" spans="1:31">
      <c r="A26" s="25"/>
      <c r="B26" s="22">
        <v>635219036333</v>
      </c>
      <c r="C26" s="53" t="s">
        <v>600</v>
      </c>
      <c r="D26" s="27">
        <v>22802.42</v>
      </c>
      <c r="E26" s="27">
        <v>500</v>
      </c>
      <c r="F26" s="27">
        <v>45.6</v>
      </c>
      <c r="G26" s="27">
        <v>1527</v>
      </c>
      <c r="H26" s="27" t="s">
        <v>766</v>
      </c>
      <c r="I26" s="27">
        <v>81.15</v>
      </c>
      <c r="J26" s="27">
        <v>281</v>
      </c>
      <c r="K26" s="27">
        <v>14.93</v>
      </c>
      <c r="L26" s="11">
        <f t="shared" si="0"/>
        <v>0</v>
      </c>
      <c r="N26" s="27">
        <v>38465.26</v>
      </c>
      <c r="O26" s="27">
        <v>1005</v>
      </c>
      <c r="P26" s="27">
        <v>38.27</v>
      </c>
      <c r="Q26" s="27">
        <v>2268</v>
      </c>
      <c r="R26" s="27" t="s">
        <v>767</v>
      </c>
      <c r="S26" s="27">
        <v>73.55</v>
      </c>
      <c r="T26" s="27">
        <v>523</v>
      </c>
      <c r="U26" s="27">
        <v>16.96</v>
      </c>
      <c r="X26" s="27">
        <v>0</v>
      </c>
      <c r="Y26" s="27">
        <v>0</v>
      </c>
      <c r="Z26" s="27">
        <v>0</v>
      </c>
      <c r="AA26" s="27">
        <v>0</v>
      </c>
      <c r="AB26" s="27" t="s">
        <v>715</v>
      </c>
      <c r="AC26" s="27">
        <v>0</v>
      </c>
      <c r="AD26" s="27">
        <v>0</v>
      </c>
      <c r="AE26" s="27">
        <v>0</v>
      </c>
    </row>
    <row r="27" ht="15.6" spans="1:31">
      <c r="A27" s="25"/>
      <c r="B27" s="22">
        <v>572262680111</v>
      </c>
      <c r="C27" s="53" t="s">
        <v>330</v>
      </c>
      <c r="D27" s="27">
        <v>17291.77</v>
      </c>
      <c r="E27" s="27">
        <v>647</v>
      </c>
      <c r="F27" s="27">
        <v>26.73</v>
      </c>
      <c r="G27" s="27">
        <v>2020</v>
      </c>
      <c r="H27" s="27" t="s">
        <v>768</v>
      </c>
      <c r="I27" s="27">
        <v>45.99</v>
      </c>
      <c r="J27" s="27">
        <v>376</v>
      </c>
      <c r="K27" s="27">
        <v>8.56</v>
      </c>
      <c r="L27" s="11">
        <f t="shared" si="0"/>
        <v>-0.144855144855145</v>
      </c>
      <c r="N27" s="27">
        <v>17793.82</v>
      </c>
      <c r="O27" s="27">
        <v>818</v>
      </c>
      <c r="P27" s="27">
        <v>21.75</v>
      </c>
      <c r="Q27" s="27">
        <v>2178</v>
      </c>
      <c r="R27" s="27" t="s">
        <v>769</v>
      </c>
      <c r="S27" s="27">
        <v>48.09</v>
      </c>
      <c r="T27" s="27">
        <v>370</v>
      </c>
      <c r="U27" s="27">
        <v>8.17</v>
      </c>
      <c r="X27" s="27">
        <v>41664.51</v>
      </c>
      <c r="Y27" s="27">
        <v>1761</v>
      </c>
      <c r="Z27" s="27">
        <v>23.66</v>
      </c>
      <c r="AA27" s="27">
        <v>4164</v>
      </c>
      <c r="AB27" s="27" t="s">
        <v>770</v>
      </c>
      <c r="AC27" s="27">
        <v>32</v>
      </c>
      <c r="AD27" s="27">
        <v>1302</v>
      </c>
      <c r="AE27" s="27">
        <v>10.01</v>
      </c>
    </row>
    <row r="28" ht="15.6" spans="1:31">
      <c r="A28" s="53" t="s">
        <v>266</v>
      </c>
      <c r="B28" s="22">
        <v>569909827792</v>
      </c>
      <c r="C28" s="53" t="s">
        <v>62</v>
      </c>
      <c r="D28" s="27">
        <v>40208.9</v>
      </c>
      <c r="E28" s="27">
        <v>1332</v>
      </c>
      <c r="F28" s="27">
        <v>30.19</v>
      </c>
      <c r="G28" s="27">
        <v>4156</v>
      </c>
      <c r="H28" s="27" t="s">
        <v>771</v>
      </c>
      <c r="I28" s="27">
        <v>67.13</v>
      </c>
      <c r="J28" s="27">
        <v>599</v>
      </c>
      <c r="K28" s="27">
        <v>9.67</v>
      </c>
      <c r="L28" s="11">
        <f t="shared" si="0"/>
        <v>0.870406189555126</v>
      </c>
      <c r="M28" s="8"/>
      <c r="N28" s="27">
        <v>55597.34</v>
      </c>
      <c r="O28" s="27">
        <v>2193</v>
      </c>
      <c r="P28" s="27">
        <v>25.35</v>
      </c>
      <c r="Q28" s="27">
        <v>5916</v>
      </c>
      <c r="R28" s="27" t="s">
        <v>772</v>
      </c>
      <c r="S28" s="27">
        <v>70.91</v>
      </c>
      <c r="T28" s="27">
        <v>784</v>
      </c>
      <c r="U28" s="27">
        <v>9.4</v>
      </c>
      <c r="X28" s="27">
        <v>24344.93</v>
      </c>
      <c r="Y28" s="27">
        <v>567</v>
      </c>
      <c r="Z28" s="27">
        <v>42.94</v>
      </c>
      <c r="AA28" s="27">
        <v>4708</v>
      </c>
      <c r="AB28" s="27" t="s">
        <v>773</v>
      </c>
      <c r="AC28" s="27">
        <v>79.82</v>
      </c>
      <c r="AD28" s="27">
        <v>305</v>
      </c>
      <c r="AE28" s="27">
        <v>5.17</v>
      </c>
    </row>
    <row r="29" ht="15.6" spans="1:31">
      <c r="A29" t="s">
        <v>642</v>
      </c>
      <c r="B29" s="56">
        <v>611950399653</v>
      </c>
      <c r="C29" s="57" t="s">
        <v>666</v>
      </c>
      <c r="D29" s="27">
        <v>3475.13</v>
      </c>
      <c r="E29" s="27">
        <v>80</v>
      </c>
      <c r="F29" s="27">
        <v>43.44</v>
      </c>
      <c r="G29" s="27">
        <v>456</v>
      </c>
      <c r="H29" s="27" t="s">
        <v>774</v>
      </c>
      <c r="I29" s="27">
        <v>56.05</v>
      </c>
      <c r="J29" s="27">
        <v>62</v>
      </c>
      <c r="K29" s="27">
        <v>7.62</v>
      </c>
      <c r="L29" s="11">
        <f t="shared" ref="L29:L34" si="1">IFERROR(I29/S29-1,0)</f>
        <v>-0.0240292530036567</v>
      </c>
      <c r="N29" s="27">
        <v>3043.53</v>
      </c>
      <c r="O29" s="27">
        <v>71</v>
      </c>
      <c r="P29" s="27">
        <v>42.87</v>
      </c>
      <c r="Q29" s="27">
        <v>593</v>
      </c>
      <c r="R29" s="27" t="s">
        <v>775</v>
      </c>
      <c r="S29" s="27">
        <v>57.43</v>
      </c>
      <c r="T29" s="27">
        <v>53</v>
      </c>
      <c r="U29" s="27">
        <v>5.13</v>
      </c>
      <c r="X29" s="27">
        <v>7632.86</v>
      </c>
      <c r="Y29" s="27">
        <v>177</v>
      </c>
      <c r="Z29" s="27">
        <v>43.12</v>
      </c>
      <c r="AA29" s="27">
        <v>1467</v>
      </c>
      <c r="AB29" s="27" t="s">
        <v>776</v>
      </c>
      <c r="AC29" s="27">
        <v>61.56</v>
      </c>
      <c r="AD29" s="27">
        <v>124</v>
      </c>
      <c r="AE29" s="27">
        <v>5.2</v>
      </c>
    </row>
    <row r="30" ht="15.6" spans="1:31">
      <c r="A30" t="s">
        <v>642</v>
      </c>
      <c r="B30" s="56">
        <v>611214401904</v>
      </c>
      <c r="C30" t="s">
        <v>777</v>
      </c>
      <c r="D30" s="27">
        <v>0</v>
      </c>
      <c r="E30" s="27">
        <v>0</v>
      </c>
      <c r="F30" s="27">
        <v>0</v>
      </c>
      <c r="G30" s="27">
        <v>0</v>
      </c>
      <c r="H30" s="27" t="s">
        <v>715</v>
      </c>
      <c r="I30" s="27">
        <v>0</v>
      </c>
      <c r="J30" s="27">
        <v>0</v>
      </c>
      <c r="K30" s="27">
        <v>0</v>
      </c>
      <c r="L30" s="11">
        <f t="shared" si="1"/>
        <v>0</v>
      </c>
      <c r="N30" s="27">
        <v>0</v>
      </c>
      <c r="O30" s="27">
        <v>0</v>
      </c>
      <c r="P30" s="27">
        <v>0</v>
      </c>
      <c r="Q30" s="27">
        <v>0</v>
      </c>
      <c r="R30" s="27" t="s">
        <v>715</v>
      </c>
      <c r="S30" s="27">
        <v>0</v>
      </c>
      <c r="T30" s="27">
        <v>0</v>
      </c>
      <c r="U30" s="27">
        <v>0</v>
      </c>
      <c r="X30" s="27">
        <v>0</v>
      </c>
      <c r="Y30" s="27">
        <v>0</v>
      </c>
      <c r="Z30" s="27">
        <v>0</v>
      </c>
      <c r="AA30" s="27">
        <v>0</v>
      </c>
      <c r="AB30" s="27" t="s">
        <v>715</v>
      </c>
      <c r="AC30" s="27">
        <v>0</v>
      </c>
      <c r="AD30" s="27">
        <v>0</v>
      </c>
      <c r="AE30" s="27">
        <v>0</v>
      </c>
    </row>
    <row r="31" ht="15.6" spans="1:31">
      <c r="A31" t="s">
        <v>642</v>
      </c>
      <c r="B31" s="56">
        <v>611214937258</v>
      </c>
      <c r="C31" t="s">
        <v>667</v>
      </c>
      <c r="D31" s="27">
        <v>119.6</v>
      </c>
      <c r="E31" s="27">
        <v>2</v>
      </c>
      <c r="F31" s="27">
        <v>59.8</v>
      </c>
      <c r="G31" s="27">
        <v>20</v>
      </c>
      <c r="H31" s="27" t="s">
        <v>729</v>
      </c>
      <c r="I31" s="27">
        <v>59.8</v>
      </c>
      <c r="J31" s="27">
        <v>2</v>
      </c>
      <c r="K31" s="27">
        <v>5.98</v>
      </c>
      <c r="L31" s="11">
        <f t="shared" si="1"/>
        <v>0</v>
      </c>
      <c r="N31" s="27">
        <v>119.6</v>
      </c>
      <c r="O31" s="27">
        <v>2</v>
      </c>
      <c r="P31" s="27">
        <v>59.8</v>
      </c>
      <c r="Q31" s="27">
        <v>7</v>
      </c>
      <c r="R31" s="27" t="s">
        <v>778</v>
      </c>
      <c r="S31" s="27">
        <v>59.8</v>
      </c>
      <c r="T31" s="27">
        <v>2</v>
      </c>
      <c r="U31" s="27">
        <v>17.09</v>
      </c>
      <c r="X31" s="27">
        <v>0</v>
      </c>
      <c r="Y31" s="27">
        <v>0</v>
      </c>
      <c r="Z31" s="27">
        <v>0</v>
      </c>
      <c r="AA31" s="27">
        <v>0</v>
      </c>
      <c r="AB31" s="27" t="s">
        <v>715</v>
      </c>
      <c r="AC31" s="27">
        <v>0</v>
      </c>
      <c r="AD31" s="27">
        <v>0</v>
      </c>
      <c r="AE31" s="27">
        <v>0</v>
      </c>
    </row>
    <row r="32" ht="15.6" spans="1:31">
      <c r="A32" t="s">
        <v>642</v>
      </c>
      <c r="B32" s="56">
        <v>642192503747</v>
      </c>
      <c r="C32" t="s">
        <v>305</v>
      </c>
      <c r="D32" s="27">
        <v>15.4</v>
      </c>
      <c r="E32" s="27">
        <v>154</v>
      </c>
      <c r="F32" s="27">
        <v>0.1</v>
      </c>
      <c r="G32" s="27">
        <v>352</v>
      </c>
      <c r="H32" s="27" t="s">
        <v>779</v>
      </c>
      <c r="I32" s="27">
        <v>0.1</v>
      </c>
      <c r="J32" s="27">
        <v>152</v>
      </c>
      <c r="K32" s="27">
        <v>0.04</v>
      </c>
      <c r="L32" s="11">
        <f t="shared" si="1"/>
        <v>0</v>
      </c>
      <c r="N32" s="27">
        <v>0</v>
      </c>
      <c r="O32" s="27">
        <v>0</v>
      </c>
      <c r="P32" s="27">
        <v>0</v>
      </c>
      <c r="Q32" s="27">
        <v>0</v>
      </c>
      <c r="R32" s="27" t="s">
        <v>715</v>
      </c>
      <c r="S32" s="27">
        <v>0</v>
      </c>
      <c r="T32" s="27">
        <v>0</v>
      </c>
      <c r="U32" s="27">
        <v>0</v>
      </c>
      <c r="X32" s="27">
        <v>0</v>
      </c>
      <c r="Y32" s="27">
        <v>0</v>
      </c>
      <c r="Z32" s="27">
        <v>0</v>
      </c>
      <c r="AA32" s="27">
        <v>0</v>
      </c>
      <c r="AB32" s="27" t="s">
        <v>715</v>
      </c>
      <c r="AC32" s="27">
        <v>0</v>
      </c>
      <c r="AD32" s="27">
        <v>0</v>
      </c>
      <c r="AE32" s="27">
        <v>0</v>
      </c>
    </row>
    <row r="33" ht="15.6" spans="1:31">
      <c r="A33" t="s">
        <v>642</v>
      </c>
      <c r="B33" s="56">
        <v>641854782535</v>
      </c>
      <c r="C33" t="s">
        <v>276</v>
      </c>
      <c r="D33" s="27">
        <v>861.78</v>
      </c>
      <c r="E33" s="27">
        <v>6536</v>
      </c>
      <c r="F33" s="27">
        <v>0.13</v>
      </c>
      <c r="G33" s="27">
        <v>14042</v>
      </c>
      <c r="H33" s="27" t="s">
        <v>780</v>
      </c>
      <c r="I33" s="27">
        <v>0.13</v>
      </c>
      <c r="J33" s="27">
        <v>6417</v>
      </c>
      <c r="K33" s="27">
        <v>0.06</v>
      </c>
      <c r="L33" s="11">
        <f t="shared" si="1"/>
        <v>0</v>
      </c>
      <c r="N33" s="27">
        <v>0</v>
      </c>
      <c r="O33" s="27">
        <v>0</v>
      </c>
      <c r="P33" s="27">
        <v>0</v>
      </c>
      <c r="Q33" s="27">
        <v>0</v>
      </c>
      <c r="R33" s="27" t="s">
        <v>715</v>
      </c>
      <c r="S33" s="27">
        <v>0</v>
      </c>
      <c r="T33" s="27">
        <v>0</v>
      </c>
      <c r="U33" s="27">
        <v>0</v>
      </c>
      <c r="X33" s="27">
        <v>0</v>
      </c>
      <c r="Y33" s="27">
        <v>0</v>
      </c>
      <c r="Z33" s="27">
        <v>0</v>
      </c>
      <c r="AA33" s="27">
        <v>0</v>
      </c>
      <c r="AB33" s="27" t="s">
        <v>715</v>
      </c>
      <c r="AC33" s="27">
        <v>0</v>
      </c>
      <c r="AD33" s="27">
        <v>0</v>
      </c>
      <c r="AE33" s="27">
        <v>0</v>
      </c>
    </row>
    <row r="34" spans="4:31">
      <c r="D34" s="9">
        <f>SUM(D2:D23,D29:D33)</f>
        <v>586305.17</v>
      </c>
      <c r="E34" s="9">
        <f>SUM(E2:E23,E29:E33)</f>
        <v>55132</v>
      </c>
      <c r="F34" s="15">
        <f>D34/E34</f>
        <v>10.6345710295291</v>
      </c>
      <c r="G34" s="9">
        <f>SUM(G2:G23,G29:G33)</f>
        <v>145038</v>
      </c>
      <c r="H34" s="14">
        <f>J34/G34</f>
        <v>0.259904300941822</v>
      </c>
      <c r="I34" s="15">
        <f>D34/J34</f>
        <v>15.5535115131579</v>
      </c>
      <c r="J34" s="9">
        <f>SUM(J2:J23,J29:J33)</f>
        <v>37696</v>
      </c>
      <c r="K34" s="15">
        <f>D34/G34</f>
        <v>4.04242453701788</v>
      </c>
      <c r="L34" s="11">
        <f t="shared" si="1"/>
        <v>-0.105742925035511</v>
      </c>
      <c r="N34">
        <f>SUM(N2:N23,N29:N33)</f>
        <v>794601.18</v>
      </c>
      <c r="O34">
        <f>SUM(O2:O23,O29:O33)</f>
        <v>75440</v>
      </c>
      <c r="P34">
        <f>N34/O34</f>
        <v>10.5328894485684</v>
      </c>
      <c r="Q34">
        <f>SUM(Q2:Q23,Q29:Q33)</f>
        <v>170387</v>
      </c>
      <c r="R34">
        <f>T34/Q34</f>
        <v>0.268130784625588</v>
      </c>
      <c r="S34">
        <f>N34/T34</f>
        <v>17.3926625224358</v>
      </c>
      <c r="T34">
        <f>SUM(T2:T23,T29:T33)</f>
        <v>45686</v>
      </c>
      <c r="U34">
        <f>N34/Q34</f>
        <v>4.66350824886875</v>
      </c>
      <c r="X34">
        <f>SUM(X2:X23,X29:X33)</f>
        <v>838639.21</v>
      </c>
      <c r="Y34">
        <f>SUM(Y2:Y23,Y29:Y33)</f>
        <v>59347</v>
      </c>
      <c r="Z34">
        <f>X34/Y34</f>
        <v>14.1311137883971</v>
      </c>
      <c r="AA34">
        <f>SUM(AA2:AA23,AA29:AA33)</f>
        <v>124844</v>
      </c>
      <c r="AB34">
        <f>AD34/AA34</f>
        <v>0.211968536733844</v>
      </c>
      <c r="AC34">
        <f>X34/AD34</f>
        <v>31.6910104674451</v>
      </c>
      <c r="AD34">
        <f>SUM(AD2:AD23,AD29:AD33)</f>
        <v>26463</v>
      </c>
      <c r="AE34">
        <f>X34/AA34</f>
        <v>6.71749711640127</v>
      </c>
    </row>
    <row r="35" spans="4:24">
      <c r="D35" s="9">
        <v>794601.18</v>
      </c>
      <c r="E35" s="9">
        <v>75440</v>
      </c>
      <c r="F35" s="9">
        <v>10.5328894485684</v>
      </c>
      <c r="G35" s="9">
        <v>170387</v>
      </c>
      <c r="H35" s="9">
        <v>0.268130784625588</v>
      </c>
      <c r="I35" s="9">
        <v>17.3926625224358</v>
      </c>
      <c r="J35" s="9">
        <v>45686</v>
      </c>
      <c r="K35" s="9">
        <v>4.66350824886875</v>
      </c>
      <c r="X35" s="11">
        <f>X29/X34</f>
        <v>0.00910148238835625</v>
      </c>
    </row>
    <row r="36" spans="4:11">
      <c r="D36" s="9">
        <v>838639.21</v>
      </c>
      <c r="E36" s="9">
        <v>59347</v>
      </c>
      <c r="F36" s="9">
        <v>14.1311137883971</v>
      </c>
      <c r="G36" s="9">
        <v>124844</v>
      </c>
      <c r="H36" s="9">
        <v>0.211968536733844</v>
      </c>
      <c r="I36" s="9">
        <v>31.6910104674451</v>
      </c>
      <c r="J36" s="9">
        <v>26463</v>
      </c>
      <c r="K36" s="9">
        <v>6.71749711640127</v>
      </c>
    </row>
    <row r="38" spans="4:11">
      <c r="D38">
        <v>40208.9</v>
      </c>
      <c r="E38">
        <v>1332</v>
      </c>
      <c r="F38">
        <v>30.19</v>
      </c>
      <c r="G38">
        <v>4156</v>
      </c>
      <c r="H38" t="s">
        <v>771</v>
      </c>
      <c r="I38">
        <v>67.13</v>
      </c>
      <c r="J38">
        <v>599</v>
      </c>
      <c r="K38">
        <v>9.67</v>
      </c>
    </row>
    <row r="39" spans="4:11">
      <c r="D39">
        <v>24344.93</v>
      </c>
      <c r="E39">
        <v>567</v>
      </c>
      <c r="F39">
        <v>42.94</v>
      </c>
      <c r="G39">
        <v>4708</v>
      </c>
      <c r="H39" t="s">
        <v>773</v>
      </c>
      <c r="I39">
        <v>79.82</v>
      </c>
      <c r="J39">
        <v>305</v>
      </c>
      <c r="K39">
        <v>5.17</v>
      </c>
    </row>
    <row r="40" spans="4:4">
      <c r="D40">
        <f>D38/D39-1</f>
        <v>0.651633420182354</v>
      </c>
    </row>
  </sheetData>
  <mergeCells count="4">
    <mergeCell ref="A2:A11"/>
    <mergeCell ref="A12:A17"/>
    <mergeCell ref="A18:A22"/>
    <mergeCell ref="A24:A27"/>
  </mergeCells>
  <conditionalFormatting sqref="B29:B31">
    <cfRule type="duplicateValues" dxfId="1" priority="3"/>
  </conditionalFormatting>
  <conditionalFormatting sqref="B32:B33">
    <cfRule type="duplicateValues" dxfId="1" priority="2"/>
  </conditionalFormatting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X2" sqref="X2:Z28"/>
    </sheetView>
  </sheetViews>
  <sheetFormatPr defaultColWidth="8.88888888888889" defaultRowHeight="14.4"/>
  <cols>
    <col min="1" max="1" width="14.5555555555556" customWidth="1"/>
    <col min="2" max="2" width="10.4444444444444" customWidth="1"/>
    <col min="3" max="3" width="15.5555555555556" customWidth="1"/>
    <col min="4" max="4" width="14.1111111111111"/>
    <col min="6" max="6" width="12.8888888888889"/>
    <col min="7" max="7" width="14.1111111111111" customWidth="1"/>
    <col min="10" max="10" width="14.4444444444444" customWidth="1"/>
  </cols>
  <sheetData>
    <row r="1" spans="1:10">
      <c r="A1" t="s">
        <v>109</v>
      </c>
      <c r="B1" s="62" t="s">
        <v>781</v>
      </c>
      <c r="G1" s="16"/>
      <c r="H1" s="62"/>
      <c r="J1" s="16"/>
    </row>
    <row r="2" spans="1:10">
      <c r="A2" s="5">
        <v>537752882633</v>
      </c>
      <c r="B2" t="s">
        <v>34</v>
      </c>
      <c r="D2" s="5"/>
      <c r="G2" s="5"/>
      <c r="J2" s="5"/>
    </row>
    <row r="3" spans="1:10">
      <c r="A3" s="5">
        <v>41141176393</v>
      </c>
      <c r="B3" t="s">
        <v>35</v>
      </c>
      <c r="D3" s="5"/>
      <c r="G3" s="5"/>
      <c r="J3" s="5"/>
    </row>
    <row r="4" spans="1:10">
      <c r="A4" s="5">
        <v>39290708556</v>
      </c>
      <c r="B4" t="s">
        <v>37</v>
      </c>
      <c r="D4" s="5"/>
      <c r="G4" s="5"/>
      <c r="J4" s="5"/>
    </row>
    <row r="5" spans="1:10">
      <c r="A5" s="5">
        <v>587015100676</v>
      </c>
      <c r="B5" t="s">
        <v>4</v>
      </c>
      <c r="D5" s="5"/>
      <c r="G5" s="5"/>
      <c r="J5" s="5"/>
    </row>
    <row r="6" spans="1:10">
      <c r="A6" s="5">
        <v>587516703876</v>
      </c>
      <c r="B6" t="s">
        <v>40</v>
      </c>
      <c r="D6" s="5"/>
      <c r="G6" s="5"/>
      <c r="J6" s="5"/>
    </row>
    <row r="7" spans="1:10">
      <c r="A7" s="5">
        <v>554877274741</v>
      </c>
      <c r="B7" t="s">
        <v>6</v>
      </c>
      <c r="D7" s="5"/>
      <c r="G7" s="5"/>
      <c r="J7" s="5"/>
    </row>
    <row r="8" spans="1:10">
      <c r="A8" s="5">
        <v>574308070162</v>
      </c>
      <c r="B8" t="s">
        <v>38</v>
      </c>
      <c r="D8" s="5"/>
      <c r="G8" s="5"/>
      <c r="J8" s="5"/>
    </row>
    <row r="9" spans="1:10">
      <c r="A9" s="5">
        <v>555055329886</v>
      </c>
      <c r="B9" t="s">
        <v>42</v>
      </c>
      <c r="D9" s="5"/>
      <c r="G9" s="5"/>
      <c r="J9" s="5"/>
    </row>
    <row r="10" spans="1:10">
      <c r="A10" s="5">
        <v>598898432532</v>
      </c>
      <c r="B10" t="s">
        <v>41</v>
      </c>
      <c r="D10" s="5"/>
      <c r="G10" s="5"/>
      <c r="J10" s="5"/>
    </row>
    <row r="11" spans="1:10">
      <c r="A11" s="5">
        <v>539854510916</v>
      </c>
      <c r="B11" t="s">
        <v>44</v>
      </c>
      <c r="D11" s="5"/>
      <c r="G11" s="5"/>
      <c r="J11" s="5"/>
    </row>
    <row r="12" spans="1:10">
      <c r="A12" s="5">
        <v>520538406051</v>
      </c>
      <c r="B12" t="s">
        <v>25</v>
      </c>
      <c r="D12" s="5"/>
      <c r="G12" s="5"/>
      <c r="J12" s="5"/>
    </row>
    <row r="13" spans="1:10">
      <c r="A13" s="5">
        <v>573035985548</v>
      </c>
      <c r="B13" t="s">
        <v>77</v>
      </c>
      <c r="D13" s="5"/>
      <c r="G13" s="5"/>
      <c r="J13" s="5"/>
    </row>
    <row r="14" spans="1:10">
      <c r="A14" s="5">
        <v>539325022308</v>
      </c>
      <c r="B14" t="s">
        <v>46</v>
      </c>
      <c r="D14" s="5"/>
      <c r="G14" s="5"/>
      <c r="J14" s="5"/>
    </row>
    <row r="15" spans="1:10">
      <c r="A15" s="5">
        <v>562674596108</v>
      </c>
      <c r="B15" t="s">
        <v>17</v>
      </c>
      <c r="D15" s="5"/>
      <c r="G15" s="5"/>
      <c r="J15" s="5"/>
    </row>
    <row r="16" spans="1:10">
      <c r="A16" s="5">
        <v>569909827792</v>
      </c>
      <c r="B16" t="s">
        <v>62</v>
      </c>
      <c r="D16" s="5"/>
      <c r="G16" s="5"/>
      <c r="J16" s="5"/>
    </row>
    <row r="17" spans="1:10">
      <c r="A17" s="5">
        <v>42759737847</v>
      </c>
      <c r="B17" t="s">
        <v>39</v>
      </c>
      <c r="D17" s="5"/>
      <c r="G17" s="5"/>
      <c r="J17" s="5"/>
    </row>
    <row r="18" spans="1:10">
      <c r="A18" s="5">
        <v>40611478319</v>
      </c>
      <c r="B18" t="s">
        <v>45</v>
      </c>
      <c r="D18" s="5"/>
      <c r="G18" s="5"/>
      <c r="J18" s="5"/>
    </row>
    <row r="19" spans="1:10">
      <c r="A19" s="5">
        <v>593225443577</v>
      </c>
      <c r="B19" t="s">
        <v>48</v>
      </c>
      <c r="D19" s="5"/>
      <c r="G19" s="5"/>
      <c r="J19" s="5"/>
    </row>
    <row r="20" spans="1:10">
      <c r="A20" s="5">
        <v>528778018743</v>
      </c>
      <c r="B20" t="s">
        <v>49</v>
      </c>
      <c r="D20" s="5"/>
      <c r="G20" s="5"/>
      <c r="J20" s="5"/>
    </row>
    <row r="21" spans="1:10">
      <c r="A21" s="5">
        <v>535688693680</v>
      </c>
      <c r="B21" t="s">
        <v>52</v>
      </c>
      <c r="D21" s="5"/>
      <c r="G21" s="5"/>
      <c r="J21" s="5"/>
    </row>
    <row r="22" spans="1:10">
      <c r="A22" s="5">
        <v>635219036333</v>
      </c>
      <c r="B22" t="s">
        <v>600</v>
      </c>
      <c r="D22" s="5"/>
      <c r="G22" s="5"/>
      <c r="J22" s="5"/>
    </row>
    <row r="23" spans="1:10">
      <c r="A23" s="5">
        <v>574624025153</v>
      </c>
      <c r="B23" t="s">
        <v>407</v>
      </c>
      <c r="D23" s="5"/>
      <c r="G23" s="5"/>
      <c r="J23" s="5"/>
    </row>
    <row r="24" spans="1:10">
      <c r="A24" s="5">
        <v>596986065929</v>
      </c>
      <c r="B24" t="s">
        <v>19</v>
      </c>
      <c r="D24" s="5"/>
      <c r="G24" s="5"/>
      <c r="J24" s="5"/>
    </row>
    <row r="25" spans="1:10">
      <c r="A25" s="5">
        <v>634615261933</v>
      </c>
      <c r="B25" t="s">
        <v>599</v>
      </c>
      <c r="D25" s="5"/>
      <c r="G25" s="5"/>
      <c r="J25" s="5"/>
    </row>
    <row r="26" spans="1:10">
      <c r="A26" s="5">
        <v>577184412748</v>
      </c>
      <c r="B26" t="s">
        <v>11</v>
      </c>
      <c r="D26" s="5"/>
      <c r="G26" s="5"/>
      <c r="J26" s="5"/>
    </row>
    <row r="27" spans="1:10">
      <c r="A27" s="5">
        <v>574520036128</v>
      </c>
      <c r="B27" t="s">
        <v>91</v>
      </c>
      <c r="D27" s="5"/>
      <c r="G27" s="5"/>
      <c r="J27" s="5"/>
    </row>
    <row r="28" spans="1:10">
      <c r="A28" s="5">
        <v>541918489832</v>
      </c>
      <c r="B28" t="s">
        <v>102</v>
      </c>
      <c r="D28" s="5"/>
      <c r="G28" s="5"/>
      <c r="J28" s="5"/>
    </row>
    <row r="29" spans="1:10">
      <c r="A29" s="5">
        <v>538307169296</v>
      </c>
      <c r="B29" t="s">
        <v>93</v>
      </c>
      <c r="D29" s="5"/>
      <c r="G29" s="5"/>
      <c r="J29" s="5"/>
    </row>
    <row r="30" spans="1:10">
      <c r="A30" s="5">
        <v>538312709167</v>
      </c>
      <c r="B30" t="s">
        <v>88</v>
      </c>
      <c r="D30" s="5"/>
      <c r="G30" s="5"/>
      <c r="J30" s="5"/>
    </row>
    <row r="31" spans="1:10">
      <c r="A31" s="5">
        <v>587409020085</v>
      </c>
      <c r="B31" t="s">
        <v>87</v>
      </c>
      <c r="D31" s="5"/>
      <c r="G31" s="5"/>
      <c r="J31" s="5"/>
    </row>
    <row r="32" spans="1:10">
      <c r="A32" s="5">
        <v>587405880719</v>
      </c>
      <c r="B32" t="s">
        <v>79</v>
      </c>
      <c r="D32" s="5"/>
      <c r="G32" s="5"/>
      <c r="J32" s="5"/>
    </row>
    <row r="33" spans="1:10">
      <c r="A33" s="5">
        <v>538263950177</v>
      </c>
      <c r="B33" t="s">
        <v>104</v>
      </c>
      <c r="D33" s="5"/>
      <c r="G33" s="5"/>
      <c r="J33" s="5"/>
    </row>
    <row r="34" spans="1:10">
      <c r="A34" s="5">
        <v>555332266949</v>
      </c>
      <c r="B34" t="s">
        <v>47</v>
      </c>
      <c r="D34" s="5"/>
      <c r="G34" s="5"/>
      <c r="J34" s="5"/>
    </row>
    <row r="35" spans="1:10">
      <c r="A35" s="5">
        <v>538305797734</v>
      </c>
      <c r="B35" t="s">
        <v>103</v>
      </c>
      <c r="D35" s="5"/>
      <c r="G35" s="5"/>
      <c r="J35" s="5"/>
    </row>
    <row r="36" spans="1:10">
      <c r="A36" s="5">
        <v>638873049998</v>
      </c>
      <c r="B36" t="s">
        <v>782</v>
      </c>
      <c r="D36" s="5"/>
      <c r="G36" s="5"/>
      <c r="J36" s="5"/>
    </row>
    <row r="37" spans="1:10">
      <c r="A37" s="5">
        <v>639012608612</v>
      </c>
      <c r="B37" t="s">
        <v>783</v>
      </c>
      <c r="D37" s="5"/>
      <c r="G37" s="5"/>
      <c r="J37" s="5"/>
    </row>
    <row r="38" spans="1:10">
      <c r="A38" s="5"/>
      <c r="D38" s="5"/>
      <c r="G38" s="5"/>
      <c r="J38" s="5"/>
    </row>
    <row r="39" spans="1:10">
      <c r="A39" s="5"/>
      <c r="D39" s="5"/>
      <c r="G39" s="5"/>
      <c r="J39" s="5"/>
    </row>
    <row r="40" spans="1:7">
      <c r="A40" s="5"/>
      <c r="G40" s="5"/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"/>
  <sheetViews>
    <sheetView workbookViewId="0">
      <selection activeCell="X2" sqref="X2:Z28"/>
    </sheetView>
  </sheetViews>
  <sheetFormatPr defaultColWidth="8.88888888888889" defaultRowHeight="14.4" outlineLevelCol="1"/>
  <cols>
    <col min="1" max="1" width="14.1111111111111" customWidth="1"/>
  </cols>
  <sheetData>
    <row r="1" spans="1:2">
      <c r="A1" t="s">
        <v>109</v>
      </c>
      <c r="B1" s="62" t="s">
        <v>784</v>
      </c>
    </row>
    <row r="2" spans="1:2">
      <c r="A2" s="5">
        <v>537752882633</v>
      </c>
      <c r="B2" t="s">
        <v>34</v>
      </c>
    </row>
    <row r="3" spans="1:2">
      <c r="A3" s="5">
        <v>41141176393</v>
      </c>
      <c r="B3" t="s">
        <v>35</v>
      </c>
    </row>
    <row r="4" spans="1:2">
      <c r="A4" s="5">
        <v>39290708556</v>
      </c>
      <c r="B4" t="s">
        <v>37</v>
      </c>
    </row>
    <row r="5" spans="1:2">
      <c r="A5" s="5">
        <v>587015100676</v>
      </c>
      <c r="B5" t="s">
        <v>4</v>
      </c>
    </row>
    <row r="6" spans="1:2">
      <c r="A6" s="5">
        <v>587516703876</v>
      </c>
      <c r="B6" t="s">
        <v>40</v>
      </c>
    </row>
    <row r="7" spans="1:2">
      <c r="A7" s="5">
        <v>554877274741</v>
      </c>
      <c r="B7" t="s">
        <v>6</v>
      </c>
    </row>
    <row r="8" spans="1:2">
      <c r="A8" s="5">
        <v>574308070162</v>
      </c>
      <c r="B8" t="s">
        <v>38</v>
      </c>
    </row>
    <row r="9" spans="1:2">
      <c r="A9" s="5">
        <v>555055329886</v>
      </c>
      <c r="B9" t="s">
        <v>42</v>
      </c>
    </row>
    <row r="10" spans="1:2">
      <c r="A10" s="5">
        <v>598898432532</v>
      </c>
      <c r="B10" t="s">
        <v>41</v>
      </c>
    </row>
    <row r="11" spans="1:2">
      <c r="A11" s="5">
        <v>539854510916</v>
      </c>
      <c r="B11" t="s">
        <v>44</v>
      </c>
    </row>
    <row r="12" spans="1:2">
      <c r="A12" s="5">
        <v>520538406051</v>
      </c>
      <c r="B12" t="s">
        <v>25</v>
      </c>
    </row>
    <row r="13" spans="1:2">
      <c r="A13" s="5">
        <v>573035985548</v>
      </c>
      <c r="B13" t="s">
        <v>77</v>
      </c>
    </row>
    <row r="14" spans="1:2">
      <c r="A14" s="5">
        <v>539325022308</v>
      </c>
      <c r="B14" t="s">
        <v>46</v>
      </c>
    </row>
    <row r="15" spans="1:2">
      <c r="A15" s="5">
        <v>562674596108</v>
      </c>
      <c r="B15" t="s">
        <v>17</v>
      </c>
    </row>
    <row r="16" spans="1:2">
      <c r="A16" s="5">
        <v>569909827792</v>
      </c>
      <c r="B16" t="s">
        <v>62</v>
      </c>
    </row>
    <row r="17" spans="1:2">
      <c r="A17" s="5">
        <v>42759737847</v>
      </c>
      <c r="B17" t="s">
        <v>39</v>
      </c>
    </row>
    <row r="18" spans="1:2">
      <c r="A18" s="5">
        <v>40611478319</v>
      </c>
      <c r="B18" t="s">
        <v>45</v>
      </c>
    </row>
    <row r="19" spans="1:2">
      <c r="A19" s="5">
        <v>593225443577</v>
      </c>
      <c r="B19" t="s">
        <v>48</v>
      </c>
    </row>
    <row r="20" spans="1:2">
      <c r="A20" s="5">
        <v>528778018743</v>
      </c>
      <c r="B20" t="s">
        <v>49</v>
      </c>
    </row>
    <row r="21" spans="1:2">
      <c r="A21" s="5">
        <v>535688693680</v>
      </c>
      <c r="B21" t="s">
        <v>52</v>
      </c>
    </row>
    <row r="22" spans="1:2">
      <c r="A22" s="5">
        <v>635219036333</v>
      </c>
      <c r="B22" t="s">
        <v>600</v>
      </c>
    </row>
    <row r="23" spans="1:2">
      <c r="A23" s="5">
        <v>574624025153</v>
      </c>
      <c r="B23" t="s">
        <v>407</v>
      </c>
    </row>
    <row r="24" spans="1:2">
      <c r="A24" s="5">
        <v>596986065929</v>
      </c>
      <c r="B24" t="s">
        <v>19</v>
      </c>
    </row>
    <row r="25" spans="1:2">
      <c r="A25" s="5">
        <v>634615261933</v>
      </c>
      <c r="B25" t="s">
        <v>599</v>
      </c>
    </row>
    <row r="26" spans="1:2">
      <c r="A26" s="5">
        <v>577184412748</v>
      </c>
      <c r="B26" t="s">
        <v>11</v>
      </c>
    </row>
    <row r="27" spans="1:2">
      <c r="A27" s="5">
        <v>574520036128</v>
      </c>
      <c r="B27" t="s">
        <v>91</v>
      </c>
    </row>
    <row r="28" spans="1:2">
      <c r="A28" s="5">
        <v>541918489832</v>
      </c>
      <c r="B28" t="s">
        <v>102</v>
      </c>
    </row>
    <row r="29" spans="1:2">
      <c r="A29" s="5">
        <v>538307169296</v>
      </c>
      <c r="B29" t="s">
        <v>93</v>
      </c>
    </row>
    <row r="30" spans="1:2">
      <c r="A30" s="5">
        <v>538312709167</v>
      </c>
      <c r="B30" t="s">
        <v>88</v>
      </c>
    </row>
    <row r="31" spans="1:2">
      <c r="A31" s="5">
        <v>587409020085</v>
      </c>
      <c r="B31" t="s">
        <v>87</v>
      </c>
    </row>
    <row r="32" spans="1:2">
      <c r="A32" s="5">
        <v>587405880719</v>
      </c>
      <c r="B32" t="s">
        <v>79</v>
      </c>
    </row>
    <row r="33" spans="1:2">
      <c r="A33" s="5">
        <v>538263950177</v>
      </c>
      <c r="B33" t="s">
        <v>104</v>
      </c>
    </row>
    <row r="34" spans="1:2">
      <c r="A34" s="5">
        <v>555332266949</v>
      </c>
      <c r="B34" t="s">
        <v>47</v>
      </c>
    </row>
    <row r="35" spans="1:2">
      <c r="A35" s="5">
        <v>538305797734</v>
      </c>
      <c r="B35" t="s">
        <v>103</v>
      </c>
    </row>
    <row r="36" spans="1:2">
      <c r="A36" s="5">
        <v>638873049998</v>
      </c>
      <c r="B36" t="s">
        <v>782</v>
      </c>
    </row>
    <row r="37" spans="1:2">
      <c r="A37" s="5">
        <v>639012608612</v>
      </c>
      <c r="B37" t="s">
        <v>783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2"/>
  <sheetViews>
    <sheetView workbookViewId="0">
      <selection activeCell="X2" sqref="X2:Z28"/>
    </sheetView>
  </sheetViews>
  <sheetFormatPr defaultColWidth="8.88888888888889" defaultRowHeight="14.4"/>
  <cols>
    <col min="1" max="1" width="10.8888888888889" customWidth="1"/>
    <col min="2" max="4" width="12.8888888888889"/>
    <col min="9" max="9" width="19.7777777777778" customWidth="1"/>
    <col min="10" max="10" width="12.8888888888889"/>
    <col min="16" max="16" width="12.8888888888889"/>
    <col min="18" max="18" width="14.1111111111111"/>
  </cols>
  <sheetData>
    <row r="1" ht="15.6" spans="1:15">
      <c r="A1" s="20" t="s">
        <v>121</v>
      </c>
      <c r="B1" t="e">
        <f>VLOOKUP(A1,#REF!,2,FALSE)</f>
        <v>#REF!</v>
      </c>
      <c r="C1" t="e">
        <f>VLOOKUP(A1,#REF!,2,FALSE)</f>
        <v>#REF!</v>
      </c>
      <c r="D1" t="e">
        <f>VLOOKUP(A1,#REF!,2,FALSE)</f>
        <v>#REF!</v>
      </c>
      <c r="F1" t="s">
        <v>118</v>
      </c>
      <c r="G1" t="s">
        <v>466</v>
      </c>
      <c r="H1" t="s">
        <v>582</v>
      </c>
      <c r="I1" t="s">
        <v>468</v>
      </c>
      <c r="L1" t="s">
        <v>118</v>
      </c>
      <c r="M1" t="s">
        <v>466</v>
      </c>
      <c r="N1" t="s">
        <v>468</v>
      </c>
      <c r="O1" t="s">
        <v>582</v>
      </c>
    </row>
    <row r="2" ht="15.6" spans="1:18">
      <c r="A2" s="20" t="s">
        <v>124</v>
      </c>
      <c r="B2" t="e">
        <f>VLOOKUP(A2,#REF!,2,FALSE)</f>
        <v>#REF!</v>
      </c>
      <c r="C2" t="e">
        <f>VLOOKUP(A2,#REF!,2,FALSE)</f>
        <v>#REF!</v>
      </c>
      <c r="D2" t="e">
        <f>VLOOKUP(A2,#REF!,2,FALSE)</f>
        <v>#REF!</v>
      </c>
      <c r="F2" t="s">
        <v>204</v>
      </c>
      <c r="G2">
        <v>716893.47</v>
      </c>
      <c r="H2">
        <v>49500</v>
      </c>
      <c r="I2">
        <v>163208</v>
      </c>
      <c r="J2">
        <f>H2/I2</f>
        <v>0.303293956178619</v>
      </c>
      <c r="L2" t="s">
        <v>204</v>
      </c>
      <c r="M2">
        <v>632756.86</v>
      </c>
      <c r="N2">
        <v>90261</v>
      </c>
      <c r="O2">
        <v>25892</v>
      </c>
      <c r="P2">
        <f>O2/N2</f>
        <v>0.286857003578511</v>
      </c>
      <c r="R2" s="11">
        <f>J2/P2-1</f>
        <v>0.0573001613872357</v>
      </c>
    </row>
    <row r="3" ht="15.6" spans="1:18">
      <c r="A3" s="20" t="s">
        <v>131</v>
      </c>
      <c r="B3" t="e">
        <f>VLOOKUP(A3,#REF!,2,FALSE)</f>
        <v>#REF!</v>
      </c>
      <c r="C3" t="e">
        <f>VLOOKUP(A3,#REF!,2,FALSE)</f>
        <v>#REF!</v>
      </c>
      <c r="D3" t="e">
        <f>VLOOKUP(A3,#REF!,2,FALSE)</f>
        <v>#REF!</v>
      </c>
      <c r="F3" t="s">
        <v>286</v>
      </c>
      <c r="G3">
        <v>19475.89</v>
      </c>
      <c r="H3">
        <v>7630</v>
      </c>
      <c r="I3">
        <v>20904</v>
      </c>
      <c r="J3">
        <f>H3/I3</f>
        <v>0.365001913509376</v>
      </c>
      <c r="L3" t="s">
        <v>286</v>
      </c>
      <c r="M3">
        <v>27760.2</v>
      </c>
      <c r="N3">
        <v>2064</v>
      </c>
      <c r="O3">
        <v>386</v>
      </c>
      <c r="P3">
        <f t="shared" ref="P3:P12" si="0">O3/N3</f>
        <v>0.187015503875969</v>
      </c>
      <c r="R3" s="11">
        <f t="shared" ref="R3:R12" si="1">J3/P3-1</f>
        <v>0.951720076381742</v>
      </c>
    </row>
    <row r="4" ht="15.6" spans="1:18">
      <c r="A4" s="20" t="s">
        <v>148</v>
      </c>
      <c r="B4" t="e">
        <f>VLOOKUP(A4,#REF!,2,FALSE)</f>
        <v>#REF!</v>
      </c>
      <c r="C4" t="e">
        <f>VLOOKUP(A4,#REF!,2,FALSE)</f>
        <v>#REF!</v>
      </c>
      <c r="D4" t="e">
        <f>VLOOKUP(A4,#REF!,2,FALSE)</f>
        <v>#REF!</v>
      </c>
      <c r="F4" t="s">
        <v>124</v>
      </c>
      <c r="G4">
        <v>8181857.67</v>
      </c>
      <c r="H4">
        <v>155350</v>
      </c>
      <c r="I4">
        <v>978082</v>
      </c>
      <c r="J4">
        <f>H4/I4</f>
        <v>0.158831263636382</v>
      </c>
      <c r="L4" t="s">
        <v>124</v>
      </c>
      <c r="M4">
        <v>6702817.34</v>
      </c>
      <c r="N4">
        <v>755729</v>
      </c>
      <c r="O4">
        <v>115870</v>
      </c>
      <c r="P4">
        <f t="shared" si="0"/>
        <v>0.153322156487312</v>
      </c>
      <c r="R4" s="11">
        <f t="shared" si="1"/>
        <v>0.0359315788095236</v>
      </c>
    </row>
    <row r="5" ht="15.6" spans="1:18">
      <c r="A5" s="20" t="s">
        <v>158</v>
      </c>
      <c r="B5" t="e">
        <f>VLOOKUP(A5,#REF!,2,FALSE)</f>
        <v>#REF!</v>
      </c>
      <c r="C5" t="e">
        <f>VLOOKUP(A5,#REF!,2,FALSE)</f>
        <v>#REF!</v>
      </c>
      <c r="D5" t="e">
        <f>VLOOKUP(A5,#REF!,2,FALSE)</f>
        <v>#REF!</v>
      </c>
      <c r="F5" t="s">
        <v>266</v>
      </c>
      <c r="G5">
        <v>58732.01</v>
      </c>
      <c r="H5">
        <v>790</v>
      </c>
      <c r="I5">
        <v>6694</v>
      </c>
      <c r="J5">
        <f>H5/I5</f>
        <v>0.11801613385121</v>
      </c>
      <c r="L5" t="s">
        <v>266</v>
      </c>
      <c r="M5">
        <v>55867.82</v>
      </c>
      <c r="N5">
        <v>4743</v>
      </c>
      <c r="O5">
        <v>807</v>
      </c>
      <c r="P5">
        <f t="shared" si="0"/>
        <v>0.170145477545857</v>
      </c>
      <c r="R5" s="11">
        <f t="shared" si="1"/>
        <v>-0.306381012569654</v>
      </c>
    </row>
    <row r="6" spans="1:18">
      <c r="A6" t="s">
        <v>204</v>
      </c>
      <c r="B6" t="e">
        <f>VLOOKUP(A6,#REF!,2,FALSE)</f>
        <v>#REF!</v>
      </c>
      <c r="C6" t="e">
        <f>VLOOKUP(A6,#REF!,2,FALSE)</f>
        <v>#REF!</v>
      </c>
      <c r="D6" t="e">
        <f>VLOOKUP(A6,#REF!,2,FALSE)</f>
        <v>#REF!</v>
      </c>
      <c r="F6" t="s">
        <v>121</v>
      </c>
      <c r="G6">
        <v>25856502.27</v>
      </c>
      <c r="H6">
        <v>332250</v>
      </c>
      <c r="I6">
        <v>2251911</v>
      </c>
      <c r="J6">
        <f t="shared" ref="J6:J12" si="2">H6/I6</f>
        <v>0.147541354875925</v>
      </c>
      <c r="L6" t="s">
        <v>121</v>
      </c>
      <c r="M6">
        <v>16208574.44</v>
      </c>
      <c r="N6">
        <v>1690331</v>
      </c>
      <c r="O6">
        <v>302866</v>
      </c>
      <c r="P6">
        <f t="shared" si="0"/>
        <v>0.179175557923271</v>
      </c>
      <c r="R6" s="11">
        <f t="shared" si="1"/>
        <v>-0.176554232139699</v>
      </c>
    </row>
    <row r="7" spans="1:18">
      <c r="A7" t="s">
        <v>785</v>
      </c>
      <c r="B7" t="e">
        <f>VLOOKUP(A7,#REF!,2,FALSE)</f>
        <v>#REF!</v>
      </c>
      <c r="C7" t="e">
        <f>VLOOKUP(A7,#REF!,2,FALSE)</f>
        <v>#REF!</v>
      </c>
      <c r="D7">
        <v>262368.48</v>
      </c>
      <c r="F7" t="s">
        <v>785</v>
      </c>
      <c r="G7">
        <v>250502.54</v>
      </c>
      <c r="H7">
        <v>1395</v>
      </c>
      <c r="I7">
        <v>10899</v>
      </c>
      <c r="J7">
        <f t="shared" si="2"/>
        <v>0.127993393889348</v>
      </c>
      <c r="L7" t="s">
        <v>785</v>
      </c>
      <c r="M7">
        <v>277275.78</v>
      </c>
      <c r="N7">
        <v>8838</v>
      </c>
      <c r="O7">
        <v>1500</v>
      </c>
      <c r="P7">
        <f t="shared" si="0"/>
        <v>0.169721656483367</v>
      </c>
      <c r="R7" s="11">
        <f t="shared" si="1"/>
        <v>-0.245862923203964</v>
      </c>
    </row>
    <row r="8" ht="15.6" spans="1:18">
      <c r="A8" s="20" t="s">
        <v>170</v>
      </c>
      <c r="B8" t="e">
        <f>VLOOKUP(A8,#REF!,2,FALSE)</f>
        <v>#REF!</v>
      </c>
      <c r="C8" t="e">
        <f>VLOOKUP(A8,#REF!,2,FALSE)</f>
        <v>#REF!</v>
      </c>
      <c r="D8" t="e">
        <f>VLOOKUP(A8,#REF!,2,FALSE)</f>
        <v>#REF!</v>
      </c>
      <c r="F8" t="s">
        <v>148</v>
      </c>
      <c r="G8">
        <v>2124516.14</v>
      </c>
      <c r="H8">
        <v>67913</v>
      </c>
      <c r="I8">
        <v>321238</v>
      </c>
      <c r="J8">
        <f t="shared" si="2"/>
        <v>0.211410231666241</v>
      </c>
      <c r="L8" t="s">
        <v>148</v>
      </c>
      <c r="M8">
        <v>1630830.62</v>
      </c>
      <c r="N8">
        <v>194813</v>
      </c>
      <c r="O8">
        <v>30416</v>
      </c>
      <c r="P8">
        <f t="shared" si="0"/>
        <v>0.156129211089609</v>
      </c>
      <c r="R8" s="11">
        <f t="shared" si="1"/>
        <v>0.354072246896221</v>
      </c>
    </row>
    <row r="9" ht="15.6" spans="1:18">
      <c r="A9" s="20" t="s">
        <v>266</v>
      </c>
      <c r="B9" t="e">
        <f>VLOOKUP(A9,#REF!,2,FALSE)</f>
        <v>#REF!</v>
      </c>
      <c r="C9" t="e">
        <f>VLOOKUP(A9,#REF!,2,FALSE)</f>
        <v>#REF!</v>
      </c>
      <c r="D9" t="e">
        <f>VLOOKUP(A9,#REF!,2,FALSE)</f>
        <v>#REF!</v>
      </c>
      <c r="F9" t="s">
        <v>170</v>
      </c>
      <c r="G9">
        <v>798171.09</v>
      </c>
      <c r="H9">
        <v>45904</v>
      </c>
      <c r="I9">
        <v>214011</v>
      </c>
      <c r="J9">
        <f t="shared" si="2"/>
        <v>0.214493647522791</v>
      </c>
      <c r="L9" t="s">
        <v>170</v>
      </c>
      <c r="M9">
        <v>820500.360000001</v>
      </c>
      <c r="N9">
        <v>165646</v>
      </c>
      <c r="O9">
        <v>37423</v>
      </c>
      <c r="P9">
        <f t="shared" si="0"/>
        <v>0.225921543532594</v>
      </c>
      <c r="R9" s="11">
        <f t="shared" si="1"/>
        <v>-0.0505834717270071</v>
      </c>
    </row>
    <row r="10" spans="6:18">
      <c r="F10" t="s">
        <v>158</v>
      </c>
      <c r="G10">
        <v>1397637</v>
      </c>
      <c r="H10">
        <v>153821</v>
      </c>
      <c r="I10">
        <v>615376</v>
      </c>
      <c r="J10">
        <f t="shared" si="2"/>
        <v>0.249962624476743</v>
      </c>
      <c r="L10" t="s">
        <v>158</v>
      </c>
      <c r="M10">
        <v>1044752.43</v>
      </c>
      <c r="N10">
        <v>417745</v>
      </c>
      <c r="O10">
        <v>137764</v>
      </c>
      <c r="P10">
        <f t="shared" si="0"/>
        <v>0.329780129026081</v>
      </c>
      <c r="R10" s="11">
        <f t="shared" si="1"/>
        <v>-0.242032486266101</v>
      </c>
    </row>
    <row r="11" spans="6:18">
      <c r="F11" t="s">
        <v>131</v>
      </c>
      <c r="G11">
        <v>1517473.75</v>
      </c>
      <c r="H11">
        <v>52500</v>
      </c>
      <c r="I11">
        <v>345509</v>
      </c>
      <c r="J11">
        <f t="shared" si="2"/>
        <v>0.151949732134329</v>
      </c>
      <c r="L11" t="s">
        <v>131</v>
      </c>
      <c r="M11">
        <v>1392789.6</v>
      </c>
      <c r="N11">
        <v>309826</v>
      </c>
      <c r="O11">
        <v>61370</v>
      </c>
      <c r="P11">
        <f t="shared" si="0"/>
        <v>0.198078921717351</v>
      </c>
      <c r="R11" s="11">
        <f t="shared" si="1"/>
        <v>-0.232882879122524</v>
      </c>
    </row>
    <row r="12" spans="6:18">
      <c r="F12" t="s">
        <v>472</v>
      </c>
      <c r="G12">
        <v>40921761.83</v>
      </c>
      <c r="H12">
        <v>867053</v>
      </c>
      <c r="I12">
        <v>4927832</v>
      </c>
      <c r="J12">
        <f t="shared" si="2"/>
        <v>0.175950194730665</v>
      </c>
      <c r="L12" t="s">
        <v>472</v>
      </c>
      <c r="M12">
        <v>28793925.45</v>
      </c>
      <c r="N12">
        <v>3639996</v>
      </c>
      <c r="O12">
        <v>714294</v>
      </c>
      <c r="P12">
        <f t="shared" si="0"/>
        <v>0.196234831027287</v>
      </c>
      <c r="R12" s="11">
        <f t="shared" si="1"/>
        <v>-0.103369193890975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"/>
  <sheetViews>
    <sheetView topLeftCell="A19" workbookViewId="0">
      <pane xSplit="3" topLeftCell="D1" activePane="topRight" state="frozen"/>
      <selection/>
      <selection pane="topRight" activeCell="X2" sqref="X2:Z28"/>
    </sheetView>
  </sheetViews>
  <sheetFormatPr defaultColWidth="8.88888888888889" defaultRowHeight="14.4"/>
  <cols>
    <col min="2" max="2" width="17.1111111111111" customWidth="1"/>
    <col min="3" max="3" width="18.6666666666667" customWidth="1"/>
    <col min="12" max="13" width="14.1111111111111"/>
    <col min="26" max="26" width="10.6666666666667"/>
    <col min="27" max="27" width="12.8888888888889"/>
  </cols>
  <sheetData>
    <row r="1" ht="15.6" spans="1:33">
      <c r="A1" s="48" t="s">
        <v>646</v>
      </c>
      <c r="B1" s="48" t="s">
        <v>109</v>
      </c>
      <c r="C1" s="49" t="s">
        <v>786</v>
      </c>
      <c r="D1" s="26" t="s">
        <v>111</v>
      </c>
      <c r="E1" s="26" t="s">
        <v>112</v>
      </c>
      <c r="F1" s="26" t="s">
        <v>645</v>
      </c>
      <c r="G1" s="26" t="s">
        <v>113</v>
      </c>
      <c r="H1" s="26" t="s">
        <v>516</v>
      </c>
      <c r="I1" s="26" t="s">
        <v>517</v>
      </c>
      <c r="J1" s="26" t="s">
        <v>518</v>
      </c>
      <c r="K1" s="26" t="s">
        <v>589</v>
      </c>
      <c r="N1" s="64" t="s">
        <v>787</v>
      </c>
      <c r="O1" s="26" t="s">
        <v>111</v>
      </c>
      <c r="P1" s="26" t="s">
        <v>112</v>
      </c>
      <c r="Q1" s="26" t="s">
        <v>645</v>
      </c>
      <c r="R1" s="26" t="s">
        <v>113</v>
      </c>
      <c r="S1" s="26" t="s">
        <v>516</v>
      </c>
      <c r="T1" s="26" t="s">
        <v>517</v>
      </c>
      <c r="U1" s="26" t="s">
        <v>518</v>
      </c>
      <c r="V1" s="26" t="s">
        <v>589</v>
      </c>
      <c r="Y1" s="64" t="s">
        <v>788</v>
      </c>
      <c r="Z1" s="26" t="s">
        <v>111</v>
      </c>
      <c r="AA1" s="26" t="s">
        <v>112</v>
      </c>
      <c r="AB1" s="26" t="s">
        <v>645</v>
      </c>
      <c r="AC1" s="26" t="s">
        <v>113</v>
      </c>
      <c r="AD1" s="26" t="s">
        <v>516</v>
      </c>
      <c r="AE1" s="26" t="s">
        <v>517</v>
      </c>
      <c r="AF1" s="26" t="s">
        <v>518</v>
      </c>
      <c r="AG1" s="26" t="s">
        <v>589</v>
      </c>
    </row>
    <row r="2" ht="15.6" spans="1:33">
      <c r="A2" s="20" t="s">
        <v>656</v>
      </c>
      <c r="B2" s="22">
        <v>17609936348</v>
      </c>
      <c r="C2" s="24" t="s">
        <v>344</v>
      </c>
      <c r="D2" s="27">
        <v>24891.37</v>
      </c>
      <c r="E2" s="27">
        <v>13781</v>
      </c>
      <c r="F2" s="27">
        <v>1.81</v>
      </c>
      <c r="G2" s="27">
        <v>43247</v>
      </c>
      <c r="H2" s="27" t="s">
        <v>789</v>
      </c>
      <c r="I2" s="27">
        <v>2.21</v>
      </c>
      <c r="J2" s="27">
        <v>11268</v>
      </c>
      <c r="K2" s="27">
        <v>0.58</v>
      </c>
      <c r="L2" s="43">
        <f>IFERROR(K2/V2-1,0)</f>
        <v>-0.159420289855073</v>
      </c>
      <c r="M2" s="11">
        <f>IFERROR(K2/AG2-1,0)</f>
        <v>-0.668571428571429</v>
      </c>
      <c r="N2" s="27" t="s">
        <v>344</v>
      </c>
      <c r="O2" s="27">
        <v>30263.63</v>
      </c>
      <c r="P2" s="27">
        <v>18135</v>
      </c>
      <c r="Q2" s="27">
        <v>1.67</v>
      </c>
      <c r="R2" s="27">
        <v>44128</v>
      </c>
      <c r="S2" s="27" t="s">
        <v>790</v>
      </c>
      <c r="T2" s="27">
        <v>2.04</v>
      </c>
      <c r="U2" s="27">
        <v>14831</v>
      </c>
      <c r="V2" s="27">
        <v>0.69</v>
      </c>
      <c r="Y2" s="27" t="s">
        <v>344</v>
      </c>
      <c r="Z2" s="27">
        <v>14263.96</v>
      </c>
      <c r="AA2" s="27">
        <v>4872</v>
      </c>
      <c r="AB2" s="27">
        <v>2.93</v>
      </c>
      <c r="AC2" s="27">
        <v>8132</v>
      </c>
      <c r="AD2" s="27" t="s">
        <v>791</v>
      </c>
      <c r="AE2" s="27">
        <v>7.07</v>
      </c>
      <c r="AF2" s="27">
        <v>2018</v>
      </c>
      <c r="AG2" s="27">
        <v>1.75</v>
      </c>
    </row>
    <row r="3" ht="15.6" spans="1:33">
      <c r="A3" s="20"/>
      <c r="B3" s="22">
        <v>592722485900</v>
      </c>
      <c r="C3" s="24" t="s">
        <v>338</v>
      </c>
      <c r="D3" s="27">
        <v>30373.82</v>
      </c>
      <c r="E3" s="27">
        <v>3013</v>
      </c>
      <c r="F3" s="27">
        <v>10.08</v>
      </c>
      <c r="G3" s="27">
        <v>9838</v>
      </c>
      <c r="H3" s="27" t="s">
        <v>792</v>
      </c>
      <c r="I3" s="27">
        <v>15.18</v>
      </c>
      <c r="J3" s="27">
        <v>2001</v>
      </c>
      <c r="K3" s="27">
        <v>3.09</v>
      </c>
      <c r="L3" s="43">
        <f t="shared" ref="L3:L23" si="0">IFERROR(K3/V3-1,0)</f>
        <v>-0.083086053412463</v>
      </c>
      <c r="M3" s="11">
        <f t="shared" ref="M3:M23" si="1">IFERROR(K3/AG3-1,0)</f>
        <v>0.0582191780821917</v>
      </c>
      <c r="N3" s="27" t="s">
        <v>338</v>
      </c>
      <c r="O3" s="27">
        <v>26985.98</v>
      </c>
      <c r="P3" s="27">
        <v>2845</v>
      </c>
      <c r="Q3" s="27">
        <v>9.49</v>
      </c>
      <c r="R3" s="27">
        <v>7997</v>
      </c>
      <c r="S3" s="27" t="s">
        <v>793</v>
      </c>
      <c r="T3" s="27">
        <v>13.95</v>
      </c>
      <c r="U3" s="27">
        <v>1934</v>
      </c>
      <c r="V3" s="27">
        <v>3.37</v>
      </c>
      <c r="Y3" s="27" t="s">
        <v>338</v>
      </c>
      <c r="Z3" s="27">
        <v>29417.99</v>
      </c>
      <c r="AA3" s="27">
        <v>3089</v>
      </c>
      <c r="AB3" s="27">
        <v>9.52</v>
      </c>
      <c r="AC3" s="27">
        <v>10080</v>
      </c>
      <c r="AD3" s="27" t="s">
        <v>794</v>
      </c>
      <c r="AE3" s="27">
        <v>12.72</v>
      </c>
      <c r="AF3" s="27">
        <v>2312</v>
      </c>
      <c r="AG3" s="27">
        <v>2.92</v>
      </c>
    </row>
    <row r="4" ht="15.6" spans="1:33">
      <c r="A4" s="20"/>
      <c r="B4" s="22">
        <v>592505020153</v>
      </c>
      <c r="C4" s="24" t="s">
        <v>314</v>
      </c>
      <c r="D4" s="27">
        <v>50826.82</v>
      </c>
      <c r="E4" s="27">
        <v>6195</v>
      </c>
      <c r="F4" s="27">
        <v>8.2</v>
      </c>
      <c r="G4" s="27">
        <v>10525</v>
      </c>
      <c r="H4" s="27" t="s">
        <v>795</v>
      </c>
      <c r="I4" s="27">
        <v>16.02</v>
      </c>
      <c r="J4" s="27">
        <v>3173</v>
      </c>
      <c r="K4" s="27">
        <v>4.83</v>
      </c>
      <c r="L4" s="43">
        <f t="shared" si="0"/>
        <v>-0.151142355008787</v>
      </c>
      <c r="M4" s="11">
        <f t="shared" si="1"/>
        <v>-0.0886792452830188</v>
      </c>
      <c r="N4" s="27" t="s">
        <v>314</v>
      </c>
      <c r="O4" s="27">
        <v>41543.71</v>
      </c>
      <c r="P4" s="27">
        <v>5100</v>
      </c>
      <c r="Q4" s="27">
        <v>8.15</v>
      </c>
      <c r="R4" s="27">
        <v>7307</v>
      </c>
      <c r="S4" s="27" t="s">
        <v>796</v>
      </c>
      <c r="T4" s="27">
        <v>15.74</v>
      </c>
      <c r="U4" s="27">
        <v>2639</v>
      </c>
      <c r="V4" s="27">
        <v>5.69</v>
      </c>
      <c r="Y4" s="27" t="s">
        <v>314</v>
      </c>
      <c r="Z4" s="27">
        <v>26648.26</v>
      </c>
      <c r="AA4" s="27">
        <v>2831</v>
      </c>
      <c r="AB4" s="27">
        <v>9.41</v>
      </c>
      <c r="AC4" s="27">
        <v>5032</v>
      </c>
      <c r="AD4" s="27" t="s">
        <v>797</v>
      </c>
      <c r="AE4" s="27">
        <v>24.52</v>
      </c>
      <c r="AF4" s="27">
        <v>1087</v>
      </c>
      <c r="AG4" s="27">
        <v>5.3</v>
      </c>
    </row>
    <row r="5" ht="15.6" spans="1:33">
      <c r="A5" s="20"/>
      <c r="B5" s="22">
        <v>611461391391</v>
      </c>
      <c r="C5" s="24" t="s">
        <v>545</v>
      </c>
      <c r="D5" s="27">
        <v>5956.6</v>
      </c>
      <c r="E5" s="27">
        <v>249</v>
      </c>
      <c r="F5" s="27">
        <v>23.92</v>
      </c>
      <c r="G5" s="27">
        <v>3598</v>
      </c>
      <c r="H5" s="27" t="s">
        <v>798</v>
      </c>
      <c r="I5" s="27">
        <v>53.18</v>
      </c>
      <c r="J5" s="27">
        <v>112</v>
      </c>
      <c r="K5" s="27">
        <v>1.66</v>
      </c>
      <c r="L5" s="43">
        <f t="shared" si="0"/>
        <v>-0.453947368421053</v>
      </c>
      <c r="M5" s="11">
        <f t="shared" si="1"/>
        <v>-0.619266055045872</v>
      </c>
      <c r="N5" s="27" t="s">
        <v>545</v>
      </c>
      <c r="O5" s="27">
        <v>4769.4</v>
      </c>
      <c r="P5" s="27">
        <v>189</v>
      </c>
      <c r="Q5" s="27">
        <v>25.23</v>
      </c>
      <c r="R5" s="27">
        <v>1568</v>
      </c>
      <c r="S5" s="27" t="s">
        <v>799</v>
      </c>
      <c r="T5" s="27">
        <v>58.88</v>
      </c>
      <c r="U5" s="27">
        <v>81</v>
      </c>
      <c r="V5" s="27">
        <v>3.04</v>
      </c>
      <c r="Y5" s="27" t="s">
        <v>545</v>
      </c>
      <c r="Z5" s="27">
        <v>1416.68</v>
      </c>
      <c r="AA5" s="27">
        <v>52</v>
      </c>
      <c r="AB5" s="27">
        <v>27.24</v>
      </c>
      <c r="AC5" s="27">
        <v>325</v>
      </c>
      <c r="AD5" s="27" t="s">
        <v>800</v>
      </c>
      <c r="AE5" s="27">
        <v>40.48</v>
      </c>
      <c r="AF5" s="27">
        <v>35</v>
      </c>
      <c r="AG5" s="27">
        <v>4.36</v>
      </c>
    </row>
    <row r="6" ht="15.6" spans="1:33">
      <c r="A6" s="20"/>
      <c r="B6" s="22">
        <v>555904462655</v>
      </c>
      <c r="C6" s="24" t="s">
        <v>276</v>
      </c>
      <c r="D6" s="27">
        <v>16748.25</v>
      </c>
      <c r="E6" s="27">
        <v>1282</v>
      </c>
      <c r="F6" s="27">
        <v>13.06</v>
      </c>
      <c r="G6" s="27">
        <v>34260</v>
      </c>
      <c r="H6" s="27" t="s">
        <v>801</v>
      </c>
      <c r="I6" s="27">
        <v>48.55</v>
      </c>
      <c r="J6" s="27">
        <v>345</v>
      </c>
      <c r="K6" s="27">
        <v>0.49</v>
      </c>
      <c r="L6" s="43">
        <f t="shared" si="0"/>
        <v>-0.436781609195402</v>
      </c>
      <c r="M6" s="11">
        <f t="shared" si="1"/>
        <v>-0.9562109025916</v>
      </c>
      <c r="N6" s="27" t="s">
        <v>276</v>
      </c>
      <c r="O6" s="27">
        <v>10682.47</v>
      </c>
      <c r="P6" s="27">
        <v>782</v>
      </c>
      <c r="Q6" s="27">
        <v>13.66</v>
      </c>
      <c r="R6" s="27">
        <v>12345</v>
      </c>
      <c r="S6" s="27" t="s">
        <v>802</v>
      </c>
      <c r="T6" s="27">
        <v>23.07</v>
      </c>
      <c r="U6" s="27">
        <v>463</v>
      </c>
      <c r="V6" s="27">
        <v>0.87</v>
      </c>
      <c r="Y6" s="27" t="s">
        <v>276</v>
      </c>
      <c r="Z6" s="27">
        <v>80515.85</v>
      </c>
      <c r="AA6" s="27">
        <v>6487</v>
      </c>
      <c r="AB6" s="27">
        <v>12.41</v>
      </c>
      <c r="AC6" s="27">
        <v>7198</v>
      </c>
      <c r="AD6" s="27" t="s">
        <v>803</v>
      </c>
      <c r="AE6" s="27">
        <v>46.41</v>
      </c>
      <c r="AF6" s="27">
        <v>1735</v>
      </c>
      <c r="AG6" s="27">
        <v>11.19</v>
      </c>
    </row>
    <row r="7" ht="15.6" spans="1:33">
      <c r="A7" s="20"/>
      <c r="B7" s="22">
        <v>636099038566</v>
      </c>
      <c r="C7" s="24" t="s">
        <v>620</v>
      </c>
      <c r="D7" s="27">
        <v>78569.12</v>
      </c>
      <c r="E7" s="27">
        <v>2146</v>
      </c>
      <c r="F7" s="27">
        <v>36.61</v>
      </c>
      <c r="G7" s="27">
        <v>3546</v>
      </c>
      <c r="H7" s="27" t="s">
        <v>804</v>
      </c>
      <c r="I7" s="27">
        <v>116.74</v>
      </c>
      <c r="J7" s="27">
        <v>673</v>
      </c>
      <c r="K7" s="27">
        <v>22.16</v>
      </c>
      <c r="L7" s="43">
        <f t="shared" si="0"/>
        <v>0.0350303596450257</v>
      </c>
      <c r="M7" s="11">
        <f t="shared" si="1"/>
        <v>0</v>
      </c>
      <c r="N7" s="27" t="s">
        <v>620</v>
      </c>
      <c r="O7" s="27">
        <v>46753.3</v>
      </c>
      <c r="P7" s="27">
        <v>1499</v>
      </c>
      <c r="Q7" s="27">
        <v>31.19</v>
      </c>
      <c r="R7" s="27">
        <v>2184</v>
      </c>
      <c r="S7" s="27" t="s">
        <v>805</v>
      </c>
      <c r="T7" s="27">
        <v>88.05</v>
      </c>
      <c r="U7" s="27">
        <v>531</v>
      </c>
      <c r="V7" s="27">
        <v>21.41</v>
      </c>
      <c r="Y7" s="27" t="s">
        <v>620</v>
      </c>
      <c r="Z7" s="27">
        <v>0</v>
      </c>
      <c r="AA7" s="27">
        <v>0</v>
      </c>
      <c r="AB7" s="27">
        <v>0</v>
      </c>
      <c r="AC7" s="27">
        <v>0</v>
      </c>
      <c r="AD7" s="27" t="s">
        <v>715</v>
      </c>
      <c r="AE7" s="27">
        <v>0</v>
      </c>
      <c r="AF7" s="27">
        <v>0</v>
      </c>
      <c r="AG7" s="27">
        <v>0</v>
      </c>
    </row>
    <row r="8" ht="15.6" spans="1:33">
      <c r="A8" s="20"/>
      <c r="B8" s="22">
        <v>527733589105</v>
      </c>
      <c r="C8" s="24" t="s">
        <v>231</v>
      </c>
      <c r="D8" s="27">
        <v>113310.91</v>
      </c>
      <c r="E8" s="27">
        <v>9607</v>
      </c>
      <c r="F8" s="27">
        <v>11.79</v>
      </c>
      <c r="G8" s="27">
        <v>12102</v>
      </c>
      <c r="H8" s="27" t="s">
        <v>806</v>
      </c>
      <c r="I8" s="27">
        <v>29.36</v>
      </c>
      <c r="J8" s="27">
        <v>3859</v>
      </c>
      <c r="K8" s="27">
        <v>9.36</v>
      </c>
      <c r="L8" s="43">
        <f t="shared" si="0"/>
        <v>-0.0741839762611276</v>
      </c>
      <c r="M8" s="11">
        <f t="shared" si="1"/>
        <v>0.0388457269700333</v>
      </c>
      <c r="N8" s="27" t="s">
        <v>231</v>
      </c>
      <c r="O8" s="27">
        <v>120468.63</v>
      </c>
      <c r="P8" s="27">
        <v>10637</v>
      </c>
      <c r="Q8" s="27">
        <v>11.33</v>
      </c>
      <c r="R8" s="27">
        <v>11910</v>
      </c>
      <c r="S8" s="27" t="s">
        <v>807</v>
      </c>
      <c r="T8" s="27">
        <v>32.09</v>
      </c>
      <c r="U8" s="27">
        <v>3754</v>
      </c>
      <c r="V8" s="27">
        <v>10.11</v>
      </c>
      <c r="Y8" s="27" t="s">
        <v>231</v>
      </c>
      <c r="Z8" s="27">
        <v>182602.4</v>
      </c>
      <c r="AA8" s="27">
        <v>15042</v>
      </c>
      <c r="AB8" s="27">
        <v>12.14</v>
      </c>
      <c r="AC8" s="27">
        <v>20275</v>
      </c>
      <c r="AD8" s="27" t="s">
        <v>808</v>
      </c>
      <c r="AE8" s="27">
        <v>35.93</v>
      </c>
      <c r="AF8" s="27">
        <v>5082</v>
      </c>
      <c r="AG8" s="27">
        <v>9.01</v>
      </c>
    </row>
    <row r="9" ht="15.6" spans="1:33">
      <c r="A9" s="20"/>
      <c r="B9" s="22">
        <v>596986065929</v>
      </c>
      <c r="C9" s="24" t="s">
        <v>19</v>
      </c>
      <c r="D9" s="27">
        <v>22358.62</v>
      </c>
      <c r="E9" s="27">
        <v>773</v>
      </c>
      <c r="F9" s="27">
        <v>28.92</v>
      </c>
      <c r="G9" s="27">
        <v>2774</v>
      </c>
      <c r="H9" s="27" t="s">
        <v>809</v>
      </c>
      <c r="I9" s="27">
        <v>52.86</v>
      </c>
      <c r="J9" s="27">
        <v>423</v>
      </c>
      <c r="K9" s="27">
        <v>8.06</v>
      </c>
      <c r="L9" s="43">
        <f t="shared" si="0"/>
        <v>-0.249534450651769</v>
      </c>
      <c r="M9" s="11">
        <f t="shared" si="1"/>
        <v>0.194074074074074</v>
      </c>
      <c r="N9" s="27" t="s">
        <v>19</v>
      </c>
      <c r="O9" s="27">
        <v>30416.3</v>
      </c>
      <c r="P9" s="27">
        <v>1047</v>
      </c>
      <c r="Q9" s="27">
        <v>29.05</v>
      </c>
      <c r="R9" s="27">
        <v>2831</v>
      </c>
      <c r="S9" s="27" t="s">
        <v>810</v>
      </c>
      <c r="T9" s="27">
        <v>53.64</v>
      </c>
      <c r="U9" s="27">
        <v>567</v>
      </c>
      <c r="V9" s="27">
        <v>10.74</v>
      </c>
      <c r="Y9" s="27" t="s">
        <v>19</v>
      </c>
      <c r="Z9" s="27">
        <v>20084.56</v>
      </c>
      <c r="AA9" s="27">
        <v>657</v>
      </c>
      <c r="AB9" s="27">
        <v>30.57</v>
      </c>
      <c r="AC9" s="27">
        <v>2977</v>
      </c>
      <c r="AD9" s="27" t="s">
        <v>811</v>
      </c>
      <c r="AE9" s="27">
        <v>47.37</v>
      </c>
      <c r="AF9" s="27">
        <v>424</v>
      </c>
      <c r="AG9" s="27">
        <v>6.75</v>
      </c>
    </row>
    <row r="10" ht="15.6" spans="1:33">
      <c r="A10" s="20"/>
      <c r="B10" s="22">
        <v>574736366653</v>
      </c>
      <c r="C10" s="24" t="s">
        <v>544</v>
      </c>
      <c r="D10" s="27">
        <v>13008.5</v>
      </c>
      <c r="E10" s="27">
        <v>551</v>
      </c>
      <c r="F10" s="27">
        <v>23.61</v>
      </c>
      <c r="G10" s="27">
        <v>1084</v>
      </c>
      <c r="H10" s="27" t="s">
        <v>812</v>
      </c>
      <c r="I10" s="27">
        <v>41.3</v>
      </c>
      <c r="J10" s="27">
        <v>315</v>
      </c>
      <c r="K10" s="27">
        <v>12</v>
      </c>
      <c r="L10" s="43">
        <f t="shared" si="0"/>
        <v>-0.105812220566319</v>
      </c>
      <c r="M10" s="11">
        <f t="shared" si="1"/>
        <v>0.869158878504673</v>
      </c>
      <c r="N10" s="27" t="s">
        <v>544</v>
      </c>
      <c r="O10" s="27">
        <v>14904.36</v>
      </c>
      <c r="P10" s="27">
        <v>629</v>
      </c>
      <c r="Q10" s="27">
        <v>23.7</v>
      </c>
      <c r="R10" s="27">
        <v>1111</v>
      </c>
      <c r="S10" s="27" t="s">
        <v>813</v>
      </c>
      <c r="T10" s="27">
        <v>41.4</v>
      </c>
      <c r="U10" s="27">
        <v>360</v>
      </c>
      <c r="V10" s="27">
        <v>13.42</v>
      </c>
      <c r="Y10" s="27" t="s">
        <v>544</v>
      </c>
      <c r="Z10" s="27">
        <v>15012.22</v>
      </c>
      <c r="AA10" s="27">
        <v>541</v>
      </c>
      <c r="AB10" s="27">
        <v>27.75</v>
      </c>
      <c r="AC10" s="27">
        <v>2337</v>
      </c>
      <c r="AD10" s="27" t="s">
        <v>814</v>
      </c>
      <c r="AE10" s="27">
        <v>35.32</v>
      </c>
      <c r="AF10" s="27">
        <v>425</v>
      </c>
      <c r="AG10" s="27">
        <v>6.42</v>
      </c>
    </row>
    <row r="11" ht="15.6" spans="1:33">
      <c r="A11" s="20"/>
      <c r="B11" s="22">
        <v>573035985548</v>
      </c>
      <c r="C11" s="24" t="s">
        <v>77</v>
      </c>
      <c r="D11" s="27">
        <v>163086.21</v>
      </c>
      <c r="E11" s="27">
        <v>5163</v>
      </c>
      <c r="F11" s="27">
        <v>31.59</v>
      </c>
      <c r="G11" s="27">
        <v>9729</v>
      </c>
      <c r="H11" s="27" t="s">
        <v>815</v>
      </c>
      <c r="I11" s="27">
        <v>68.67</v>
      </c>
      <c r="J11" s="27">
        <v>2375</v>
      </c>
      <c r="K11" s="27">
        <v>16.76</v>
      </c>
      <c r="L11" s="43">
        <f t="shared" si="0"/>
        <v>0.00842358604091453</v>
      </c>
      <c r="M11" s="11">
        <f t="shared" si="1"/>
        <v>0.107732980832782</v>
      </c>
      <c r="N11" s="27" t="s">
        <v>77</v>
      </c>
      <c r="O11" s="27">
        <v>167902.63</v>
      </c>
      <c r="P11" s="27">
        <v>5025</v>
      </c>
      <c r="Q11" s="27">
        <v>33.41</v>
      </c>
      <c r="R11" s="27">
        <v>10100</v>
      </c>
      <c r="S11" s="27" t="s">
        <v>816</v>
      </c>
      <c r="T11" s="27">
        <v>66.05</v>
      </c>
      <c r="U11" s="27">
        <v>2542</v>
      </c>
      <c r="V11" s="27">
        <v>16.62</v>
      </c>
      <c r="Y11" s="27" t="s">
        <v>77</v>
      </c>
      <c r="Z11" s="27">
        <v>189899.07</v>
      </c>
      <c r="AA11" s="27">
        <v>4865</v>
      </c>
      <c r="AB11" s="27">
        <v>39.03</v>
      </c>
      <c r="AC11" s="27">
        <v>12554</v>
      </c>
      <c r="AD11" s="27" t="s">
        <v>817</v>
      </c>
      <c r="AE11" s="27">
        <v>69.74</v>
      </c>
      <c r="AF11" s="27">
        <v>2723</v>
      </c>
      <c r="AG11" s="27">
        <v>15.13</v>
      </c>
    </row>
    <row r="12" ht="15.6" spans="1:33">
      <c r="A12" s="20" t="s">
        <v>659</v>
      </c>
      <c r="B12" s="22">
        <v>39829692578</v>
      </c>
      <c r="C12" s="24" t="s">
        <v>237</v>
      </c>
      <c r="D12" s="27">
        <v>18981.28</v>
      </c>
      <c r="E12" s="27">
        <v>1710</v>
      </c>
      <c r="F12" s="27">
        <v>11.1</v>
      </c>
      <c r="G12" s="27">
        <v>9548</v>
      </c>
      <c r="H12" s="27" t="s">
        <v>818</v>
      </c>
      <c r="I12" s="27">
        <v>23.85</v>
      </c>
      <c r="J12" s="27">
        <v>796</v>
      </c>
      <c r="K12" s="27">
        <v>1.99</v>
      </c>
      <c r="L12" s="43">
        <f t="shared" si="0"/>
        <v>-0.257462686567164</v>
      </c>
      <c r="M12" s="11">
        <f t="shared" si="1"/>
        <v>-0.695718654434251</v>
      </c>
      <c r="N12" s="27" t="s">
        <v>237</v>
      </c>
      <c r="O12" s="27">
        <v>18972.73</v>
      </c>
      <c r="P12" s="27">
        <v>1725</v>
      </c>
      <c r="Q12" s="27">
        <v>11</v>
      </c>
      <c r="R12" s="27">
        <v>7089</v>
      </c>
      <c r="S12" s="27" t="s">
        <v>819</v>
      </c>
      <c r="T12" s="27">
        <v>24.54</v>
      </c>
      <c r="U12" s="27">
        <v>773</v>
      </c>
      <c r="V12" s="27">
        <v>2.68</v>
      </c>
      <c r="Y12" s="27" t="s">
        <v>237</v>
      </c>
      <c r="Z12" s="27">
        <v>47475.53</v>
      </c>
      <c r="AA12" s="27">
        <v>4379</v>
      </c>
      <c r="AB12" s="27">
        <v>10.84</v>
      </c>
      <c r="AC12" s="27">
        <v>7255</v>
      </c>
      <c r="AD12" s="27" t="s">
        <v>820</v>
      </c>
      <c r="AE12" s="27">
        <v>29.84</v>
      </c>
      <c r="AF12" s="27">
        <v>1591</v>
      </c>
      <c r="AG12" s="27">
        <v>6.54</v>
      </c>
    </row>
    <row r="13" ht="15.6" spans="1:33">
      <c r="A13" s="20"/>
      <c r="B13" s="22">
        <v>581521081842</v>
      </c>
      <c r="C13" s="24" t="s">
        <v>221</v>
      </c>
      <c r="D13" s="27">
        <v>52704.21</v>
      </c>
      <c r="E13" s="27">
        <v>1935</v>
      </c>
      <c r="F13" s="27">
        <v>27.24</v>
      </c>
      <c r="G13" s="27">
        <v>4728</v>
      </c>
      <c r="H13" s="27" t="s">
        <v>821</v>
      </c>
      <c r="I13" s="27">
        <v>54.84</v>
      </c>
      <c r="J13" s="27">
        <v>961</v>
      </c>
      <c r="K13" s="27">
        <v>11.15</v>
      </c>
      <c r="L13" s="43">
        <f t="shared" si="0"/>
        <v>-0.103697749196141</v>
      </c>
      <c r="M13" s="11">
        <f t="shared" si="1"/>
        <v>-0.047008547008547</v>
      </c>
      <c r="N13" s="27" t="s">
        <v>221</v>
      </c>
      <c r="O13" s="27">
        <v>56264.31</v>
      </c>
      <c r="P13" s="27">
        <v>2160</v>
      </c>
      <c r="Q13" s="27">
        <v>26.05</v>
      </c>
      <c r="R13" s="27">
        <v>4522</v>
      </c>
      <c r="S13" s="27" t="s">
        <v>822</v>
      </c>
      <c r="T13" s="27">
        <v>50.19</v>
      </c>
      <c r="U13" s="27">
        <v>1121</v>
      </c>
      <c r="V13" s="27">
        <v>12.44</v>
      </c>
      <c r="Y13" s="27" t="s">
        <v>221</v>
      </c>
      <c r="Z13" s="27">
        <v>80944.31</v>
      </c>
      <c r="AA13" s="27">
        <v>3352</v>
      </c>
      <c r="AB13" s="27">
        <v>24.15</v>
      </c>
      <c r="AC13" s="27">
        <v>6921</v>
      </c>
      <c r="AD13" s="27" t="s">
        <v>823</v>
      </c>
      <c r="AE13" s="27">
        <v>67.68</v>
      </c>
      <c r="AF13" s="27">
        <v>1196</v>
      </c>
      <c r="AG13" s="27">
        <v>11.7</v>
      </c>
    </row>
    <row r="14" ht="15.6" spans="1:33">
      <c r="A14" s="20"/>
      <c r="B14" s="22">
        <v>523138079161</v>
      </c>
      <c r="C14" s="24" t="s">
        <v>385</v>
      </c>
      <c r="D14" s="27">
        <v>9510.74</v>
      </c>
      <c r="E14" s="27">
        <v>1524</v>
      </c>
      <c r="F14" s="27">
        <v>6.24</v>
      </c>
      <c r="G14" s="27">
        <v>3708</v>
      </c>
      <c r="H14" s="27" t="s">
        <v>824</v>
      </c>
      <c r="I14" s="27">
        <v>17.42</v>
      </c>
      <c r="J14" s="27">
        <v>546</v>
      </c>
      <c r="K14" s="27">
        <v>2.56</v>
      </c>
      <c r="L14" s="43">
        <f t="shared" si="0"/>
        <v>-0.262247838616715</v>
      </c>
      <c r="M14" s="11">
        <f t="shared" si="1"/>
        <v>0.319587628865979</v>
      </c>
      <c r="N14" s="27" t="s">
        <v>385</v>
      </c>
      <c r="O14" s="27">
        <v>11281.58</v>
      </c>
      <c r="P14" s="27">
        <v>1780</v>
      </c>
      <c r="Q14" s="27">
        <v>6.34</v>
      </c>
      <c r="R14" s="27">
        <v>3247</v>
      </c>
      <c r="S14" s="27" t="s">
        <v>825</v>
      </c>
      <c r="T14" s="27">
        <v>16.09</v>
      </c>
      <c r="U14" s="27">
        <v>701</v>
      </c>
      <c r="V14" s="27">
        <v>3.47</v>
      </c>
      <c r="Y14" s="27" t="s">
        <v>385</v>
      </c>
      <c r="Z14" s="27">
        <v>9720.48</v>
      </c>
      <c r="AA14" s="27">
        <v>1531</v>
      </c>
      <c r="AB14" s="27">
        <v>6.35</v>
      </c>
      <c r="AC14" s="27">
        <v>4998</v>
      </c>
      <c r="AD14" s="27" t="s">
        <v>826</v>
      </c>
      <c r="AE14" s="27">
        <v>11.44</v>
      </c>
      <c r="AF14" s="27">
        <v>850</v>
      </c>
      <c r="AG14" s="27">
        <v>1.94</v>
      </c>
    </row>
    <row r="15" ht="15.6" spans="1:33">
      <c r="A15" s="20"/>
      <c r="B15" s="22">
        <v>574838039203</v>
      </c>
      <c r="C15" s="24" t="s">
        <v>441</v>
      </c>
      <c r="D15" s="27">
        <v>2104.2</v>
      </c>
      <c r="E15" s="27">
        <v>97</v>
      </c>
      <c r="F15" s="27">
        <v>21.69</v>
      </c>
      <c r="G15" s="27">
        <v>333</v>
      </c>
      <c r="H15" s="27" t="s">
        <v>827</v>
      </c>
      <c r="I15" s="27">
        <v>44.77</v>
      </c>
      <c r="J15" s="27">
        <v>47</v>
      </c>
      <c r="K15" s="27">
        <v>6.32</v>
      </c>
      <c r="L15" s="43">
        <f t="shared" si="0"/>
        <v>0.157509157509158</v>
      </c>
      <c r="M15" s="11">
        <f t="shared" si="1"/>
        <v>0.541463414634147</v>
      </c>
      <c r="N15" s="27" t="s">
        <v>441</v>
      </c>
      <c r="O15" s="27">
        <v>2024.28</v>
      </c>
      <c r="P15" s="27">
        <v>99</v>
      </c>
      <c r="Q15" s="27">
        <v>20.45</v>
      </c>
      <c r="R15" s="27">
        <v>371</v>
      </c>
      <c r="S15" s="27" t="s">
        <v>828</v>
      </c>
      <c r="T15" s="27">
        <v>34.9</v>
      </c>
      <c r="U15" s="27">
        <v>58</v>
      </c>
      <c r="V15" s="27">
        <v>5.46</v>
      </c>
      <c r="Y15" s="27" t="s">
        <v>441</v>
      </c>
      <c r="Z15" s="27">
        <v>2704.67</v>
      </c>
      <c r="AA15" s="27">
        <v>106</v>
      </c>
      <c r="AB15" s="27">
        <v>25.52</v>
      </c>
      <c r="AC15" s="27">
        <v>659</v>
      </c>
      <c r="AD15" s="27" t="s">
        <v>829</v>
      </c>
      <c r="AE15" s="27">
        <v>37.05</v>
      </c>
      <c r="AF15" s="27">
        <v>73</v>
      </c>
      <c r="AG15" s="27">
        <v>4.1</v>
      </c>
    </row>
    <row r="16" ht="15.6" spans="1:33">
      <c r="A16" s="20"/>
      <c r="B16" s="22">
        <v>562674596108</v>
      </c>
      <c r="C16" s="24" t="s">
        <v>17</v>
      </c>
      <c r="D16" s="27">
        <v>81729.01</v>
      </c>
      <c r="E16" s="27">
        <v>3207</v>
      </c>
      <c r="F16" s="27">
        <v>25.48</v>
      </c>
      <c r="G16" s="27">
        <v>5573</v>
      </c>
      <c r="H16" s="27" t="s">
        <v>830</v>
      </c>
      <c r="I16" s="27">
        <v>74.64</v>
      </c>
      <c r="J16" s="27">
        <v>1095</v>
      </c>
      <c r="K16" s="27">
        <v>14.67</v>
      </c>
      <c r="L16" s="43">
        <f t="shared" si="0"/>
        <v>-0.166950596252129</v>
      </c>
      <c r="M16" s="11">
        <f t="shared" si="1"/>
        <v>0.125</v>
      </c>
      <c r="N16" s="27" t="s">
        <v>17</v>
      </c>
      <c r="O16" s="27">
        <v>69117.03</v>
      </c>
      <c r="P16" s="27">
        <v>2537</v>
      </c>
      <c r="Q16" s="27">
        <v>27.24</v>
      </c>
      <c r="R16" s="27">
        <v>3925</v>
      </c>
      <c r="S16" s="27" t="s">
        <v>822</v>
      </c>
      <c r="T16" s="27">
        <v>71.03</v>
      </c>
      <c r="U16" s="27">
        <v>973</v>
      </c>
      <c r="V16" s="27">
        <v>17.61</v>
      </c>
      <c r="Y16" s="27" t="s">
        <v>17</v>
      </c>
      <c r="Z16" s="27">
        <v>73672.39</v>
      </c>
      <c r="AA16" s="27">
        <v>2246</v>
      </c>
      <c r="AB16" s="27">
        <v>32.8</v>
      </c>
      <c r="AC16" s="27">
        <v>5649</v>
      </c>
      <c r="AD16" s="27" t="s">
        <v>831</v>
      </c>
      <c r="AE16" s="27">
        <v>66.43</v>
      </c>
      <c r="AF16" s="27">
        <v>1109</v>
      </c>
      <c r="AG16" s="27">
        <v>13.04</v>
      </c>
    </row>
    <row r="17" ht="15.6" spans="1:33">
      <c r="A17" s="20"/>
      <c r="B17" s="22">
        <v>524754970729</v>
      </c>
      <c r="C17" s="24" t="s">
        <v>74</v>
      </c>
      <c r="D17" s="27">
        <v>19840.12</v>
      </c>
      <c r="E17" s="27">
        <v>684</v>
      </c>
      <c r="F17" s="27">
        <v>29.01</v>
      </c>
      <c r="G17" s="27">
        <v>2484</v>
      </c>
      <c r="H17" s="27" t="s">
        <v>832</v>
      </c>
      <c r="I17" s="27">
        <v>96.78</v>
      </c>
      <c r="J17" s="27">
        <v>205</v>
      </c>
      <c r="K17" s="27">
        <v>7.99</v>
      </c>
      <c r="L17" s="43">
        <f t="shared" si="0"/>
        <v>0.0724832214765101</v>
      </c>
      <c r="M17" s="11">
        <f t="shared" si="1"/>
        <v>0.144699140401146</v>
      </c>
      <c r="N17" s="27" t="s">
        <v>74</v>
      </c>
      <c r="O17" s="27">
        <v>16239.24</v>
      </c>
      <c r="P17" s="27">
        <v>559</v>
      </c>
      <c r="Q17" s="27">
        <v>29.05</v>
      </c>
      <c r="R17" s="27">
        <v>2181</v>
      </c>
      <c r="S17" s="27" t="s">
        <v>833</v>
      </c>
      <c r="T17" s="27">
        <v>87.78</v>
      </c>
      <c r="U17" s="27">
        <v>185</v>
      </c>
      <c r="V17" s="27">
        <v>7.45</v>
      </c>
      <c r="Y17" s="27" t="s">
        <v>74</v>
      </c>
      <c r="Z17" s="27">
        <v>36963.89</v>
      </c>
      <c r="AA17" s="27">
        <v>1161</v>
      </c>
      <c r="AB17" s="27">
        <v>31.84</v>
      </c>
      <c r="AC17" s="27">
        <v>5296</v>
      </c>
      <c r="AD17" s="27" t="s">
        <v>834</v>
      </c>
      <c r="AE17" s="27">
        <v>73.78</v>
      </c>
      <c r="AF17" s="27">
        <v>501</v>
      </c>
      <c r="AG17" s="27">
        <v>6.98</v>
      </c>
    </row>
    <row r="18" ht="15.6" spans="1:33">
      <c r="A18" s="20" t="s">
        <v>660</v>
      </c>
      <c r="B18" s="22">
        <v>627410507881</v>
      </c>
      <c r="C18" s="24" t="s">
        <v>546</v>
      </c>
      <c r="D18" s="27">
        <v>259.83</v>
      </c>
      <c r="E18" s="27">
        <v>19</v>
      </c>
      <c r="F18" s="27">
        <v>13.68</v>
      </c>
      <c r="G18" s="27">
        <v>163</v>
      </c>
      <c r="H18" s="27" t="s">
        <v>835</v>
      </c>
      <c r="I18" s="27">
        <v>21.65</v>
      </c>
      <c r="J18" s="27">
        <v>12</v>
      </c>
      <c r="K18" s="27">
        <v>1.59</v>
      </c>
      <c r="L18" s="43">
        <f t="shared" si="0"/>
        <v>1.12</v>
      </c>
      <c r="M18" s="11">
        <f t="shared" si="1"/>
        <v>0</v>
      </c>
      <c r="N18" s="27" t="s">
        <v>546</v>
      </c>
      <c r="O18" s="27">
        <v>269.03</v>
      </c>
      <c r="P18" s="27">
        <v>23</v>
      </c>
      <c r="Q18" s="27">
        <v>11.7</v>
      </c>
      <c r="R18" s="27">
        <v>357</v>
      </c>
      <c r="S18" s="27" t="s">
        <v>836</v>
      </c>
      <c r="T18" s="27">
        <v>19.22</v>
      </c>
      <c r="U18" s="27">
        <v>14</v>
      </c>
      <c r="V18" s="27">
        <v>0.75</v>
      </c>
      <c r="Y18" s="27" t="s">
        <v>546</v>
      </c>
      <c r="Z18" s="27">
        <v>0</v>
      </c>
      <c r="AA18" s="27">
        <v>0</v>
      </c>
      <c r="AB18" s="27">
        <v>0</v>
      </c>
      <c r="AC18" s="27">
        <v>0</v>
      </c>
      <c r="AD18" s="27" t="s">
        <v>715</v>
      </c>
      <c r="AE18" s="27">
        <v>0</v>
      </c>
      <c r="AF18" s="27">
        <v>0</v>
      </c>
      <c r="AG18" s="27">
        <v>0</v>
      </c>
    </row>
    <row r="19" ht="15.6" spans="1:33">
      <c r="A19" s="20"/>
      <c r="B19" s="22">
        <v>633838506663</v>
      </c>
      <c r="C19" s="24" t="s">
        <v>598</v>
      </c>
      <c r="D19" s="27">
        <v>10474.94</v>
      </c>
      <c r="E19" s="27">
        <v>314</v>
      </c>
      <c r="F19" s="27">
        <v>33.36</v>
      </c>
      <c r="G19" s="27">
        <v>1120</v>
      </c>
      <c r="H19" s="27" t="s">
        <v>837</v>
      </c>
      <c r="I19" s="27">
        <v>85.16</v>
      </c>
      <c r="J19" s="27">
        <v>123</v>
      </c>
      <c r="K19" s="27">
        <v>9.35</v>
      </c>
      <c r="L19" s="43">
        <f t="shared" si="0"/>
        <v>5.2751677852349</v>
      </c>
      <c r="M19" s="11">
        <f t="shared" si="1"/>
        <v>0</v>
      </c>
      <c r="N19" s="27" t="s">
        <v>598</v>
      </c>
      <c r="O19" s="27">
        <v>3459.23</v>
      </c>
      <c r="P19" s="27">
        <v>148</v>
      </c>
      <c r="Q19" s="27">
        <v>23.37</v>
      </c>
      <c r="R19" s="27">
        <v>2323</v>
      </c>
      <c r="S19" s="27" t="s">
        <v>838</v>
      </c>
      <c r="T19" s="27">
        <v>59.64</v>
      </c>
      <c r="U19" s="27">
        <v>58</v>
      </c>
      <c r="V19" s="27">
        <v>1.49</v>
      </c>
      <c r="Y19" s="27" t="s">
        <v>598</v>
      </c>
      <c r="Z19" s="27">
        <v>0</v>
      </c>
      <c r="AA19" s="27">
        <v>0</v>
      </c>
      <c r="AB19" s="27">
        <v>0</v>
      </c>
      <c r="AC19" s="27">
        <v>0</v>
      </c>
      <c r="AD19" s="27" t="s">
        <v>715</v>
      </c>
      <c r="AE19" s="27">
        <v>0</v>
      </c>
      <c r="AF19" s="27">
        <v>0</v>
      </c>
      <c r="AG19" s="27">
        <v>0</v>
      </c>
    </row>
    <row r="20" ht="15.6" spans="1:33">
      <c r="A20" s="20"/>
      <c r="B20" s="22">
        <v>17609980146</v>
      </c>
      <c r="C20" s="24" t="s">
        <v>288</v>
      </c>
      <c r="D20" s="27">
        <v>11610.64</v>
      </c>
      <c r="E20" s="27">
        <v>1816</v>
      </c>
      <c r="F20" s="27">
        <v>6.39</v>
      </c>
      <c r="G20" s="27">
        <v>6693</v>
      </c>
      <c r="H20" s="27" t="s">
        <v>839</v>
      </c>
      <c r="I20" s="27">
        <v>12.54</v>
      </c>
      <c r="J20" s="27">
        <v>926</v>
      </c>
      <c r="K20" s="27">
        <v>1.73</v>
      </c>
      <c r="L20" s="43">
        <f t="shared" si="0"/>
        <v>0.201388888888889</v>
      </c>
      <c r="M20" s="11">
        <f t="shared" si="1"/>
        <v>-0.0546448087431695</v>
      </c>
      <c r="N20" s="27" t="s">
        <v>288</v>
      </c>
      <c r="O20" s="27">
        <v>20502.2</v>
      </c>
      <c r="P20" s="27">
        <v>4253</v>
      </c>
      <c r="Q20" s="27">
        <v>4.82</v>
      </c>
      <c r="R20" s="27">
        <v>14199</v>
      </c>
      <c r="S20" s="27" t="s">
        <v>840</v>
      </c>
      <c r="T20" s="27">
        <v>6.45</v>
      </c>
      <c r="U20" s="27">
        <v>3177</v>
      </c>
      <c r="V20" s="27">
        <v>1.44</v>
      </c>
      <c r="Y20" s="27" t="s">
        <v>288</v>
      </c>
      <c r="Z20" s="27">
        <v>23049.73</v>
      </c>
      <c r="AA20" s="27">
        <v>6161</v>
      </c>
      <c r="AB20" s="27">
        <v>3.74</v>
      </c>
      <c r="AC20" s="27">
        <v>12579</v>
      </c>
      <c r="AD20" s="27" t="s">
        <v>841</v>
      </c>
      <c r="AE20" s="27">
        <v>9.7</v>
      </c>
      <c r="AF20" s="27">
        <v>2377</v>
      </c>
      <c r="AG20" s="27">
        <v>1.83</v>
      </c>
    </row>
    <row r="21" ht="15.6" spans="1:33">
      <c r="A21" s="20"/>
      <c r="B21" s="22">
        <v>592501952315</v>
      </c>
      <c r="C21" s="24" t="s">
        <v>305</v>
      </c>
      <c r="D21" s="27">
        <v>24325.47</v>
      </c>
      <c r="E21" s="27">
        <v>2257</v>
      </c>
      <c r="F21" s="27">
        <v>10.78</v>
      </c>
      <c r="G21" s="27">
        <v>12617</v>
      </c>
      <c r="H21" s="27" t="s">
        <v>842</v>
      </c>
      <c r="I21" s="27">
        <v>17.35</v>
      </c>
      <c r="J21" s="27">
        <v>1402</v>
      </c>
      <c r="K21" s="27">
        <v>1.93</v>
      </c>
      <c r="L21" s="43">
        <f t="shared" si="0"/>
        <v>-0.435672514619883</v>
      </c>
      <c r="M21" s="11">
        <f t="shared" si="1"/>
        <v>-0.367213114754098</v>
      </c>
      <c r="N21" s="27" t="s">
        <v>305</v>
      </c>
      <c r="O21" s="27">
        <v>24110.19</v>
      </c>
      <c r="P21" s="27">
        <v>2259</v>
      </c>
      <c r="Q21" s="27">
        <v>10.67</v>
      </c>
      <c r="R21" s="27">
        <v>7051</v>
      </c>
      <c r="S21" s="27" t="s">
        <v>760</v>
      </c>
      <c r="T21" s="27">
        <v>16.93</v>
      </c>
      <c r="U21" s="27">
        <v>1424</v>
      </c>
      <c r="V21" s="27">
        <v>3.42</v>
      </c>
      <c r="Y21" s="27" t="s">
        <v>305</v>
      </c>
      <c r="Z21" s="27">
        <v>27565.74</v>
      </c>
      <c r="AA21" s="27">
        <v>2913</v>
      </c>
      <c r="AB21" s="27">
        <v>9.46</v>
      </c>
      <c r="AC21" s="27">
        <v>9032</v>
      </c>
      <c r="AD21" s="27" t="s">
        <v>843</v>
      </c>
      <c r="AE21" s="27">
        <v>14.77</v>
      </c>
      <c r="AF21" s="27">
        <v>1866</v>
      </c>
      <c r="AG21" s="27">
        <v>3.05</v>
      </c>
    </row>
    <row r="22" ht="15.6" spans="1:33">
      <c r="A22" s="20"/>
      <c r="B22" s="22">
        <v>637978522210</v>
      </c>
      <c r="C22" s="24" t="s">
        <v>625</v>
      </c>
      <c r="D22" s="27">
        <v>17525.96</v>
      </c>
      <c r="E22" s="27">
        <v>531</v>
      </c>
      <c r="F22" s="27">
        <v>33.01</v>
      </c>
      <c r="G22" s="27">
        <v>2272</v>
      </c>
      <c r="H22" s="27" t="s">
        <v>844</v>
      </c>
      <c r="I22" s="27">
        <v>63.96</v>
      </c>
      <c r="J22" s="27">
        <v>274</v>
      </c>
      <c r="K22" s="27">
        <v>7.71</v>
      </c>
      <c r="L22" s="43">
        <f t="shared" si="0"/>
        <v>-0.701162790697675</v>
      </c>
      <c r="M22" s="11">
        <f t="shared" si="1"/>
        <v>0</v>
      </c>
      <c r="N22" s="27" t="s">
        <v>625</v>
      </c>
      <c r="O22" s="27">
        <v>82030.65</v>
      </c>
      <c r="P22" s="27">
        <v>3032</v>
      </c>
      <c r="Q22" s="27">
        <v>27.05</v>
      </c>
      <c r="R22" s="27">
        <v>3179</v>
      </c>
      <c r="S22" s="27" t="s">
        <v>845</v>
      </c>
      <c r="T22" s="27">
        <v>154.19</v>
      </c>
      <c r="U22" s="27">
        <v>532</v>
      </c>
      <c r="V22" s="27">
        <v>25.8</v>
      </c>
      <c r="Y22" s="27" t="s">
        <v>625</v>
      </c>
      <c r="Z22" s="27">
        <v>0</v>
      </c>
      <c r="AA22" s="27">
        <v>0</v>
      </c>
      <c r="AB22" s="27">
        <v>0</v>
      </c>
      <c r="AC22" s="27">
        <v>0</v>
      </c>
      <c r="AD22" s="27" t="s">
        <v>715</v>
      </c>
      <c r="AE22" s="27">
        <v>0</v>
      </c>
      <c r="AF22" s="27">
        <v>0</v>
      </c>
      <c r="AG22" s="27">
        <v>0</v>
      </c>
    </row>
    <row r="23" ht="15.6" spans="1:33">
      <c r="A23" s="25" t="s">
        <v>661</v>
      </c>
      <c r="B23" s="22">
        <v>627413079207</v>
      </c>
      <c r="C23" s="24" t="s">
        <v>547</v>
      </c>
      <c r="D23" s="27">
        <v>16239.43</v>
      </c>
      <c r="E23" s="27">
        <v>739</v>
      </c>
      <c r="F23" s="27">
        <v>21.97</v>
      </c>
      <c r="G23" s="27">
        <v>1593</v>
      </c>
      <c r="H23" s="27" t="s">
        <v>846</v>
      </c>
      <c r="I23" s="27">
        <v>43.89</v>
      </c>
      <c r="J23" s="27">
        <v>370</v>
      </c>
      <c r="K23" s="27">
        <v>10.19</v>
      </c>
      <c r="L23" s="43">
        <f t="shared" si="0"/>
        <v>0.577399380804954</v>
      </c>
      <c r="M23" s="11">
        <f t="shared" si="1"/>
        <v>0</v>
      </c>
      <c r="N23" s="27" t="s">
        <v>547</v>
      </c>
      <c r="O23" s="27">
        <v>14073.65</v>
      </c>
      <c r="P23" s="27">
        <v>639</v>
      </c>
      <c r="Q23" s="27">
        <v>22.02</v>
      </c>
      <c r="R23" s="27">
        <v>2180</v>
      </c>
      <c r="S23" s="27" t="s">
        <v>847</v>
      </c>
      <c r="T23" s="27">
        <v>41.52</v>
      </c>
      <c r="U23" s="27">
        <v>339</v>
      </c>
      <c r="V23" s="27">
        <v>6.46</v>
      </c>
      <c r="Y23" s="27" t="s">
        <v>547</v>
      </c>
      <c r="Z23" s="27">
        <v>0</v>
      </c>
      <c r="AA23" s="27">
        <v>0</v>
      </c>
      <c r="AB23" s="27">
        <v>0</v>
      </c>
      <c r="AC23" s="27">
        <v>0</v>
      </c>
      <c r="AD23" s="27" t="s">
        <v>715</v>
      </c>
      <c r="AE23" s="27">
        <v>0</v>
      </c>
      <c r="AF23" s="27">
        <v>0</v>
      </c>
      <c r="AG23" s="27">
        <v>0</v>
      </c>
    </row>
    <row r="24" ht="15.6" spans="1:33">
      <c r="A24" s="25" t="s">
        <v>640</v>
      </c>
      <c r="B24" s="22">
        <v>37253770022</v>
      </c>
      <c r="C24" s="53" t="s">
        <v>336</v>
      </c>
      <c r="D24" s="27">
        <v>27910.44</v>
      </c>
      <c r="E24" s="27">
        <v>3877</v>
      </c>
      <c r="F24" s="27">
        <v>7.2</v>
      </c>
      <c r="G24" s="27">
        <v>8704</v>
      </c>
      <c r="H24" s="27" t="s">
        <v>848</v>
      </c>
      <c r="I24" s="27">
        <v>18.92</v>
      </c>
      <c r="J24" s="27">
        <v>1475</v>
      </c>
      <c r="K24" s="27">
        <v>3.21</v>
      </c>
      <c r="L24" s="11">
        <f>IFERROR(F24/Q24-1,0)</f>
        <v>-0.166666666666667</v>
      </c>
      <c r="M24" s="11">
        <f>IFERROR(H24/AD24-1,0)</f>
        <v>-0.052013422818792</v>
      </c>
      <c r="N24" s="27" t="s">
        <v>336</v>
      </c>
      <c r="O24" s="27">
        <v>14601.52</v>
      </c>
      <c r="P24" s="27">
        <v>1690</v>
      </c>
      <c r="Q24" s="27">
        <v>8.64</v>
      </c>
      <c r="R24" s="27">
        <v>5455</v>
      </c>
      <c r="S24" s="27" t="s">
        <v>849</v>
      </c>
      <c r="T24" s="27">
        <v>15.52</v>
      </c>
      <c r="U24" s="27">
        <v>941</v>
      </c>
      <c r="V24" s="27">
        <v>2.68</v>
      </c>
      <c r="Y24" s="27" t="s">
        <v>336</v>
      </c>
      <c r="Z24" s="27">
        <v>6428.48</v>
      </c>
      <c r="AA24" s="27">
        <v>1273</v>
      </c>
      <c r="AB24" s="27">
        <v>5.05</v>
      </c>
      <c r="AC24" s="27">
        <v>5122</v>
      </c>
      <c r="AD24" s="27" t="s">
        <v>850</v>
      </c>
      <c r="AE24" s="27">
        <v>7.02</v>
      </c>
      <c r="AF24" s="27">
        <v>916</v>
      </c>
      <c r="AG24" s="27">
        <v>1.26</v>
      </c>
    </row>
    <row r="25" ht="15.6" spans="1:33">
      <c r="A25" s="25"/>
      <c r="B25" s="22">
        <v>37254243740</v>
      </c>
      <c r="C25" s="53" t="s">
        <v>270</v>
      </c>
      <c r="D25" s="27">
        <v>83483.13</v>
      </c>
      <c r="E25" s="27">
        <v>5077</v>
      </c>
      <c r="F25" s="27">
        <v>16.44</v>
      </c>
      <c r="G25" s="27">
        <v>32424</v>
      </c>
      <c r="H25" s="27" t="s">
        <v>851</v>
      </c>
      <c r="I25" s="27">
        <v>39.96</v>
      </c>
      <c r="J25" s="27">
        <v>2089</v>
      </c>
      <c r="K25" s="27">
        <v>2.57</v>
      </c>
      <c r="L25" s="11">
        <f>IFERROR(F25/Q25-1,0)</f>
        <v>0.0236612702366128</v>
      </c>
      <c r="M25" s="11">
        <f>IFERROR(H25/AD25-1,0)</f>
        <v>-0.593434343434343</v>
      </c>
      <c r="N25" s="27" t="s">
        <v>270</v>
      </c>
      <c r="O25" s="27">
        <v>73608.79</v>
      </c>
      <c r="P25" s="27">
        <v>4584</v>
      </c>
      <c r="Q25" s="27">
        <v>16.06</v>
      </c>
      <c r="R25" s="27">
        <v>7964</v>
      </c>
      <c r="S25" s="27" t="s">
        <v>732</v>
      </c>
      <c r="T25" s="27">
        <v>39.6</v>
      </c>
      <c r="U25" s="27">
        <v>1859</v>
      </c>
      <c r="V25" s="27">
        <v>9.24</v>
      </c>
      <c r="Y25" s="27" t="s">
        <v>270</v>
      </c>
      <c r="Z25" s="27">
        <v>25809.81</v>
      </c>
      <c r="AA25" s="27">
        <v>1412</v>
      </c>
      <c r="AB25" s="27">
        <v>18.28</v>
      </c>
      <c r="AC25" s="27">
        <v>4848</v>
      </c>
      <c r="AD25" s="27" t="s">
        <v>852</v>
      </c>
      <c r="AE25" s="27">
        <v>33.61</v>
      </c>
      <c r="AF25" s="27">
        <v>768</v>
      </c>
      <c r="AG25" s="27">
        <v>5.32</v>
      </c>
    </row>
    <row r="26" ht="15.6" spans="1:33">
      <c r="A26" s="25"/>
      <c r="B26" s="22">
        <v>635219036333</v>
      </c>
      <c r="C26" s="53" t="s">
        <v>600</v>
      </c>
      <c r="D26" s="27">
        <v>33314.27</v>
      </c>
      <c r="E26" s="27">
        <v>913</v>
      </c>
      <c r="F26" s="27">
        <v>36.49</v>
      </c>
      <c r="G26" s="27">
        <v>2255</v>
      </c>
      <c r="H26" s="27" t="s">
        <v>853</v>
      </c>
      <c r="I26" s="27">
        <v>81.85</v>
      </c>
      <c r="J26" s="27">
        <v>407</v>
      </c>
      <c r="K26" s="27">
        <v>14.77</v>
      </c>
      <c r="L26" s="11">
        <f>IFERROR(F26/Q26-1,0)</f>
        <v>-0.104320078546883</v>
      </c>
      <c r="M26" s="11">
        <f>IFERROR(H26/AD26-1,0)</f>
        <v>0</v>
      </c>
      <c r="N26" s="27" t="s">
        <v>600</v>
      </c>
      <c r="O26" s="27">
        <v>32228.84</v>
      </c>
      <c r="P26" s="27">
        <v>791</v>
      </c>
      <c r="Q26" s="27">
        <v>40.74</v>
      </c>
      <c r="R26" s="27">
        <v>2082</v>
      </c>
      <c r="S26" s="27" t="s">
        <v>752</v>
      </c>
      <c r="T26" s="27">
        <v>74.78</v>
      </c>
      <c r="U26" s="27">
        <v>431</v>
      </c>
      <c r="V26" s="27">
        <v>15.48</v>
      </c>
      <c r="Y26" s="27" t="s">
        <v>600</v>
      </c>
      <c r="Z26" s="27">
        <v>0</v>
      </c>
      <c r="AA26" s="27">
        <v>0</v>
      </c>
      <c r="AB26" s="27">
        <v>0</v>
      </c>
      <c r="AC26" s="27">
        <v>0</v>
      </c>
      <c r="AD26" s="27" t="s">
        <v>715</v>
      </c>
      <c r="AE26" s="27">
        <v>0</v>
      </c>
      <c r="AF26" s="27">
        <v>0</v>
      </c>
      <c r="AG26" s="27">
        <v>0</v>
      </c>
    </row>
    <row r="27" ht="15.6" spans="1:33">
      <c r="A27" s="25"/>
      <c r="B27" s="22">
        <v>572262680111</v>
      </c>
      <c r="C27" s="53" t="s">
        <v>330</v>
      </c>
      <c r="D27" s="27">
        <v>26326.59</v>
      </c>
      <c r="E27" s="27">
        <v>1101</v>
      </c>
      <c r="F27" s="27">
        <v>23.91</v>
      </c>
      <c r="G27" s="27">
        <v>3927</v>
      </c>
      <c r="H27" s="27" t="s">
        <v>854</v>
      </c>
      <c r="I27" s="27">
        <v>41.33</v>
      </c>
      <c r="J27" s="27">
        <v>637</v>
      </c>
      <c r="K27" s="27">
        <v>6.7</v>
      </c>
      <c r="L27" s="11">
        <f>IFERROR(F27/Q27-1,0)</f>
        <v>0.032829373650108</v>
      </c>
      <c r="M27" s="11">
        <f>IFERROR(H27/AD27-1,0)</f>
        <v>-0.484096692111959</v>
      </c>
      <c r="N27" s="27" t="s">
        <v>330</v>
      </c>
      <c r="O27" s="27">
        <v>19304.55</v>
      </c>
      <c r="P27" s="27">
        <v>834</v>
      </c>
      <c r="Q27" s="27">
        <v>23.15</v>
      </c>
      <c r="R27" s="27">
        <v>2208</v>
      </c>
      <c r="S27" s="27" t="s">
        <v>700</v>
      </c>
      <c r="T27" s="27">
        <v>42.61</v>
      </c>
      <c r="U27" s="27">
        <v>453</v>
      </c>
      <c r="V27" s="27">
        <v>8.74</v>
      </c>
      <c r="Y27" s="27" t="s">
        <v>330</v>
      </c>
      <c r="Z27" s="27">
        <v>60097.96</v>
      </c>
      <c r="AA27" s="27">
        <v>2713</v>
      </c>
      <c r="AB27" s="27">
        <v>22.15</v>
      </c>
      <c r="AC27" s="27">
        <v>5535</v>
      </c>
      <c r="AD27" s="27" t="s">
        <v>855</v>
      </c>
      <c r="AE27" s="27">
        <v>34.54</v>
      </c>
      <c r="AF27" s="27">
        <v>1740</v>
      </c>
      <c r="AG27" s="27">
        <v>10.86</v>
      </c>
    </row>
    <row r="28" ht="15.6" spans="1:33">
      <c r="A28" s="53" t="s">
        <v>266</v>
      </c>
      <c r="B28" s="22">
        <v>569909827792</v>
      </c>
      <c r="C28" s="53" t="s">
        <v>62</v>
      </c>
      <c r="D28" s="27">
        <v>58732.01</v>
      </c>
      <c r="E28" s="27">
        <v>2176</v>
      </c>
      <c r="F28" s="27">
        <v>26.99</v>
      </c>
      <c r="G28" s="27">
        <v>6694</v>
      </c>
      <c r="H28" s="27" t="s">
        <v>856</v>
      </c>
      <c r="I28" s="27">
        <v>74.34</v>
      </c>
      <c r="J28" s="27">
        <v>790</v>
      </c>
      <c r="K28" s="27">
        <v>8.77</v>
      </c>
      <c r="L28" s="43">
        <f>IFERROR(K28/V28-1,0)</f>
        <v>-0.255517826825127</v>
      </c>
      <c r="M28" s="11">
        <f>IFERROR(K28/AG28-1,0)</f>
        <v>-0.0394304490690034</v>
      </c>
      <c r="N28" s="27" t="s">
        <v>62</v>
      </c>
      <c r="O28" s="27">
        <v>55867.82</v>
      </c>
      <c r="P28" s="27">
        <v>2313</v>
      </c>
      <c r="Q28" s="27">
        <v>24.15</v>
      </c>
      <c r="R28" s="27">
        <v>4743</v>
      </c>
      <c r="S28" s="27" t="s">
        <v>826</v>
      </c>
      <c r="T28" s="27">
        <v>69.23</v>
      </c>
      <c r="U28" s="27">
        <v>807</v>
      </c>
      <c r="V28" s="27">
        <v>11.78</v>
      </c>
      <c r="Y28" s="27" t="s">
        <v>62</v>
      </c>
      <c r="Z28" s="27">
        <v>184888.9</v>
      </c>
      <c r="AA28" s="27">
        <v>7724</v>
      </c>
      <c r="AB28" s="27">
        <v>23.94</v>
      </c>
      <c r="AC28" s="27">
        <v>20254</v>
      </c>
      <c r="AD28" s="27" t="s">
        <v>857</v>
      </c>
      <c r="AE28" s="27">
        <v>82.95</v>
      </c>
      <c r="AF28" s="27">
        <v>2229</v>
      </c>
      <c r="AG28" s="27">
        <v>9.13</v>
      </c>
    </row>
    <row r="29" ht="15.6" spans="1:33">
      <c r="A29" t="s">
        <v>642</v>
      </c>
      <c r="B29" s="56">
        <v>611950399653</v>
      </c>
      <c r="C29" s="57" t="s">
        <v>666</v>
      </c>
      <c r="D29" s="27">
        <v>1680.24</v>
      </c>
      <c r="E29" s="27">
        <v>39</v>
      </c>
      <c r="F29" s="27">
        <v>43.08</v>
      </c>
      <c r="G29" s="27">
        <v>480</v>
      </c>
      <c r="H29" s="27" t="s">
        <v>858</v>
      </c>
      <c r="I29" s="27">
        <v>52.51</v>
      </c>
      <c r="J29" s="27">
        <v>32</v>
      </c>
      <c r="K29" s="27">
        <v>3.5</v>
      </c>
      <c r="L29" s="11">
        <f>IFERROR(F29/Q29-1,0)</f>
        <v>0.000929368029739752</v>
      </c>
      <c r="M29" s="11">
        <f>IFERROR(F29/AB29-1,0)</f>
        <v>0.00232666356444855</v>
      </c>
      <c r="N29" s="27" t="s">
        <v>666</v>
      </c>
      <c r="O29" s="27">
        <v>2883.58</v>
      </c>
      <c r="P29" s="27">
        <v>67</v>
      </c>
      <c r="Q29" s="27">
        <v>43.04</v>
      </c>
      <c r="R29" s="27">
        <v>615</v>
      </c>
      <c r="S29" s="27" t="s">
        <v>859</v>
      </c>
      <c r="T29" s="27">
        <v>46.51</v>
      </c>
      <c r="U29" s="27">
        <v>62</v>
      </c>
      <c r="V29" s="27">
        <v>4.69</v>
      </c>
      <c r="Y29" s="27" t="s">
        <v>666</v>
      </c>
      <c r="Z29" s="27">
        <v>10142.36</v>
      </c>
      <c r="AA29" s="27">
        <v>236</v>
      </c>
      <c r="AB29" s="27">
        <v>42.98</v>
      </c>
      <c r="AC29" s="27">
        <v>1275</v>
      </c>
      <c r="AD29" s="27" t="s">
        <v>860</v>
      </c>
      <c r="AE29" s="27">
        <v>69.47</v>
      </c>
      <c r="AF29" s="27">
        <v>146</v>
      </c>
      <c r="AG29" s="27">
        <v>7.95</v>
      </c>
    </row>
    <row r="30" ht="15.6" spans="1:33">
      <c r="A30" t="s">
        <v>642</v>
      </c>
      <c r="B30" s="56">
        <v>611214401904</v>
      </c>
      <c r="C30" t="s">
        <v>777</v>
      </c>
      <c r="D30" s="27">
        <v>0</v>
      </c>
      <c r="E30" s="27">
        <v>0</v>
      </c>
      <c r="F30" s="27">
        <v>0</v>
      </c>
      <c r="G30" s="27">
        <v>0</v>
      </c>
      <c r="H30" s="27" t="s">
        <v>715</v>
      </c>
      <c r="I30" s="27">
        <v>0</v>
      </c>
      <c r="J30" s="27">
        <v>0</v>
      </c>
      <c r="K30" s="27">
        <v>0</v>
      </c>
      <c r="L30" s="11">
        <f>IFERROR(F30/Q30-1,0)</f>
        <v>0</v>
      </c>
      <c r="M30" s="11">
        <f>IFERROR(F30/AB30-1,0)</f>
        <v>0</v>
      </c>
      <c r="N30" s="27" t="s">
        <v>777</v>
      </c>
      <c r="O30" s="27">
        <v>0</v>
      </c>
      <c r="P30" s="27">
        <v>0</v>
      </c>
      <c r="Q30" s="27">
        <v>0</v>
      </c>
      <c r="R30" s="27">
        <v>0</v>
      </c>
      <c r="S30" s="27" t="s">
        <v>715</v>
      </c>
      <c r="T30" s="27">
        <v>0</v>
      </c>
      <c r="U30" s="27">
        <v>0</v>
      </c>
      <c r="V30" s="27">
        <v>0</v>
      </c>
      <c r="Y30" s="27" t="s">
        <v>777</v>
      </c>
      <c r="Z30" s="27">
        <v>0</v>
      </c>
      <c r="AA30" s="27">
        <v>0</v>
      </c>
      <c r="AB30" s="27">
        <v>0</v>
      </c>
      <c r="AC30" s="27">
        <v>0</v>
      </c>
      <c r="AD30" s="27" t="s">
        <v>715</v>
      </c>
      <c r="AE30" s="27">
        <v>0</v>
      </c>
      <c r="AF30" s="27">
        <v>0</v>
      </c>
      <c r="AG30" s="27">
        <v>0</v>
      </c>
    </row>
    <row r="31" ht="15.6" spans="1:33">
      <c r="A31" t="s">
        <v>642</v>
      </c>
      <c r="B31" s="56">
        <v>611214937258</v>
      </c>
      <c r="C31" t="s">
        <v>667</v>
      </c>
      <c r="D31" s="27">
        <v>358.8</v>
      </c>
      <c r="E31" s="27">
        <v>6</v>
      </c>
      <c r="F31" s="27">
        <v>59.8</v>
      </c>
      <c r="G31" s="27">
        <v>38</v>
      </c>
      <c r="H31" s="27" t="s">
        <v>861</v>
      </c>
      <c r="I31" s="27">
        <v>179.4</v>
      </c>
      <c r="J31" s="27">
        <v>2</v>
      </c>
      <c r="K31" s="27">
        <v>9.44</v>
      </c>
      <c r="L31" s="11">
        <f>IFERROR(F31/Q31-1,0)</f>
        <v>0</v>
      </c>
      <c r="M31" s="11">
        <f>IFERROR(F31/AB31-1,0)</f>
        <v>0</v>
      </c>
      <c r="N31" s="27" t="s">
        <v>667</v>
      </c>
      <c r="O31" s="27">
        <v>179.4</v>
      </c>
      <c r="P31" s="27">
        <v>3</v>
      </c>
      <c r="Q31" s="27">
        <v>59.8</v>
      </c>
      <c r="R31" s="27">
        <v>24</v>
      </c>
      <c r="S31" s="27" t="s">
        <v>757</v>
      </c>
      <c r="T31" s="27">
        <v>89.7</v>
      </c>
      <c r="U31" s="27">
        <v>2</v>
      </c>
      <c r="V31" s="27">
        <v>7.47</v>
      </c>
      <c r="Y31" s="27" t="s">
        <v>667</v>
      </c>
      <c r="Z31" s="27">
        <v>0</v>
      </c>
      <c r="AA31" s="27">
        <v>0</v>
      </c>
      <c r="AB31" s="27">
        <v>0</v>
      </c>
      <c r="AC31" s="27">
        <v>0</v>
      </c>
      <c r="AD31" s="27" t="s">
        <v>715</v>
      </c>
      <c r="AE31" s="27">
        <v>0</v>
      </c>
      <c r="AF31" s="27">
        <v>0</v>
      </c>
      <c r="AG31" s="27">
        <v>0</v>
      </c>
    </row>
    <row r="32" ht="15.6" spans="1:33">
      <c r="A32" t="s">
        <v>642</v>
      </c>
      <c r="B32" s="56">
        <v>642192503747</v>
      </c>
      <c r="C32" t="s">
        <v>305</v>
      </c>
      <c r="D32" s="27">
        <v>486.17</v>
      </c>
      <c r="E32" s="27">
        <v>3038</v>
      </c>
      <c r="F32" s="27">
        <v>0.16</v>
      </c>
      <c r="G32" s="27">
        <v>4642</v>
      </c>
      <c r="H32" s="27" t="s">
        <v>862</v>
      </c>
      <c r="I32" s="27">
        <v>0.17</v>
      </c>
      <c r="J32" s="27">
        <v>2938</v>
      </c>
      <c r="K32" s="27">
        <v>0.1</v>
      </c>
      <c r="L32" s="11">
        <f>IFERROR(F32/Q32-1,0)</f>
        <v>0</v>
      </c>
      <c r="M32" s="11">
        <f>IFERROR(F32/AB32-1,0)</f>
        <v>0</v>
      </c>
      <c r="N32" s="27" t="s">
        <v>305</v>
      </c>
      <c r="O32" s="27">
        <v>0</v>
      </c>
      <c r="P32" s="27">
        <v>0</v>
      </c>
      <c r="Q32" s="27">
        <v>0</v>
      </c>
      <c r="R32" s="27">
        <v>0</v>
      </c>
      <c r="S32" s="27" t="s">
        <v>715</v>
      </c>
      <c r="T32" s="27">
        <v>0</v>
      </c>
      <c r="U32" s="27">
        <v>0</v>
      </c>
      <c r="V32" s="27">
        <v>0</v>
      </c>
      <c r="Y32" s="27" t="s">
        <v>305</v>
      </c>
      <c r="Z32" s="27">
        <v>0</v>
      </c>
      <c r="AA32" s="27">
        <v>0</v>
      </c>
      <c r="AB32" s="27">
        <v>0</v>
      </c>
      <c r="AC32" s="27">
        <v>0</v>
      </c>
      <c r="AD32" s="27" t="s">
        <v>715</v>
      </c>
      <c r="AE32" s="27">
        <v>0</v>
      </c>
      <c r="AF32" s="27">
        <v>0</v>
      </c>
      <c r="AG32" s="27">
        <v>0</v>
      </c>
    </row>
    <row r="33" ht="15.6" spans="1:33">
      <c r="A33" t="s">
        <v>642</v>
      </c>
      <c r="B33" s="56">
        <v>641854782535</v>
      </c>
      <c r="C33" t="s">
        <v>276</v>
      </c>
      <c r="D33" s="27">
        <v>3488.5</v>
      </c>
      <c r="E33" s="27">
        <v>11292</v>
      </c>
      <c r="F33" s="27">
        <v>0.31</v>
      </c>
      <c r="G33" s="27">
        <v>21757</v>
      </c>
      <c r="H33" s="27" t="s">
        <v>863</v>
      </c>
      <c r="I33" s="27">
        <v>0.32</v>
      </c>
      <c r="J33" s="27">
        <v>11039</v>
      </c>
      <c r="K33" s="27">
        <v>0.16</v>
      </c>
      <c r="L33" s="11">
        <f>IFERROR(F33/Q33-1,0)</f>
        <v>0</v>
      </c>
      <c r="M33" s="11">
        <f>IFERROR(F33/AB33-1,0)</f>
        <v>0</v>
      </c>
      <c r="N33" s="27" t="s">
        <v>276</v>
      </c>
      <c r="O33" s="27">
        <v>0</v>
      </c>
      <c r="P33" s="27">
        <v>0</v>
      </c>
      <c r="Q33" s="27">
        <v>0</v>
      </c>
      <c r="R33" s="27">
        <v>0</v>
      </c>
      <c r="S33" s="27" t="s">
        <v>715</v>
      </c>
      <c r="T33" s="27">
        <v>0</v>
      </c>
      <c r="U33" s="27">
        <v>0</v>
      </c>
      <c r="V33" s="27">
        <v>0</v>
      </c>
      <c r="Y33" s="27" t="s">
        <v>276</v>
      </c>
      <c r="Z33" s="27">
        <v>0</v>
      </c>
      <c r="AA33" s="27">
        <v>0</v>
      </c>
      <c r="AB33" s="27">
        <v>0</v>
      </c>
      <c r="AC33" s="27">
        <v>0</v>
      </c>
      <c r="AD33" s="27" t="s">
        <v>715</v>
      </c>
      <c r="AE33" s="27">
        <v>0</v>
      </c>
      <c r="AF33" s="27">
        <v>0</v>
      </c>
      <c r="AG33" s="27">
        <v>0</v>
      </c>
    </row>
    <row r="34" spans="26:27">
      <c r="Z34">
        <f>SUM(Z2:Z23)</f>
        <v>861957.73</v>
      </c>
      <c r="AA34" s="11">
        <f>Z29/Z34</f>
        <v>0.0117666558892627</v>
      </c>
    </row>
  </sheetData>
  <mergeCells count="4">
    <mergeCell ref="A2:A11"/>
    <mergeCell ref="A12:A17"/>
    <mergeCell ref="A18:A22"/>
    <mergeCell ref="A24:A27"/>
  </mergeCells>
  <conditionalFormatting sqref="B29:B31">
    <cfRule type="duplicateValues" dxfId="1" priority="2"/>
  </conditionalFormatting>
  <conditionalFormatting sqref="B32:B33">
    <cfRule type="duplicateValues" dxfId="1" priority="1"/>
  </conditionalFormatting>
  <pageMargins left="0.75" right="0.75" top="1" bottom="1" header="0.5" footer="0.5"/>
  <headerFooter/>
  <ignoredErrors>
    <ignoredError sqref="H2:H33" numberStoredAsText="1"/>
    <ignoredError sqref="L28" formula="1"/>
    <ignoredError sqref="Z34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2" max="2" width="12" customWidth="1"/>
    <col min="3" max="3" width="10.7777777777778" customWidth="1"/>
  </cols>
  <sheetData>
    <row r="1" spans="1:10">
      <c r="A1" s="16" t="s">
        <v>109</v>
      </c>
      <c r="B1" s="62" t="s">
        <v>864</v>
      </c>
      <c r="C1" s="26" t="s">
        <v>111</v>
      </c>
      <c r="D1" s="26" t="s">
        <v>112</v>
      </c>
      <c r="E1" s="26" t="s">
        <v>645</v>
      </c>
      <c r="F1" s="26" t="s">
        <v>113</v>
      </c>
      <c r="G1" s="26" t="s">
        <v>516</v>
      </c>
      <c r="H1" s="26" t="s">
        <v>517</v>
      </c>
      <c r="I1" s="26" t="s">
        <v>518</v>
      </c>
      <c r="J1" s="26" t="s">
        <v>589</v>
      </c>
    </row>
    <row r="2" spans="1:10">
      <c r="A2" s="10">
        <v>537752882633</v>
      </c>
      <c r="B2" s="27" t="s">
        <v>34</v>
      </c>
      <c r="C2" s="27">
        <v>4141890.26</v>
      </c>
      <c r="D2" s="27">
        <v>98748</v>
      </c>
      <c r="E2" s="27">
        <v>41.94</v>
      </c>
      <c r="F2" s="27">
        <v>303050</v>
      </c>
      <c r="G2" s="63">
        <v>0.1219</v>
      </c>
      <c r="H2" s="27">
        <v>112.14</v>
      </c>
      <c r="I2" s="27">
        <v>36935</v>
      </c>
      <c r="J2" s="27">
        <v>13.67</v>
      </c>
    </row>
    <row r="3" spans="1:10">
      <c r="A3" s="10">
        <v>41141176393</v>
      </c>
      <c r="B3" s="27" t="s">
        <v>35</v>
      </c>
      <c r="C3" s="27">
        <v>1793379.68</v>
      </c>
      <c r="D3" s="27">
        <v>42766</v>
      </c>
      <c r="E3" s="27">
        <v>41.93</v>
      </c>
      <c r="F3" s="27">
        <v>165497</v>
      </c>
      <c r="G3" s="63">
        <v>0.1135</v>
      </c>
      <c r="H3" s="27">
        <v>95.49</v>
      </c>
      <c r="I3" s="27">
        <v>18780</v>
      </c>
      <c r="J3" s="27">
        <v>10.84</v>
      </c>
    </row>
    <row r="4" spans="1:10">
      <c r="A4" s="10">
        <v>39290708556</v>
      </c>
      <c r="B4" s="27" t="s">
        <v>37</v>
      </c>
      <c r="C4" s="27">
        <v>1891017.74</v>
      </c>
      <c r="D4" s="27">
        <v>34234</v>
      </c>
      <c r="E4" s="27">
        <v>55.24</v>
      </c>
      <c r="F4" s="27">
        <v>94664</v>
      </c>
      <c r="G4" s="63">
        <v>0.1426</v>
      </c>
      <c r="H4" s="27">
        <v>140.12</v>
      </c>
      <c r="I4" s="27">
        <v>13496</v>
      </c>
      <c r="J4" s="27">
        <v>19.98</v>
      </c>
    </row>
    <row r="5" spans="1:10">
      <c r="A5" s="10">
        <v>587015100676</v>
      </c>
      <c r="B5" s="27" t="s">
        <v>4</v>
      </c>
      <c r="C5" s="27">
        <v>509175.18</v>
      </c>
      <c r="D5" s="27">
        <v>14519</v>
      </c>
      <c r="E5" s="27">
        <v>35.07</v>
      </c>
      <c r="F5" s="27">
        <v>42960</v>
      </c>
      <c r="G5" s="63">
        <v>0.1416</v>
      </c>
      <c r="H5" s="27">
        <v>83.68</v>
      </c>
      <c r="I5" s="27">
        <v>6085</v>
      </c>
      <c r="J5" s="27">
        <v>11.85</v>
      </c>
    </row>
    <row r="6" spans="1:10">
      <c r="A6" s="10">
        <v>587516703876</v>
      </c>
      <c r="B6" s="27" t="s">
        <v>40</v>
      </c>
      <c r="C6" s="27">
        <v>2565764.3</v>
      </c>
      <c r="D6" s="27">
        <v>77562</v>
      </c>
      <c r="E6" s="27">
        <v>33.08</v>
      </c>
      <c r="F6" s="27">
        <v>211697</v>
      </c>
      <c r="G6" s="63">
        <v>0.1203</v>
      </c>
      <c r="H6" s="27">
        <v>100.74</v>
      </c>
      <c r="I6" s="27">
        <v>25468</v>
      </c>
      <c r="J6" s="27">
        <v>12.12</v>
      </c>
    </row>
    <row r="7" spans="1:10">
      <c r="A7" s="10">
        <v>554877274741</v>
      </c>
      <c r="B7" s="27" t="s">
        <v>6</v>
      </c>
      <c r="C7" s="27">
        <v>280519.75</v>
      </c>
      <c r="D7" s="27">
        <v>6249</v>
      </c>
      <c r="E7" s="27">
        <v>44.89</v>
      </c>
      <c r="F7" s="27">
        <v>37245</v>
      </c>
      <c r="G7" s="63">
        <v>0.0773</v>
      </c>
      <c r="H7" s="27">
        <v>97.44</v>
      </c>
      <c r="I7" s="27">
        <v>2879</v>
      </c>
      <c r="J7" s="27">
        <v>7.53</v>
      </c>
    </row>
    <row r="8" spans="1:10">
      <c r="A8" s="10">
        <v>574308070162</v>
      </c>
      <c r="B8" s="27" t="s">
        <v>38</v>
      </c>
      <c r="C8" s="27">
        <v>1102189.8</v>
      </c>
      <c r="D8" s="27">
        <v>34480</v>
      </c>
      <c r="E8" s="27">
        <v>31.97</v>
      </c>
      <c r="F8" s="27">
        <v>79385</v>
      </c>
      <c r="G8" s="63">
        <v>0.1428</v>
      </c>
      <c r="H8" s="27">
        <v>97.22</v>
      </c>
      <c r="I8" s="27">
        <v>11337</v>
      </c>
      <c r="J8" s="27">
        <v>13.88</v>
      </c>
    </row>
    <row r="9" spans="1:10">
      <c r="A9" s="10">
        <v>555055329886</v>
      </c>
      <c r="B9" s="27" t="s">
        <v>42</v>
      </c>
      <c r="C9" s="27">
        <v>279029.09</v>
      </c>
      <c r="D9" s="27">
        <v>7137</v>
      </c>
      <c r="E9" s="27">
        <v>39.1</v>
      </c>
      <c r="F9" s="27">
        <v>23349</v>
      </c>
      <c r="G9" s="63">
        <v>0.1177</v>
      </c>
      <c r="H9" s="27">
        <v>101.5</v>
      </c>
      <c r="I9" s="27">
        <v>2749</v>
      </c>
      <c r="J9" s="27">
        <v>11.95</v>
      </c>
    </row>
    <row r="10" spans="1:10">
      <c r="A10" s="10">
        <v>564587383224</v>
      </c>
      <c r="B10" s="27" t="s">
        <v>33</v>
      </c>
      <c r="C10" s="27">
        <v>1306863.45</v>
      </c>
      <c r="D10" s="27">
        <v>29739</v>
      </c>
      <c r="E10" s="27">
        <v>43.94</v>
      </c>
      <c r="F10" s="27">
        <v>92267</v>
      </c>
      <c r="G10" s="63">
        <v>0.136</v>
      </c>
      <c r="H10" s="27">
        <v>104.17</v>
      </c>
      <c r="I10" s="27">
        <v>12546</v>
      </c>
      <c r="J10" s="27">
        <v>14.16</v>
      </c>
    </row>
    <row r="11" spans="1:10">
      <c r="A11" s="10">
        <v>598898432532</v>
      </c>
      <c r="B11" s="27" t="s">
        <v>41</v>
      </c>
      <c r="C11" s="27">
        <v>612018.85</v>
      </c>
      <c r="D11" s="27">
        <v>14094</v>
      </c>
      <c r="E11" s="27">
        <v>43.42</v>
      </c>
      <c r="F11" s="27">
        <v>67361</v>
      </c>
      <c r="G11" s="63">
        <v>0.0732</v>
      </c>
      <c r="H11" s="27">
        <v>124.07</v>
      </c>
      <c r="I11" s="27">
        <v>4933</v>
      </c>
      <c r="J11" s="27">
        <v>9.09</v>
      </c>
    </row>
    <row r="12" spans="1:10">
      <c r="A12" s="10">
        <v>539854510916</v>
      </c>
      <c r="B12" s="27" t="s">
        <v>44</v>
      </c>
      <c r="C12" s="27">
        <v>267291.13</v>
      </c>
      <c r="D12" s="27">
        <v>6300</v>
      </c>
      <c r="E12" s="27">
        <v>42.43</v>
      </c>
      <c r="F12" s="27">
        <v>16404</v>
      </c>
      <c r="G12" s="63">
        <v>0.1538</v>
      </c>
      <c r="H12" s="27">
        <v>105.94</v>
      </c>
      <c r="I12" s="27">
        <v>2523</v>
      </c>
      <c r="J12" s="27">
        <v>16.29</v>
      </c>
    </row>
    <row r="13" spans="1:10">
      <c r="A13" s="10">
        <v>599148365406</v>
      </c>
      <c r="B13" s="27" t="s">
        <v>73</v>
      </c>
      <c r="C13" s="27">
        <v>16691.47</v>
      </c>
      <c r="D13" s="27">
        <v>409</v>
      </c>
      <c r="E13" s="27">
        <v>40.81</v>
      </c>
      <c r="F13" s="27">
        <v>1887</v>
      </c>
      <c r="G13" s="63">
        <v>0.1097</v>
      </c>
      <c r="H13" s="27">
        <v>80.64</v>
      </c>
      <c r="I13" s="27">
        <v>207</v>
      </c>
      <c r="J13" s="27">
        <v>8.85</v>
      </c>
    </row>
    <row r="14" spans="1:10">
      <c r="A14" s="10">
        <v>520538406051</v>
      </c>
      <c r="B14" s="27" t="s">
        <v>25</v>
      </c>
      <c r="C14" s="27">
        <v>727427.92</v>
      </c>
      <c r="D14" s="27">
        <v>14276</v>
      </c>
      <c r="E14" s="27">
        <v>50.95</v>
      </c>
      <c r="F14" s="27">
        <v>39026</v>
      </c>
      <c r="G14" s="63">
        <v>0.1583</v>
      </c>
      <c r="H14" s="27">
        <v>117.76</v>
      </c>
      <c r="I14" s="27">
        <v>6177</v>
      </c>
      <c r="J14" s="27">
        <v>18.64</v>
      </c>
    </row>
    <row r="15" spans="1:10">
      <c r="A15" s="10">
        <v>589851591771</v>
      </c>
      <c r="B15" s="27" t="s">
        <v>64</v>
      </c>
      <c r="C15" s="27">
        <v>534632.02</v>
      </c>
      <c r="D15" s="27">
        <v>12436</v>
      </c>
      <c r="E15" s="27">
        <v>42.99</v>
      </c>
      <c r="F15" s="27">
        <v>39471</v>
      </c>
      <c r="G15" s="63">
        <v>0.1138</v>
      </c>
      <c r="H15" s="27">
        <v>118.99</v>
      </c>
      <c r="I15" s="27">
        <v>4493</v>
      </c>
      <c r="J15" s="27">
        <v>13.54</v>
      </c>
    </row>
    <row r="16" spans="1:10">
      <c r="A16" s="10">
        <v>573035985548</v>
      </c>
      <c r="B16" s="27" t="s">
        <v>77</v>
      </c>
      <c r="C16" s="27">
        <v>110749.23</v>
      </c>
      <c r="D16" s="27">
        <v>3706</v>
      </c>
      <c r="E16" s="27">
        <v>29.88</v>
      </c>
      <c r="F16" s="27">
        <v>6661</v>
      </c>
      <c r="G16" s="63">
        <v>0.2426</v>
      </c>
      <c r="H16" s="27">
        <v>68.53</v>
      </c>
      <c r="I16" s="27">
        <v>1616</v>
      </c>
      <c r="J16" s="27">
        <v>16.63</v>
      </c>
    </row>
    <row r="17" spans="1:10">
      <c r="A17" s="10">
        <v>613513119392</v>
      </c>
      <c r="B17" s="27" t="s">
        <v>61</v>
      </c>
      <c r="C17" s="27">
        <v>23945.12</v>
      </c>
      <c r="D17" s="27">
        <v>456</v>
      </c>
      <c r="E17" s="27">
        <v>52.51</v>
      </c>
      <c r="F17" s="27">
        <v>13919</v>
      </c>
      <c r="G17" s="63">
        <v>0.0204</v>
      </c>
      <c r="H17" s="27">
        <v>84.31</v>
      </c>
      <c r="I17" s="27">
        <v>284</v>
      </c>
      <c r="J17" s="27">
        <v>1.72</v>
      </c>
    </row>
    <row r="18" spans="1:10">
      <c r="A18" s="10">
        <v>539325022308</v>
      </c>
      <c r="B18" s="27" t="s">
        <v>46</v>
      </c>
      <c r="C18" s="27">
        <v>235019.21</v>
      </c>
      <c r="D18" s="27">
        <v>3886</v>
      </c>
      <c r="E18" s="27">
        <v>60.48</v>
      </c>
      <c r="F18" s="27">
        <v>18636</v>
      </c>
      <c r="G18" s="63">
        <v>0.1073</v>
      </c>
      <c r="H18" s="27">
        <v>117.51</v>
      </c>
      <c r="I18" s="27">
        <v>2000</v>
      </c>
      <c r="J18" s="27">
        <v>12.61</v>
      </c>
    </row>
    <row r="19" spans="1:10">
      <c r="A19" s="10">
        <v>562674596108</v>
      </c>
      <c r="B19" s="27" t="s">
        <v>17</v>
      </c>
      <c r="C19" s="27">
        <v>61687.1</v>
      </c>
      <c r="D19" s="27">
        <v>2531</v>
      </c>
      <c r="E19" s="27">
        <v>24.37</v>
      </c>
      <c r="F19" s="27">
        <v>4022</v>
      </c>
      <c r="G19" s="63">
        <v>0.2034</v>
      </c>
      <c r="H19" s="27">
        <v>75.41</v>
      </c>
      <c r="I19" s="27">
        <v>818</v>
      </c>
      <c r="J19" s="27">
        <v>15.34</v>
      </c>
    </row>
    <row r="20" spans="1:10">
      <c r="A20" s="10">
        <v>569909827792</v>
      </c>
      <c r="B20" s="27" t="s">
        <v>62</v>
      </c>
      <c r="C20" s="27">
        <v>46909.7</v>
      </c>
      <c r="D20" s="27">
        <v>1788</v>
      </c>
      <c r="E20" s="27">
        <v>26.24</v>
      </c>
      <c r="F20" s="27">
        <v>4834</v>
      </c>
      <c r="G20" s="63">
        <v>0.1266</v>
      </c>
      <c r="H20" s="27">
        <v>76.65</v>
      </c>
      <c r="I20" s="27">
        <v>612</v>
      </c>
      <c r="J20" s="27">
        <v>9.7</v>
      </c>
    </row>
    <row r="21" spans="1:10">
      <c r="A21" s="10">
        <v>621584076904</v>
      </c>
      <c r="B21" s="27" t="s">
        <v>105</v>
      </c>
      <c r="C21" s="27">
        <v>1556299.73</v>
      </c>
      <c r="D21" s="27">
        <v>30027</v>
      </c>
      <c r="E21" s="27">
        <v>51.83</v>
      </c>
      <c r="F21" s="27">
        <v>95882</v>
      </c>
      <c r="G21" s="63">
        <v>0.1124</v>
      </c>
      <c r="H21" s="27">
        <v>144.38</v>
      </c>
      <c r="I21" s="27">
        <v>10779</v>
      </c>
      <c r="J21" s="27">
        <v>16.23</v>
      </c>
    </row>
    <row r="22" spans="1:10">
      <c r="A22" s="10">
        <v>42759737847</v>
      </c>
      <c r="B22" s="27" t="s">
        <v>39</v>
      </c>
      <c r="C22" s="27">
        <v>162419.12</v>
      </c>
      <c r="D22" s="27">
        <v>3246</v>
      </c>
      <c r="E22" s="27">
        <v>50.04</v>
      </c>
      <c r="F22" s="27">
        <v>14929</v>
      </c>
      <c r="G22" s="63">
        <v>0.0983</v>
      </c>
      <c r="H22" s="27">
        <v>110.72</v>
      </c>
      <c r="I22" s="27">
        <v>1467</v>
      </c>
      <c r="J22" s="27">
        <v>10.88</v>
      </c>
    </row>
    <row r="23" spans="1:10">
      <c r="A23" s="10">
        <v>538349196723</v>
      </c>
      <c r="B23" s="27" t="s">
        <v>89</v>
      </c>
      <c r="C23" s="27">
        <v>90684.61</v>
      </c>
      <c r="D23" s="27">
        <v>678</v>
      </c>
      <c r="E23" s="27">
        <v>133.75</v>
      </c>
      <c r="F23" s="27">
        <v>6924</v>
      </c>
      <c r="G23" s="63">
        <v>0.0843</v>
      </c>
      <c r="H23" s="27">
        <v>155.28</v>
      </c>
      <c r="I23" s="27">
        <v>584</v>
      </c>
      <c r="J23" s="27">
        <v>13.1</v>
      </c>
    </row>
    <row r="24" spans="1:10">
      <c r="A24" s="10">
        <v>611461391391</v>
      </c>
      <c r="B24" s="27" t="s">
        <v>545</v>
      </c>
      <c r="C24" s="27">
        <v>5597.2</v>
      </c>
      <c r="D24" s="27">
        <v>238</v>
      </c>
      <c r="E24" s="27">
        <v>23.52</v>
      </c>
      <c r="F24" s="27">
        <v>3256</v>
      </c>
      <c r="G24" s="27" t="s">
        <v>865</v>
      </c>
      <c r="H24" s="27">
        <v>52.8</v>
      </c>
      <c r="I24" s="27">
        <v>106</v>
      </c>
      <c r="J24" s="27">
        <v>1.72</v>
      </c>
    </row>
    <row r="25" spans="1:10">
      <c r="A25" s="10">
        <v>528778018743</v>
      </c>
      <c r="B25" s="27" t="s">
        <v>49</v>
      </c>
      <c r="C25" s="27">
        <v>137959.75</v>
      </c>
      <c r="D25" s="27">
        <v>3156</v>
      </c>
      <c r="E25" s="27">
        <v>43.71</v>
      </c>
      <c r="F25" s="27">
        <v>10583</v>
      </c>
      <c r="G25" s="27" t="s">
        <v>866</v>
      </c>
      <c r="H25" s="27">
        <v>100.48</v>
      </c>
      <c r="I25" s="27">
        <v>1373</v>
      </c>
      <c r="J25" s="27">
        <v>13.04</v>
      </c>
    </row>
    <row r="26" spans="1:10">
      <c r="A26" s="10">
        <v>535688693680</v>
      </c>
      <c r="B26" s="27" t="s">
        <v>52</v>
      </c>
      <c r="C26" s="27">
        <v>35145.4</v>
      </c>
      <c r="D26" s="27">
        <v>536</v>
      </c>
      <c r="E26" s="27">
        <v>65.57</v>
      </c>
      <c r="F26" s="27">
        <v>5007</v>
      </c>
      <c r="G26" s="27" t="s">
        <v>867</v>
      </c>
      <c r="H26" s="27">
        <v>122.46</v>
      </c>
      <c r="I26" s="27">
        <v>287</v>
      </c>
      <c r="J26" s="27">
        <v>7.02</v>
      </c>
    </row>
    <row r="27" spans="1:10">
      <c r="A27" s="10">
        <v>592049049728</v>
      </c>
      <c r="B27" s="27" t="s">
        <v>54</v>
      </c>
      <c r="C27" s="27">
        <v>89827.25</v>
      </c>
      <c r="D27" s="27">
        <v>1908</v>
      </c>
      <c r="E27" s="27">
        <v>47.08</v>
      </c>
      <c r="F27" s="27">
        <v>5510</v>
      </c>
      <c r="G27" s="27" t="s">
        <v>868</v>
      </c>
      <c r="H27" s="27">
        <v>116.51</v>
      </c>
      <c r="I27" s="27">
        <v>771</v>
      </c>
      <c r="J27" s="27">
        <v>16.3</v>
      </c>
    </row>
    <row r="28" spans="1:10">
      <c r="A28" s="10">
        <v>635219036333</v>
      </c>
      <c r="B28" s="27" t="s">
        <v>600</v>
      </c>
      <c r="C28" s="27">
        <v>25826.28</v>
      </c>
      <c r="D28" s="27">
        <v>747</v>
      </c>
      <c r="E28" s="27">
        <v>34.57</v>
      </c>
      <c r="F28" s="27">
        <v>1694</v>
      </c>
      <c r="G28" s="27" t="s">
        <v>869</v>
      </c>
      <c r="H28" s="27">
        <v>82.51</v>
      </c>
      <c r="I28" s="27">
        <v>313</v>
      </c>
      <c r="J28" s="27">
        <v>15.25</v>
      </c>
    </row>
    <row r="29" spans="1:10">
      <c r="A29" s="10">
        <v>574624025153</v>
      </c>
      <c r="B29" s="27" t="s">
        <v>407</v>
      </c>
      <c r="C29" s="27">
        <v>52178.5</v>
      </c>
      <c r="D29" s="27">
        <v>1341</v>
      </c>
      <c r="E29" s="27">
        <v>38.91</v>
      </c>
      <c r="F29" s="27">
        <v>10824</v>
      </c>
      <c r="G29" s="27" t="s">
        <v>870</v>
      </c>
      <c r="H29" s="27">
        <v>52.76</v>
      </c>
      <c r="I29" s="27">
        <v>989</v>
      </c>
      <c r="J29" s="27">
        <v>4.82</v>
      </c>
    </row>
    <row r="30" spans="1:10">
      <c r="A30" s="10">
        <v>596986065929</v>
      </c>
      <c r="B30" s="27" t="s">
        <v>19</v>
      </c>
      <c r="C30" s="27">
        <v>16349.88</v>
      </c>
      <c r="D30" s="27">
        <v>583</v>
      </c>
      <c r="E30" s="27">
        <v>28.04</v>
      </c>
      <c r="F30" s="27">
        <v>1954</v>
      </c>
      <c r="G30" s="27" t="s">
        <v>871</v>
      </c>
      <c r="H30" s="27">
        <v>52.57</v>
      </c>
      <c r="I30" s="27">
        <v>311</v>
      </c>
      <c r="J30" s="27">
        <v>8.37</v>
      </c>
    </row>
    <row r="31" spans="1:10">
      <c r="A31" s="10">
        <v>634615261933</v>
      </c>
      <c r="B31" s="27" t="s">
        <v>599</v>
      </c>
      <c r="C31" s="27">
        <v>42166.15</v>
      </c>
      <c r="D31" s="27">
        <v>515</v>
      </c>
      <c r="E31" s="27">
        <v>81.88</v>
      </c>
      <c r="F31" s="27">
        <v>8125</v>
      </c>
      <c r="G31" s="27" t="s">
        <v>872</v>
      </c>
      <c r="H31" s="27">
        <v>99.68</v>
      </c>
      <c r="I31" s="27">
        <v>423</v>
      </c>
      <c r="J31" s="27">
        <v>5.19</v>
      </c>
    </row>
    <row r="32" spans="1:10">
      <c r="A32" s="10">
        <v>577184412748</v>
      </c>
      <c r="B32" s="27" t="s">
        <v>11</v>
      </c>
      <c r="C32" s="27">
        <v>69838.16</v>
      </c>
      <c r="D32" s="27">
        <v>2029</v>
      </c>
      <c r="E32" s="27">
        <v>34.42</v>
      </c>
      <c r="F32" s="27">
        <v>13993</v>
      </c>
      <c r="G32" s="27" t="s">
        <v>873</v>
      </c>
      <c r="H32" s="27">
        <v>56.09</v>
      </c>
      <c r="I32" s="27">
        <v>1245</v>
      </c>
      <c r="J32" s="27">
        <v>4.99</v>
      </c>
    </row>
    <row r="33" spans="1:10">
      <c r="A33" s="10">
        <v>574520036128</v>
      </c>
      <c r="B33" s="27" t="s">
        <v>91</v>
      </c>
      <c r="C33" s="27">
        <v>31298.85</v>
      </c>
      <c r="D33" s="27">
        <v>728</v>
      </c>
      <c r="E33" s="27">
        <v>42.99</v>
      </c>
      <c r="F33" s="27">
        <v>5161</v>
      </c>
      <c r="G33" s="27" t="s">
        <v>874</v>
      </c>
      <c r="H33" s="27">
        <v>68.79</v>
      </c>
      <c r="I33" s="27">
        <v>455</v>
      </c>
      <c r="J33" s="27">
        <v>6.06</v>
      </c>
    </row>
    <row r="34" spans="1:10">
      <c r="A34" s="10">
        <v>639997608665</v>
      </c>
      <c r="B34" s="27" t="s">
        <v>875</v>
      </c>
      <c r="C34" s="27">
        <v>48223.03</v>
      </c>
      <c r="D34" s="27">
        <v>1108</v>
      </c>
      <c r="E34" s="27">
        <v>43.52</v>
      </c>
      <c r="F34" s="27">
        <v>2184</v>
      </c>
      <c r="G34" s="27" t="s">
        <v>876</v>
      </c>
      <c r="H34" s="27">
        <v>104.38</v>
      </c>
      <c r="I34" s="27">
        <v>462</v>
      </c>
      <c r="J34" s="27">
        <v>22.08</v>
      </c>
    </row>
    <row r="35" spans="1:10">
      <c r="A35" s="10">
        <v>601890751194</v>
      </c>
      <c r="B35" s="27" t="s">
        <v>67</v>
      </c>
      <c r="C35" s="27">
        <v>2413.79</v>
      </c>
      <c r="D35" s="27">
        <v>72</v>
      </c>
      <c r="E35" s="27">
        <v>33.52</v>
      </c>
      <c r="F35" s="27">
        <v>1146</v>
      </c>
      <c r="G35" s="27" t="s">
        <v>877</v>
      </c>
      <c r="H35" s="27">
        <v>45.54</v>
      </c>
      <c r="I35" s="27">
        <v>53</v>
      </c>
      <c r="J35" s="27">
        <v>2.11</v>
      </c>
    </row>
    <row r="36" spans="1:10">
      <c r="A36" s="10">
        <v>541918489832</v>
      </c>
      <c r="B36" s="27" t="s">
        <v>102</v>
      </c>
      <c r="C36" s="27">
        <v>24131.11</v>
      </c>
      <c r="D36" s="27">
        <v>736</v>
      </c>
      <c r="E36" s="27">
        <v>32.79</v>
      </c>
      <c r="F36" s="27">
        <v>1783</v>
      </c>
      <c r="G36" s="27" t="s">
        <v>878</v>
      </c>
      <c r="H36" s="27">
        <v>66.48</v>
      </c>
      <c r="I36" s="27">
        <v>363</v>
      </c>
      <c r="J36" s="27">
        <v>13.53</v>
      </c>
    </row>
    <row r="37" spans="1:10">
      <c r="A37" s="10">
        <v>527990475963</v>
      </c>
      <c r="B37" s="27" t="s">
        <v>95</v>
      </c>
      <c r="C37" s="27">
        <v>89552.65</v>
      </c>
      <c r="D37" s="27">
        <v>2012</v>
      </c>
      <c r="E37" s="27">
        <v>44.51</v>
      </c>
      <c r="F37" s="27">
        <v>5490</v>
      </c>
      <c r="G37" s="27" t="s">
        <v>879</v>
      </c>
      <c r="H37" s="27">
        <v>95.57</v>
      </c>
      <c r="I37" s="27">
        <v>937</v>
      </c>
      <c r="J37" s="27">
        <v>16.31</v>
      </c>
    </row>
    <row r="38" spans="1:10">
      <c r="A38" s="10">
        <v>528033010612</v>
      </c>
      <c r="B38" s="27" t="s">
        <v>98</v>
      </c>
      <c r="C38" s="27">
        <v>96129.78</v>
      </c>
      <c r="D38" s="27">
        <v>1152</v>
      </c>
      <c r="E38" s="27">
        <v>83.45</v>
      </c>
      <c r="F38" s="27">
        <v>5232</v>
      </c>
      <c r="G38" s="27" t="s">
        <v>880</v>
      </c>
      <c r="H38" s="27">
        <v>100.98</v>
      </c>
      <c r="I38" s="27">
        <v>952</v>
      </c>
      <c r="J38" s="27">
        <v>18.37</v>
      </c>
    </row>
    <row r="39" spans="1:10">
      <c r="A39" s="10">
        <v>538349196723</v>
      </c>
      <c r="B39" s="27" t="s">
        <v>89</v>
      </c>
      <c r="C39" s="27">
        <v>90684.61</v>
      </c>
      <c r="D39" s="27">
        <v>678</v>
      </c>
      <c r="E39" s="27">
        <v>133.75</v>
      </c>
      <c r="F39" s="27">
        <v>6924</v>
      </c>
      <c r="G39" s="27" t="s">
        <v>881</v>
      </c>
      <c r="H39" s="27">
        <v>155.28</v>
      </c>
      <c r="I39" s="27">
        <v>584</v>
      </c>
      <c r="J39" s="27">
        <v>13.1</v>
      </c>
    </row>
    <row r="40" spans="1:10">
      <c r="A40" s="10">
        <v>538307169296</v>
      </c>
      <c r="B40" s="27" t="s">
        <v>93</v>
      </c>
      <c r="C40" s="27">
        <v>74172.23</v>
      </c>
      <c r="D40" s="27">
        <v>828</v>
      </c>
      <c r="E40" s="27">
        <v>89.58</v>
      </c>
      <c r="F40" s="27">
        <v>7053</v>
      </c>
      <c r="G40" s="27" t="s">
        <v>834</v>
      </c>
      <c r="H40" s="27">
        <v>111.2</v>
      </c>
      <c r="I40" s="27">
        <v>667</v>
      </c>
      <c r="J40" s="27">
        <v>10.52</v>
      </c>
    </row>
    <row r="41" spans="1:10">
      <c r="A41" s="10">
        <v>538312709167</v>
      </c>
      <c r="B41" s="27" t="s">
        <v>88</v>
      </c>
      <c r="C41" s="27">
        <v>65001.49</v>
      </c>
      <c r="D41" s="27">
        <v>559</v>
      </c>
      <c r="E41" s="27">
        <v>116.28</v>
      </c>
      <c r="F41" s="27">
        <v>4346</v>
      </c>
      <c r="G41" s="27" t="s">
        <v>882</v>
      </c>
      <c r="H41" s="27">
        <v>125.97</v>
      </c>
      <c r="I41" s="27">
        <v>516</v>
      </c>
      <c r="J41" s="27">
        <v>14.96</v>
      </c>
    </row>
    <row r="42" spans="1:10">
      <c r="A42" s="10">
        <v>587409020085</v>
      </c>
      <c r="B42" s="27" t="s">
        <v>87</v>
      </c>
      <c r="C42" s="27">
        <v>236125.22</v>
      </c>
      <c r="D42" s="27">
        <v>2356</v>
      </c>
      <c r="E42" s="27">
        <v>100.22</v>
      </c>
      <c r="F42" s="27">
        <v>36539</v>
      </c>
      <c r="G42" s="27" t="s">
        <v>883</v>
      </c>
      <c r="H42" s="27">
        <v>110.44</v>
      </c>
      <c r="I42" s="27">
        <v>2138</v>
      </c>
      <c r="J42" s="27">
        <v>6.46</v>
      </c>
    </row>
    <row r="43" spans="1:10">
      <c r="A43" s="10">
        <v>587405880719</v>
      </c>
      <c r="B43" s="27" t="s">
        <v>79</v>
      </c>
      <c r="C43" s="27">
        <v>49633.48</v>
      </c>
      <c r="D43" s="27">
        <v>457</v>
      </c>
      <c r="E43" s="27">
        <v>108.61</v>
      </c>
      <c r="F43" s="27">
        <v>12127</v>
      </c>
      <c r="G43" s="27" t="s">
        <v>884</v>
      </c>
      <c r="H43" s="27">
        <v>122.25</v>
      </c>
      <c r="I43" s="27">
        <v>406</v>
      </c>
      <c r="J43" s="27">
        <v>4.09</v>
      </c>
    </row>
    <row r="44" spans="1:10">
      <c r="A44" s="10">
        <v>538263950177</v>
      </c>
      <c r="B44" s="27" t="s">
        <v>104</v>
      </c>
      <c r="C44" s="27">
        <v>104727.46</v>
      </c>
      <c r="D44" s="27">
        <v>724</v>
      </c>
      <c r="E44" s="27">
        <v>144.65</v>
      </c>
      <c r="F44" s="27">
        <v>10452</v>
      </c>
      <c r="G44" s="27" t="s">
        <v>885</v>
      </c>
      <c r="H44" s="27">
        <v>167.3</v>
      </c>
      <c r="I44" s="27">
        <v>626</v>
      </c>
      <c r="J44" s="27">
        <v>10.02</v>
      </c>
    </row>
    <row r="45" spans="1:10">
      <c r="A45" s="10">
        <v>555332266949</v>
      </c>
      <c r="B45" s="27" t="s">
        <v>47</v>
      </c>
      <c r="C45" s="27">
        <v>172875.18</v>
      </c>
      <c r="D45" s="27">
        <v>4203</v>
      </c>
      <c r="E45" s="27">
        <v>41.13</v>
      </c>
      <c r="F45" s="27">
        <v>17883</v>
      </c>
      <c r="G45" s="27" t="s">
        <v>886</v>
      </c>
      <c r="H45" s="27">
        <v>96.04</v>
      </c>
      <c r="I45" s="27">
        <v>1800</v>
      </c>
      <c r="J45" s="27">
        <v>9.67</v>
      </c>
    </row>
    <row r="46" spans="1:10">
      <c r="A46" s="10">
        <v>538305797734</v>
      </c>
      <c r="B46" s="27" t="s">
        <v>103</v>
      </c>
      <c r="C46" s="27">
        <v>89616.04</v>
      </c>
      <c r="D46" s="27">
        <v>783</v>
      </c>
      <c r="E46" s="27">
        <v>114.45</v>
      </c>
      <c r="F46" s="27">
        <v>6101</v>
      </c>
      <c r="G46" s="27" t="s">
        <v>887</v>
      </c>
      <c r="H46" s="27">
        <v>142.93</v>
      </c>
      <c r="I46" s="27">
        <v>627</v>
      </c>
      <c r="J46" s="27">
        <v>14.69</v>
      </c>
    </row>
    <row r="47" spans="1:10">
      <c r="A47" s="10">
        <v>636099038566</v>
      </c>
      <c r="B47" s="27" t="s">
        <v>620</v>
      </c>
      <c r="C47" s="27">
        <v>68222.76</v>
      </c>
      <c r="D47" s="27">
        <v>1796</v>
      </c>
      <c r="E47" s="27">
        <v>37.99</v>
      </c>
      <c r="F47" s="27">
        <v>2865</v>
      </c>
      <c r="G47" s="27" t="s">
        <v>879</v>
      </c>
      <c r="H47" s="27">
        <v>139.51</v>
      </c>
      <c r="I47" s="27">
        <v>489</v>
      </c>
      <c r="J47" s="27">
        <v>23.81</v>
      </c>
    </row>
    <row r="48" spans="1:10">
      <c r="A48" s="10">
        <v>563834177641</v>
      </c>
      <c r="B48" s="27" t="s">
        <v>56</v>
      </c>
      <c r="C48" s="27">
        <v>85484.3</v>
      </c>
      <c r="D48" s="27">
        <v>592</v>
      </c>
      <c r="E48" s="27">
        <v>144.4</v>
      </c>
      <c r="F48" s="27">
        <v>3917</v>
      </c>
      <c r="G48" s="27" t="s">
        <v>888</v>
      </c>
      <c r="H48" s="27">
        <v>222.04</v>
      </c>
      <c r="I48" s="27">
        <v>385</v>
      </c>
      <c r="J48" s="27">
        <v>21.82</v>
      </c>
    </row>
    <row r="49" spans="1:10">
      <c r="A49" s="10">
        <v>564135111481</v>
      </c>
      <c r="B49" s="27" t="s">
        <v>58</v>
      </c>
      <c r="C49" s="27">
        <v>41018.64</v>
      </c>
      <c r="D49" s="27">
        <v>364</v>
      </c>
      <c r="E49" s="27">
        <v>112.69</v>
      </c>
      <c r="F49" s="27">
        <v>818</v>
      </c>
      <c r="G49" s="27" t="s">
        <v>889</v>
      </c>
      <c r="H49" s="27">
        <v>219.35</v>
      </c>
      <c r="I49" s="27">
        <v>187</v>
      </c>
      <c r="J49" s="27">
        <v>50.15</v>
      </c>
    </row>
    <row r="50" spans="1:10">
      <c r="A50" s="10">
        <v>559686121121</v>
      </c>
      <c r="B50" s="27" t="s">
        <v>76</v>
      </c>
      <c r="C50" s="27">
        <v>29428.9</v>
      </c>
      <c r="D50" s="27">
        <v>256</v>
      </c>
      <c r="E50" s="27">
        <v>114.96</v>
      </c>
      <c r="F50" s="27">
        <v>1311</v>
      </c>
      <c r="G50" s="27" t="s">
        <v>890</v>
      </c>
      <c r="H50" s="27">
        <v>192.35</v>
      </c>
      <c r="I50" s="27">
        <v>153</v>
      </c>
      <c r="J50" s="27">
        <v>22.45</v>
      </c>
    </row>
    <row r="51" spans="1:10">
      <c r="A51" s="10">
        <v>526145930115</v>
      </c>
      <c r="B51" s="27" t="s">
        <v>51</v>
      </c>
      <c r="C51" s="27">
        <v>51543.32</v>
      </c>
      <c r="D51" s="27">
        <v>932</v>
      </c>
      <c r="E51" s="27">
        <v>55.3</v>
      </c>
      <c r="F51" s="27">
        <v>4461</v>
      </c>
      <c r="G51" s="27" t="s">
        <v>891</v>
      </c>
      <c r="H51" s="27">
        <v>122.43</v>
      </c>
      <c r="I51" s="27">
        <v>421</v>
      </c>
      <c r="J51" s="27">
        <v>11.55</v>
      </c>
    </row>
    <row r="52" spans="1:10">
      <c r="A52" s="10">
        <v>563835009431</v>
      </c>
      <c r="B52" s="27" t="s">
        <v>53</v>
      </c>
      <c r="C52" s="27">
        <v>32452.93</v>
      </c>
      <c r="D52" s="27">
        <v>468</v>
      </c>
      <c r="E52" s="27">
        <v>69.34</v>
      </c>
      <c r="F52" s="27">
        <v>2171</v>
      </c>
      <c r="G52" s="27" t="s">
        <v>892</v>
      </c>
      <c r="H52" s="27">
        <v>117.58</v>
      </c>
      <c r="I52" s="27">
        <v>276</v>
      </c>
      <c r="J52" s="27">
        <v>14.95</v>
      </c>
    </row>
    <row r="53" spans="1:10">
      <c r="A53" s="10">
        <v>527990951359</v>
      </c>
      <c r="B53" s="27" t="s">
        <v>55</v>
      </c>
      <c r="C53" s="27">
        <v>16387.61</v>
      </c>
      <c r="D53" s="27">
        <v>308</v>
      </c>
      <c r="E53" s="27">
        <v>53.21</v>
      </c>
      <c r="F53" s="27">
        <v>756</v>
      </c>
      <c r="G53" s="27" t="s">
        <v>893</v>
      </c>
      <c r="H53" s="27">
        <v>124.15</v>
      </c>
      <c r="I53" s="27">
        <v>132</v>
      </c>
      <c r="J53" s="27">
        <v>21.68</v>
      </c>
    </row>
    <row r="54" spans="1:10">
      <c r="A54" s="10">
        <v>538927350752</v>
      </c>
      <c r="B54" s="27" t="s">
        <v>72</v>
      </c>
      <c r="C54" s="27">
        <v>13444.23</v>
      </c>
      <c r="D54" s="27">
        <v>383</v>
      </c>
      <c r="E54" s="27">
        <v>35.1</v>
      </c>
      <c r="F54" s="27">
        <v>2003</v>
      </c>
      <c r="G54" s="27" t="s">
        <v>894</v>
      </c>
      <c r="H54" s="27">
        <v>68.59</v>
      </c>
      <c r="I54" s="27">
        <v>196</v>
      </c>
      <c r="J54" s="27">
        <v>6.71</v>
      </c>
    </row>
    <row r="55" spans="1:10">
      <c r="A55" s="10">
        <v>524754970729</v>
      </c>
      <c r="B55" s="27" t="s">
        <v>74</v>
      </c>
      <c r="C55" s="27">
        <v>17763.8</v>
      </c>
      <c r="D55" s="27">
        <v>627</v>
      </c>
      <c r="E55" s="27">
        <v>28.33</v>
      </c>
      <c r="F55" s="27">
        <v>1815</v>
      </c>
      <c r="G55" s="27" t="s">
        <v>895</v>
      </c>
      <c r="H55" s="27">
        <v>103.28</v>
      </c>
      <c r="I55" s="27">
        <v>172</v>
      </c>
      <c r="J55" s="27">
        <v>9.79</v>
      </c>
    </row>
    <row r="56" spans="1:10">
      <c r="A56" s="10">
        <v>592889713507</v>
      </c>
      <c r="B56" s="27" t="s">
        <v>70</v>
      </c>
      <c r="C56" s="27">
        <v>6932.08</v>
      </c>
      <c r="D56" s="27">
        <v>199</v>
      </c>
      <c r="E56" s="27">
        <v>34.83</v>
      </c>
      <c r="F56" s="27">
        <v>796</v>
      </c>
      <c r="G56" s="27" t="s">
        <v>896</v>
      </c>
      <c r="H56" s="27">
        <v>67.3</v>
      </c>
      <c r="I56" s="27">
        <v>103</v>
      </c>
      <c r="J56" s="27">
        <v>8.71</v>
      </c>
    </row>
    <row r="57" spans="1:10">
      <c r="A57" s="10">
        <v>599202597486</v>
      </c>
      <c r="B57" s="27" t="s">
        <v>453</v>
      </c>
      <c r="C57" s="27">
        <v>4881.15</v>
      </c>
      <c r="D57" s="27">
        <v>81</v>
      </c>
      <c r="E57" s="27">
        <v>60.26</v>
      </c>
      <c r="F57" s="27">
        <v>1378</v>
      </c>
      <c r="G57" s="27" t="s">
        <v>897</v>
      </c>
      <c r="H57" s="27">
        <v>93.87</v>
      </c>
      <c r="I57" s="27">
        <v>52</v>
      </c>
      <c r="J57" s="27">
        <v>3.54</v>
      </c>
    </row>
    <row r="58" spans="1:10">
      <c r="A58" s="10">
        <v>604021319220</v>
      </c>
      <c r="B58" s="27" t="s">
        <v>13</v>
      </c>
      <c r="C58" s="27">
        <v>7752.17</v>
      </c>
      <c r="D58" s="27">
        <v>123</v>
      </c>
      <c r="E58" s="27">
        <v>63.03</v>
      </c>
      <c r="F58" s="27">
        <v>2540</v>
      </c>
      <c r="G58" s="27" t="s">
        <v>898</v>
      </c>
      <c r="H58" s="27">
        <v>99.39</v>
      </c>
      <c r="I58" s="27">
        <v>78</v>
      </c>
      <c r="J58" s="27">
        <v>3.05</v>
      </c>
    </row>
    <row r="59" spans="1:10">
      <c r="A59" s="10">
        <v>528033190141</v>
      </c>
      <c r="B59" s="27" t="s">
        <v>84</v>
      </c>
      <c r="C59" s="27">
        <v>3366.43</v>
      </c>
      <c r="D59" s="27">
        <v>74</v>
      </c>
      <c r="E59" s="27">
        <v>45.49</v>
      </c>
      <c r="F59" s="27">
        <v>347</v>
      </c>
      <c r="G59" s="27" t="s">
        <v>899</v>
      </c>
      <c r="H59" s="27">
        <v>68.7</v>
      </c>
      <c r="I59" s="27">
        <v>49</v>
      </c>
      <c r="J59" s="27">
        <v>9.7</v>
      </c>
    </row>
    <row r="60" spans="1:10">
      <c r="A60" s="10">
        <v>538354076404</v>
      </c>
      <c r="B60" s="27" t="s">
        <v>90</v>
      </c>
      <c r="C60" s="27">
        <v>50490.05</v>
      </c>
      <c r="D60" s="27">
        <v>607</v>
      </c>
      <c r="E60" s="27">
        <v>83.18</v>
      </c>
      <c r="F60" s="27">
        <v>6129</v>
      </c>
      <c r="G60" s="27" t="s">
        <v>900</v>
      </c>
      <c r="H60" s="27">
        <v>95.63</v>
      </c>
      <c r="I60" s="27">
        <v>528</v>
      </c>
      <c r="J60" s="27">
        <v>8.24</v>
      </c>
    </row>
    <row r="61" spans="1:10">
      <c r="A61" s="10">
        <v>527678427514</v>
      </c>
      <c r="B61" s="27" t="s">
        <v>81</v>
      </c>
      <c r="C61" s="27">
        <v>7439.57</v>
      </c>
      <c r="D61" s="27">
        <v>195</v>
      </c>
      <c r="E61" s="27">
        <v>38.15</v>
      </c>
      <c r="F61" s="27">
        <v>952</v>
      </c>
      <c r="G61" s="27" t="s">
        <v>901</v>
      </c>
      <c r="H61" s="27">
        <v>70.18</v>
      </c>
      <c r="I61" s="27">
        <v>106</v>
      </c>
      <c r="J61" s="27">
        <v>7.81</v>
      </c>
    </row>
    <row r="62" spans="1:10">
      <c r="A62" s="10">
        <v>583643847514</v>
      </c>
      <c r="B62" s="27" t="s">
        <v>92</v>
      </c>
      <c r="C62" s="27">
        <v>104399.88</v>
      </c>
      <c r="D62" s="27">
        <v>2835</v>
      </c>
      <c r="E62" s="27">
        <v>36.83</v>
      </c>
      <c r="F62" s="27">
        <v>4000</v>
      </c>
      <c r="G62" s="27" t="s">
        <v>902</v>
      </c>
      <c r="H62" s="27">
        <v>94.57</v>
      </c>
      <c r="I62" s="27">
        <v>1104</v>
      </c>
      <c r="J62" s="27">
        <v>26.1</v>
      </c>
    </row>
    <row r="63" spans="1:10">
      <c r="A63" s="10">
        <v>527733221669</v>
      </c>
      <c r="B63" s="27" t="s">
        <v>377</v>
      </c>
      <c r="C63" s="27">
        <v>7336.17</v>
      </c>
      <c r="D63" s="27">
        <v>208</v>
      </c>
      <c r="E63" s="27">
        <v>35.27</v>
      </c>
      <c r="F63" s="27">
        <v>928</v>
      </c>
      <c r="G63" s="27" t="s">
        <v>903</v>
      </c>
      <c r="H63" s="27">
        <v>68.56</v>
      </c>
      <c r="I63" s="27">
        <v>107</v>
      </c>
      <c r="J63" s="27">
        <v>7.91</v>
      </c>
    </row>
    <row r="64" spans="1:10">
      <c r="A64" s="10">
        <v>588476880101</v>
      </c>
      <c r="B64" s="27" t="s">
        <v>628</v>
      </c>
      <c r="C64" s="27">
        <v>82718.12</v>
      </c>
      <c r="D64" s="27">
        <v>1052</v>
      </c>
      <c r="E64" s="27">
        <v>78.63</v>
      </c>
      <c r="F64" s="27">
        <v>9600</v>
      </c>
      <c r="G64" s="27" t="s">
        <v>904</v>
      </c>
      <c r="H64" s="27">
        <v>87.16</v>
      </c>
      <c r="I64" s="27">
        <v>949</v>
      </c>
      <c r="J64" s="27">
        <v>8.62</v>
      </c>
    </row>
    <row r="65" spans="1:10">
      <c r="A65" s="10">
        <v>528064232769</v>
      </c>
      <c r="B65" s="27" t="s">
        <v>96</v>
      </c>
      <c r="C65" s="27">
        <v>14961.7</v>
      </c>
      <c r="D65" s="27">
        <v>353</v>
      </c>
      <c r="E65" s="27">
        <v>42.38</v>
      </c>
      <c r="F65" s="27">
        <v>1338</v>
      </c>
      <c r="G65" s="27" t="s">
        <v>905</v>
      </c>
      <c r="H65" s="27">
        <v>95.3</v>
      </c>
      <c r="I65" s="27">
        <v>157</v>
      </c>
      <c r="J65" s="27">
        <v>11.18</v>
      </c>
    </row>
    <row r="66" spans="1:10">
      <c r="A66" s="10">
        <v>527119411115</v>
      </c>
      <c r="B66" s="27" t="s">
        <v>99</v>
      </c>
      <c r="C66" s="27">
        <v>1989.54</v>
      </c>
      <c r="D66" s="27">
        <v>47</v>
      </c>
      <c r="E66" s="27">
        <v>42.33</v>
      </c>
      <c r="F66" s="27">
        <v>294</v>
      </c>
      <c r="G66" s="27" t="s">
        <v>906</v>
      </c>
      <c r="H66" s="27">
        <v>82.9</v>
      </c>
      <c r="I66" s="27">
        <v>24</v>
      </c>
      <c r="J66" s="27">
        <v>6.77</v>
      </c>
    </row>
    <row r="67" spans="1:10">
      <c r="A67" s="10">
        <v>527719726342</v>
      </c>
      <c r="B67" s="27" t="s">
        <v>86</v>
      </c>
      <c r="C67" s="27">
        <v>3049.2</v>
      </c>
      <c r="D67" s="27">
        <v>55</v>
      </c>
      <c r="E67" s="27">
        <v>55.44</v>
      </c>
      <c r="F67" s="27">
        <v>252</v>
      </c>
      <c r="G67" s="27" t="s">
        <v>907</v>
      </c>
      <c r="H67" s="27">
        <v>89.68</v>
      </c>
      <c r="I67" s="27">
        <v>34</v>
      </c>
      <c r="J67" s="27">
        <v>12.1</v>
      </c>
    </row>
    <row r="68" spans="1:10">
      <c r="A68" s="10">
        <v>632083172612</v>
      </c>
      <c r="B68" s="27" t="s">
        <v>566</v>
      </c>
      <c r="C68" s="27">
        <v>1281.44</v>
      </c>
      <c r="D68" s="27">
        <v>31</v>
      </c>
      <c r="E68" s="27">
        <v>41.34</v>
      </c>
      <c r="F68" s="27">
        <v>120</v>
      </c>
      <c r="G68" s="27" t="s">
        <v>908</v>
      </c>
      <c r="H68" s="27">
        <v>80.09</v>
      </c>
      <c r="I68" s="27">
        <v>16</v>
      </c>
      <c r="J68" s="27">
        <v>10.68</v>
      </c>
    </row>
    <row r="69" spans="1:10">
      <c r="A69" s="10">
        <v>637978522210</v>
      </c>
      <c r="B69" s="27" t="s">
        <v>625</v>
      </c>
      <c r="C69" s="27">
        <v>13271.48</v>
      </c>
      <c r="D69" s="27">
        <v>386</v>
      </c>
      <c r="E69" s="27">
        <v>34.38</v>
      </c>
      <c r="F69" s="27">
        <v>1796</v>
      </c>
      <c r="G69" s="27" t="s">
        <v>909</v>
      </c>
      <c r="H69" s="27">
        <v>71.35</v>
      </c>
      <c r="I69" s="27">
        <v>186</v>
      </c>
      <c r="J69" s="27">
        <v>7.39</v>
      </c>
    </row>
    <row r="70" spans="1:10">
      <c r="A70" s="10">
        <v>639078654823</v>
      </c>
      <c r="B70" s="27" t="s">
        <v>670</v>
      </c>
      <c r="C70" s="27">
        <v>427.6</v>
      </c>
      <c r="D70" s="27">
        <v>9</v>
      </c>
      <c r="E70" s="27">
        <v>47.51</v>
      </c>
      <c r="F70" s="27">
        <v>161</v>
      </c>
      <c r="G70" s="27" t="s">
        <v>910</v>
      </c>
      <c r="H70" s="27">
        <v>61.09</v>
      </c>
      <c r="I70" s="27">
        <v>7</v>
      </c>
      <c r="J70" s="27">
        <v>2.66</v>
      </c>
    </row>
    <row r="71" spans="1:10">
      <c r="A71" s="10">
        <v>628767299363</v>
      </c>
      <c r="B71" s="27" t="s">
        <v>523</v>
      </c>
      <c r="C71" s="27">
        <v>243272.86</v>
      </c>
      <c r="D71" s="27">
        <v>5084</v>
      </c>
      <c r="E71" s="27">
        <v>47.85</v>
      </c>
      <c r="F71" s="27">
        <v>15237</v>
      </c>
      <c r="G71" s="27" t="s">
        <v>911</v>
      </c>
      <c r="H71" s="27">
        <v>146.29</v>
      </c>
      <c r="I71" s="27">
        <v>1663</v>
      </c>
      <c r="J71" s="27">
        <v>15.97</v>
      </c>
    </row>
    <row r="72" spans="1:10">
      <c r="A72" s="10">
        <v>40611478319</v>
      </c>
      <c r="B72" s="27" t="s">
        <v>45</v>
      </c>
      <c r="C72" s="27">
        <v>345490.3</v>
      </c>
      <c r="D72" s="27">
        <v>6120</v>
      </c>
      <c r="E72" s="27">
        <v>56.45</v>
      </c>
      <c r="F72" s="27">
        <v>28937</v>
      </c>
      <c r="G72" s="27" t="s">
        <v>912</v>
      </c>
      <c r="H72" s="27">
        <v>143.42</v>
      </c>
      <c r="I72" s="27">
        <v>2409</v>
      </c>
      <c r="J72" s="27">
        <v>11.94</v>
      </c>
    </row>
    <row r="73" spans="1:10">
      <c r="A73" s="10">
        <v>624157848041</v>
      </c>
      <c r="B73" s="27" t="s">
        <v>22</v>
      </c>
      <c r="C73" s="27">
        <v>3854.32</v>
      </c>
      <c r="D73" s="27">
        <v>70</v>
      </c>
      <c r="E73" s="27">
        <v>55.06</v>
      </c>
      <c r="F73" s="27">
        <v>1737</v>
      </c>
      <c r="G73" s="27" t="s">
        <v>913</v>
      </c>
      <c r="H73" s="27">
        <v>82.01</v>
      </c>
      <c r="I73" s="27">
        <v>47</v>
      </c>
      <c r="J73" s="27">
        <v>2.22</v>
      </c>
    </row>
    <row r="74" spans="1:10">
      <c r="A74" s="10">
        <v>638873049998</v>
      </c>
      <c r="B74" s="27" t="s">
        <v>782</v>
      </c>
      <c r="C74" s="27">
        <v>5452.82</v>
      </c>
      <c r="D74" s="27">
        <v>110</v>
      </c>
      <c r="E74" s="27">
        <v>49.57</v>
      </c>
      <c r="F74" s="27">
        <v>1237</v>
      </c>
      <c r="G74" s="27" t="s">
        <v>914</v>
      </c>
      <c r="H74" s="27">
        <v>72.7</v>
      </c>
      <c r="I74" s="27">
        <v>75</v>
      </c>
      <c r="J74" s="27">
        <v>4.41</v>
      </c>
    </row>
    <row r="75" spans="1:10">
      <c r="A75" s="10">
        <v>633838506663</v>
      </c>
      <c r="B75" s="27" t="s">
        <v>598</v>
      </c>
      <c r="C75" s="27">
        <v>9057.25</v>
      </c>
      <c r="D75" s="27">
        <v>253</v>
      </c>
      <c r="E75" s="27">
        <v>35.8</v>
      </c>
      <c r="F75" s="27">
        <v>942</v>
      </c>
      <c r="G75" s="27" t="s">
        <v>859</v>
      </c>
      <c r="H75" s="27">
        <v>95.34</v>
      </c>
      <c r="I75" s="27">
        <v>95</v>
      </c>
      <c r="J75" s="27">
        <v>9.61</v>
      </c>
    </row>
    <row r="76" spans="1:10">
      <c r="A76" s="10">
        <v>639012608612</v>
      </c>
      <c r="B76" s="27" t="s">
        <v>783</v>
      </c>
      <c r="C76" s="27">
        <v>22451.41</v>
      </c>
      <c r="D76" s="27">
        <v>296</v>
      </c>
      <c r="E76" s="27">
        <v>75.85</v>
      </c>
      <c r="F76" s="27">
        <v>3486</v>
      </c>
      <c r="G76" s="27" t="s">
        <v>915</v>
      </c>
      <c r="H76" s="27">
        <v>89.45</v>
      </c>
      <c r="I76" s="27">
        <v>251</v>
      </c>
      <c r="J76" s="27">
        <v>6.44</v>
      </c>
    </row>
    <row r="77" spans="1:10">
      <c r="A77" s="27" t="s">
        <v>916</v>
      </c>
      <c r="B77" s="27" t="s">
        <v>917</v>
      </c>
      <c r="C77" s="27">
        <v>21260699.98</v>
      </c>
      <c r="D77" s="27">
        <v>490630</v>
      </c>
      <c r="E77" s="27">
        <v>43.33</v>
      </c>
      <c r="F77" s="27">
        <v>1665761</v>
      </c>
      <c r="G77" s="27" t="s">
        <v>918</v>
      </c>
      <c r="H77" s="27">
        <v>109.8</v>
      </c>
      <c r="I77" s="27">
        <v>193623</v>
      </c>
      <c r="J77" s="27">
        <v>12.76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"/>
  <sheetViews>
    <sheetView workbookViewId="0">
      <pane xSplit="3" ySplit="1" topLeftCell="I11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2" width="17.1111111111111" customWidth="1"/>
    <col min="3" max="3" width="18.1111111111111" customWidth="1"/>
    <col min="4" max="4" width="12.7777777777778" customWidth="1"/>
    <col min="5" max="5" width="10.1111111111111" customWidth="1"/>
    <col min="7" max="7" width="12.5555555555556" customWidth="1"/>
    <col min="12" max="12" width="12.8888888888889"/>
  </cols>
  <sheetData>
    <row r="1" ht="15.6" spans="1:33">
      <c r="A1" s="20" t="s">
        <v>646</v>
      </c>
      <c r="B1" s="20" t="s">
        <v>109</v>
      </c>
      <c r="C1" s="49" t="s">
        <v>919</v>
      </c>
      <c r="D1" s="26" t="s">
        <v>111</v>
      </c>
      <c r="E1" s="26" t="s">
        <v>112</v>
      </c>
      <c r="F1" s="26" t="s">
        <v>645</v>
      </c>
      <c r="G1" s="26" t="s">
        <v>113</v>
      </c>
      <c r="H1" s="26" t="s">
        <v>516</v>
      </c>
      <c r="I1" s="26" t="s">
        <v>517</v>
      </c>
      <c r="J1" s="26" t="s">
        <v>518</v>
      </c>
      <c r="K1" s="26" t="s">
        <v>589</v>
      </c>
      <c r="N1" t="s">
        <v>920</v>
      </c>
      <c r="O1" t="s">
        <v>111</v>
      </c>
      <c r="P1" t="s">
        <v>112</v>
      </c>
      <c r="Q1" t="s">
        <v>645</v>
      </c>
      <c r="R1" t="s">
        <v>113</v>
      </c>
      <c r="S1" t="s">
        <v>516</v>
      </c>
      <c r="T1" t="s">
        <v>517</v>
      </c>
      <c r="U1" t="s">
        <v>518</v>
      </c>
      <c r="V1" t="s">
        <v>589</v>
      </c>
      <c r="Y1" t="s">
        <v>921</v>
      </c>
      <c r="Z1" t="s">
        <v>111</v>
      </c>
      <c r="AA1" t="s">
        <v>112</v>
      </c>
      <c r="AB1" t="s">
        <v>645</v>
      </c>
      <c r="AC1" t="s">
        <v>113</v>
      </c>
      <c r="AD1" t="s">
        <v>516</v>
      </c>
      <c r="AE1" t="s">
        <v>517</v>
      </c>
      <c r="AF1" t="s">
        <v>518</v>
      </c>
      <c r="AG1" t="s">
        <v>589</v>
      </c>
    </row>
    <row r="2" ht="15.6" spans="1:33">
      <c r="A2" s="20" t="s">
        <v>656</v>
      </c>
      <c r="B2" s="22">
        <v>17609936348</v>
      </c>
      <c r="C2" s="23" t="s">
        <v>344</v>
      </c>
      <c r="D2">
        <v>26596.77</v>
      </c>
      <c r="E2">
        <v>14678</v>
      </c>
      <c r="F2">
        <v>1.81</v>
      </c>
      <c r="G2">
        <v>37534</v>
      </c>
      <c r="H2" s="11">
        <v>0.31</v>
      </c>
      <c r="I2">
        <v>2.27</v>
      </c>
      <c r="J2">
        <v>11725</v>
      </c>
      <c r="K2">
        <v>0.71</v>
      </c>
      <c r="L2">
        <f>E2/J2</f>
        <v>1.25185501066098</v>
      </c>
      <c r="N2" t="s">
        <v>344</v>
      </c>
      <c r="O2">
        <v>27078.19</v>
      </c>
      <c r="P2">
        <v>14265</v>
      </c>
      <c r="Q2">
        <v>1.9</v>
      </c>
      <c r="R2">
        <v>35599</v>
      </c>
      <c r="S2" t="s">
        <v>922</v>
      </c>
      <c r="T2">
        <v>2.38</v>
      </c>
      <c r="U2">
        <v>11400</v>
      </c>
      <c r="V2">
        <v>0.76</v>
      </c>
      <c r="Y2" t="s">
        <v>344</v>
      </c>
      <c r="Z2">
        <v>17346.42</v>
      </c>
      <c r="AA2">
        <v>6335</v>
      </c>
      <c r="AB2">
        <v>2.74</v>
      </c>
      <c r="AC2">
        <v>9713</v>
      </c>
      <c r="AD2" t="s">
        <v>923</v>
      </c>
      <c r="AE2">
        <v>6.09</v>
      </c>
      <c r="AF2">
        <v>2847</v>
      </c>
      <c r="AG2">
        <v>1.79</v>
      </c>
    </row>
    <row r="3" ht="15.6" spans="1:33">
      <c r="A3" s="20"/>
      <c r="B3" s="22">
        <v>645199402636</v>
      </c>
      <c r="C3" s="23" t="s">
        <v>657</v>
      </c>
      <c r="D3">
        <v>286.56</v>
      </c>
      <c r="E3">
        <v>17</v>
      </c>
      <c r="F3">
        <v>16.86</v>
      </c>
      <c r="G3">
        <v>79</v>
      </c>
      <c r="H3" s="11">
        <v>0.13</v>
      </c>
      <c r="I3">
        <v>28.66</v>
      </c>
      <c r="J3">
        <v>10</v>
      </c>
      <c r="K3">
        <v>3.63</v>
      </c>
      <c r="L3">
        <f t="shared" ref="L3:L13" si="0">E3/J3</f>
        <v>1.7</v>
      </c>
      <c r="N3" t="s">
        <v>657</v>
      </c>
      <c r="O3">
        <v>0</v>
      </c>
      <c r="P3">
        <v>0</v>
      </c>
      <c r="Q3">
        <v>0</v>
      </c>
      <c r="R3">
        <v>0</v>
      </c>
      <c r="S3" t="s">
        <v>924</v>
      </c>
      <c r="T3">
        <v>0</v>
      </c>
      <c r="U3">
        <v>0</v>
      </c>
      <c r="V3">
        <v>0</v>
      </c>
      <c r="Y3" t="s">
        <v>657</v>
      </c>
      <c r="Z3">
        <v>0</v>
      </c>
      <c r="AA3">
        <v>0</v>
      </c>
      <c r="AB3">
        <v>0</v>
      </c>
      <c r="AC3">
        <v>0</v>
      </c>
      <c r="AD3" t="s">
        <v>924</v>
      </c>
      <c r="AE3">
        <v>0</v>
      </c>
      <c r="AF3">
        <v>0</v>
      </c>
      <c r="AG3">
        <v>0</v>
      </c>
    </row>
    <row r="4" ht="15.6" spans="1:33">
      <c r="A4" s="20"/>
      <c r="B4" s="22">
        <v>592722485900</v>
      </c>
      <c r="C4" s="23" t="s">
        <v>338</v>
      </c>
      <c r="D4">
        <v>23045.7</v>
      </c>
      <c r="E4">
        <v>2264</v>
      </c>
      <c r="F4">
        <v>10.18</v>
      </c>
      <c r="G4">
        <v>7879</v>
      </c>
      <c r="H4" s="11">
        <v>0.2</v>
      </c>
      <c r="I4">
        <v>14.59</v>
      </c>
      <c r="J4">
        <v>1580</v>
      </c>
      <c r="K4">
        <v>2.92</v>
      </c>
      <c r="L4">
        <f t="shared" si="0"/>
        <v>1.43291139240506</v>
      </c>
      <c r="N4" t="s">
        <v>338</v>
      </c>
      <c r="O4">
        <v>26226.07</v>
      </c>
      <c r="P4">
        <v>2643</v>
      </c>
      <c r="Q4">
        <v>9.92</v>
      </c>
      <c r="R4">
        <v>6955</v>
      </c>
      <c r="S4" t="s">
        <v>925</v>
      </c>
      <c r="T4">
        <v>15.2</v>
      </c>
      <c r="U4">
        <v>1725</v>
      </c>
      <c r="V4">
        <v>3.77</v>
      </c>
      <c r="Y4" t="s">
        <v>338</v>
      </c>
      <c r="Z4">
        <v>19838.62</v>
      </c>
      <c r="AA4">
        <v>2137</v>
      </c>
      <c r="AB4">
        <v>9.28</v>
      </c>
      <c r="AC4">
        <v>8062</v>
      </c>
      <c r="AD4" t="s">
        <v>926</v>
      </c>
      <c r="AE4">
        <v>12.47</v>
      </c>
      <c r="AF4">
        <v>1591</v>
      </c>
      <c r="AG4">
        <v>2.46</v>
      </c>
    </row>
    <row r="5" ht="15.6" spans="1:33">
      <c r="A5" s="20"/>
      <c r="B5" s="22">
        <v>592505020153</v>
      </c>
      <c r="C5" s="23" t="s">
        <v>314</v>
      </c>
      <c r="D5">
        <v>42135.56</v>
      </c>
      <c r="E5">
        <v>5132</v>
      </c>
      <c r="F5">
        <v>8.21</v>
      </c>
      <c r="G5">
        <v>8594</v>
      </c>
      <c r="H5" s="11">
        <v>0.31</v>
      </c>
      <c r="I5">
        <v>16.03</v>
      </c>
      <c r="J5">
        <v>2629</v>
      </c>
      <c r="K5">
        <v>4.9</v>
      </c>
      <c r="L5">
        <f t="shared" si="0"/>
        <v>1.95207303157094</v>
      </c>
      <c r="N5" t="s">
        <v>314</v>
      </c>
      <c r="O5">
        <v>51077.88</v>
      </c>
      <c r="P5">
        <v>6029</v>
      </c>
      <c r="Q5">
        <v>8.47</v>
      </c>
      <c r="R5">
        <v>7718</v>
      </c>
      <c r="S5" t="s">
        <v>927</v>
      </c>
      <c r="T5">
        <v>16.33</v>
      </c>
      <c r="U5">
        <v>3128</v>
      </c>
      <c r="V5">
        <v>6.62</v>
      </c>
      <c r="Y5" t="s">
        <v>314</v>
      </c>
      <c r="Z5">
        <v>19913.46</v>
      </c>
      <c r="AA5">
        <v>2091</v>
      </c>
      <c r="AB5">
        <v>9.52</v>
      </c>
      <c r="AC5">
        <v>6409</v>
      </c>
      <c r="AD5" t="s">
        <v>928</v>
      </c>
      <c r="AE5">
        <v>17.14</v>
      </c>
      <c r="AF5">
        <v>1162</v>
      </c>
      <c r="AG5">
        <v>3.11</v>
      </c>
    </row>
    <row r="6" ht="15.6" spans="1:33">
      <c r="A6" s="20"/>
      <c r="B6" s="22">
        <v>611461391391</v>
      </c>
      <c r="C6" s="23" t="s">
        <v>545</v>
      </c>
      <c r="D6">
        <v>5302.22</v>
      </c>
      <c r="E6">
        <v>243</v>
      </c>
      <c r="F6">
        <v>21.82</v>
      </c>
      <c r="G6">
        <v>1503</v>
      </c>
      <c r="H6" s="11">
        <v>0.07</v>
      </c>
      <c r="I6">
        <v>50.5</v>
      </c>
      <c r="J6">
        <v>105</v>
      </c>
      <c r="K6">
        <v>3.53</v>
      </c>
      <c r="L6">
        <f t="shared" si="0"/>
        <v>2.31428571428571</v>
      </c>
      <c r="N6" t="s">
        <v>545</v>
      </c>
      <c r="O6">
        <v>4293.96</v>
      </c>
      <c r="P6">
        <v>145</v>
      </c>
      <c r="Q6">
        <v>29.61</v>
      </c>
      <c r="R6">
        <v>1077</v>
      </c>
      <c r="S6" t="s">
        <v>929</v>
      </c>
      <c r="T6">
        <v>63.15</v>
      </c>
      <c r="U6">
        <v>68</v>
      </c>
      <c r="V6">
        <v>3.99</v>
      </c>
      <c r="Y6" t="s">
        <v>545</v>
      </c>
      <c r="Z6">
        <v>1494.1</v>
      </c>
      <c r="AA6">
        <v>59</v>
      </c>
      <c r="AB6">
        <v>25.32</v>
      </c>
      <c r="AC6">
        <v>506</v>
      </c>
      <c r="AD6" t="s">
        <v>930</v>
      </c>
      <c r="AE6">
        <v>31.79</v>
      </c>
      <c r="AF6">
        <v>47</v>
      </c>
      <c r="AG6">
        <v>2.95</v>
      </c>
    </row>
    <row r="7" ht="15.6" spans="1:33">
      <c r="A7" s="20"/>
      <c r="B7" s="22">
        <v>555904462655</v>
      </c>
      <c r="C7" s="23" t="s">
        <v>276</v>
      </c>
      <c r="D7">
        <v>6823.88</v>
      </c>
      <c r="E7">
        <v>493</v>
      </c>
      <c r="F7">
        <v>13.84</v>
      </c>
      <c r="G7">
        <v>12215</v>
      </c>
      <c r="H7" s="11">
        <v>0.02</v>
      </c>
      <c r="I7">
        <v>24.81</v>
      </c>
      <c r="J7">
        <v>275</v>
      </c>
      <c r="K7">
        <v>0.56</v>
      </c>
      <c r="L7">
        <f t="shared" si="0"/>
        <v>1.79272727272727</v>
      </c>
      <c r="N7" t="s">
        <v>276</v>
      </c>
      <c r="O7">
        <v>10617.92</v>
      </c>
      <c r="P7">
        <v>730</v>
      </c>
      <c r="Q7">
        <v>14.55</v>
      </c>
      <c r="R7">
        <v>17463</v>
      </c>
      <c r="S7" t="s">
        <v>931</v>
      </c>
      <c r="T7">
        <v>24.98</v>
      </c>
      <c r="U7">
        <v>425</v>
      </c>
      <c r="V7">
        <v>0.61</v>
      </c>
      <c r="Y7" t="s">
        <v>276</v>
      </c>
      <c r="Z7">
        <v>38205.03</v>
      </c>
      <c r="AA7">
        <v>2982</v>
      </c>
      <c r="AB7">
        <v>12.81</v>
      </c>
      <c r="AC7">
        <v>9014</v>
      </c>
      <c r="AD7" t="s">
        <v>932</v>
      </c>
      <c r="AE7">
        <v>20.31</v>
      </c>
      <c r="AF7">
        <v>1881</v>
      </c>
      <c r="AG7">
        <v>4.24</v>
      </c>
    </row>
    <row r="8" ht="15.6" spans="1:33">
      <c r="A8" s="20"/>
      <c r="B8" s="22">
        <v>641854782535</v>
      </c>
      <c r="C8" s="23" t="s">
        <v>276</v>
      </c>
      <c r="D8">
        <v>63.6</v>
      </c>
      <c r="E8">
        <v>4</v>
      </c>
      <c r="F8">
        <v>15.9</v>
      </c>
      <c r="G8">
        <v>56</v>
      </c>
      <c r="H8" s="11">
        <v>0.07</v>
      </c>
      <c r="I8">
        <v>15.9</v>
      </c>
      <c r="J8">
        <v>4</v>
      </c>
      <c r="K8">
        <v>1.14</v>
      </c>
      <c r="L8">
        <f t="shared" si="0"/>
        <v>1</v>
      </c>
      <c r="N8" t="s">
        <v>276</v>
      </c>
      <c r="O8">
        <v>363.6</v>
      </c>
      <c r="P8">
        <v>3174</v>
      </c>
      <c r="Q8">
        <v>0.11</v>
      </c>
      <c r="R8">
        <v>5371</v>
      </c>
      <c r="S8" t="s">
        <v>933</v>
      </c>
      <c r="T8">
        <v>0.12</v>
      </c>
      <c r="U8">
        <v>3107</v>
      </c>
      <c r="V8">
        <v>0.07</v>
      </c>
      <c r="Y8" t="s">
        <v>276</v>
      </c>
      <c r="Z8">
        <v>0</v>
      </c>
      <c r="AA8">
        <v>0</v>
      </c>
      <c r="AB8">
        <v>0</v>
      </c>
      <c r="AC8">
        <v>0</v>
      </c>
      <c r="AD8" t="s">
        <v>924</v>
      </c>
      <c r="AE8">
        <v>0</v>
      </c>
      <c r="AF8">
        <v>0</v>
      </c>
      <c r="AG8">
        <v>0</v>
      </c>
    </row>
    <row r="9" ht="15.6" spans="1:33">
      <c r="A9" s="20"/>
      <c r="B9" s="22">
        <v>636099038566</v>
      </c>
      <c r="C9" s="23" t="s">
        <v>620</v>
      </c>
      <c r="D9">
        <v>34421.24</v>
      </c>
      <c r="E9">
        <v>796</v>
      </c>
      <c r="F9">
        <v>43.24</v>
      </c>
      <c r="G9">
        <v>2400</v>
      </c>
      <c r="H9" s="11">
        <v>0.13</v>
      </c>
      <c r="I9">
        <v>111.04</v>
      </c>
      <c r="J9">
        <v>310</v>
      </c>
      <c r="K9">
        <v>14.34</v>
      </c>
      <c r="L9">
        <f t="shared" si="0"/>
        <v>2.56774193548387</v>
      </c>
      <c r="N9" t="s">
        <v>620</v>
      </c>
      <c r="O9">
        <v>34786.5</v>
      </c>
      <c r="P9">
        <v>932</v>
      </c>
      <c r="Q9">
        <v>37.32</v>
      </c>
      <c r="R9">
        <v>1217</v>
      </c>
      <c r="S9" t="s">
        <v>926</v>
      </c>
      <c r="T9">
        <v>141.41</v>
      </c>
      <c r="U9">
        <v>246</v>
      </c>
      <c r="V9">
        <v>28.58</v>
      </c>
      <c r="Y9" t="s">
        <v>620</v>
      </c>
      <c r="Z9">
        <v>0</v>
      </c>
      <c r="AA9">
        <v>0</v>
      </c>
      <c r="AB9">
        <v>0</v>
      </c>
      <c r="AC9">
        <v>0</v>
      </c>
      <c r="AD9" t="s">
        <v>924</v>
      </c>
      <c r="AE9">
        <v>0</v>
      </c>
      <c r="AF9">
        <v>0</v>
      </c>
      <c r="AG9">
        <v>0</v>
      </c>
    </row>
    <row r="10" ht="15.6" spans="1:33">
      <c r="A10" s="20"/>
      <c r="B10" s="22">
        <v>527733589105</v>
      </c>
      <c r="C10" s="23" t="s">
        <v>231</v>
      </c>
      <c r="D10">
        <v>95010.96</v>
      </c>
      <c r="E10">
        <v>8065</v>
      </c>
      <c r="F10">
        <v>11.78</v>
      </c>
      <c r="G10">
        <v>9522</v>
      </c>
      <c r="H10" s="11">
        <v>0.32</v>
      </c>
      <c r="I10">
        <v>30.96</v>
      </c>
      <c r="J10">
        <v>3069</v>
      </c>
      <c r="K10">
        <v>9.98</v>
      </c>
      <c r="L10">
        <f t="shared" si="0"/>
        <v>2.62789182144021</v>
      </c>
      <c r="N10" t="s">
        <v>231</v>
      </c>
      <c r="O10">
        <v>110893.05</v>
      </c>
      <c r="P10">
        <v>9210</v>
      </c>
      <c r="Q10">
        <v>12.04</v>
      </c>
      <c r="R10">
        <v>9392</v>
      </c>
      <c r="S10" t="s">
        <v>934</v>
      </c>
      <c r="T10">
        <v>30.67</v>
      </c>
      <c r="U10">
        <v>3616</v>
      </c>
      <c r="V10">
        <v>11.81</v>
      </c>
      <c r="Y10" t="s">
        <v>231</v>
      </c>
      <c r="Z10">
        <v>156836.07</v>
      </c>
      <c r="AA10">
        <v>14288</v>
      </c>
      <c r="AB10">
        <v>10.98</v>
      </c>
      <c r="AC10">
        <v>17113</v>
      </c>
      <c r="AD10" t="s">
        <v>923</v>
      </c>
      <c r="AE10">
        <v>31.88</v>
      </c>
      <c r="AF10">
        <v>4920</v>
      </c>
      <c r="AG10">
        <v>9.16</v>
      </c>
    </row>
    <row r="11" ht="15.6" spans="1:33">
      <c r="A11" s="20"/>
      <c r="B11" s="22">
        <v>596986065929</v>
      </c>
      <c r="C11" s="23" t="s">
        <v>19</v>
      </c>
      <c r="D11">
        <v>20719.78</v>
      </c>
      <c r="E11">
        <v>695</v>
      </c>
      <c r="F11">
        <v>29.81</v>
      </c>
      <c r="G11">
        <v>2371</v>
      </c>
      <c r="H11" s="11">
        <v>0.18</v>
      </c>
      <c r="I11">
        <v>49.69</v>
      </c>
      <c r="J11">
        <v>417</v>
      </c>
      <c r="K11">
        <v>8.74</v>
      </c>
      <c r="L11">
        <f t="shared" si="0"/>
        <v>1.66666666666667</v>
      </c>
      <c r="N11" t="s">
        <v>19</v>
      </c>
      <c r="O11">
        <v>26241.81</v>
      </c>
      <c r="P11">
        <v>863</v>
      </c>
      <c r="Q11">
        <v>30.41</v>
      </c>
      <c r="R11">
        <v>2297</v>
      </c>
      <c r="S11" t="s">
        <v>932</v>
      </c>
      <c r="T11">
        <v>55.13</v>
      </c>
      <c r="U11">
        <v>476</v>
      </c>
      <c r="V11">
        <v>11.42</v>
      </c>
      <c r="Y11" t="s">
        <v>19</v>
      </c>
      <c r="Z11">
        <v>21442.28</v>
      </c>
      <c r="AA11">
        <v>797</v>
      </c>
      <c r="AB11">
        <v>26.9</v>
      </c>
      <c r="AC11">
        <v>2265</v>
      </c>
      <c r="AD11" t="s">
        <v>935</v>
      </c>
      <c r="AE11">
        <v>62.51</v>
      </c>
      <c r="AF11">
        <v>343</v>
      </c>
      <c r="AG11">
        <v>9.47</v>
      </c>
    </row>
    <row r="12" ht="15.6" spans="1:33">
      <c r="A12" s="20"/>
      <c r="B12" s="22">
        <v>574736366653</v>
      </c>
      <c r="C12" s="23" t="s">
        <v>544</v>
      </c>
      <c r="D12">
        <v>9754.13</v>
      </c>
      <c r="E12">
        <v>413</v>
      </c>
      <c r="F12">
        <v>23.62</v>
      </c>
      <c r="G12">
        <v>917</v>
      </c>
      <c r="H12" s="11">
        <v>0.27</v>
      </c>
      <c r="I12">
        <v>39.49</v>
      </c>
      <c r="J12">
        <v>247</v>
      </c>
      <c r="K12">
        <v>10.64</v>
      </c>
      <c r="L12">
        <f t="shared" si="0"/>
        <v>1.67206477732794</v>
      </c>
      <c r="N12" t="s">
        <v>544</v>
      </c>
      <c r="O12">
        <v>14761.72</v>
      </c>
      <c r="P12">
        <v>593</v>
      </c>
      <c r="Q12">
        <v>24.89</v>
      </c>
      <c r="R12">
        <v>1075</v>
      </c>
      <c r="S12" t="s">
        <v>936</v>
      </c>
      <c r="T12">
        <v>38.44</v>
      </c>
      <c r="U12">
        <v>384</v>
      </c>
      <c r="V12">
        <v>13.73</v>
      </c>
      <c r="Y12" t="s">
        <v>544</v>
      </c>
      <c r="Z12">
        <v>16346.76</v>
      </c>
      <c r="AA12">
        <v>583</v>
      </c>
      <c r="AB12">
        <v>28.04</v>
      </c>
      <c r="AC12">
        <v>2437</v>
      </c>
      <c r="AD12" t="s">
        <v>926</v>
      </c>
      <c r="AE12">
        <v>33.09</v>
      </c>
      <c r="AF12">
        <v>494</v>
      </c>
      <c r="AG12">
        <v>6.71</v>
      </c>
    </row>
    <row r="13" ht="15.6" spans="1:33">
      <c r="A13" s="20"/>
      <c r="B13" s="22">
        <v>573035985548</v>
      </c>
      <c r="C13" s="23" t="s">
        <v>77</v>
      </c>
      <c r="D13">
        <v>151499.46</v>
      </c>
      <c r="E13">
        <v>4627</v>
      </c>
      <c r="F13">
        <v>32.74</v>
      </c>
      <c r="G13">
        <v>9522</v>
      </c>
      <c r="H13" s="11">
        <v>0.25</v>
      </c>
      <c r="I13">
        <v>64.74</v>
      </c>
      <c r="J13">
        <v>2340</v>
      </c>
      <c r="K13">
        <v>15.91</v>
      </c>
      <c r="L13">
        <f t="shared" si="0"/>
        <v>1.97735042735043</v>
      </c>
      <c r="N13" t="s">
        <v>77</v>
      </c>
      <c r="O13">
        <v>178118.94</v>
      </c>
      <c r="P13">
        <v>5014</v>
      </c>
      <c r="Q13">
        <v>35.52</v>
      </c>
      <c r="R13">
        <v>9710</v>
      </c>
      <c r="S13" t="s">
        <v>937</v>
      </c>
      <c r="T13">
        <v>65.58</v>
      </c>
      <c r="U13">
        <v>2716</v>
      </c>
      <c r="V13">
        <v>18.34</v>
      </c>
      <c r="Y13" t="s">
        <v>77</v>
      </c>
      <c r="Z13">
        <v>188892.83</v>
      </c>
      <c r="AA13">
        <v>5155</v>
      </c>
      <c r="AB13">
        <v>36.64</v>
      </c>
      <c r="AC13">
        <v>11406</v>
      </c>
      <c r="AD13" t="s">
        <v>938</v>
      </c>
      <c r="AE13">
        <v>70.93</v>
      </c>
      <c r="AF13">
        <v>2663</v>
      </c>
      <c r="AG13">
        <v>16.56</v>
      </c>
    </row>
    <row r="14" ht="15.6" spans="1:33">
      <c r="A14" s="20" t="s">
        <v>659</v>
      </c>
      <c r="B14" s="22">
        <v>39829692578</v>
      </c>
      <c r="C14" s="23" t="s">
        <v>237</v>
      </c>
      <c r="D14">
        <v>14957.71</v>
      </c>
      <c r="E14">
        <v>1362</v>
      </c>
      <c r="F14">
        <v>10.98</v>
      </c>
      <c r="G14">
        <v>7907</v>
      </c>
      <c r="H14" s="11">
        <v>0.07</v>
      </c>
      <c r="I14">
        <v>26.06</v>
      </c>
      <c r="J14">
        <v>574</v>
      </c>
      <c r="K14">
        <v>1.89</v>
      </c>
      <c r="L14">
        <f t="shared" ref="L14:L22" si="1">E14/J14</f>
        <v>2.37282229965157</v>
      </c>
      <c r="N14" t="s">
        <v>237</v>
      </c>
      <c r="O14">
        <v>23721.13</v>
      </c>
      <c r="P14">
        <v>2081</v>
      </c>
      <c r="Q14">
        <v>11.4</v>
      </c>
      <c r="R14">
        <v>6456</v>
      </c>
      <c r="S14" t="s">
        <v>935</v>
      </c>
      <c r="T14">
        <v>25</v>
      </c>
      <c r="U14">
        <v>949</v>
      </c>
      <c r="V14">
        <v>3.67</v>
      </c>
      <c r="Y14" t="s">
        <v>237</v>
      </c>
      <c r="Z14">
        <v>46817.29</v>
      </c>
      <c r="AA14">
        <v>4663</v>
      </c>
      <c r="AB14">
        <v>10.04</v>
      </c>
      <c r="AC14">
        <v>6223</v>
      </c>
      <c r="AD14" t="s">
        <v>939</v>
      </c>
      <c r="AE14">
        <v>34.96</v>
      </c>
      <c r="AF14">
        <v>1339</v>
      </c>
      <c r="AG14">
        <v>7.52</v>
      </c>
    </row>
    <row r="15" ht="15.6" spans="1:33">
      <c r="A15" s="20"/>
      <c r="B15" s="22">
        <v>581521081842</v>
      </c>
      <c r="C15" s="23" t="s">
        <v>221</v>
      </c>
      <c r="D15">
        <v>45497.7</v>
      </c>
      <c r="E15">
        <v>2058</v>
      </c>
      <c r="F15">
        <v>22.11</v>
      </c>
      <c r="G15">
        <v>3996</v>
      </c>
      <c r="H15" s="11">
        <v>0.25</v>
      </c>
      <c r="I15">
        <v>45.59</v>
      </c>
      <c r="J15">
        <v>998</v>
      </c>
      <c r="K15">
        <v>11.39</v>
      </c>
      <c r="L15">
        <f t="shared" si="1"/>
        <v>2.06212424849699</v>
      </c>
      <c r="N15" t="s">
        <v>221</v>
      </c>
      <c r="O15">
        <v>46971.32</v>
      </c>
      <c r="P15">
        <v>1724</v>
      </c>
      <c r="Q15">
        <v>27.25</v>
      </c>
      <c r="R15">
        <v>4021</v>
      </c>
      <c r="S15" t="s">
        <v>940</v>
      </c>
      <c r="T15">
        <v>43.73</v>
      </c>
      <c r="U15">
        <v>1074</v>
      </c>
      <c r="V15">
        <v>11.68</v>
      </c>
      <c r="Y15" t="s">
        <v>221</v>
      </c>
      <c r="Z15">
        <v>83502.52</v>
      </c>
      <c r="AA15">
        <v>3566</v>
      </c>
      <c r="AB15">
        <v>23.42</v>
      </c>
      <c r="AC15">
        <v>7735</v>
      </c>
      <c r="AD15" t="s">
        <v>932</v>
      </c>
      <c r="AE15">
        <v>51.54</v>
      </c>
      <c r="AF15">
        <v>1620</v>
      </c>
      <c r="AG15">
        <v>10.8</v>
      </c>
    </row>
    <row r="16" ht="15.6" spans="1:33">
      <c r="A16" s="20"/>
      <c r="B16" s="22">
        <v>523138079161</v>
      </c>
      <c r="C16" s="23" t="s">
        <v>385</v>
      </c>
      <c r="D16">
        <v>8330.13</v>
      </c>
      <c r="E16">
        <v>1308</v>
      </c>
      <c r="F16">
        <v>6.37</v>
      </c>
      <c r="G16">
        <v>2793</v>
      </c>
      <c r="H16" s="11">
        <v>0.18</v>
      </c>
      <c r="I16">
        <v>16.97</v>
      </c>
      <c r="J16">
        <v>491</v>
      </c>
      <c r="K16">
        <v>2.98</v>
      </c>
      <c r="L16">
        <f t="shared" si="1"/>
        <v>2.66395112016293</v>
      </c>
      <c r="N16" t="s">
        <v>385</v>
      </c>
      <c r="O16">
        <v>10790.39</v>
      </c>
      <c r="P16">
        <v>1614</v>
      </c>
      <c r="Q16">
        <v>6.69</v>
      </c>
      <c r="R16">
        <v>3252</v>
      </c>
      <c r="S16" t="s">
        <v>932</v>
      </c>
      <c r="T16">
        <v>15.62</v>
      </c>
      <c r="U16">
        <v>691</v>
      </c>
      <c r="V16">
        <v>3.32</v>
      </c>
      <c r="Y16" t="s">
        <v>385</v>
      </c>
      <c r="Z16">
        <v>9144.13</v>
      </c>
      <c r="AA16">
        <v>1464</v>
      </c>
      <c r="AB16">
        <v>6.25</v>
      </c>
      <c r="AC16">
        <v>5381</v>
      </c>
      <c r="AD16" t="s">
        <v>935</v>
      </c>
      <c r="AE16">
        <v>11.44</v>
      </c>
      <c r="AF16">
        <v>799</v>
      </c>
      <c r="AG16">
        <v>1.7</v>
      </c>
    </row>
    <row r="17" ht="15.6" spans="1:33">
      <c r="A17" s="20"/>
      <c r="B17" s="22">
        <v>574838039203</v>
      </c>
      <c r="C17" s="23" t="s">
        <v>441</v>
      </c>
      <c r="D17">
        <v>1709.78</v>
      </c>
      <c r="E17">
        <v>79</v>
      </c>
      <c r="F17">
        <v>21.64</v>
      </c>
      <c r="G17">
        <v>257</v>
      </c>
      <c r="H17" s="11">
        <v>0.16</v>
      </c>
      <c r="I17">
        <v>40.71</v>
      </c>
      <c r="J17">
        <v>42</v>
      </c>
      <c r="K17">
        <v>6.65</v>
      </c>
      <c r="L17">
        <f t="shared" si="1"/>
        <v>1.88095238095238</v>
      </c>
      <c r="N17" t="s">
        <v>441</v>
      </c>
      <c r="O17">
        <v>3073.29</v>
      </c>
      <c r="P17">
        <v>137</v>
      </c>
      <c r="Q17">
        <v>22.43</v>
      </c>
      <c r="R17">
        <v>319</v>
      </c>
      <c r="S17" t="s">
        <v>941</v>
      </c>
      <c r="T17">
        <v>40.98</v>
      </c>
      <c r="U17">
        <v>75</v>
      </c>
      <c r="V17">
        <v>9.63</v>
      </c>
      <c r="Y17" t="s">
        <v>441</v>
      </c>
      <c r="Z17">
        <v>1067.82</v>
      </c>
      <c r="AA17">
        <v>41</v>
      </c>
      <c r="AB17">
        <v>26.04</v>
      </c>
      <c r="AC17">
        <v>526</v>
      </c>
      <c r="AD17" t="s">
        <v>929</v>
      </c>
      <c r="AE17">
        <v>31.41</v>
      </c>
      <c r="AF17">
        <v>34</v>
      </c>
      <c r="AG17">
        <v>2.03</v>
      </c>
    </row>
    <row r="18" ht="15.6" spans="1:33">
      <c r="A18" s="20"/>
      <c r="B18" s="22">
        <v>562674596108</v>
      </c>
      <c r="C18" s="23" t="s">
        <v>17</v>
      </c>
      <c r="D18">
        <v>76355.44</v>
      </c>
      <c r="E18">
        <v>2872</v>
      </c>
      <c r="F18">
        <v>26.59</v>
      </c>
      <c r="G18">
        <v>5076</v>
      </c>
      <c r="H18" s="11">
        <v>0.21</v>
      </c>
      <c r="I18">
        <v>72.1</v>
      </c>
      <c r="J18">
        <v>1059</v>
      </c>
      <c r="K18">
        <v>15.04</v>
      </c>
      <c r="L18">
        <f t="shared" si="1"/>
        <v>2.71199244570349</v>
      </c>
      <c r="N18" t="s">
        <v>17</v>
      </c>
      <c r="O18">
        <v>61424.36</v>
      </c>
      <c r="P18">
        <v>2121</v>
      </c>
      <c r="Q18">
        <v>28.96</v>
      </c>
      <c r="R18">
        <v>3523</v>
      </c>
      <c r="S18" t="s">
        <v>941</v>
      </c>
      <c r="T18">
        <v>71.59</v>
      </c>
      <c r="U18">
        <v>858</v>
      </c>
      <c r="V18">
        <v>17.44</v>
      </c>
      <c r="Y18" t="s">
        <v>17</v>
      </c>
      <c r="Z18">
        <v>75663.12</v>
      </c>
      <c r="AA18">
        <v>2497</v>
      </c>
      <c r="AB18">
        <v>30.3</v>
      </c>
      <c r="AC18">
        <v>4976</v>
      </c>
      <c r="AD18" t="s">
        <v>932</v>
      </c>
      <c r="AE18">
        <v>71.31</v>
      </c>
      <c r="AF18">
        <v>1061</v>
      </c>
      <c r="AG18">
        <v>15.21</v>
      </c>
    </row>
    <row r="19" ht="15.6" spans="1:33">
      <c r="A19" s="20"/>
      <c r="B19" s="22">
        <v>524754970729</v>
      </c>
      <c r="C19" s="23" t="s">
        <v>74</v>
      </c>
      <c r="D19">
        <v>15584.25</v>
      </c>
      <c r="E19">
        <v>524</v>
      </c>
      <c r="F19">
        <v>29.74</v>
      </c>
      <c r="G19">
        <v>1706</v>
      </c>
      <c r="H19" s="11">
        <v>0.1</v>
      </c>
      <c r="I19">
        <v>90.61</v>
      </c>
      <c r="J19">
        <v>172</v>
      </c>
      <c r="K19">
        <v>9.13</v>
      </c>
      <c r="L19">
        <f t="shared" si="1"/>
        <v>3.04651162790698</v>
      </c>
      <c r="N19" t="s">
        <v>74</v>
      </c>
      <c r="O19">
        <v>12689.98</v>
      </c>
      <c r="P19">
        <v>387</v>
      </c>
      <c r="Q19">
        <v>32.79</v>
      </c>
      <c r="R19">
        <v>1603</v>
      </c>
      <c r="S19" t="s">
        <v>942</v>
      </c>
      <c r="T19">
        <v>73.35</v>
      </c>
      <c r="U19">
        <v>173</v>
      </c>
      <c r="V19">
        <v>7.92</v>
      </c>
      <c r="Y19" t="s">
        <v>74</v>
      </c>
      <c r="Z19">
        <v>19509.04</v>
      </c>
      <c r="AA19">
        <v>580</v>
      </c>
      <c r="AB19">
        <v>33.64</v>
      </c>
      <c r="AC19">
        <v>3356</v>
      </c>
      <c r="AD19" t="s">
        <v>943</v>
      </c>
      <c r="AE19">
        <v>68.45</v>
      </c>
      <c r="AF19">
        <v>285</v>
      </c>
      <c r="AG19">
        <v>5.81</v>
      </c>
    </row>
    <row r="20" ht="15.6" spans="1:33">
      <c r="A20" s="20" t="s">
        <v>660</v>
      </c>
      <c r="B20" s="22">
        <v>627410507881</v>
      </c>
      <c r="C20" s="23" t="s">
        <v>546</v>
      </c>
      <c r="D20">
        <v>823.34</v>
      </c>
      <c r="E20">
        <v>109</v>
      </c>
      <c r="F20">
        <v>7.55</v>
      </c>
      <c r="G20">
        <v>580</v>
      </c>
      <c r="H20" s="11">
        <v>0.06</v>
      </c>
      <c r="I20">
        <v>22.25</v>
      </c>
      <c r="J20">
        <v>37</v>
      </c>
      <c r="K20">
        <v>1.42</v>
      </c>
      <c r="L20">
        <f t="shared" si="1"/>
        <v>2.94594594594595</v>
      </c>
      <c r="N20" t="s">
        <v>546</v>
      </c>
      <c r="O20">
        <v>147.68</v>
      </c>
      <c r="P20">
        <v>9</v>
      </c>
      <c r="Q20">
        <v>16.41</v>
      </c>
      <c r="R20">
        <v>151</v>
      </c>
      <c r="S20" t="s">
        <v>944</v>
      </c>
      <c r="T20">
        <v>21.1</v>
      </c>
      <c r="U20">
        <v>7</v>
      </c>
      <c r="V20">
        <v>0.98</v>
      </c>
      <c r="Y20" t="s">
        <v>546</v>
      </c>
      <c r="Z20">
        <v>0</v>
      </c>
      <c r="AA20">
        <v>0</v>
      </c>
      <c r="AB20">
        <v>0</v>
      </c>
      <c r="AC20">
        <v>0</v>
      </c>
      <c r="AD20" t="s">
        <v>924</v>
      </c>
      <c r="AE20">
        <v>0</v>
      </c>
      <c r="AF20">
        <v>0</v>
      </c>
      <c r="AG20">
        <v>0</v>
      </c>
    </row>
    <row r="21" ht="15.6" spans="1:33">
      <c r="A21" s="20"/>
      <c r="B21" s="22">
        <v>633838506663</v>
      </c>
      <c r="C21" s="23" t="s">
        <v>598</v>
      </c>
      <c r="D21">
        <v>17805.31</v>
      </c>
      <c r="E21">
        <v>424</v>
      </c>
      <c r="F21">
        <v>41.99</v>
      </c>
      <c r="G21">
        <v>1723</v>
      </c>
      <c r="H21" s="11">
        <v>0.12</v>
      </c>
      <c r="I21">
        <v>86.43</v>
      </c>
      <c r="J21">
        <v>206</v>
      </c>
      <c r="K21">
        <v>10.33</v>
      </c>
      <c r="L21">
        <f t="shared" si="1"/>
        <v>2.05825242718447</v>
      </c>
      <c r="N21" t="s">
        <v>598</v>
      </c>
      <c r="O21">
        <v>69772.8</v>
      </c>
      <c r="P21">
        <v>2050</v>
      </c>
      <c r="Q21">
        <v>34.04</v>
      </c>
      <c r="R21">
        <v>621</v>
      </c>
      <c r="S21" t="s">
        <v>935</v>
      </c>
      <c r="T21">
        <v>726.8</v>
      </c>
      <c r="U21">
        <v>96</v>
      </c>
      <c r="V21">
        <v>112.36</v>
      </c>
      <c r="Y21" t="s">
        <v>598</v>
      </c>
      <c r="Z21">
        <v>0</v>
      </c>
      <c r="AA21">
        <v>0</v>
      </c>
      <c r="AB21">
        <v>0</v>
      </c>
      <c r="AC21">
        <v>0</v>
      </c>
      <c r="AD21" t="s">
        <v>924</v>
      </c>
      <c r="AE21">
        <v>0</v>
      </c>
      <c r="AF21">
        <v>0</v>
      </c>
      <c r="AG21">
        <v>0</v>
      </c>
    </row>
    <row r="22" ht="15.6" spans="1:33">
      <c r="A22" s="20"/>
      <c r="B22" s="22">
        <v>17609980146</v>
      </c>
      <c r="C22" s="23" t="s">
        <v>288</v>
      </c>
      <c r="D22">
        <v>37994.96</v>
      </c>
      <c r="E22">
        <v>27734</v>
      </c>
      <c r="F22">
        <v>1.37</v>
      </c>
      <c r="G22">
        <v>51184</v>
      </c>
      <c r="H22" s="11">
        <v>0.52</v>
      </c>
      <c r="I22">
        <v>1.42</v>
      </c>
      <c r="J22">
        <v>26830</v>
      </c>
      <c r="K22">
        <v>0.74</v>
      </c>
      <c r="L22">
        <f t="shared" si="1"/>
        <v>1.03369362653746</v>
      </c>
      <c r="N22" t="s">
        <v>288</v>
      </c>
      <c r="O22">
        <v>23227.2</v>
      </c>
      <c r="P22">
        <v>7498</v>
      </c>
      <c r="Q22">
        <v>3.1</v>
      </c>
      <c r="R22">
        <v>14298</v>
      </c>
      <c r="S22" t="s">
        <v>945</v>
      </c>
      <c r="T22">
        <v>3.82</v>
      </c>
      <c r="U22">
        <v>6088</v>
      </c>
      <c r="V22">
        <v>1.62</v>
      </c>
      <c r="Y22" t="s">
        <v>288</v>
      </c>
      <c r="Z22">
        <v>17596.43</v>
      </c>
      <c r="AA22">
        <v>3792</v>
      </c>
      <c r="AB22">
        <v>4.64</v>
      </c>
      <c r="AC22">
        <v>10486</v>
      </c>
      <c r="AD22" t="s">
        <v>946</v>
      </c>
      <c r="AE22">
        <v>8.63</v>
      </c>
      <c r="AF22">
        <v>2040</v>
      </c>
      <c r="AG22">
        <v>1.68</v>
      </c>
    </row>
    <row r="23" ht="15.6" spans="1:33">
      <c r="A23" s="20"/>
      <c r="B23" s="22">
        <v>592501952315</v>
      </c>
      <c r="C23" s="23" t="s">
        <v>305</v>
      </c>
      <c r="D23">
        <v>19836.43</v>
      </c>
      <c r="E23">
        <v>1845</v>
      </c>
      <c r="F23">
        <v>10.75</v>
      </c>
      <c r="G23">
        <v>9692</v>
      </c>
      <c r="H23" s="11">
        <v>0.12</v>
      </c>
      <c r="I23">
        <v>16.88</v>
      </c>
      <c r="J23">
        <v>1175</v>
      </c>
      <c r="K23">
        <v>2.05</v>
      </c>
      <c r="N23" t="s">
        <v>305</v>
      </c>
      <c r="O23">
        <v>23179.12</v>
      </c>
      <c r="P23">
        <v>2099</v>
      </c>
      <c r="Q23">
        <v>11.04</v>
      </c>
      <c r="R23">
        <v>8441</v>
      </c>
      <c r="S23" t="s">
        <v>947</v>
      </c>
      <c r="T23">
        <v>17.69</v>
      </c>
      <c r="U23">
        <v>1310</v>
      </c>
      <c r="V23">
        <v>2.75</v>
      </c>
      <c r="Y23" t="s">
        <v>305</v>
      </c>
      <c r="Z23">
        <v>24793.07</v>
      </c>
      <c r="AA23">
        <v>2690</v>
      </c>
      <c r="AB23">
        <v>9.22</v>
      </c>
      <c r="AC23">
        <v>8947</v>
      </c>
      <c r="AD23" t="s">
        <v>932</v>
      </c>
      <c r="AE23">
        <v>13.45</v>
      </c>
      <c r="AF23">
        <v>1844</v>
      </c>
      <c r="AG23">
        <v>2.77</v>
      </c>
    </row>
    <row r="24" ht="15.6" spans="1:33">
      <c r="A24" s="20"/>
      <c r="B24" s="22">
        <v>642192503747</v>
      </c>
      <c r="C24" s="23" t="s">
        <v>305</v>
      </c>
      <c r="D24">
        <v>25.35</v>
      </c>
      <c r="E24">
        <v>18</v>
      </c>
      <c r="F24">
        <v>1.41</v>
      </c>
      <c r="G24">
        <v>127</v>
      </c>
      <c r="H24" s="11">
        <v>0.12</v>
      </c>
      <c r="I24">
        <v>1.69</v>
      </c>
      <c r="J24">
        <v>15</v>
      </c>
      <c r="K24">
        <v>0.2</v>
      </c>
      <c r="N24" t="s">
        <v>305</v>
      </c>
      <c r="O24">
        <v>236.44</v>
      </c>
      <c r="P24">
        <v>1238</v>
      </c>
      <c r="Q24">
        <v>0.19</v>
      </c>
      <c r="R24">
        <v>1958</v>
      </c>
      <c r="S24" t="s">
        <v>948</v>
      </c>
      <c r="T24">
        <v>0.2</v>
      </c>
      <c r="U24">
        <v>1199</v>
      </c>
      <c r="V24">
        <v>0.12</v>
      </c>
      <c r="Y24" t="s">
        <v>305</v>
      </c>
      <c r="Z24">
        <v>0</v>
      </c>
      <c r="AA24">
        <v>0</v>
      </c>
      <c r="AB24">
        <v>0</v>
      </c>
      <c r="AC24">
        <v>0</v>
      </c>
      <c r="AD24" t="s">
        <v>924</v>
      </c>
      <c r="AE24">
        <v>0</v>
      </c>
      <c r="AF24">
        <v>0</v>
      </c>
      <c r="AG24">
        <v>0</v>
      </c>
    </row>
    <row r="25" ht="15.6" spans="1:33">
      <c r="A25" s="20"/>
      <c r="B25" s="22">
        <v>637978522210</v>
      </c>
      <c r="C25" s="23" t="s">
        <v>625</v>
      </c>
      <c r="D25">
        <v>44081.81</v>
      </c>
      <c r="E25">
        <v>1247</v>
      </c>
      <c r="F25">
        <v>35.35</v>
      </c>
      <c r="G25">
        <v>3316</v>
      </c>
      <c r="H25" s="11">
        <v>0.15</v>
      </c>
      <c r="I25">
        <v>90.33</v>
      </c>
      <c r="J25">
        <v>488</v>
      </c>
      <c r="K25">
        <v>13.29</v>
      </c>
      <c r="N25" t="s">
        <v>625</v>
      </c>
      <c r="O25">
        <v>9496.43</v>
      </c>
      <c r="P25">
        <v>281</v>
      </c>
      <c r="Q25">
        <v>33.8</v>
      </c>
      <c r="R25">
        <v>622</v>
      </c>
      <c r="S25" t="s">
        <v>949</v>
      </c>
      <c r="T25">
        <v>126.62</v>
      </c>
      <c r="U25">
        <v>75</v>
      </c>
      <c r="V25">
        <v>15.27</v>
      </c>
      <c r="Y25" t="s">
        <v>625</v>
      </c>
      <c r="Z25">
        <v>0</v>
      </c>
      <c r="AA25">
        <v>0</v>
      </c>
      <c r="AB25">
        <v>0</v>
      </c>
      <c r="AC25">
        <v>0</v>
      </c>
      <c r="AD25" t="s">
        <v>924</v>
      </c>
      <c r="AE25">
        <v>0</v>
      </c>
      <c r="AF25">
        <v>0</v>
      </c>
      <c r="AG25">
        <v>0</v>
      </c>
    </row>
    <row r="26" ht="15.6" spans="1:33">
      <c r="A26" s="25" t="s">
        <v>661</v>
      </c>
      <c r="B26" s="22">
        <v>627413079207</v>
      </c>
      <c r="C26" s="23" t="s">
        <v>547</v>
      </c>
      <c r="D26">
        <v>16030.34</v>
      </c>
      <c r="E26">
        <v>713</v>
      </c>
      <c r="F26">
        <v>22.48</v>
      </c>
      <c r="G26">
        <v>1666</v>
      </c>
      <c r="H26" s="11">
        <v>0.23</v>
      </c>
      <c r="I26">
        <v>41.96</v>
      </c>
      <c r="J26">
        <v>382</v>
      </c>
      <c r="K26">
        <v>9.62</v>
      </c>
      <c r="N26" t="s">
        <v>547</v>
      </c>
      <c r="O26">
        <v>12344.31</v>
      </c>
      <c r="P26">
        <v>519</v>
      </c>
      <c r="Q26">
        <v>23.78</v>
      </c>
      <c r="R26">
        <v>1073</v>
      </c>
      <c r="S26" t="s">
        <v>950</v>
      </c>
      <c r="T26">
        <v>45.05</v>
      </c>
      <c r="U26">
        <v>274</v>
      </c>
      <c r="V26">
        <v>11.5</v>
      </c>
      <c r="Y26" t="s">
        <v>547</v>
      </c>
      <c r="Z26">
        <v>0</v>
      </c>
      <c r="AA26">
        <v>0</v>
      </c>
      <c r="AB26">
        <v>0</v>
      </c>
      <c r="AC26">
        <v>0</v>
      </c>
      <c r="AD26" t="s">
        <v>924</v>
      </c>
      <c r="AE26">
        <v>0</v>
      </c>
      <c r="AF26">
        <v>0</v>
      </c>
      <c r="AG26">
        <v>0</v>
      </c>
    </row>
    <row r="27" ht="15.6" spans="1:33">
      <c r="A27" s="25" t="s">
        <v>640</v>
      </c>
      <c r="B27" s="22">
        <v>37253770022</v>
      </c>
      <c r="C27" s="25" t="s">
        <v>336</v>
      </c>
      <c r="D27">
        <v>18379.31</v>
      </c>
      <c r="E27">
        <v>2200</v>
      </c>
      <c r="F27">
        <v>8.35</v>
      </c>
      <c r="G27">
        <v>8980</v>
      </c>
      <c r="H27" s="11">
        <v>0.12</v>
      </c>
      <c r="I27">
        <v>17.1</v>
      </c>
      <c r="J27">
        <v>1075</v>
      </c>
      <c r="K27">
        <v>2.05</v>
      </c>
      <c r="N27" t="s">
        <v>336</v>
      </c>
      <c r="O27">
        <v>21783.79</v>
      </c>
      <c r="P27">
        <v>2541</v>
      </c>
      <c r="Q27">
        <v>8.57</v>
      </c>
      <c r="R27">
        <v>5364</v>
      </c>
      <c r="S27" t="s">
        <v>926</v>
      </c>
      <c r="T27">
        <v>20.36</v>
      </c>
      <c r="U27">
        <v>1070</v>
      </c>
      <c r="V27">
        <v>4.06</v>
      </c>
      <c r="Y27" t="s">
        <v>336</v>
      </c>
      <c r="Z27">
        <v>15759.65</v>
      </c>
      <c r="AA27">
        <v>2440</v>
      </c>
      <c r="AB27">
        <v>6.46</v>
      </c>
      <c r="AC27">
        <v>2996</v>
      </c>
      <c r="AD27" t="s">
        <v>950</v>
      </c>
      <c r="AE27">
        <v>20.49</v>
      </c>
      <c r="AF27">
        <v>769</v>
      </c>
      <c r="AG27">
        <v>5.26</v>
      </c>
    </row>
    <row r="28" ht="15.6" spans="1:33">
      <c r="A28" s="25"/>
      <c r="B28" s="22">
        <v>37254243740</v>
      </c>
      <c r="C28" s="25" t="s">
        <v>270</v>
      </c>
      <c r="D28">
        <v>51871.79</v>
      </c>
      <c r="E28">
        <v>3076</v>
      </c>
      <c r="F28">
        <v>16.86</v>
      </c>
      <c r="G28">
        <v>10429</v>
      </c>
      <c r="H28" s="11">
        <v>0.14</v>
      </c>
      <c r="I28">
        <v>34.86</v>
      </c>
      <c r="J28">
        <v>1488</v>
      </c>
      <c r="K28">
        <v>4.97</v>
      </c>
      <c r="N28" t="s">
        <v>270</v>
      </c>
      <c r="O28">
        <v>51940.5</v>
      </c>
      <c r="P28">
        <v>2962</v>
      </c>
      <c r="Q28">
        <v>17.54</v>
      </c>
      <c r="R28">
        <v>7121</v>
      </c>
      <c r="S28" t="s">
        <v>939</v>
      </c>
      <c r="T28">
        <v>32.92</v>
      </c>
      <c r="U28">
        <v>1578</v>
      </c>
      <c r="V28">
        <v>7.29</v>
      </c>
      <c r="Y28" t="s">
        <v>270</v>
      </c>
      <c r="Z28">
        <v>50189.41</v>
      </c>
      <c r="AA28">
        <v>3484</v>
      </c>
      <c r="AB28">
        <v>14.41</v>
      </c>
      <c r="AC28">
        <v>5449</v>
      </c>
      <c r="AD28" t="s">
        <v>938</v>
      </c>
      <c r="AE28">
        <v>39.96</v>
      </c>
      <c r="AF28">
        <v>1256</v>
      </c>
      <c r="AG28">
        <v>9.21</v>
      </c>
    </row>
    <row r="29" ht="15.6" spans="1:33">
      <c r="A29" s="25"/>
      <c r="B29" s="22">
        <v>635219036333</v>
      </c>
      <c r="C29" s="25" t="s">
        <v>600</v>
      </c>
      <c r="D29">
        <v>42544.03</v>
      </c>
      <c r="E29">
        <v>1107</v>
      </c>
      <c r="F29">
        <v>38.43</v>
      </c>
      <c r="G29">
        <v>3021</v>
      </c>
      <c r="H29" s="11">
        <v>0.17</v>
      </c>
      <c r="I29">
        <v>83.09</v>
      </c>
      <c r="J29">
        <v>512</v>
      </c>
      <c r="K29">
        <v>14.08</v>
      </c>
      <c r="N29" t="s">
        <v>600</v>
      </c>
      <c r="O29">
        <v>33197.27</v>
      </c>
      <c r="P29">
        <v>798</v>
      </c>
      <c r="Q29">
        <v>41.6</v>
      </c>
      <c r="R29">
        <v>1797</v>
      </c>
      <c r="S29" t="s">
        <v>941</v>
      </c>
      <c r="T29">
        <v>78.3</v>
      </c>
      <c r="U29">
        <v>424</v>
      </c>
      <c r="V29">
        <v>18.47</v>
      </c>
      <c r="Y29" t="s">
        <v>600</v>
      </c>
      <c r="Z29">
        <v>0</v>
      </c>
      <c r="AA29">
        <v>0</v>
      </c>
      <c r="AB29">
        <v>0</v>
      </c>
      <c r="AC29">
        <v>0</v>
      </c>
      <c r="AD29" t="s">
        <v>924</v>
      </c>
      <c r="AE29">
        <v>0</v>
      </c>
      <c r="AF29">
        <v>0</v>
      </c>
      <c r="AG29">
        <v>0</v>
      </c>
    </row>
    <row r="30" ht="15.6" spans="1:33">
      <c r="A30" s="25"/>
      <c r="B30" s="22">
        <v>572262680111</v>
      </c>
      <c r="C30" s="25" t="s">
        <v>330</v>
      </c>
      <c r="D30">
        <v>29778.57</v>
      </c>
      <c r="E30">
        <v>1366</v>
      </c>
      <c r="F30">
        <v>21.8</v>
      </c>
      <c r="G30">
        <v>4829</v>
      </c>
      <c r="H30" s="11">
        <v>0.15</v>
      </c>
      <c r="I30">
        <v>40.52</v>
      </c>
      <c r="J30">
        <v>735</v>
      </c>
      <c r="K30">
        <v>6.17</v>
      </c>
      <c r="N30" t="s">
        <v>330</v>
      </c>
      <c r="O30">
        <v>22155.23</v>
      </c>
      <c r="P30">
        <v>902</v>
      </c>
      <c r="Q30">
        <v>24.56</v>
      </c>
      <c r="R30">
        <v>2298</v>
      </c>
      <c r="S30" t="s">
        <v>939</v>
      </c>
      <c r="T30">
        <v>43.19</v>
      </c>
      <c r="U30">
        <v>513</v>
      </c>
      <c r="V30">
        <v>9.64</v>
      </c>
      <c r="Y30" t="s">
        <v>330</v>
      </c>
      <c r="Z30">
        <v>41190.97</v>
      </c>
      <c r="AA30">
        <v>1844</v>
      </c>
      <c r="AB30">
        <v>22.34</v>
      </c>
      <c r="AC30">
        <v>4947</v>
      </c>
      <c r="AD30" t="s">
        <v>941</v>
      </c>
      <c r="AE30">
        <v>34.67</v>
      </c>
      <c r="AF30">
        <v>1188</v>
      </c>
      <c r="AG30">
        <v>8.33</v>
      </c>
    </row>
    <row r="31" ht="15.6" spans="1:33">
      <c r="A31" s="25" t="s">
        <v>266</v>
      </c>
      <c r="B31" s="22">
        <v>569909827792</v>
      </c>
      <c r="C31" s="25" t="s">
        <v>62</v>
      </c>
      <c r="D31">
        <v>43476</v>
      </c>
      <c r="E31">
        <v>1739</v>
      </c>
      <c r="F31">
        <v>25</v>
      </c>
      <c r="G31">
        <v>5131</v>
      </c>
      <c r="H31" s="11">
        <v>0.12</v>
      </c>
      <c r="I31">
        <v>68.79</v>
      </c>
      <c r="J31">
        <v>632</v>
      </c>
      <c r="K31">
        <v>8.47</v>
      </c>
      <c r="N31" t="s">
        <v>62</v>
      </c>
      <c r="O31">
        <v>42365.06</v>
      </c>
      <c r="P31">
        <v>1509</v>
      </c>
      <c r="Q31">
        <v>28.07</v>
      </c>
      <c r="R31">
        <v>4663</v>
      </c>
      <c r="S31" t="s">
        <v>951</v>
      </c>
      <c r="T31">
        <v>66.4</v>
      </c>
      <c r="U31">
        <v>638</v>
      </c>
      <c r="V31">
        <v>9.09</v>
      </c>
      <c r="Y31" t="s">
        <v>62</v>
      </c>
      <c r="Z31">
        <v>17286.85</v>
      </c>
      <c r="AA31">
        <v>358</v>
      </c>
      <c r="AB31">
        <v>48.29</v>
      </c>
      <c r="AC31">
        <v>6409</v>
      </c>
      <c r="AD31" t="s">
        <v>952</v>
      </c>
      <c r="AE31">
        <v>86</v>
      </c>
      <c r="AF31">
        <v>201</v>
      </c>
      <c r="AG31">
        <v>2.7</v>
      </c>
    </row>
    <row r="32" ht="15.6" spans="1:33">
      <c r="A32" s="58" t="s">
        <v>642</v>
      </c>
      <c r="B32" s="56">
        <v>611950399653</v>
      </c>
      <c r="C32" s="57" t="s">
        <v>666</v>
      </c>
      <c r="D32">
        <v>2039.5</v>
      </c>
      <c r="E32">
        <v>47</v>
      </c>
      <c r="F32">
        <v>43.39</v>
      </c>
      <c r="G32">
        <v>408</v>
      </c>
      <c r="H32" s="11">
        <v>0.09</v>
      </c>
      <c r="I32">
        <v>56.65</v>
      </c>
      <c r="J32">
        <v>36</v>
      </c>
      <c r="K32">
        <v>5</v>
      </c>
      <c r="N32" t="s">
        <v>666</v>
      </c>
      <c r="O32">
        <v>2863.8</v>
      </c>
      <c r="P32">
        <v>66</v>
      </c>
      <c r="Q32">
        <v>43.39</v>
      </c>
      <c r="R32">
        <v>533</v>
      </c>
      <c r="S32" t="s">
        <v>942</v>
      </c>
      <c r="T32">
        <v>50.24</v>
      </c>
      <c r="U32">
        <v>57</v>
      </c>
      <c r="V32">
        <v>5.37</v>
      </c>
      <c r="Y32" t="s">
        <v>666</v>
      </c>
      <c r="Z32">
        <v>2131.17</v>
      </c>
      <c r="AA32">
        <v>49</v>
      </c>
      <c r="AB32">
        <v>43.49</v>
      </c>
      <c r="AC32">
        <v>621</v>
      </c>
      <c r="AD32" t="s">
        <v>953</v>
      </c>
      <c r="AE32">
        <v>50.74</v>
      </c>
      <c r="AF32">
        <v>42</v>
      </c>
      <c r="AG32">
        <v>3.43</v>
      </c>
    </row>
    <row r="33" ht="15.6" spans="1:33">
      <c r="A33" s="59"/>
      <c r="B33" s="56">
        <v>611214401904</v>
      </c>
      <c r="C33" s="60" t="s">
        <v>777</v>
      </c>
      <c r="D33">
        <v>0</v>
      </c>
      <c r="E33">
        <v>0</v>
      </c>
      <c r="F33">
        <v>0</v>
      </c>
      <c r="G33">
        <v>0</v>
      </c>
      <c r="H33" s="11">
        <v>0</v>
      </c>
      <c r="I33">
        <v>0</v>
      </c>
      <c r="J33">
        <v>0</v>
      </c>
      <c r="K33">
        <v>0</v>
      </c>
      <c r="N33" t="s">
        <v>777</v>
      </c>
      <c r="O33">
        <v>0</v>
      </c>
      <c r="P33">
        <v>0</v>
      </c>
      <c r="Q33">
        <v>0</v>
      </c>
      <c r="R33">
        <v>0</v>
      </c>
      <c r="S33" t="s">
        <v>924</v>
      </c>
      <c r="T33">
        <v>0</v>
      </c>
      <c r="U33">
        <v>0</v>
      </c>
      <c r="V33">
        <v>0</v>
      </c>
      <c r="Y33" t="s">
        <v>777</v>
      </c>
      <c r="Z33">
        <v>0</v>
      </c>
      <c r="AA33">
        <v>0</v>
      </c>
      <c r="AB33">
        <v>0</v>
      </c>
      <c r="AC33">
        <v>0</v>
      </c>
      <c r="AD33" t="s">
        <v>924</v>
      </c>
      <c r="AE33">
        <v>0</v>
      </c>
      <c r="AF33">
        <v>0</v>
      </c>
      <c r="AG33">
        <v>0</v>
      </c>
    </row>
    <row r="34" ht="15.6" spans="1:33">
      <c r="A34" s="59"/>
      <c r="B34" s="56">
        <v>611214937258</v>
      </c>
      <c r="C34" s="61" t="s">
        <v>667</v>
      </c>
      <c r="D34">
        <v>119.6</v>
      </c>
      <c r="E34">
        <v>2</v>
      </c>
      <c r="F34">
        <v>59.8</v>
      </c>
      <c r="G34">
        <v>18</v>
      </c>
      <c r="H34" s="11">
        <v>0.06</v>
      </c>
      <c r="I34">
        <v>119.6</v>
      </c>
      <c r="J34">
        <v>1</v>
      </c>
      <c r="K34">
        <v>6.64</v>
      </c>
      <c r="N34" t="s">
        <v>667</v>
      </c>
      <c r="O34">
        <v>179.4</v>
      </c>
      <c r="P34">
        <v>3</v>
      </c>
      <c r="Q34">
        <v>59.8</v>
      </c>
      <c r="R34">
        <v>27</v>
      </c>
      <c r="S34" t="s">
        <v>953</v>
      </c>
      <c r="T34">
        <v>89.7</v>
      </c>
      <c r="U34">
        <v>2</v>
      </c>
      <c r="V34">
        <v>6.64</v>
      </c>
      <c r="Y34" t="s">
        <v>667</v>
      </c>
      <c r="Z34">
        <v>0</v>
      </c>
      <c r="AA34">
        <v>0</v>
      </c>
      <c r="AB34">
        <v>0</v>
      </c>
      <c r="AC34">
        <v>0</v>
      </c>
      <c r="AD34" t="s">
        <v>924</v>
      </c>
      <c r="AE34">
        <v>0</v>
      </c>
      <c r="AF34">
        <v>0</v>
      </c>
      <c r="AG34">
        <v>0</v>
      </c>
    </row>
    <row r="35" ht="15.6" spans="1:33">
      <c r="A35" s="59"/>
      <c r="B35" s="56">
        <v>642192503747</v>
      </c>
      <c r="C35" s="61" t="s">
        <v>305</v>
      </c>
      <c r="D35">
        <v>25.35</v>
      </c>
      <c r="E35">
        <v>18</v>
      </c>
      <c r="F35">
        <v>1.41</v>
      </c>
      <c r="G35">
        <v>127</v>
      </c>
      <c r="H35" s="11">
        <v>0.12</v>
      </c>
      <c r="I35">
        <v>1.69</v>
      </c>
      <c r="J35">
        <v>15</v>
      </c>
      <c r="K35">
        <v>0.2</v>
      </c>
      <c r="N35" t="s">
        <v>305</v>
      </c>
      <c r="O35">
        <v>236.44</v>
      </c>
      <c r="P35">
        <v>1238</v>
      </c>
      <c r="Q35">
        <v>0.19</v>
      </c>
      <c r="R35">
        <v>1958</v>
      </c>
      <c r="S35" t="s">
        <v>948</v>
      </c>
      <c r="T35">
        <v>0.2</v>
      </c>
      <c r="U35">
        <v>1199</v>
      </c>
      <c r="V35">
        <v>0.12</v>
      </c>
      <c r="Y35" t="s">
        <v>305</v>
      </c>
      <c r="Z35">
        <v>0</v>
      </c>
      <c r="AA35">
        <v>0</v>
      </c>
      <c r="AB35">
        <v>0</v>
      </c>
      <c r="AC35">
        <v>0</v>
      </c>
      <c r="AD35" t="s">
        <v>924</v>
      </c>
      <c r="AE35">
        <v>0</v>
      </c>
      <c r="AF35">
        <v>0</v>
      </c>
      <c r="AG35">
        <v>0</v>
      </c>
    </row>
    <row r="36" ht="15.6" spans="1:33">
      <c r="A36" s="59"/>
      <c r="B36" s="56">
        <v>641854782535</v>
      </c>
      <c r="C36" s="61" t="s">
        <v>276</v>
      </c>
      <c r="D36">
        <v>63.6</v>
      </c>
      <c r="E36">
        <v>4</v>
      </c>
      <c r="F36">
        <v>15.9</v>
      </c>
      <c r="G36">
        <v>56</v>
      </c>
      <c r="H36" s="11">
        <v>0.07</v>
      </c>
      <c r="I36">
        <v>15.9</v>
      </c>
      <c r="J36">
        <v>4</v>
      </c>
      <c r="K36">
        <v>1.14</v>
      </c>
      <c r="N36" t="s">
        <v>276</v>
      </c>
      <c r="O36">
        <v>363.6</v>
      </c>
      <c r="P36">
        <v>3174</v>
      </c>
      <c r="Q36">
        <v>0.11</v>
      </c>
      <c r="R36">
        <v>5371</v>
      </c>
      <c r="S36" t="s">
        <v>933</v>
      </c>
      <c r="T36">
        <v>0.12</v>
      </c>
      <c r="U36">
        <v>3107</v>
      </c>
      <c r="V36">
        <v>0.07</v>
      </c>
      <c r="Y36" t="s">
        <v>276</v>
      </c>
      <c r="Z36">
        <v>0</v>
      </c>
      <c r="AA36">
        <v>0</v>
      </c>
      <c r="AB36">
        <v>0</v>
      </c>
      <c r="AC36">
        <v>0</v>
      </c>
      <c r="AD36" t="s">
        <v>924</v>
      </c>
      <c r="AE36">
        <v>0</v>
      </c>
      <c r="AF36">
        <v>0</v>
      </c>
      <c r="AG36">
        <v>0</v>
      </c>
    </row>
  </sheetData>
  <mergeCells count="5">
    <mergeCell ref="A2:A13"/>
    <mergeCell ref="A14:A19"/>
    <mergeCell ref="A20:A25"/>
    <mergeCell ref="A27:A30"/>
    <mergeCell ref="A32:A36"/>
  </mergeCells>
  <conditionalFormatting sqref="B32:B34">
    <cfRule type="duplicateValues" dxfId="1" priority="2"/>
  </conditionalFormatting>
  <conditionalFormatting sqref="B35:B36">
    <cfRule type="duplicateValues" dxfId="1" priority="1"/>
  </conditionalFormatting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2" width="17.1111111111111" customWidth="1"/>
    <col min="3" max="3" width="18.6666666666667" customWidth="1"/>
    <col min="7" max="7" width="12.2222222222222" customWidth="1"/>
    <col min="12" max="12" width="13.5555555555556" customWidth="1"/>
    <col min="13" max="13" width="14.1111111111111"/>
    <col min="24" max="24" width="12.8888888888889"/>
  </cols>
  <sheetData>
    <row r="1" ht="15.6" spans="1:31">
      <c r="A1" s="48" t="s">
        <v>646</v>
      </c>
      <c r="B1" s="48" t="s">
        <v>109</v>
      </c>
      <c r="C1" s="49" t="s">
        <v>954</v>
      </c>
      <c r="D1" s="50" t="s">
        <v>111</v>
      </c>
      <c r="E1" s="50" t="s">
        <v>112</v>
      </c>
      <c r="F1" s="50" t="s">
        <v>645</v>
      </c>
      <c r="G1" s="50" t="s">
        <v>113</v>
      </c>
      <c r="H1" s="50" t="s">
        <v>516</v>
      </c>
      <c r="I1" s="50" t="s">
        <v>517</v>
      </c>
      <c r="J1" s="50" t="s">
        <v>518</v>
      </c>
      <c r="K1" s="50" t="s">
        <v>589</v>
      </c>
      <c r="N1" s="50" t="s">
        <v>111</v>
      </c>
      <c r="O1" s="50" t="s">
        <v>112</v>
      </c>
      <c r="P1" s="50" t="s">
        <v>645</v>
      </c>
      <c r="Q1" s="50" t="s">
        <v>113</v>
      </c>
      <c r="R1" s="50" t="s">
        <v>516</v>
      </c>
      <c r="S1" s="50" t="s">
        <v>517</v>
      </c>
      <c r="T1" s="50" t="s">
        <v>518</v>
      </c>
      <c r="U1" s="50" t="s">
        <v>589</v>
      </c>
      <c r="X1" s="50" t="s">
        <v>111</v>
      </c>
      <c r="Y1" s="50" t="s">
        <v>112</v>
      </c>
      <c r="Z1" s="50" t="s">
        <v>645</v>
      </c>
      <c r="AA1" s="50" t="s">
        <v>113</v>
      </c>
      <c r="AB1" s="50" t="s">
        <v>516</v>
      </c>
      <c r="AC1" s="50" t="s">
        <v>517</v>
      </c>
      <c r="AD1" s="50" t="s">
        <v>518</v>
      </c>
      <c r="AE1" s="50" t="s">
        <v>589</v>
      </c>
    </row>
    <row r="2" ht="15.6" spans="1:31">
      <c r="A2" s="20" t="s">
        <v>656</v>
      </c>
      <c r="B2" s="22">
        <v>17609936348</v>
      </c>
      <c r="C2" s="24" t="s">
        <v>344</v>
      </c>
      <c r="D2" s="51">
        <v>110981.54</v>
      </c>
      <c r="E2" s="51">
        <v>60118</v>
      </c>
      <c r="F2" s="51">
        <v>1.85</v>
      </c>
      <c r="G2" s="51">
        <v>167095</v>
      </c>
      <c r="H2" s="52">
        <v>0.2896</v>
      </c>
      <c r="I2" s="51">
        <v>2.29</v>
      </c>
      <c r="J2" s="51">
        <v>48398</v>
      </c>
      <c r="K2" s="51">
        <v>0.66</v>
      </c>
      <c r="L2" s="43">
        <f>IFERROR(K2/U2-1,0)</f>
        <v>0.03125</v>
      </c>
      <c r="M2" s="43">
        <f>IFERROR(K2/AE2-1,0)</f>
        <v>-0.6</v>
      </c>
      <c r="N2" s="54">
        <v>113346.79</v>
      </c>
      <c r="O2" s="54">
        <v>68264</v>
      </c>
      <c r="P2" s="54">
        <v>1.66</v>
      </c>
      <c r="Q2" s="54">
        <v>178387</v>
      </c>
      <c r="R2" s="54" t="s">
        <v>955</v>
      </c>
      <c r="S2" s="54">
        <v>2.02</v>
      </c>
      <c r="T2" s="54">
        <v>56032</v>
      </c>
      <c r="U2" s="54">
        <v>0.64</v>
      </c>
      <c r="X2" s="54">
        <v>68084.25</v>
      </c>
      <c r="Y2" s="54">
        <v>22399</v>
      </c>
      <c r="Z2" s="54">
        <v>3.04</v>
      </c>
      <c r="AA2" s="54">
        <v>41297</v>
      </c>
      <c r="AB2" s="54" t="s">
        <v>956</v>
      </c>
      <c r="AC2" s="54">
        <v>7.2</v>
      </c>
      <c r="AD2" s="54">
        <v>9460</v>
      </c>
      <c r="AE2" s="54">
        <v>1.65</v>
      </c>
    </row>
    <row r="3" ht="15.6" spans="1:31">
      <c r="A3" s="20"/>
      <c r="B3" s="22">
        <v>592722485900</v>
      </c>
      <c r="C3" s="24" t="s">
        <v>338</v>
      </c>
      <c r="D3" s="51">
        <v>114644.89</v>
      </c>
      <c r="E3" s="51">
        <v>11387</v>
      </c>
      <c r="F3" s="51">
        <v>10.07</v>
      </c>
      <c r="G3" s="51">
        <v>34550</v>
      </c>
      <c r="H3" s="52">
        <v>0.2185</v>
      </c>
      <c r="I3" s="51">
        <v>15.19</v>
      </c>
      <c r="J3" s="51">
        <v>7549</v>
      </c>
      <c r="K3" s="51">
        <v>3.32</v>
      </c>
      <c r="L3" s="43">
        <f t="shared" ref="L3:L23" si="0">IFERROR(K3/U3-1,0)</f>
        <v>0.0473186119873816</v>
      </c>
      <c r="M3" s="43">
        <f t="shared" ref="M3:M23" si="1">IFERROR(K3/AE3-1,0)</f>
        <v>0.0993377483443707</v>
      </c>
      <c r="N3" s="54">
        <v>100813.67</v>
      </c>
      <c r="O3" s="54">
        <v>10267</v>
      </c>
      <c r="P3" s="54">
        <v>9.82</v>
      </c>
      <c r="Q3" s="54">
        <v>31787</v>
      </c>
      <c r="R3" s="54" t="s">
        <v>957</v>
      </c>
      <c r="S3" s="54">
        <v>13.85</v>
      </c>
      <c r="T3" s="54">
        <v>7280</v>
      </c>
      <c r="U3" s="54">
        <v>3.17</v>
      </c>
      <c r="X3" s="54">
        <v>132198.83</v>
      </c>
      <c r="Y3" s="54">
        <v>14134</v>
      </c>
      <c r="Z3" s="54">
        <v>9.35</v>
      </c>
      <c r="AA3" s="54">
        <v>43732</v>
      </c>
      <c r="AB3" s="54" t="s">
        <v>958</v>
      </c>
      <c r="AC3" s="54">
        <v>13.52</v>
      </c>
      <c r="AD3" s="54">
        <v>9779</v>
      </c>
      <c r="AE3" s="54">
        <v>3.02</v>
      </c>
    </row>
    <row r="4" ht="15.6" spans="1:31">
      <c r="A4" s="20"/>
      <c r="B4" s="22">
        <v>592505020153</v>
      </c>
      <c r="C4" s="24" t="s">
        <v>314</v>
      </c>
      <c r="D4" s="51">
        <v>201730.97</v>
      </c>
      <c r="E4" s="51">
        <v>24005</v>
      </c>
      <c r="F4" s="51">
        <v>8.4</v>
      </c>
      <c r="G4" s="51">
        <v>36957</v>
      </c>
      <c r="H4" s="52">
        <v>0.3377</v>
      </c>
      <c r="I4" s="51">
        <v>16.16</v>
      </c>
      <c r="J4" s="51">
        <v>12482</v>
      </c>
      <c r="K4" s="51">
        <v>5.46</v>
      </c>
      <c r="L4" s="43">
        <f t="shared" si="0"/>
        <v>-0.0336283185840709</v>
      </c>
      <c r="M4" s="43">
        <f t="shared" si="1"/>
        <v>0.142259414225941</v>
      </c>
      <c r="N4" s="54">
        <v>172448.54</v>
      </c>
      <c r="O4" s="54">
        <v>20352</v>
      </c>
      <c r="P4" s="54">
        <v>8.47</v>
      </c>
      <c r="Q4" s="54">
        <v>30529</v>
      </c>
      <c r="R4" s="54" t="s">
        <v>959</v>
      </c>
      <c r="S4" s="54">
        <v>15.31</v>
      </c>
      <c r="T4" s="54">
        <v>11267</v>
      </c>
      <c r="U4" s="54">
        <v>5.65</v>
      </c>
      <c r="X4" s="54">
        <v>110075.21</v>
      </c>
      <c r="Y4" s="54">
        <v>11315</v>
      </c>
      <c r="Z4" s="54">
        <v>9.73</v>
      </c>
      <c r="AA4" s="54">
        <v>23049</v>
      </c>
      <c r="AB4" s="54" t="s">
        <v>960</v>
      </c>
      <c r="AC4" s="54">
        <v>22.52</v>
      </c>
      <c r="AD4" s="54">
        <v>4887</v>
      </c>
      <c r="AE4" s="54">
        <v>4.78</v>
      </c>
    </row>
    <row r="5" ht="15.6" spans="1:31">
      <c r="A5" s="20"/>
      <c r="B5" s="22">
        <v>611461391391</v>
      </c>
      <c r="C5" s="24" t="s">
        <v>545</v>
      </c>
      <c r="D5" s="51">
        <v>18457.32</v>
      </c>
      <c r="E5" s="51">
        <v>682</v>
      </c>
      <c r="F5" s="51">
        <v>27.06</v>
      </c>
      <c r="G5" s="51">
        <v>7660</v>
      </c>
      <c r="H5" s="52">
        <v>0.0409</v>
      </c>
      <c r="I5" s="51">
        <v>58.97</v>
      </c>
      <c r="J5" s="51">
        <v>313</v>
      </c>
      <c r="K5" s="51">
        <v>2.41</v>
      </c>
      <c r="L5" s="43">
        <f t="shared" si="0"/>
        <v>-0.394472361809045</v>
      </c>
      <c r="M5" s="43">
        <f t="shared" si="1"/>
        <v>-0.460850111856823</v>
      </c>
      <c r="N5" s="54">
        <v>16820.55</v>
      </c>
      <c r="O5" s="54">
        <v>595</v>
      </c>
      <c r="P5" s="54">
        <v>28.27</v>
      </c>
      <c r="Q5" s="54">
        <v>4224</v>
      </c>
      <c r="R5" s="54" t="s">
        <v>961</v>
      </c>
      <c r="S5" s="54">
        <v>59.65</v>
      </c>
      <c r="T5" s="54">
        <v>282</v>
      </c>
      <c r="U5" s="54">
        <v>3.98</v>
      </c>
      <c r="X5" s="54">
        <v>5910.38</v>
      </c>
      <c r="Y5" s="54">
        <v>204</v>
      </c>
      <c r="Z5" s="54">
        <v>28.97</v>
      </c>
      <c r="AA5" s="54">
        <v>1321</v>
      </c>
      <c r="AB5" s="54" t="s">
        <v>962</v>
      </c>
      <c r="AC5" s="54">
        <v>42.52</v>
      </c>
      <c r="AD5" s="54">
        <v>139</v>
      </c>
      <c r="AE5" s="54">
        <v>4.47</v>
      </c>
    </row>
    <row r="6" ht="15.6" spans="1:31">
      <c r="A6" s="20"/>
      <c r="B6" s="22">
        <v>555904462655</v>
      </c>
      <c r="C6" s="24" t="s">
        <v>276</v>
      </c>
      <c r="D6" s="51">
        <v>51987.17</v>
      </c>
      <c r="E6" s="51">
        <v>3700</v>
      </c>
      <c r="F6" s="51">
        <v>14.05</v>
      </c>
      <c r="G6" s="51">
        <v>102558</v>
      </c>
      <c r="H6" s="52">
        <v>0.0167</v>
      </c>
      <c r="I6" s="51">
        <v>30.44</v>
      </c>
      <c r="J6" s="51">
        <v>1708</v>
      </c>
      <c r="K6" s="51">
        <v>0.51</v>
      </c>
      <c r="L6" s="43">
        <f t="shared" si="0"/>
        <v>-0.413793103448276</v>
      </c>
      <c r="M6" s="43">
        <f t="shared" si="1"/>
        <v>-0.927659574468085</v>
      </c>
      <c r="N6" s="54">
        <v>39521.82</v>
      </c>
      <c r="O6" s="54">
        <v>2762</v>
      </c>
      <c r="P6" s="54">
        <v>14.31</v>
      </c>
      <c r="Q6" s="54">
        <v>45418</v>
      </c>
      <c r="R6" s="54" t="s">
        <v>963</v>
      </c>
      <c r="S6" s="54">
        <v>22.83</v>
      </c>
      <c r="T6" s="54">
        <v>1731</v>
      </c>
      <c r="U6" s="54">
        <v>0.87</v>
      </c>
      <c r="X6" s="54">
        <v>228492.85</v>
      </c>
      <c r="Y6" s="54">
        <v>17688</v>
      </c>
      <c r="Z6" s="54">
        <v>12.92</v>
      </c>
      <c r="AA6" s="54">
        <v>32393</v>
      </c>
      <c r="AB6" s="54" t="s">
        <v>964</v>
      </c>
      <c r="AC6" s="54">
        <v>33.03</v>
      </c>
      <c r="AD6" s="54">
        <v>6917</v>
      </c>
      <c r="AE6" s="54">
        <v>7.05</v>
      </c>
    </row>
    <row r="7" ht="15.6" spans="1:31">
      <c r="A7" s="20"/>
      <c r="B7" s="22">
        <v>636099038566</v>
      </c>
      <c r="C7" s="24" t="s">
        <v>620</v>
      </c>
      <c r="D7" s="51">
        <v>189955.15</v>
      </c>
      <c r="E7" s="51">
        <v>5224</v>
      </c>
      <c r="F7" s="51">
        <v>36.36</v>
      </c>
      <c r="G7" s="51">
        <v>8804</v>
      </c>
      <c r="H7" s="52">
        <v>0.1981</v>
      </c>
      <c r="I7" s="51">
        <v>108.92</v>
      </c>
      <c r="J7" s="51">
        <v>1744</v>
      </c>
      <c r="K7" s="51">
        <v>21.58</v>
      </c>
      <c r="L7" s="43">
        <f t="shared" si="0"/>
        <v>0.0227488151658766</v>
      </c>
      <c r="M7" s="43">
        <f t="shared" si="1"/>
        <v>0</v>
      </c>
      <c r="N7" s="54">
        <v>159216.35</v>
      </c>
      <c r="O7" s="54">
        <v>4893</v>
      </c>
      <c r="P7" s="54">
        <v>32.54</v>
      </c>
      <c r="Q7" s="54">
        <v>7545</v>
      </c>
      <c r="R7" s="54" t="s">
        <v>965</v>
      </c>
      <c r="S7" s="54">
        <v>99.82</v>
      </c>
      <c r="T7" s="54">
        <v>1595</v>
      </c>
      <c r="U7" s="54">
        <v>21.1</v>
      </c>
      <c r="X7" s="54">
        <v>0</v>
      </c>
      <c r="Y7" s="54">
        <v>0</v>
      </c>
      <c r="Z7" s="54">
        <v>0</v>
      </c>
      <c r="AA7" s="54">
        <v>0</v>
      </c>
      <c r="AB7" s="54">
        <v>0</v>
      </c>
      <c r="AC7" s="54">
        <v>0</v>
      </c>
      <c r="AD7" s="54">
        <v>0</v>
      </c>
      <c r="AE7" s="54">
        <v>0</v>
      </c>
    </row>
    <row r="8" ht="15.6" spans="1:31">
      <c r="A8" s="20"/>
      <c r="B8" s="22">
        <v>527733589105</v>
      </c>
      <c r="C8" s="24" t="s">
        <v>231</v>
      </c>
      <c r="D8" s="51">
        <v>449698.44</v>
      </c>
      <c r="E8" s="51">
        <v>37478</v>
      </c>
      <c r="F8" s="51">
        <v>12</v>
      </c>
      <c r="G8" s="51">
        <v>44525</v>
      </c>
      <c r="H8" s="52">
        <v>0.3363</v>
      </c>
      <c r="I8" s="51">
        <v>30.03</v>
      </c>
      <c r="J8" s="51">
        <v>14973</v>
      </c>
      <c r="K8" s="51">
        <v>10.1</v>
      </c>
      <c r="L8" s="43">
        <f t="shared" si="0"/>
        <v>0.0779082177161152</v>
      </c>
      <c r="M8" s="43">
        <f t="shared" si="1"/>
        <v>0.139954853273138</v>
      </c>
      <c r="N8" s="54">
        <v>426109.14</v>
      </c>
      <c r="O8" s="54">
        <v>36103</v>
      </c>
      <c r="P8" s="54">
        <v>11.8</v>
      </c>
      <c r="Q8" s="54">
        <v>45456</v>
      </c>
      <c r="R8" s="54" t="s">
        <v>966</v>
      </c>
      <c r="S8" s="54">
        <v>30.01</v>
      </c>
      <c r="T8" s="54">
        <v>14200</v>
      </c>
      <c r="U8" s="54">
        <v>9.37</v>
      </c>
      <c r="X8" s="54">
        <v>847451.48</v>
      </c>
      <c r="Y8" s="54">
        <v>66345</v>
      </c>
      <c r="Z8" s="54">
        <v>12.77</v>
      </c>
      <c r="AA8" s="54">
        <v>95646</v>
      </c>
      <c r="AB8" s="54" t="s">
        <v>967</v>
      </c>
      <c r="AC8" s="54">
        <v>34.45</v>
      </c>
      <c r="AD8" s="54">
        <v>24596</v>
      </c>
      <c r="AE8" s="54">
        <v>8.86</v>
      </c>
    </row>
    <row r="9" ht="15.6" spans="1:31">
      <c r="A9" s="20"/>
      <c r="B9" s="22">
        <v>596986065929</v>
      </c>
      <c r="C9" s="24" t="s">
        <v>19</v>
      </c>
      <c r="D9" s="51">
        <v>96778.96</v>
      </c>
      <c r="E9" s="51">
        <v>3199</v>
      </c>
      <c r="F9" s="51">
        <v>30.25</v>
      </c>
      <c r="G9" s="51">
        <v>10158</v>
      </c>
      <c r="H9" s="52">
        <v>0.1798</v>
      </c>
      <c r="I9" s="51">
        <v>53</v>
      </c>
      <c r="J9" s="51">
        <v>1826</v>
      </c>
      <c r="K9" s="51">
        <v>9.53</v>
      </c>
      <c r="L9" s="43">
        <f t="shared" si="0"/>
        <v>-0.0460460460460461</v>
      </c>
      <c r="M9" s="43">
        <f t="shared" si="1"/>
        <v>0.498427672955975</v>
      </c>
      <c r="N9" s="54">
        <v>101685.16</v>
      </c>
      <c r="O9" s="54">
        <v>3221</v>
      </c>
      <c r="P9" s="54">
        <v>31.57</v>
      </c>
      <c r="Q9" s="54">
        <v>10179</v>
      </c>
      <c r="R9" s="54" t="s">
        <v>739</v>
      </c>
      <c r="S9" s="54">
        <v>52.82</v>
      </c>
      <c r="T9" s="54">
        <v>1925</v>
      </c>
      <c r="U9" s="54">
        <v>9.99</v>
      </c>
      <c r="X9" s="54">
        <v>77278.99</v>
      </c>
      <c r="Y9" s="54">
        <v>2386</v>
      </c>
      <c r="Z9" s="54">
        <v>32.39</v>
      </c>
      <c r="AA9" s="54">
        <v>12148</v>
      </c>
      <c r="AB9" s="54" t="s">
        <v>968</v>
      </c>
      <c r="AC9" s="54">
        <v>46.53</v>
      </c>
      <c r="AD9" s="54">
        <v>1661</v>
      </c>
      <c r="AE9" s="54">
        <v>6.36</v>
      </c>
    </row>
    <row r="10" ht="15.6" spans="1:31">
      <c r="A10" s="20"/>
      <c r="B10" s="22">
        <v>574736366653</v>
      </c>
      <c r="C10" s="24" t="s">
        <v>544</v>
      </c>
      <c r="D10" s="51">
        <v>53299.69</v>
      </c>
      <c r="E10" s="51">
        <v>2172</v>
      </c>
      <c r="F10" s="51">
        <v>24.54</v>
      </c>
      <c r="G10" s="51">
        <v>4575</v>
      </c>
      <c r="H10" s="52">
        <v>0.3003</v>
      </c>
      <c r="I10" s="51">
        <v>38.79</v>
      </c>
      <c r="J10" s="51">
        <v>1374</v>
      </c>
      <c r="K10" s="51">
        <v>11.65</v>
      </c>
      <c r="L10" s="43">
        <f t="shared" si="0"/>
        <v>-0.0574433656957928</v>
      </c>
      <c r="M10" s="43">
        <f t="shared" si="1"/>
        <v>0.458072590738423</v>
      </c>
      <c r="N10" s="54">
        <v>58852.1</v>
      </c>
      <c r="O10" s="54">
        <v>2402</v>
      </c>
      <c r="P10" s="54">
        <v>24.5</v>
      </c>
      <c r="Q10" s="54">
        <v>4761</v>
      </c>
      <c r="R10" s="54" t="s">
        <v>969</v>
      </c>
      <c r="S10" s="54">
        <v>38.69</v>
      </c>
      <c r="T10" s="54">
        <v>1521</v>
      </c>
      <c r="U10" s="54">
        <v>12.36</v>
      </c>
      <c r="X10" s="54">
        <v>91682.65</v>
      </c>
      <c r="Y10" s="54">
        <v>3310</v>
      </c>
      <c r="Z10" s="54">
        <v>27.7</v>
      </c>
      <c r="AA10" s="54">
        <v>11475</v>
      </c>
      <c r="AB10" s="54" t="s">
        <v>970</v>
      </c>
      <c r="AC10" s="54">
        <v>37.75</v>
      </c>
      <c r="AD10" s="54">
        <v>2429</v>
      </c>
      <c r="AE10" s="54">
        <v>7.99</v>
      </c>
    </row>
    <row r="11" ht="15.6" spans="1:31">
      <c r="A11" s="20"/>
      <c r="B11" s="22">
        <v>573035985548</v>
      </c>
      <c r="C11" s="24" t="s">
        <v>77</v>
      </c>
      <c r="D11" s="51">
        <v>699857.89</v>
      </c>
      <c r="E11" s="51">
        <v>20401</v>
      </c>
      <c r="F11" s="51">
        <v>34.31</v>
      </c>
      <c r="G11" s="51">
        <v>39130</v>
      </c>
      <c r="H11" s="52">
        <v>0.265</v>
      </c>
      <c r="I11" s="51">
        <v>67.5</v>
      </c>
      <c r="J11" s="51">
        <v>10368</v>
      </c>
      <c r="K11" s="51">
        <v>17.89</v>
      </c>
      <c r="L11" s="43">
        <f t="shared" si="0"/>
        <v>-0.0282455187398153</v>
      </c>
      <c r="M11" s="43">
        <f t="shared" si="1"/>
        <v>0.253679046951647</v>
      </c>
      <c r="N11" s="54">
        <v>666617.46</v>
      </c>
      <c r="O11" s="54">
        <v>19382</v>
      </c>
      <c r="P11" s="54">
        <v>34.39</v>
      </c>
      <c r="Q11" s="54">
        <v>36210</v>
      </c>
      <c r="R11" s="54" t="s">
        <v>971</v>
      </c>
      <c r="S11" s="54">
        <v>66.92</v>
      </c>
      <c r="T11" s="54">
        <v>9961</v>
      </c>
      <c r="U11" s="54">
        <v>18.41</v>
      </c>
      <c r="X11" s="54">
        <v>762484.1</v>
      </c>
      <c r="Y11" s="54">
        <v>18808</v>
      </c>
      <c r="Z11" s="54">
        <v>40.54</v>
      </c>
      <c r="AA11" s="54">
        <v>53446</v>
      </c>
      <c r="AB11" s="54" t="s">
        <v>972</v>
      </c>
      <c r="AC11" s="54">
        <v>71.19</v>
      </c>
      <c r="AD11" s="54">
        <v>10710</v>
      </c>
      <c r="AE11" s="54">
        <v>14.27</v>
      </c>
    </row>
    <row r="12" ht="15.6" spans="1:31">
      <c r="A12" s="20" t="s">
        <v>659</v>
      </c>
      <c r="B12" s="22">
        <v>39829692578</v>
      </c>
      <c r="C12" s="24" t="s">
        <v>237</v>
      </c>
      <c r="D12" s="51">
        <v>84023.4</v>
      </c>
      <c r="E12" s="51">
        <v>7411</v>
      </c>
      <c r="F12" s="51">
        <v>11.34</v>
      </c>
      <c r="G12" s="51">
        <v>33303</v>
      </c>
      <c r="H12" s="52">
        <v>0.1046</v>
      </c>
      <c r="I12" s="51">
        <v>24.12</v>
      </c>
      <c r="J12" s="51">
        <v>3483</v>
      </c>
      <c r="K12" s="51">
        <v>2.52</v>
      </c>
      <c r="L12" s="43">
        <f t="shared" si="0"/>
        <v>-0.229357798165138</v>
      </c>
      <c r="M12" s="43">
        <f t="shared" si="1"/>
        <v>-0.615267175572519</v>
      </c>
      <c r="N12" s="54">
        <v>102859.35</v>
      </c>
      <c r="O12" s="54">
        <v>9879</v>
      </c>
      <c r="P12" s="54">
        <v>10.41</v>
      </c>
      <c r="Q12" s="54">
        <v>31472</v>
      </c>
      <c r="R12" s="54" t="s">
        <v>973</v>
      </c>
      <c r="S12" s="54">
        <v>28.33</v>
      </c>
      <c r="T12" s="54">
        <v>3631</v>
      </c>
      <c r="U12" s="54">
        <v>3.27</v>
      </c>
      <c r="X12" s="54">
        <v>172312.16</v>
      </c>
      <c r="Y12" s="54">
        <v>15820</v>
      </c>
      <c r="Z12" s="54">
        <v>10.89</v>
      </c>
      <c r="AA12" s="54">
        <v>26289</v>
      </c>
      <c r="AB12" s="54" t="s">
        <v>974</v>
      </c>
      <c r="AC12" s="54">
        <v>30.62</v>
      </c>
      <c r="AD12" s="54">
        <v>5628</v>
      </c>
      <c r="AE12" s="54">
        <v>6.55</v>
      </c>
    </row>
    <row r="13" ht="15.6" spans="1:31">
      <c r="A13" s="20"/>
      <c r="B13" s="22">
        <v>581521081842</v>
      </c>
      <c r="C13" s="24" t="s">
        <v>221</v>
      </c>
      <c r="D13" s="51">
        <v>197262.98</v>
      </c>
      <c r="E13" s="51">
        <v>7382</v>
      </c>
      <c r="F13" s="51">
        <v>26.72</v>
      </c>
      <c r="G13" s="51">
        <v>19081</v>
      </c>
      <c r="H13" s="52">
        <v>0.2225</v>
      </c>
      <c r="I13" s="51">
        <v>46.47</v>
      </c>
      <c r="J13" s="51">
        <v>4245</v>
      </c>
      <c r="K13" s="51">
        <v>10.34</v>
      </c>
      <c r="L13" s="43">
        <f t="shared" si="0"/>
        <v>-0.0800711743772242</v>
      </c>
      <c r="M13" s="43">
        <f t="shared" si="1"/>
        <v>0.167042889390519</v>
      </c>
      <c r="N13" s="54">
        <v>216442.39</v>
      </c>
      <c r="O13" s="54">
        <v>8038</v>
      </c>
      <c r="P13" s="54">
        <v>26.93</v>
      </c>
      <c r="Q13" s="54">
        <v>19248</v>
      </c>
      <c r="R13" s="54" t="s">
        <v>702</v>
      </c>
      <c r="S13" s="54">
        <v>46.61</v>
      </c>
      <c r="T13" s="54">
        <v>4644</v>
      </c>
      <c r="U13" s="54">
        <v>11.24</v>
      </c>
      <c r="X13" s="54">
        <v>272777.36</v>
      </c>
      <c r="Y13" s="54">
        <v>9963</v>
      </c>
      <c r="Z13" s="54">
        <v>27.38</v>
      </c>
      <c r="AA13" s="54">
        <v>30794</v>
      </c>
      <c r="AB13" s="54" t="s">
        <v>975</v>
      </c>
      <c r="AC13" s="54">
        <v>54.91</v>
      </c>
      <c r="AD13" s="54">
        <v>4968</v>
      </c>
      <c r="AE13" s="54">
        <v>8.86</v>
      </c>
    </row>
    <row r="14" ht="15.6" spans="1:31">
      <c r="A14" s="20"/>
      <c r="B14" s="22">
        <v>523138079161</v>
      </c>
      <c r="C14" s="24" t="s">
        <v>385</v>
      </c>
      <c r="D14" s="51">
        <v>42240.24</v>
      </c>
      <c r="E14" s="51">
        <v>6469</v>
      </c>
      <c r="F14" s="51">
        <v>6.53</v>
      </c>
      <c r="G14" s="51">
        <v>14418</v>
      </c>
      <c r="H14" s="52">
        <v>0.1825</v>
      </c>
      <c r="I14" s="51">
        <v>16.05</v>
      </c>
      <c r="J14" s="51">
        <v>2632</v>
      </c>
      <c r="K14" s="51">
        <v>2.93</v>
      </c>
      <c r="L14" s="43">
        <f t="shared" si="0"/>
        <v>-0.0608974358974359</v>
      </c>
      <c r="M14" s="43">
        <f t="shared" si="1"/>
        <v>0.401913875598086</v>
      </c>
      <c r="N14" s="54">
        <v>46497.63</v>
      </c>
      <c r="O14" s="54">
        <v>7184</v>
      </c>
      <c r="P14" s="54">
        <v>6.47</v>
      </c>
      <c r="Q14" s="54">
        <v>14911</v>
      </c>
      <c r="R14" s="54" t="s">
        <v>976</v>
      </c>
      <c r="S14" s="54">
        <v>15.58</v>
      </c>
      <c r="T14" s="54">
        <v>2984</v>
      </c>
      <c r="U14" s="54">
        <v>3.12</v>
      </c>
      <c r="X14" s="54">
        <v>48490.79</v>
      </c>
      <c r="Y14" s="54">
        <v>7704</v>
      </c>
      <c r="Z14" s="54">
        <v>6.29</v>
      </c>
      <c r="AA14" s="54">
        <v>23245</v>
      </c>
      <c r="AB14" s="54" t="s">
        <v>977</v>
      </c>
      <c r="AC14" s="54">
        <v>12.13</v>
      </c>
      <c r="AD14" s="54">
        <v>3998</v>
      </c>
      <c r="AE14" s="54">
        <v>2.09</v>
      </c>
    </row>
    <row r="15" ht="15.6" spans="1:31">
      <c r="A15" s="20"/>
      <c r="B15" s="22">
        <v>574838039203</v>
      </c>
      <c r="C15" s="24" t="s">
        <v>441</v>
      </c>
      <c r="D15" s="51">
        <v>10215.05</v>
      </c>
      <c r="E15" s="51">
        <v>458</v>
      </c>
      <c r="F15" s="51">
        <v>22.3</v>
      </c>
      <c r="G15" s="51">
        <v>1370</v>
      </c>
      <c r="H15" s="52">
        <v>0.1818</v>
      </c>
      <c r="I15" s="51">
        <v>41.02</v>
      </c>
      <c r="J15" s="51">
        <v>249</v>
      </c>
      <c r="K15" s="51">
        <v>7.46</v>
      </c>
      <c r="L15" s="43">
        <f t="shared" si="0"/>
        <v>0.299651567944251</v>
      </c>
      <c r="M15" s="43">
        <f t="shared" si="1"/>
        <v>0.270868824531516</v>
      </c>
      <c r="N15" s="54">
        <v>8593.19</v>
      </c>
      <c r="O15" s="54">
        <v>396</v>
      </c>
      <c r="P15" s="54">
        <v>21.7</v>
      </c>
      <c r="Q15" s="54">
        <v>1496</v>
      </c>
      <c r="R15" s="54" t="s">
        <v>978</v>
      </c>
      <c r="S15" s="54">
        <v>35.36</v>
      </c>
      <c r="T15" s="54">
        <v>243</v>
      </c>
      <c r="U15" s="54">
        <v>5.74</v>
      </c>
      <c r="X15" s="54">
        <v>17406.11</v>
      </c>
      <c r="Y15" s="54">
        <v>701</v>
      </c>
      <c r="Z15" s="54">
        <v>24.83</v>
      </c>
      <c r="AA15" s="54">
        <v>2965</v>
      </c>
      <c r="AB15" s="54" t="s">
        <v>979</v>
      </c>
      <c r="AC15" s="54">
        <v>37.27</v>
      </c>
      <c r="AD15" s="54">
        <v>467</v>
      </c>
      <c r="AE15" s="54">
        <v>5.87</v>
      </c>
    </row>
    <row r="16" ht="15.6" spans="1:31">
      <c r="A16" s="20"/>
      <c r="B16" s="22">
        <v>562674596108</v>
      </c>
      <c r="C16" s="24" t="s">
        <v>17</v>
      </c>
      <c r="D16" s="51">
        <v>290711.83</v>
      </c>
      <c r="E16" s="51">
        <v>10416</v>
      </c>
      <c r="F16" s="51">
        <v>27.91</v>
      </c>
      <c r="G16" s="51">
        <v>18000</v>
      </c>
      <c r="H16" s="52">
        <v>0.2196</v>
      </c>
      <c r="I16" s="51">
        <v>73.56</v>
      </c>
      <c r="J16" s="51">
        <v>3952</v>
      </c>
      <c r="K16" s="51">
        <v>16.15</v>
      </c>
      <c r="L16" s="43">
        <f t="shared" si="0"/>
        <v>-0.0670132871172733</v>
      </c>
      <c r="M16" s="43">
        <f t="shared" si="1"/>
        <v>0.476234003656307</v>
      </c>
      <c r="N16" s="54">
        <v>279732.15</v>
      </c>
      <c r="O16" s="54">
        <v>9982</v>
      </c>
      <c r="P16" s="54">
        <v>28.02</v>
      </c>
      <c r="Q16" s="54">
        <v>16164</v>
      </c>
      <c r="R16" s="54" t="s">
        <v>980</v>
      </c>
      <c r="S16" s="54">
        <v>71.84</v>
      </c>
      <c r="T16" s="54">
        <v>3894</v>
      </c>
      <c r="U16" s="54">
        <v>17.31</v>
      </c>
      <c r="X16" s="54">
        <v>257232.03</v>
      </c>
      <c r="Y16" s="54">
        <v>7248</v>
      </c>
      <c r="Z16" s="54">
        <v>35.49</v>
      </c>
      <c r="AA16" s="54">
        <v>23503</v>
      </c>
      <c r="AB16" s="54" t="s">
        <v>981</v>
      </c>
      <c r="AC16" s="54">
        <v>59.09</v>
      </c>
      <c r="AD16" s="54">
        <v>4353</v>
      </c>
      <c r="AE16" s="54">
        <v>10.94</v>
      </c>
    </row>
    <row r="17" ht="15.6" spans="1:31">
      <c r="A17" s="20"/>
      <c r="B17" s="22">
        <v>524754970729</v>
      </c>
      <c r="C17" s="24" t="s">
        <v>74</v>
      </c>
      <c r="D17" s="51">
        <v>54282.2</v>
      </c>
      <c r="E17" s="51">
        <v>1726</v>
      </c>
      <c r="F17" s="51">
        <v>31.45</v>
      </c>
      <c r="G17" s="51">
        <v>7406</v>
      </c>
      <c r="H17" s="52">
        <v>0.091</v>
      </c>
      <c r="I17" s="51">
        <v>80.54</v>
      </c>
      <c r="J17" s="51">
        <v>674</v>
      </c>
      <c r="K17" s="51">
        <v>7.33</v>
      </c>
      <c r="L17" s="43">
        <f t="shared" si="0"/>
        <v>0.583153347732182</v>
      </c>
      <c r="M17" s="43">
        <f t="shared" si="1"/>
        <v>-0.0650510204081632</v>
      </c>
      <c r="N17" s="54">
        <v>47482.34</v>
      </c>
      <c r="O17" s="54">
        <v>1453</v>
      </c>
      <c r="P17" s="54">
        <v>32.68</v>
      </c>
      <c r="Q17" s="54">
        <v>10254</v>
      </c>
      <c r="R17" s="54" t="s">
        <v>982</v>
      </c>
      <c r="S17" s="54">
        <v>71.73</v>
      </c>
      <c r="T17" s="54">
        <v>662</v>
      </c>
      <c r="U17" s="54">
        <v>4.63</v>
      </c>
      <c r="X17" s="54">
        <v>146503.92</v>
      </c>
      <c r="Y17" s="54">
        <v>4394</v>
      </c>
      <c r="Z17" s="54">
        <v>33.34</v>
      </c>
      <c r="AA17" s="54">
        <v>18690</v>
      </c>
      <c r="AB17" s="54" t="s">
        <v>983</v>
      </c>
      <c r="AC17" s="54">
        <v>73.73</v>
      </c>
      <c r="AD17" s="54">
        <v>1987</v>
      </c>
      <c r="AE17" s="54">
        <v>7.84</v>
      </c>
    </row>
    <row r="18" ht="15.6" spans="1:31">
      <c r="A18" s="20" t="s">
        <v>660</v>
      </c>
      <c r="B18" s="22">
        <v>627410507881</v>
      </c>
      <c r="C18" s="24" t="s">
        <v>546</v>
      </c>
      <c r="D18" s="51">
        <v>901.95</v>
      </c>
      <c r="E18" s="51">
        <v>64</v>
      </c>
      <c r="F18" s="51">
        <v>14.09</v>
      </c>
      <c r="G18" s="51">
        <v>1086</v>
      </c>
      <c r="H18" s="52">
        <v>0.0414</v>
      </c>
      <c r="I18" s="51">
        <v>20.04</v>
      </c>
      <c r="J18" s="51">
        <v>45</v>
      </c>
      <c r="K18" s="51">
        <v>0.83</v>
      </c>
      <c r="L18" s="43">
        <f t="shared" si="0"/>
        <v>-0.431506849315069</v>
      </c>
      <c r="M18" s="43">
        <f t="shared" si="1"/>
        <v>0</v>
      </c>
      <c r="N18" s="54">
        <v>2221.13</v>
      </c>
      <c r="O18" s="54">
        <v>225</v>
      </c>
      <c r="P18" s="54">
        <v>9.87</v>
      </c>
      <c r="Q18" s="54">
        <v>1521</v>
      </c>
      <c r="R18" s="54" t="s">
        <v>984</v>
      </c>
      <c r="S18" s="54">
        <v>25.53</v>
      </c>
      <c r="T18" s="54">
        <v>87</v>
      </c>
      <c r="U18" s="54">
        <v>1.46</v>
      </c>
      <c r="X18" s="54">
        <v>0</v>
      </c>
      <c r="Y18" s="54">
        <v>0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</row>
    <row r="19" ht="15.6" spans="1:31">
      <c r="A19" s="20"/>
      <c r="B19" s="22">
        <v>633838506663</v>
      </c>
      <c r="C19" s="24" t="s">
        <v>598</v>
      </c>
      <c r="D19" s="51">
        <v>133022.76</v>
      </c>
      <c r="E19" s="51">
        <v>3912</v>
      </c>
      <c r="F19" s="51">
        <v>34</v>
      </c>
      <c r="G19" s="51">
        <v>4516</v>
      </c>
      <c r="H19" s="52">
        <v>0.1477</v>
      </c>
      <c r="I19" s="51">
        <v>199.43</v>
      </c>
      <c r="J19" s="51">
        <v>667</v>
      </c>
      <c r="K19" s="51">
        <v>29.46</v>
      </c>
      <c r="L19" s="43">
        <f t="shared" si="0"/>
        <v>12.6388888888889</v>
      </c>
      <c r="M19" s="43">
        <f t="shared" si="1"/>
        <v>0</v>
      </c>
      <c r="N19" s="54">
        <v>13772.48</v>
      </c>
      <c r="O19" s="54">
        <v>571</v>
      </c>
      <c r="P19" s="54">
        <v>24.12</v>
      </c>
      <c r="Q19" s="54">
        <v>6387</v>
      </c>
      <c r="R19" s="54" t="s">
        <v>985</v>
      </c>
      <c r="S19" s="54">
        <v>54.44</v>
      </c>
      <c r="T19" s="54">
        <v>253</v>
      </c>
      <c r="U19" s="54">
        <v>2.16</v>
      </c>
      <c r="X19" s="54">
        <v>0</v>
      </c>
      <c r="Y19" s="54">
        <v>0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</row>
    <row r="20" ht="15.6" spans="1:31">
      <c r="A20" s="20"/>
      <c r="B20" s="22">
        <v>17609980146</v>
      </c>
      <c r="C20" s="24" t="s">
        <v>288</v>
      </c>
      <c r="D20" s="51">
        <v>77740.41</v>
      </c>
      <c r="E20" s="51">
        <v>24680</v>
      </c>
      <c r="F20" s="51">
        <v>3.15</v>
      </c>
      <c r="G20" s="51">
        <v>52868</v>
      </c>
      <c r="H20" s="52">
        <v>0.3755</v>
      </c>
      <c r="I20" s="51">
        <v>3.92</v>
      </c>
      <c r="J20" s="51">
        <v>19854</v>
      </c>
      <c r="K20" s="51">
        <v>1.47</v>
      </c>
      <c r="L20" s="43">
        <f t="shared" si="0"/>
        <v>0.0808823529411764</v>
      </c>
      <c r="M20" s="43">
        <f t="shared" si="1"/>
        <v>-0.325688073394495</v>
      </c>
      <c r="N20" s="54">
        <v>130751.75</v>
      </c>
      <c r="O20" s="54">
        <v>40911</v>
      </c>
      <c r="P20" s="54">
        <v>3.2</v>
      </c>
      <c r="Q20" s="54">
        <v>95832</v>
      </c>
      <c r="R20" s="54" t="s">
        <v>986</v>
      </c>
      <c r="S20" s="54">
        <v>4.2</v>
      </c>
      <c r="T20" s="54">
        <v>31162</v>
      </c>
      <c r="U20" s="54">
        <v>1.36</v>
      </c>
      <c r="X20" s="54">
        <v>138907.14</v>
      </c>
      <c r="Y20" s="54">
        <v>42761</v>
      </c>
      <c r="Z20" s="54">
        <v>3.25</v>
      </c>
      <c r="AA20" s="54">
        <v>63787</v>
      </c>
      <c r="AB20" s="54" t="s">
        <v>987</v>
      </c>
      <c r="AC20" s="54">
        <v>10.59</v>
      </c>
      <c r="AD20" s="54">
        <v>13112</v>
      </c>
      <c r="AE20" s="54">
        <v>2.18</v>
      </c>
    </row>
    <row r="21" ht="15.6" spans="1:31">
      <c r="A21" s="20"/>
      <c r="B21" s="22">
        <v>592501952315</v>
      </c>
      <c r="C21" s="24" t="s">
        <v>305</v>
      </c>
      <c r="D21" s="51">
        <v>94099.31</v>
      </c>
      <c r="E21" s="51">
        <v>8524</v>
      </c>
      <c r="F21" s="51">
        <v>11.04</v>
      </c>
      <c r="G21" s="51">
        <v>39861</v>
      </c>
      <c r="H21" s="52">
        <v>0.1355</v>
      </c>
      <c r="I21" s="51">
        <v>17.42</v>
      </c>
      <c r="J21" s="51">
        <v>5403</v>
      </c>
      <c r="K21" s="51">
        <v>2.36</v>
      </c>
      <c r="L21" s="43">
        <f t="shared" si="0"/>
        <v>-0.289156626506024</v>
      </c>
      <c r="M21" s="43">
        <f t="shared" si="1"/>
        <v>-0.301775147928994</v>
      </c>
      <c r="N21" s="54">
        <v>160828.61</v>
      </c>
      <c r="O21" s="54">
        <v>19094</v>
      </c>
      <c r="P21" s="54">
        <v>8.42</v>
      </c>
      <c r="Q21" s="54">
        <v>48400</v>
      </c>
      <c r="R21" s="54" t="s">
        <v>988</v>
      </c>
      <c r="S21" s="54">
        <v>9.82</v>
      </c>
      <c r="T21" s="54">
        <v>16378</v>
      </c>
      <c r="U21" s="54">
        <v>3.32</v>
      </c>
      <c r="X21" s="54">
        <v>145394.31</v>
      </c>
      <c r="Y21" s="54">
        <v>15558</v>
      </c>
      <c r="Z21" s="54">
        <v>9.35</v>
      </c>
      <c r="AA21" s="54">
        <v>43001</v>
      </c>
      <c r="AB21" s="54" t="s">
        <v>989</v>
      </c>
      <c r="AC21" s="54">
        <v>15.88</v>
      </c>
      <c r="AD21" s="54">
        <v>9155</v>
      </c>
      <c r="AE21" s="54">
        <v>3.38</v>
      </c>
    </row>
    <row r="22" ht="15.6" spans="1:31">
      <c r="A22" s="20"/>
      <c r="B22" s="22">
        <v>637978522210</v>
      </c>
      <c r="C22" s="24" t="s">
        <v>625</v>
      </c>
      <c r="D22" s="51">
        <v>48981.21</v>
      </c>
      <c r="E22" s="51">
        <v>1486</v>
      </c>
      <c r="F22" s="51">
        <v>32.96</v>
      </c>
      <c r="G22" s="51">
        <v>6107</v>
      </c>
      <c r="H22" s="52">
        <v>0.1236</v>
      </c>
      <c r="I22" s="51">
        <v>64.88</v>
      </c>
      <c r="J22" s="51">
        <v>755</v>
      </c>
      <c r="K22" s="51">
        <v>8.02</v>
      </c>
      <c r="L22" s="43">
        <f t="shared" si="0"/>
        <v>-0.450308430431803</v>
      </c>
      <c r="M22" s="43">
        <f t="shared" si="1"/>
        <v>0</v>
      </c>
      <c r="N22" s="54">
        <v>107903.62</v>
      </c>
      <c r="O22" s="54">
        <v>3940</v>
      </c>
      <c r="P22" s="54">
        <v>27.39</v>
      </c>
      <c r="Q22" s="54">
        <v>7395</v>
      </c>
      <c r="R22" s="54" t="s">
        <v>990</v>
      </c>
      <c r="S22" s="54">
        <v>124.74</v>
      </c>
      <c r="T22" s="54">
        <v>865</v>
      </c>
      <c r="U22" s="54">
        <v>14.59</v>
      </c>
      <c r="X22" s="54">
        <v>0</v>
      </c>
      <c r="Y22" s="54">
        <v>0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</row>
    <row r="23" ht="15.6" spans="1:31">
      <c r="A23" s="25" t="s">
        <v>661</v>
      </c>
      <c r="B23" s="22">
        <v>627413079207</v>
      </c>
      <c r="C23" s="24" t="s">
        <v>547</v>
      </c>
      <c r="D23" s="51">
        <v>61303.03</v>
      </c>
      <c r="E23" s="51">
        <v>2669</v>
      </c>
      <c r="F23" s="51">
        <v>22.97</v>
      </c>
      <c r="G23" s="51">
        <v>5828</v>
      </c>
      <c r="H23" s="52">
        <v>0.2361</v>
      </c>
      <c r="I23" s="51">
        <v>44.55</v>
      </c>
      <c r="J23" s="51">
        <v>1376</v>
      </c>
      <c r="K23" s="51">
        <v>10.52</v>
      </c>
      <c r="L23" s="43">
        <f t="shared" si="0"/>
        <v>0.184684684684685</v>
      </c>
      <c r="M23" s="43">
        <f t="shared" si="1"/>
        <v>0</v>
      </c>
      <c r="N23" s="54">
        <v>62700.91</v>
      </c>
      <c r="O23" s="54">
        <v>2685</v>
      </c>
      <c r="P23" s="54">
        <v>23.35</v>
      </c>
      <c r="Q23" s="54">
        <v>7061</v>
      </c>
      <c r="R23" s="54" t="s">
        <v>991</v>
      </c>
      <c r="S23" s="54">
        <v>50.36</v>
      </c>
      <c r="T23" s="54">
        <v>1245</v>
      </c>
      <c r="U23" s="54">
        <v>8.88</v>
      </c>
      <c r="X23" s="54">
        <v>0</v>
      </c>
      <c r="Y23" s="54">
        <v>0</v>
      </c>
      <c r="Z23" s="54">
        <v>0</v>
      </c>
      <c r="AA23" s="54">
        <v>0</v>
      </c>
      <c r="AB23" s="54" t="s">
        <v>715</v>
      </c>
      <c r="AC23" s="54">
        <v>0</v>
      </c>
      <c r="AD23" s="54">
        <v>0</v>
      </c>
      <c r="AE23" s="54">
        <v>0</v>
      </c>
    </row>
    <row r="24" ht="15.6" spans="1:31">
      <c r="A24" s="25" t="s">
        <v>640</v>
      </c>
      <c r="B24" s="22">
        <v>37253770022</v>
      </c>
      <c r="C24" s="53" t="s">
        <v>336</v>
      </c>
      <c r="D24" s="54">
        <v>94889</v>
      </c>
      <c r="E24" s="54">
        <v>12008</v>
      </c>
      <c r="F24" s="54">
        <v>7.9</v>
      </c>
      <c r="G24" s="54">
        <v>29099</v>
      </c>
      <c r="H24" s="55">
        <v>0.1753</v>
      </c>
      <c r="I24" s="54">
        <v>18.6</v>
      </c>
      <c r="J24" s="54">
        <v>5101</v>
      </c>
      <c r="K24" s="54">
        <v>3.26</v>
      </c>
      <c r="L24" s="11">
        <f>IFERROR(D24/N24-1,0)</f>
        <v>0.739466301403613</v>
      </c>
      <c r="M24" s="11">
        <f>IFERROR(D24/X24-1,0)</f>
        <v>2.98470267900486</v>
      </c>
      <c r="N24" s="54">
        <v>54550.64</v>
      </c>
      <c r="O24" s="54">
        <v>6222</v>
      </c>
      <c r="P24" s="54">
        <v>8.77</v>
      </c>
      <c r="Q24" s="54">
        <v>27428</v>
      </c>
      <c r="R24" s="54" t="s">
        <v>892</v>
      </c>
      <c r="S24" s="54">
        <v>15.65</v>
      </c>
      <c r="T24" s="54">
        <v>3486</v>
      </c>
      <c r="U24" s="54">
        <v>1.99</v>
      </c>
      <c r="X24" s="54">
        <v>23813.32</v>
      </c>
      <c r="Y24" s="54">
        <v>3369</v>
      </c>
      <c r="Z24" s="54">
        <v>7.07</v>
      </c>
      <c r="AA24" s="54">
        <v>14219</v>
      </c>
      <c r="AB24" s="54" t="s">
        <v>992</v>
      </c>
      <c r="AC24" s="54">
        <v>12.66</v>
      </c>
      <c r="AD24" s="54">
        <v>1881</v>
      </c>
      <c r="AE24" s="54">
        <v>1.67</v>
      </c>
    </row>
    <row r="25" ht="15.6" spans="1:31">
      <c r="A25" s="25"/>
      <c r="B25" s="22">
        <v>37254243740</v>
      </c>
      <c r="C25" s="53" t="s">
        <v>270</v>
      </c>
      <c r="D25" s="54">
        <v>263516.05</v>
      </c>
      <c r="E25" s="54">
        <v>15695</v>
      </c>
      <c r="F25" s="54">
        <v>16.79</v>
      </c>
      <c r="G25" s="54">
        <v>60225</v>
      </c>
      <c r="H25" s="55">
        <v>0.1229</v>
      </c>
      <c r="I25" s="54">
        <v>35.59</v>
      </c>
      <c r="J25" s="54">
        <v>7404</v>
      </c>
      <c r="K25" s="54">
        <v>4.38</v>
      </c>
      <c r="L25" s="11">
        <f>IFERROR(D25/N25-1,0)</f>
        <v>-0.000454300936799545</v>
      </c>
      <c r="M25" s="11">
        <f>IFERROR(D25/X25-1,0)</f>
        <v>0.952189530574797</v>
      </c>
      <c r="N25" s="54">
        <v>263635.82</v>
      </c>
      <c r="O25" s="54">
        <v>16563</v>
      </c>
      <c r="P25" s="54">
        <v>15.92</v>
      </c>
      <c r="Q25" s="54">
        <v>28625</v>
      </c>
      <c r="R25" s="54" t="s">
        <v>993</v>
      </c>
      <c r="S25" s="54">
        <v>34.96</v>
      </c>
      <c r="T25" s="54">
        <v>7541</v>
      </c>
      <c r="U25" s="54">
        <v>9.21</v>
      </c>
      <c r="X25" s="54">
        <v>134984.87</v>
      </c>
      <c r="Y25" s="54">
        <v>7306</v>
      </c>
      <c r="Z25" s="54">
        <v>18.48</v>
      </c>
      <c r="AA25" s="54">
        <v>23573</v>
      </c>
      <c r="AB25" s="54" t="s">
        <v>994</v>
      </c>
      <c r="AC25" s="54">
        <v>33.28</v>
      </c>
      <c r="AD25" s="54">
        <v>4056</v>
      </c>
      <c r="AE25" s="54">
        <v>5.73</v>
      </c>
    </row>
    <row r="26" ht="15.6" spans="1:31">
      <c r="A26" s="25"/>
      <c r="B26" s="22">
        <v>635219036333</v>
      </c>
      <c r="C26" s="53" t="s">
        <v>600</v>
      </c>
      <c r="D26" s="54">
        <v>125346.53</v>
      </c>
      <c r="E26" s="54">
        <v>3077</v>
      </c>
      <c r="F26" s="54">
        <v>40.74</v>
      </c>
      <c r="G26" s="54">
        <v>8066</v>
      </c>
      <c r="H26" s="55">
        <v>0.192</v>
      </c>
      <c r="I26" s="54">
        <v>80.92</v>
      </c>
      <c r="J26" s="54">
        <v>1549</v>
      </c>
      <c r="K26" s="54">
        <v>15.54</v>
      </c>
      <c r="L26" s="11">
        <f>IFERROR(D26/N26-1,0)</f>
        <v>-0.0244465594776025</v>
      </c>
      <c r="M26" s="11">
        <f>IFERROR(D26/X26-1,0)</f>
        <v>0</v>
      </c>
      <c r="N26" s="54">
        <v>128487.61</v>
      </c>
      <c r="O26" s="54">
        <v>3188</v>
      </c>
      <c r="P26" s="54">
        <v>40.3</v>
      </c>
      <c r="Q26" s="54">
        <v>7522</v>
      </c>
      <c r="R26" s="54" t="s">
        <v>846</v>
      </c>
      <c r="S26" s="54">
        <v>73.55</v>
      </c>
      <c r="T26" s="54">
        <v>1747</v>
      </c>
      <c r="U26" s="54">
        <v>17.08</v>
      </c>
      <c r="X26" s="54">
        <v>0</v>
      </c>
      <c r="Y26" s="54">
        <v>0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</row>
    <row r="27" ht="15.6" spans="1:31">
      <c r="A27" s="25"/>
      <c r="B27" s="22">
        <v>572262680111</v>
      </c>
      <c r="C27" s="53" t="s">
        <v>330</v>
      </c>
      <c r="D27" s="54">
        <v>94305.68</v>
      </c>
      <c r="E27" s="54">
        <v>3855</v>
      </c>
      <c r="F27" s="54">
        <v>24.46</v>
      </c>
      <c r="G27" s="54">
        <v>12859</v>
      </c>
      <c r="H27" s="55">
        <v>0.1723</v>
      </c>
      <c r="I27" s="54">
        <v>42.58</v>
      </c>
      <c r="J27" s="54">
        <v>2215</v>
      </c>
      <c r="K27" s="54">
        <v>7.33</v>
      </c>
      <c r="L27" s="11">
        <f>IFERROR(D27/N27-1,0)</f>
        <v>0.362729722813192</v>
      </c>
      <c r="M27" s="11">
        <f>IFERROR(D27/X27-1,0)</f>
        <v>-0.592103707203638</v>
      </c>
      <c r="N27" s="54">
        <v>69203.51</v>
      </c>
      <c r="O27" s="54">
        <v>3025</v>
      </c>
      <c r="P27" s="54">
        <v>22.88</v>
      </c>
      <c r="Q27" s="54">
        <v>12073</v>
      </c>
      <c r="R27" s="54" t="s">
        <v>995</v>
      </c>
      <c r="S27" s="54">
        <v>44.68</v>
      </c>
      <c r="T27" s="54">
        <v>1549</v>
      </c>
      <c r="U27" s="54">
        <v>5.73</v>
      </c>
      <c r="X27" s="54">
        <v>231200.14</v>
      </c>
      <c r="Y27" s="54">
        <v>10141</v>
      </c>
      <c r="Z27" s="54">
        <v>22.8</v>
      </c>
      <c r="AA27" s="54">
        <v>23439</v>
      </c>
      <c r="AB27" s="54" t="s">
        <v>996</v>
      </c>
      <c r="AC27" s="54">
        <v>33.65</v>
      </c>
      <c r="AD27" s="54">
        <v>6871</v>
      </c>
      <c r="AE27" s="54">
        <v>9.86</v>
      </c>
    </row>
    <row r="28" ht="15.6" spans="1:31">
      <c r="A28" s="53" t="s">
        <v>266</v>
      </c>
      <c r="B28" s="22">
        <v>569909827792</v>
      </c>
      <c r="C28" s="53" t="s">
        <v>62</v>
      </c>
      <c r="D28" s="51">
        <v>230861.11</v>
      </c>
      <c r="E28" s="51">
        <v>8555</v>
      </c>
      <c r="F28" s="51">
        <v>26.99</v>
      </c>
      <c r="G28" s="51">
        <v>26275</v>
      </c>
      <c r="H28" s="52">
        <v>0.1237</v>
      </c>
      <c r="I28" s="51">
        <v>71.01</v>
      </c>
      <c r="J28" s="51">
        <v>3251</v>
      </c>
      <c r="K28" s="51">
        <v>8.79</v>
      </c>
      <c r="L28" s="43">
        <f>IFERROR(K28/U28-1,0)</f>
        <v>-0.156429942418426</v>
      </c>
      <c r="M28" s="43">
        <f>IFERROR(K28/AE28-1,0)</f>
        <v>0.243281471004243</v>
      </c>
      <c r="N28" s="54">
        <v>229565.33</v>
      </c>
      <c r="O28" s="54">
        <v>8509</v>
      </c>
      <c r="P28" s="54">
        <v>26.98</v>
      </c>
      <c r="Q28" s="54">
        <v>22041</v>
      </c>
      <c r="R28" s="54" t="s">
        <v>997</v>
      </c>
      <c r="S28" s="54">
        <v>68.24</v>
      </c>
      <c r="T28" s="54">
        <v>3364</v>
      </c>
      <c r="U28" s="54">
        <v>10.42</v>
      </c>
      <c r="X28" s="54">
        <v>290552.55</v>
      </c>
      <c r="Y28" s="54">
        <v>10884</v>
      </c>
      <c r="Z28" s="54">
        <v>26.7</v>
      </c>
      <c r="AA28" s="54">
        <v>41110</v>
      </c>
      <c r="AB28" s="54" t="s">
        <v>998</v>
      </c>
      <c r="AC28" s="54">
        <v>81.14</v>
      </c>
      <c r="AD28" s="54">
        <v>3581</v>
      </c>
      <c r="AE28" s="54">
        <v>7.07</v>
      </c>
    </row>
    <row r="29" ht="15.6" spans="1:31">
      <c r="A29" t="s">
        <v>642</v>
      </c>
      <c r="B29" s="56">
        <v>611950399653</v>
      </c>
      <c r="C29" s="57" t="s">
        <v>666</v>
      </c>
      <c r="D29" s="54">
        <v>10801.21</v>
      </c>
      <c r="E29" s="54">
        <v>249</v>
      </c>
      <c r="F29" s="54">
        <v>43.38</v>
      </c>
      <c r="G29" s="54">
        <v>2218</v>
      </c>
      <c r="H29" s="54" t="s">
        <v>999</v>
      </c>
      <c r="I29" s="54">
        <v>52.18</v>
      </c>
      <c r="J29" s="54">
        <v>207</v>
      </c>
      <c r="K29" s="54">
        <v>4.87</v>
      </c>
      <c r="L29" s="11">
        <f>IFERROR(D29/N29-1,0)</f>
        <v>-0.0159516412634495</v>
      </c>
      <c r="M29" s="11">
        <f>IFERROR(D29/X29-1,0)</f>
        <v>-0.778002148616255</v>
      </c>
      <c r="N29" s="54">
        <v>10976.3</v>
      </c>
      <c r="O29" s="54">
        <v>255</v>
      </c>
      <c r="P29" s="54">
        <v>43.04</v>
      </c>
      <c r="Q29" s="54">
        <v>2232</v>
      </c>
      <c r="R29" s="54" t="s">
        <v>1000</v>
      </c>
      <c r="S29" s="54">
        <v>52.77</v>
      </c>
      <c r="T29" s="54">
        <v>208</v>
      </c>
      <c r="U29" s="54">
        <v>4.92</v>
      </c>
      <c r="X29" s="54">
        <v>48654.57</v>
      </c>
      <c r="Y29" s="54">
        <v>1133</v>
      </c>
      <c r="Z29" s="54">
        <v>42.94</v>
      </c>
      <c r="AA29" s="54">
        <v>6285</v>
      </c>
      <c r="AB29" s="54" t="s">
        <v>1001</v>
      </c>
      <c r="AC29" s="54">
        <v>61.43</v>
      </c>
      <c r="AD29" s="54">
        <v>792</v>
      </c>
      <c r="AE29" s="54">
        <v>7.74</v>
      </c>
    </row>
    <row r="30" ht="15.6" spans="1:31">
      <c r="A30" t="s">
        <v>642</v>
      </c>
      <c r="B30" s="56">
        <v>611214401904</v>
      </c>
      <c r="C30" t="s">
        <v>777</v>
      </c>
      <c r="D30" s="54">
        <v>0</v>
      </c>
      <c r="E30" s="54">
        <v>0</v>
      </c>
      <c r="F30" s="54">
        <v>0</v>
      </c>
      <c r="G30" s="54">
        <v>0</v>
      </c>
      <c r="H30" s="54" t="s">
        <v>715</v>
      </c>
      <c r="I30" s="54">
        <v>0</v>
      </c>
      <c r="J30" s="54">
        <v>0</v>
      </c>
      <c r="K30" s="54">
        <v>0</v>
      </c>
      <c r="L30" s="11">
        <f>IFERROR(D30/N30-1,0)</f>
        <v>0</v>
      </c>
      <c r="M30" s="11">
        <f>IFERROR(D30/X30-1,0)</f>
        <v>0</v>
      </c>
      <c r="N30" s="54">
        <v>0</v>
      </c>
      <c r="O30" s="54">
        <v>0</v>
      </c>
      <c r="P30" s="54">
        <v>0</v>
      </c>
      <c r="Q30" s="54">
        <v>0</v>
      </c>
      <c r="R30" s="54" t="s">
        <v>715</v>
      </c>
      <c r="S30" s="54">
        <v>0</v>
      </c>
      <c r="T30" s="54">
        <v>0</v>
      </c>
      <c r="U30" s="54">
        <v>0</v>
      </c>
      <c r="X30" s="54">
        <v>0</v>
      </c>
      <c r="Y30" s="54">
        <v>0</v>
      </c>
      <c r="Z30" s="54">
        <v>0</v>
      </c>
      <c r="AA30" s="54">
        <v>0</v>
      </c>
      <c r="AB30" s="54" t="s">
        <v>715</v>
      </c>
      <c r="AC30" s="54">
        <v>0</v>
      </c>
      <c r="AD30" s="54">
        <v>0</v>
      </c>
      <c r="AE30" s="54">
        <v>0</v>
      </c>
    </row>
    <row r="31" ht="15.6" spans="1:31">
      <c r="A31" t="s">
        <v>642</v>
      </c>
      <c r="B31" s="56">
        <v>611214937258</v>
      </c>
      <c r="C31" t="s">
        <v>667</v>
      </c>
      <c r="D31" s="54">
        <v>777.4</v>
      </c>
      <c r="E31" s="54">
        <v>13</v>
      </c>
      <c r="F31" s="54">
        <v>59.8</v>
      </c>
      <c r="G31" s="54">
        <v>95</v>
      </c>
      <c r="H31" s="54" t="s">
        <v>1002</v>
      </c>
      <c r="I31" s="54">
        <v>111.06</v>
      </c>
      <c r="J31" s="54">
        <v>7</v>
      </c>
      <c r="K31" s="54">
        <v>8.18</v>
      </c>
      <c r="L31" s="11">
        <f>IFERROR(D31/N31-1,0)</f>
        <v>0.857142857142857</v>
      </c>
      <c r="M31" s="11">
        <f>IFERROR(D31/X31-1,0)</f>
        <v>0</v>
      </c>
      <c r="N31" s="54">
        <v>418.6</v>
      </c>
      <c r="O31" s="54">
        <v>7</v>
      </c>
      <c r="P31" s="54">
        <v>59.8</v>
      </c>
      <c r="Q31" s="54">
        <v>61</v>
      </c>
      <c r="R31" s="54" t="s">
        <v>1003</v>
      </c>
      <c r="S31" s="54">
        <v>69.77</v>
      </c>
      <c r="T31" s="54">
        <v>6</v>
      </c>
      <c r="U31" s="54">
        <v>6.86</v>
      </c>
      <c r="X31" s="54">
        <v>0</v>
      </c>
      <c r="Y31" s="54">
        <v>0</v>
      </c>
      <c r="Z31" s="54">
        <v>0</v>
      </c>
      <c r="AA31" s="54">
        <v>0</v>
      </c>
      <c r="AB31" s="54" t="s">
        <v>715</v>
      </c>
      <c r="AC31" s="54">
        <v>0</v>
      </c>
      <c r="AD31" s="54">
        <v>0</v>
      </c>
      <c r="AE31" s="54">
        <v>0</v>
      </c>
    </row>
    <row r="32" ht="15.6" spans="1:31">
      <c r="A32" t="s">
        <v>642</v>
      </c>
      <c r="B32" s="56">
        <v>642192503747</v>
      </c>
      <c r="C32" t="s">
        <v>305</v>
      </c>
      <c r="D32" s="54">
        <v>999.67</v>
      </c>
      <c r="E32" s="54">
        <v>6164</v>
      </c>
      <c r="F32" s="54">
        <v>0.16</v>
      </c>
      <c r="G32" s="54">
        <v>10317</v>
      </c>
      <c r="H32" s="54" t="s">
        <v>1004</v>
      </c>
      <c r="I32" s="54">
        <v>0.17</v>
      </c>
      <c r="J32" s="54">
        <v>5981</v>
      </c>
      <c r="K32" s="54">
        <v>0.1</v>
      </c>
      <c r="L32" s="11">
        <f>IFERROR(D32/N32-1,0)</f>
        <v>0</v>
      </c>
      <c r="M32" s="11">
        <f>IFERROR(D32/X32-1,0)</f>
        <v>0</v>
      </c>
      <c r="N32" s="54">
        <v>0</v>
      </c>
      <c r="O32" s="54">
        <v>0</v>
      </c>
      <c r="P32" s="54">
        <v>0</v>
      </c>
      <c r="Q32" s="54">
        <v>0</v>
      </c>
      <c r="R32" s="54" t="s">
        <v>715</v>
      </c>
      <c r="S32" s="54">
        <v>0</v>
      </c>
      <c r="T32" s="54">
        <v>0</v>
      </c>
      <c r="U32" s="54">
        <v>0</v>
      </c>
      <c r="X32" s="54">
        <v>0</v>
      </c>
      <c r="Y32" s="54">
        <v>0</v>
      </c>
      <c r="Z32" s="54">
        <v>0</v>
      </c>
      <c r="AA32" s="54">
        <v>0</v>
      </c>
      <c r="AB32" s="54" t="s">
        <v>715</v>
      </c>
      <c r="AC32" s="54">
        <v>0</v>
      </c>
      <c r="AD32" s="54">
        <v>0</v>
      </c>
      <c r="AE32" s="54">
        <v>0</v>
      </c>
    </row>
    <row r="33" ht="15.6" spans="1:31">
      <c r="A33" t="s">
        <v>642</v>
      </c>
      <c r="B33" s="56">
        <v>641854782535</v>
      </c>
      <c r="C33" t="s">
        <v>276</v>
      </c>
      <c r="D33" s="54">
        <v>5689.8</v>
      </c>
      <c r="E33" s="54">
        <v>25959</v>
      </c>
      <c r="F33" s="54">
        <v>0.22</v>
      </c>
      <c r="G33" s="54">
        <v>49424</v>
      </c>
      <c r="H33" s="54" t="s">
        <v>1005</v>
      </c>
      <c r="I33" s="54">
        <v>0.22</v>
      </c>
      <c r="J33" s="54">
        <v>25406</v>
      </c>
      <c r="K33" s="54">
        <v>0.12</v>
      </c>
      <c r="L33" s="11">
        <f>IFERROR(D33/N33-1,0)</f>
        <v>0</v>
      </c>
      <c r="M33" s="11">
        <f>IFERROR(D33/X33-1,0)</f>
        <v>0</v>
      </c>
      <c r="N33" s="54">
        <v>0</v>
      </c>
      <c r="O33" s="54">
        <v>0</v>
      </c>
      <c r="P33" s="54">
        <v>0</v>
      </c>
      <c r="Q33" s="54">
        <v>0</v>
      </c>
      <c r="R33" s="54" t="s">
        <v>715</v>
      </c>
      <c r="S33" s="54">
        <v>0</v>
      </c>
      <c r="T33" s="54">
        <v>0</v>
      </c>
      <c r="U33" s="54">
        <v>0</v>
      </c>
      <c r="X33" s="54">
        <v>0</v>
      </c>
      <c r="Y33" s="54">
        <v>0</v>
      </c>
      <c r="Z33" s="54">
        <v>0</v>
      </c>
      <c r="AA33" s="54">
        <v>0</v>
      </c>
      <c r="AB33" s="54" t="s">
        <v>715</v>
      </c>
      <c r="AC33" s="54">
        <v>0</v>
      </c>
      <c r="AD33" s="54">
        <v>0</v>
      </c>
      <c r="AE33" s="54">
        <v>0</v>
      </c>
    </row>
    <row r="34" spans="12:12">
      <c r="L34" s="11"/>
    </row>
    <row r="35" spans="24:24">
      <c r="X35">
        <f>SUM(X2:X23,X29)</f>
        <v>3571337.13</v>
      </c>
    </row>
    <row r="36" spans="24:24">
      <c r="X36" s="11">
        <f>X29/X35</f>
        <v>0.0136236284139325</v>
      </c>
    </row>
  </sheetData>
  <mergeCells count="4">
    <mergeCell ref="A2:A11"/>
    <mergeCell ref="A12:A17"/>
    <mergeCell ref="A18:A22"/>
    <mergeCell ref="A24:A27"/>
  </mergeCells>
  <conditionalFormatting sqref="B29:B31">
    <cfRule type="duplicateValues" dxfId="1" priority="2"/>
  </conditionalFormatting>
  <conditionalFormatting sqref="B32:B33">
    <cfRule type="duplicateValues" dxfId="1" priority="1"/>
  </conditionalFormatting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6"/>
  <sheetViews>
    <sheetView workbookViewId="0">
      <selection activeCell="X2" sqref="X2:Z28"/>
    </sheetView>
  </sheetViews>
  <sheetFormatPr defaultColWidth="8.88888888888889" defaultRowHeight="14.4"/>
  <cols>
    <col min="1" max="1" width="12.8888888888889" customWidth="1"/>
    <col min="3" max="3" width="15.6666666666667" customWidth="1"/>
    <col min="4" max="4" width="14.1111111111111"/>
    <col min="6" max="6" width="12.8888888888889"/>
    <col min="7" max="7" width="14.1111111111111"/>
    <col min="9" max="9" width="12.8888888888889"/>
    <col min="10" max="10" width="14.1111111111111"/>
    <col min="12" max="12" width="12.8888888888889"/>
    <col min="13" max="13" width="14.1111111111111"/>
    <col min="15" max="15" width="12.8888888888889"/>
  </cols>
  <sheetData>
    <row r="1" spans="1:14">
      <c r="A1" s="16" t="s">
        <v>109</v>
      </c>
      <c r="B1" t="s">
        <v>695</v>
      </c>
      <c r="D1" s="16" t="s">
        <v>109</v>
      </c>
      <c r="E1" t="s">
        <v>1006</v>
      </c>
      <c r="G1" s="16" t="s">
        <v>109</v>
      </c>
      <c r="H1" t="s">
        <v>1007</v>
      </c>
      <c r="J1" s="16" t="s">
        <v>109</v>
      </c>
      <c r="K1" t="s">
        <v>781</v>
      </c>
      <c r="M1" s="16" t="s">
        <v>109</v>
      </c>
      <c r="N1" t="s">
        <v>1008</v>
      </c>
    </row>
    <row r="2" spans="1:14">
      <c r="A2" s="5">
        <v>537752882633</v>
      </c>
      <c r="B2" t="s">
        <v>34</v>
      </c>
      <c r="C2" s="5"/>
      <c r="D2" s="5">
        <v>537752882633</v>
      </c>
      <c r="E2" t="s">
        <v>34</v>
      </c>
      <c r="G2" s="5">
        <v>537752882633</v>
      </c>
      <c r="H2" t="s">
        <v>34</v>
      </c>
      <c r="J2" s="5">
        <v>537752882633</v>
      </c>
      <c r="K2" t="s">
        <v>34</v>
      </c>
      <c r="M2" s="5">
        <v>537752882633</v>
      </c>
      <c r="N2" t="s">
        <v>34</v>
      </c>
    </row>
    <row r="3" spans="1:14">
      <c r="A3" s="5">
        <v>41141176393</v>
      </c>
      <c r="B3" t="s">
        <v>35</v>
      </c>
      <c r="C3" s="5"/>
      <c r="D3" s="5">
        <v>41141176393</v>
      </c>
      <c r="E3" t="s">
        <v>35</v>
      </c>
      <c r="G3" s="5">
        <v>41141176393</v>
      </c>
      <c r="H3" t="s">
        <v>35</v>
      </c>
      <c r="J3" s="5">
        <v>41141176393</v>
      </c>
      <c r="K3" t="s">
        <v>35</v>
      </c>
      <c r="M3" s="5">
        <v>41141176393</v>
      </c>
      <c r="N3" t="s">
        <v>35</v>
      </c>
    </row>
    <row r="4" spans="1:14">
      <c r="A4" s="5">
        <v>39290708556</v>
      </c>
      <c r="B4" t="s">
        <v>37</v>
      </c>
      <c r="C4" s="5"/>
      <c r="D4" s="5">
        <v>39290708556</v>
      </c>
      <c r="E4" t="s">
        <v>37</v>
      </c>
      <c r="G4" s="5">
        <v>39290708556</v>
      </c>
      <c r="H4" t="s">
        <v>37</v>
      </c>
      <c r="J4" s="5">
        <v>39290708556</v>
      </c>
      <c r="K4" t="s">
        <v>37</v>
      </c>
      <c r="M4" s="5">
        <v>39290708556</v>
      </c>
      <c r="N4" t="s">
        <v>37</v>
      </c>
    </row>
    <row r="5" spans="1:14">
      <c r="A5" s="5">
        <v>587015100676</v>
      </c>
      <c r="B5" t="s">
        <v>4</v>
      </c>
      <c r="C5" s="5"/>
      <c r="D5" s="5">
        <v>587015100676</v>
      </c>
      <c r="E5" t="s">
        <v>4</v>
      </c>
      <c r="G5" s="5">
        <v>587015100676</v>
      </c>
      <c r="H5" t="s">
        <v>4</v>
      </c>
      <c r="J5" s="5">
        <v>587015100676</v>
      </c>
      <c r="K5" t="s">
        <v>4</v>
      </c>
      <c r="M5" s="5">
        <v>587015100676</v>
      </c>
      <c r="N5" t="s">
        <v>4</v>
      </c>
    </row>
    <row r="6" spans="1:14">
      <c r="A6" s="5">
        <v>587516703876</v>
      </c>
      <c r="B6" t="s">
        <v>40</v>
      </c>
      <c r="C6" s="5"/>
      <c r="D6" s="5">
        <v>587516703876</v>
      </c>
      <c r="E6" t="s">
        <v>40</v>
      </c>
      <c r="G6" s="5">
        <v>587516703876</v>
      </c>
      <c r="H6" t="s">
        <v>40</v>
      </c>
      <c r="J6" s="5">
        <v>587516703876</v>
      </c>
      <c r="K6" t="s">
        <v>40</v>
      </c>
      <c r="M6" s="5">
        <v>587516703876</v>
      </c>
      <c r="N6" t="s">
        <v>40</v>
      </c>
    </row>
    <row r="7" spans="1:14">
      <c r="A7" s="5">
        <v>554877274741</v>
      </c>
      <c r="B7" t="s">
        <v>6</v>
      </c>
      <c r="C7" s="5"/>
      <c r="D7" s="5">
        <v>554877274741</v>
      </c>
      <c r="E7" t="s">
        <v>6</v>
      </c>
      <c r="G7" s="5">
        <v>554877274741</v>
      </c>
      <c r="H7" t="s">
        <v>6</v>
      </c>
      <c r="J7" s="5">
        <v>554877274741</v>
      </c>
      <c r="K7" t="s">
        <v>6</v>
      </c>
      <c r="M7" s="5">
        <v>554877274741</v>
      </c>
      <c r="N7" t="s">
        <v>6</v>
      </c>
    </row>
    <row r="8" spans="1:14">
      <c r="A8" s="5">
        <v>574308070162</v>
      </c>
      <c r="B8" t="s">
        <v>38</v>
      </c>
      <c r="C8" s="5"/>
      <c r="D8" s="5">
        <v>574308070162</v>
      </c>
      <c r="E8" t="s">
        <v>38</v>
      </c>
      <c r="G8" s="5">
        <v>574308070162</v>
      </c>
      <c r="H8" t="s">
        <v>38</v>
      </c>
      <c r="J8" s="5">
        <v>574308070162</v>
      </c>
      <c r="K8" t="s">
        <v>38</v>
      </c>
      <c r="M8" s="5">
        <v>574308070162</v>
      </c>
      <c r="N8" t="s">
        <v>38</v>
      </c>
    </row>
    <row r="9" spans="1:14">
      <c r="A9" s="5">
        <v>555055329886</v>
      </c>
      <c r="B9" t="s">
        <v>42</v>
      </c>
      <c r="C9" s="5"/>
      <c r="D9" s="5">
        <v>555055329886</v>
      </c>
      <c r="E9" t="s">
        <v>42</v>
      </c>
      <c r="G9" s="5">
        <v>555055329886</v>
      </c>
      <c r="H9" t="s">
        <v>42</v>
      </c>
      <c r="J9" s="5">
        <v>555055329886</v>
      </c>
      <c r="K9" t="s">
        <v>42</v>
      </c>
      <c r="M9" s="5">
        <v>555055329886</v>
      </c>
      <c r="N9" t="s">
        <v>42</v>
      </c>
    </row>
    <row r="10" spans="1:14">
      <c r="A10" s="5">
        <v>564587383224</v>
      </c>
      <c r="B10" t="s">
        <v>33</v>
      </c>
      <c r="C10" s="5"/>
      <c r="D10" s="5">
        <v>564587383224</v>
      </c>
      <c r="E10" t="s">
        <v>33</v>
      </c>
      <c r="G10" s="5">
        <v>564587383224</v>
      </c>
      <c r="H10" t="s">
        <v>33</v>
      </c>
      <c r="J10" s="5">
        <v>598898432532</v>
      </c>
      <c r="K10" t="s">
        <v>41</v>
      </c>
      <c r="M10" s="5">
        <v>564587383224</v>
      </c>
      <c r="N10" t="s">
        <v>33</v>
      </c>
    </row>
    <row r="11" spans="1:14">
      <c r="A11" s="5">
        <v>598898432532</v>
      </c>
      <c r="B11" t="s">
        <v>41</v>
      </c>
      <c r="C11" s="5"/>
      <c r="D11" s="5">
        <v>598898432532</v>
      </c>
      <c r="E11" t="s">
        <v>41</v>
      </c>
      <c r="G11" s="5">
        <v>598898432532</v>
      </c>
      <c r="H11" t="s">
        <v>41</v>
      </c>
      <c r="J11" s="5">
        <v>539854510916</v>
      </c>
      <c r="K11" t="s">
        <v>44</v>
      </c>
      <c r="M11" s="5">
        <v>598898432532</v>
      </c>
      <c r="N11" t="s">
        <v>41</v>
      </c>
    </row>
    <row r="12" spans="1:14">
      <c r="A12" s="5">
        <v>539854510916</v>
      </c>
      <c r="B12" t="s">
        <v>44</v>
      </c>
      <c r="C12" s="5"/>
      <c r="D12" s="5">
        <v>539854510916</v>
      </c>
      <c r="E12" t="s">
        <v>44</v>
      </c>
      <c r="G12" s="5">
        <v>539854510916</v>
      </c>
      <c r="H12" t="s">
        <v>44</v>
      </c>
      <c r="J12" s="5">
        <v>520538406051</v>
      </c>
      <c r="K12" t="s">
        <v>25</v>
      </c>
      <c r="M12" s="5">
        <v>539854510916</v>
      </c>
      <c r="N12" t="s">
        <v>44</v>
      </c>
    </row>
    <row r="13" spans="1:14">
      <c r="A13" s="5">
        <v>520538406051</v>
      </c>
      <c r="B13" t="s">
        <v>25</v>
      </c>
      <c r="C13" s="5"/>
      <c r="D13" s="5">
        <v>599148365406</v>
      </c>
      <c r="E13" t="s">
        <v>73</v>
      </c>
      <c r="G13" s="5">
        <v>599148365406</v>
      </c>
      <c r="H13" t="s">
        <v>73</v>
      </c>
      <c r="J13" s="5">
        <v>573035985548</v>
      </c>
      <c r="K13" t="s">
        <v>77</v>
      </c>
      <c r="M13" s="5">
        <v>599148365406</v>
      </c>
      <c r="N13" t="s">
        <v>73</v>
      </c>
    </row>
    <row r="14" spans="1:14">
      <c r="A14" s="5">
        <v>589851591771</v>
      </c>
      <c r="B14" t="s">
        <v>64</v>
      </c>
      <c r="C14" s="5"/>
      <c r="D14" s="5">
        <v>520538406051</v>
      </c>
      <c r="E14" t="s">
        <v>25</v>
      </c>
      <c r="G14" s="5">
        <v>520538406051</v>
      </c>
      <c r="H14" t="s">
        <v>25</v>
      </c>
      <c r="J14" s="5">
        <v>539325022308</v>
      </c>
      <c r="K14" t="s">
        <v>46</v>
      </c>
      <c r="M14" s="5">
        <v>520538406051</v>
      </c>
      <c r="N14" t="s">
        <v>25</v>
      </c>
    </row>
    <row r="15" spans="1:14">
      <c r="A15" s="5">
        <v>573035985548</v>
      </c>
      <c r="B15" t="s">
        <v>77</v>
      </c>
      <c r="C15" s="5"/>
      <c r="D15" s="5">
        <v>589851591771</v>
      </c>
      <c r="E15" t="s">
        <v>64</v>
      </c>
      <c r="G15" s="5">
        <v>539325022308</v>
      </c>
      <c r="H15" t="s">
        <v>46</v>
      </c>
      <c r="J15" s="5">
        <v>562674596108</v>
      </c>
      <c r="K15" t="s">
        <v>17</v>
      </c>
      <c r="M15" s="5">
        <v>589851591771</v>
      </c>
      <c r="N15" t="s">
        <v>64</v>
      </c>
    </row>
    <row r="16" spans="1:14">
      <c r="A16" s="5">
        <v>539325022308</v>
      </c>
      <c r="B16" t="s">
        <v>46</v>
      </c>
      <c r="C16" s="5"/>
      <c r="D16" s="5">
        <v>573035985548</v>
      </c>
      <c r="E16" t="s">
        <v>77</v>
      </c>
      <c r="G16" s="5">
        <v>562674596108</v>
      </c>
      <c r="H16" t="s">
        <v>17</v>
      </c>
      <c r="J16" s="5">
        <v>569909827792</v>
      </c>
      <c r="K16" t="s">
        <v>62</v>
      </c>
      <c r="M16" s="5">
        <v>573035985548</v>
      </c>
      <c r="N16" t="s">
        <v>77</v>
      </c>
    </row>
    <row r="17" spans="1:14">
      <c r="A17" s="5">
        <v>621584076904</v>
      </c>
      <c r="B17" t="s">
        <v>105</v>
      </c>
      <c r="C17" s="5"/>
      <c r="D17" s="5">
        <v>539325022308</v>
      </c>
      <c r="E17" t="s">
        <v>46</v>
      </c>
      <c r="G17" s="5">
        <v>569909827792</v>
      </c>
      <c r="H17" t="s">
        <v>62</v>
      </c>
      <c r="J17" s="5">
        <v>42759737847</v>
      </c>
      <c r="K17" t="s">
        <v>39</v>
      </c>
      <c r="M17" s="5">
        <v>613513119392</v>
      </c>
      <c r="N17" t="s">
        <v>61</v>
      </c>
    </row>
    <row r="18" spans="1:14">
      <c r="A18" s="5">
        <v>593225443577</v>
      </c>
      <c r="B18" t="s">
        <v>48</v>
      </c>
      <c r="C18" s="5"/>
      <c r="D18" s="5">
        <v>621584076904</v>
      </c>
      <c r="E18" t="s">
        <v>105</v>
      </c>
      <c r="G18" s="5">
        <v>42759737847</v>
      </c>
      <c r="H18" t="s">
        <v>39</v>
      </c>
      <c r="J18" s="5">
        <v>40611478319</v>
      </c>
      <c r="K18" t="s">
        <v>45</v>
      </c>
      <c r="M18" s="5">
        <v>539325022308</v>
      </c>
      <c r="N18" t="s">
        <v>46</v>
      </c>
    </row>
    <row r="19" spans="1:14">
      <c r="A19" s="5">
        <v>634615261933</v>
      </c>
      <c r="B19" t="s">
        <v>599</v>
      </c>
      <c r="C19" s="5"/>
      <c r="D19" s="5">
        <v>42759737847</v>
      </c>
      <c r="E19" t="s">
        <v>39</v>
      </c>
      <c r="G19" s="5">
        <v>40611478319</v>
      </c>
      <c r="H19" t="s">
        <v>45</v>
      </c>
      <c r="J19" s="5">
        <v>593225443577</v>
      </c>
      <c r="K19" t="s">
        <v>48</v>
      </c>
      <c r="M19" s="5">
        <v>562674596108</v>
      </c>
      <c r="N19" t="s">
        <v>17</v>
      </c>
    </row>
    <row r="20" spans="1:14">
      <c r="A20" s="5">
        <v>528033010612</v>
      </c>
      <c r="B20" t="s">
        <v>98</v>
      </c>
      <c r="C20" s="5"/>
      <c r="D20" s="5">
        <v>40611478319</v>
      </c>
      <c r="E20" t="s">
        <v>45</v>
      </c>
      <c r="G20" s="5">
        <v>593225443577</v>
      </c>
      <c r="H20" t="s">
        <v>48</v>
      </c>
      <c r="J20" s="5">
        <v>528778018743</v>
      </c>
      <c r="K20" t="s">
        <v>49</v>
      </c>
      <c r="M20" s="5">
        <v>569909827792</v>
      </c>
      <c r="N20" t="s">
        <v>62</v>
      </c>
    </row>
    <row r="21" spans="1:14">
      <c r="A21" s="5">
        <v>538307169296</v>
      </c>
      <c r="B21" t="s">
        <v>93</v>
      </c>
      <c r="C21" s="5"/>
      <c r="D21" s="5">
        <v>593225443577</v>
      </c>
      <c r="E21" t="s">
        <v>48</v>
      </c>
      <c r="G21" s="5">
        <v>528778018743</v>
      </c>
      <c r="H21" t="s">
        <v>49</v>
      </c>
      <c r="J21" s="5">
        <v>535688693680</v>
      </c>
      <c r="K21" t="s">
        <v>52</v>
      </c>
      <c r="M21" s="5">
        <v>621584076904</v>
      </c>
      <c r="N21" t="s">
        <v>105</v>
      </c>
    </row>
    <row r="22" spans="4:14">
      <c r="D22" s="5">
        <v>528778018743</v>
      </c>
      <c r="E22" t="s">
        <v>49</v>
      </c>
      <c r="G22" s="5">
        <v>535688693680</v>
      </c>
      <c r="H22" t="s">
        <v>52</v>
      </c>
      <c r="J22" s="5">
        <v>635219036333</v>
      </c>
      <c r="K22" t="s">
        <v>600</v>
      </c>
      <c r="M22" s="5">
        <v>42759737847</v>
      </c>
      <c r="N22" t="s">
        <v>39</v>
      </c>
    </row>
    <row r="23" spans="4:14">
      <c r="D23" s="5">
        <v>535688693680</v>
      </c>
      <c r="E23" t="s">
        <v>52</v>
      </c>
      <c r="G23" s="5">
        <v>635219036333</v>
      </c>
      <c r="H23" t="s">
        <v>600</v>
      </c>
      <c r="J23" s="5">
        <v>574624025153</v>
      </c>
      <c r="K23" t="s">
        <v>407</v>
      </c>
      <c r="M23" s="5">
        <v>538349196723</v>
      </c>
      <c r="N23" t="s">
        <v>89</v>
      </c>
    </row>
    <row r="24" spans="4:14">
      <c r="D24" s="5">
        <v>635219036333</v>
      </c>
      <c r="E24" t="s">
        <v>600</v>
      </c>
      <c r="G24" s="5">
        <v>574624025153</v>
      </c>
      <c r="H24" t="s">
        <v>407</v>
      </c>
      <c r="J24" s="5">
        <v>596986065929</v>
      </c>
      <c r="K24" t="s">
        <v>19</v>
      </c>
      <c r="M24" s="5">
        <v>611461391391</v>
      </c>
      <c r="N24" t="s">
        <v>545</v>
      </c>
    </row>
    <row r="25" spans="4:14">
      <c r="D25" s="5">
        <v>574624025153</v>
      </c>
      <c r="E25" t="s">
        <v>407</v>
      </c>
      <c r="G25" s="5">
        <v>596986065929</v>
      </c>
      <c r="H25" t="s">
        <v>19</v>
      </c>
      <c r="J25" s="5">
        <v>634615261933</v>
      </c>
      <c r="K25" t="s">
        <v>599</v>
      </c>
      <c r="M25" s="5">
        <v>528778018743</v>
      </c>
      <c r="N25" t="s">
        <v>49</v>
      </c>
    </row>
    <row r="26" spans="4:14">
      <c r="D26" s="5">
        <v>596986065929</v>
      </c>
      <c r="E26" t="s">
        <v>19</v>
      </c>
      <c r="G26" s="5">
        <v>634615261933</v>
      </c>
      <c r="H26" t="s">
        <v>599</v>
      </c>
      <c r="J26" s="5">
        <v>577184412748</v>
      </c>
      <c r="K26" t="s">
        <v>11</v>
      </c>
      <c r="M26" s="5">
        <v>535688693680</v>
      </c>
      <c r="N26" t="s">
        <v>52</v>
      </c>
    </row>
    <row r="27" spans="4:14">
      <c r="D27" s="5">
        <v>634615261933</v>
      </c>
      <c r="E27" t="s">
        <v>599</v>
      </c>
      <c r="G27" s="5">
        <v>577184412748</v>
      </c>
      <c r="H27" t="s">
        <v>11</v>
      </c>
      <c r="J27" s="5">
        <v>574520036128</v>
      </c>
      <c r="K27" t="s">
        <v>91</v>
      </c>
      <c r="M27" s="5">
        <v>592049049728</v>
      </c>
      <c r="N27" t="s">
        <v>54</v>
      </c>
    </row>
    <row r="28" spans="4:14">
      <c r="D28" s="5">
        <v>577184412748</v>
      </c>
      <c r="E28" t="s">
        <v>11</v>
      </c>
      <c r="G28" s="5">
        <v>574520036128</v>
      </c>
      <c r="H28" t="s">
        <v>91</v>
      </c>
      <c r="J28" s="5">
        <v>541918489832</v>
      </c>
      <c r="K28" t="s">
        <v>102</v>
      </c>
      <c r="M28" s="5">
        <v>635219036333</v>
      </c>
      <c r="N28" t="s">
        <v>600</v>
      </c>
    </row>
    <row r="29" spans="4:14">
      <c r="D29" s="5">
        <v>541918489832</v>
      </c>
      <c r="E29" t="s">
        <v>102</v>
      </c>
      <c r="G29" s="5">
        <v>541918489832</v>
      </c>
      <c r="H29" t="s">
        <v>102</v>
      </c>
      <c r="J29" s="5">
        <v>538307169296</v>
      </c>
      <c r="K29" t="s">
        <v>93</v>
      </c>
      <c r="M29" s="5">
        <v>574624025153</v>
      </c>
      <c r="N29" t="s">
        <v>407</v>
      </c>
    </row>
    <row r="30" spans="4:14">
      <c r="D30" s="5">
        <v>527990475963</v>
      </c>
      <c r="E30" t="s">
        <v>95</v>
      </c>
      <c r="G30" s="5">
        <v>527990475963</v>
      </c>
      <c r="H30" t="s">
        <v>95</v>
      </c>
      <c r="J30" s="5">
        <v>538312709167</v>
      </c>
      <c r="K30" t="s">
        <v>88</v>
      </c>
      <c r="M30" s="5">
        <v>596986065929</v>
      </c>
      <c r="N30" t="s">
        <v>19</v>
      </c>
    </row>
    <row r="31" spans="4:14">
      <c r="D31" s="5">
        <v>528033010612</v>
      </c>
      <c r="E31" t="s">
        <v>98</v>
      </c>
      <c r="G31" s="5">
        <v>528033010612</v>
      </c>
      <c r="H31" t="s">
        <v>98</v>
      </c>
      <c r="J31" s="5">
        <v>587409020085</v>
      </c>
      <c r="K31" t="s">
        <v>87</v>
      </c>
      <c r="M31" s="5">
        <v>634615261933</v>
      </c>
      <c r="N31" t="s">
        <v>599</v>
      </c>
    </row>
    <row r="32" spans="4:14">
      <c r="D32" s="5">
        <v>538349196723</v>
      </c>
      <c r="E32" t="s">
        <v>89</v>
      </c>
      <c r="G32" s="5">
        <v>538349196723</v>
      </c>
      <c r="H32" t="s">
        <v>89</v>
      </c>
      <c r="J32" s="5">
        <v>587405880719</v>
      </c>
      <c r="K32" t="s">
        <v>79</v>
      </c>
      <c r="M32" s="5">
        <v>577184412748</v>
      </c>
      <c r="N32" t="s">
        <v>11</v>
      </c>
    </row>
    <row r="33" spans="4:14">
      <c r="D33" s="5">
        <v>538307169296</v>
      </c>
      <c r="E33" t="s">
        <v>93</v>
      </c>
      <c r="G33" s="5">
        <v>538307169296</v>
      </c>
      <c r="H33" t="s">
        <v>93</v>
      </c>
      <c r="J33" s="5">
        <v>538263950177</v>
      </c>
      <c r="K33" t="s">
        <v>104</v>
      </c>
      <c r="M33" s="5">
        <v>574520036128</v>
      </c>
      <c r="N33" t="s">
        <v>91</v>
      </c>
    </row>
    <row r="34" spans="4:14">
      <c r="D34" s="5">
        <v>538312709167</v>
      </c>
      <c r="E34" t="s">
        <v>88</v>
      </c>
      <c r="G34" s="5">
        <v>538312709167</v>
      </c>
      <c r="H34" t="s">
        <v>88</v>
      </c>
      <c r="J34" s="5">
        <v>555332266949</v>
      </c>
      <c r="K34" t="s">
        <v>47</v>
      </c>
      <c r="M34" s="5">
        <v>639997608665</v>
      </c>
      <c r="N34" t="s">
        <v>875</v>
      </c>
    </row>
    <row r="35" spans="4:14">
      <c r="D35" s="5">
        <v>587409020085</v>
      </c>
      <c r="E35" t="s">
        <v>87</v>
      </c>
      <c r="G35" s="5">
        <v>587409020085</v>
      </c>
      <c r="H35" t="s">
        <v>87</v>
      </c>
      <c r="J35" s="5">
        <v>538305797734</v>
      </c>
      <c r="K35" t="s">
        <v>103</v>
      </c>
      <c r="M35" s="5">
        <v>601890751194</v>
      </c>
      <c r="N35" t="s">
        <v>67</v>
      </c>
    </row>
    <row r="36" spans="4:14">
      <c r="D36" s="5">
        <v>587405880719</v>
      </c>
      <c r="E36" t="s">
        <v>79</v>
      </c>
      <c r="G36" s="5">
        <v>587405880719</v>
      </c>
      <c r="H36" t="s">
        <v>79</v>
      </c>
      <c r="J36" s="5">
        <v>638873049998</v>
      </c>
      <c r="K36" t="s">
        <v>782</v>
      </c>
      <c r="M36" s="5">
        <v>541918489832</v>
      </c>
      <c r="N36" t="s">
        <v>102</v>
      </c>
    </row>
    <row r="37" spans="4:14">
      <c r="D37" s="5">
        <v>538263950177</v>
      </c>
      <c r="E37" t="s">
        <v>104</v>
      </c>
      <c r="G37" s="5">
        <v>538263950177</v>
      </c>
      <c r="H37" t="s">
        <v>104</v>
      </c>
      <c r="J37" s="5">
        <v>639012608612</v>
      </c>
      <c r="K37" t="s">
        <v>783</v>
      </c>
      <c r="M37" s="5">
        <v>527990475963</v>
      </c>
      <c r="N37" t="s">
        <v>95</v>
      </c>
    </row>
    <row r="38" spans="4:14">
      <c r="D38" s="5">
        <v>555332266949</v>
      </c>
      <c r="E38" t="s">
        <v>47</v>
      </c>
      <c r="G38" s="5">
        <v>555332266949</v>
      </c>
      <c r="H38" t="s">
        <v>47</v>
      </c>
      <c r="M38" s="5">
        <v>528033010612</v>
      </c>
      <c r="N38" t="s">
        <v>98</v>
      </c>
    </row>
    <row r="39" spans="4:14">
      <c r="D39" s="5">
        <v>538305797734</v>
      </c>
      <c r="E39" t="s">
        <v>103</v>
      </c>
      <c r="G39" s="5">
        <v>538305797734</v>
      </c>
      <c r="H39" t="s">
        <v>103</v>
      </c>
      <c r="M39" s="5">
        <v>538349196723</v>
      </c>
      <c r="N39" t="s">
        <v>89</v>
      </c>
    </row>
    <row r="40" spans="4:14">
      <c r="D40" s="5">
        <v>638873049998</v>
      </c>
      <c r="E40" t="s">
        <v>782</v>
      </c>
      <c r="M40" s="5">
        <v>538307169296</v>
      </c>
      <c r="N40" t="s">
        <v>93</v>
      </c>
    </row>
    <row r="41" spans="13:14">
      <c r="M41" s="5">
        <v>538312709167</v>
      </c>
      <c r="N41" t="s">
        <v>88</v>
      </c>
    </row>
    <row r="42" spans="13:14">
      <c r="M42" s="5">
        <v>587409020085</v>
      </c>
      <c r="N42" t="s">
        <v>87</v>
      </c>
    </row>
    <row r="43" spans="13:14">
      <c r="M43" s="5">
        <v>587405880719</v>
      </c>
      <c r="N43" t="s">
        <v>79</v>
      </c>
    </row>
    <row r="44" spans="13:14">
      <c r="M44" s="5">
        <v>538263950177</v>
      </c>
      <c r="N44" t="s">
        <v>104</v>
      </c>
    </row>
    <row r="45" spans="13:14">
      <c r="M45" s="5">
        <v>555332266949</v>
      </c>
      <c r="N45" t="s">
        <v>47</v>
      </c>
    </row>
    <row r="46" spans="13:14">
      <c r="M46" s="5">
        <v>538305797734</v>
      </c>
      <c r="N46" t="s">
        <v>103</v>
      </c>
    </row>
    <row r="47" spans="13:14">
      <c r="M47" s="5">
        <v>636099038566</v>
      </c>
      <c r="N47" t="s">
        <v>620</v>
      </c>
    </row>
    <row r="48" spans="13:14">
      <c r="M48" s="5">
        <v>563834177641</v>
      </c>
      <c r="N48" t="s">
        <v>56</v>
      </c>
    </row>
    <row r="49" spans="13:14">
      <c r="M49" s="5">
        <v>564135111481</v>
      </c>
      <c r="N49" t="s">
        <v>58</v>
      </c>
    </row>
    <row r="50" spans="13:14">
      <c r="M50" s="5">
        <v>559686121121</v>
      </c>
      <c r="N50" t="s">
        <v>76</v>
      </c>
    </row>
    <row r="51" spans="13:14">
      <c r="M51" s="5">
        <v>526145930115</v>
      </c>
      <c r="N51" t="s">
        <v>51</v>
      </c>
    </row>
    <row r="52" spans="13:14">
      <c r="M52" s="5">
        <v>563835009431</v>
      </c>
      <c r="N52" t="s">
        <v>53</v>
      </c>
    </row>
    <row r="53" spans="13:14">
      <c r="M53" s="5">
        <v>527990951359</v>
      </c>
      <c r="N53" t="s">
        <v>55</v>
      </c>
    </row>
    <row r="54" spans="13:14">
      <c r="M54" s="5">
        <v>538927350752</v>
      </c>
      <c r="N54" t="s">
        <v>72</v>
      </c>
    </row>
    <row r="55" spans="13:14">
      <c r="M55" s="5">
        <v>524754970729</v>
      </c>
      <c r="N55" t="s">
        <v>74</v>
      </c>
    </row>
    <row r="56" spans="13:14">
      <c r="M56" s="5">
        <v>592889713507</v>
      </c>
      <c r="N56" t="s">
        <v>70</v>
      </c>
    </row>
    <row r="57" spans="13:14">
      <c r="M57" s="5">
        <v>599202597486</v>
      </c>
      <c r="N57" t="s">
        <v>453</v>
      </c>
    </row>
    <row r="58" spans="13:14">
      <c r="M58" s="5">
        <v>604021319220</v>
      </c>
      <c r="N58" t="s">
        <v>13</v>
      </c>
    </row>
    <row r="59" spans="13:14">
      <c r="M59" s="5">
        <v>528033190141</v>
      </c>
      <c r="N59" t="s">
        <v>84</v>
      </c>
    </row>
    <row r="60" spans="13:14">
      <c r="M60" s="5">
        <v>538354076404</v>
      </c>
      <c r="N60" t="s">
        <v>90</v>
      </c>
    </row>
    <row r="61" spans="13:14">
      <c r="M61" s="5">
        <v>527678427514</v>
      </c>
      <c r="N61" t="s">
        <v>81</v>
      </c>
    </row>
    <row r="62" spans="13:14">
      <c r="M62" s="5">
        <v>583643847514</v>
      </c>
      <c r="N62" t="s">
        <v>92</v>
      </c>
    </row>
    <row r="63" spans="13:14">
      <c r="M63" s="5">
        <v>527733221669</v>
      </c>
      <c r="N63" t="s">
        <v>377</v>
      </c>
    </row>
    <row r="64" spans="13:14">
      <c r="M64" s="5">
        <v>588476880101</v>
      </c>
      <c r="N64" t="s">
        <v>628</v>
      </c>
    </row>
    <row r="65" spans="13:14">
      <c r="M65" s="5">
        <v>528064232769</v>
      </c>
      <c r="N65" t="s">
        <v>96</v>
      </c>
    </row>
    <row r="66" spans="13:14">
      <c r="M66" s="5">
        <v>527119411115</v>
      </c>
      <c r="N66" t="s">
        <v>99</v>
      </c>
    </row>
    <row r="67" spans="13:14">
      <c r="M67" s="5">
        <v>527719726342</v>
      </c>
      <c r="N67" t="s">
        <v>86</v>
      </c>
    </row>
    <row r="68" spans="13:14">
      <c r="M68" s="5">
        <v>632083172612</v>
      </c>
      <c r="N68" t="s">
        <v>566</v>
      </c>
    </row>
    <row r="69" spans="13:14">
      <c r="M69" s="5">
        <v>637978522210</v>
      </c>
      <c r="N69" t="s">
        <v>625</v>
      </c>
    </row>
    <row r="70" spans="13:14">
      <c r="M70" s="5">
        <v>639078654823</v>
      </c>
      <c r="N70" t="s">
        <v>670</v>
      </c>
    </row>
    <row r="71" spans="13:14">
      <c r="M71" s="5">
        <v>628767299363</v>
      </c>
      <c r="N71" t="s">
        <v>523</v>
      </c>
    </row>
    <row r="72" spans="13:14">
      <c r="M72" s="5">
        <v>40611478319</v>
      </c>
      <c r="N72" t="s">
        <v>45</v>
      </c>
    </row>
    <row r="73" spans="13:14">
      <c r="M73" s="5">
        <v>624157848041</v>
      </c>
      <c r="N73" t="s">
        <v>22</v>
      </c>
    </row>
    <row r="74" spans="13:14">
      <c r="M74" s="5">
        <v>638873049998</v>
      </c>
      <c r="N74" t="s">
        <v>782</v>
      </c>
    </row>
    <row r="75" spans="13:14">
      <c r="M75" s="5">
        <v>633838506663</v>
      </c>
      <c r="N75" t="s">
        <v>598</v>
      </c>
    </row>
    <row r="76" spans="13:14">
      <c r="M76" s="5">
        <v>639012608612</v>
      </c>
      <c r="N76" t="s">
        <v>783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X2" sqref="X2:Z28"/>
    </sheetView>
  </sheetViews>
  <sheetFormatPr defaultColWidth="8.88888888888889" defaultRowHeight="14.4" outlineLevelCol="3"/>
  <cols>
    <col min="1" max="1" width="9.66666666666667" customWidth="1"/>
    <col min="2" max="4" width="12.8888888888889"/>
  </cols>
  <sheetData>
    <row r="1" spans="1:4">
      <c r="A1" t="s">
        <v>121</v>
      </c>
      <c r="B1">
        <v>38003677.38</v>
      </c>
      <c r="C1">
        <v>10719278.62</v>
      </c>
      <c r="D1">
        <v>33242273.78</v>
      </c>
    </row>
    <row r="2" spans="1:4">
      <c r="A2" t="s">
        <v>124</v>
      </c>
      <c r="B2">
        <v>13554209.28</v>
      </c>
      <c r="C2">
        <v>4305887.16</v>
      </c>
      <c r="D2">
        <v>16313821.47</v>
      </c>
    </row>
    <row r="3" spans="1:4">
      <c r="A3" t="s">
        <v>131</v>
      </c>
      <c r="B3">
        <v>2070178.56</v>
      </c>
      <c r="C3">
        <v>984777.28</v>
      </c>
      <c r="D3">
        <v>3535054.35</v>
      </c>
    </row>
    <row r="4" spans="1:4">
      <c r="A4" t="s">
        <v>148</v>
      </c>
      <c r="B4">
        <v>2391677.96</v>
      </c>
      <c r="C4">
        <v>1058702.06</v>
      </c>
      <c r="D4">
        <v>846673.29</v>
      </c>
    </row>
    <row r="5" spans="1:4">
      <c r="A5" t="s">
        <v>158</v>
      </c>
      <c r="B5">
        <v>1185459.14</v>
      </c>
      <c r="C5">
        <v>784242.27</v>
      </c>
      <c r="D5">
        <v>1168850.49</v>
      </c>
    </row>
    <row r="6" spans="1:4">
      <c r="A6" t="s">
        <v>204</v>
      </c>
      <c r="B6">
        <v>1108282.14</v>
      </c>
      <c r="C6">
        <v>533329.06</v>
      </c>
      <c r="D6">
        <v>838033.4</v>
      </c>
    </row>
    <row r="7" spans="1:4">
      <c r="A7" t="s">
        <v>181</v>
      </c>
      <c r="B7">
        <v>299725.23</v>
      </c>
      <c r="C7">
        <v>223595.54</v>
      </c>
      <c r="D7">
        <v>396672.98</v>
      </c>
    </row>
    <row r="8" spans="1:4">
      <c r="A8" t="s">
        <v>170</v>
      </c>
      <c r="B8">
        <v>926837.63</v>
      </c>
      <c r="C8">
        <v>603232.39</v>
      </c>
      <c r="D8">
        <v>1118840.45</v>
      </c>
    </row>
    <row r="9" spans="1:4">
      <c r="A9" t="s">
        <v>266</v>
      </c>
      <c r="B9">
        <v>91580.5</v>
      </c>
      <c r="C9">
        <v>41254.8</v>
      </c>
      <c r="D9">
        <v>115880.28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6"/>
  <sheetViews>
    <sheetView workbookViewId="0">
      <selection activeCell="A1" sqref="A1:C26"/>
    </sheetView>
  </sheetViews>
  <sheetFormatPr defaultColWidth="8.88888888888889" defaultRowHeight="14.4"/>
  <cols>
    <col min="2" max="2" width="17.1111111111111" customWidth="1"/>
    <col min="3" max="3" width="17.5555555555556" customWidth="1"/>
    <col min="4" max="4" width="9.66666666666667"/>
    <col min="8" max="8" width="8" customWidth="1"/>
    <col min="18" max="18" width="8.22222222222222" customWidth="1"/>
  </cols>
  <sheetData>
    <row r="1" ht="15.6" spans="1:22">
      <c r="A1" s="20" t="s">
        <v>646</v>
      </c>
      <c r="B1" s="20" t="s">
        <v>109</v>
      </c>
      <c r="C1" s="21" t="s">
        <v>1009</v>
      </c>
      <c r="D1" s="26" t="s">
        <v>111</v>
      </c>
      <c r="E1" s="26" t="s">
        <v>112</v>
      </c>
      <c r="F1" s="26" t="s">
        <v>645</v>
      </c>
      <c r="G1" s="26" t="s">
        <v>113</v>
      </c>
      <c r="H1" s="26" t="s">
        <v>516</v>
      </c>
      <c r="I1" s="26" t="s">
        <v>517</v>
      </c>
      <c r="J1" s="26" t="s">
        <v>518</v>
      </c>
      <c r="K1" s="26" t="s">
        <v>1010</v>
      </c>
      <c r="L1" s="26" t="s">
        <v>589</v>
      </c>
      <c r="N1" s="26" t="s">
        <v>111</v>
      </c>
      <c r="O1" s="26" t="s">
        <v>112</v>
      </c>
      <c r="P1" s="26" t="s">
        <v>645</v>
      </c>
      <c r="Q1" s="26" t="s">
        <v>113</v>
      </c>
      <c r="R1" s="26" t="s">
        <v>516</v>
      </c>
      <c r="S1" s="26" t="s">
        <v>517</v>
      </c>
      <c r="T1" s="26" t="s">
        <v>518</v>
      </c>
      <c r="U1" s="26" t="s">
        <v>1010</v>
      </c>
      <c r="V1" s="26" t="s">
        <v>589</v>
      </c>
    </row>
    <row r="2" ht="15.6" spans="1:22">
      <c r="A2" s="20" t="s">
        <v>656</v>
      </c>
      <c r="B2" s="22">
        <v>17609936348</v>
      </c>
      <c r="C2" s="23" t="s">
        <v>344</v>
      </c>
      <c r="D2" s="27">
        <v>0.99</v>
      </c>
      <c r="E2" s="27">
        <v>1</v>
      </c>
      <c r="F2" s="27">
        <v>0.99</v>
      </c>
      <c r="G2" s="27">
        <v>46</v>
      </c>
      <c r="H2" s="45">
        <v>0.02</v>
      </c>
      <c r="I2" s="27">
        <v>0.99</v>
      </c>
      <c r="J2" s="27">
        <v>1</v>
      </c>
      <c r="K2" s="27">
        <v>1</v>
      </c>
      <c r="L2" s="27">
        <v>0.02</v>
      </c>
      <c r="N2" s="27">
        <v>57775.41</v>
      </c>
      <c r="O2" s="27">
        <v>35762</v>
      </c>
      <c r="P2" s="27">
        <v>1.62</v>
      </c>
      <c r="Q2" s="27">
        <v>85773</v>
      </c>
      <c r="R2" s="45">
        <v>0.34</v>
      </c>
      <c r="S2" s="27">
        <v>1.96</v>
      </c>
      <c r="T2" s="27">
        <v>29519.1455018819</v>
      </c>
      <c r="U2" s="27">
        <v>1.21</v>
      </c>
      <c r="V2" s="27">
        <v>0.67</v>
      </c>
    </row>
    <row r="3" ht="15.6" spans="1:22">
      <c r="A3" s="20"/>
      <c r="B3" s="22">
        <v>645199402636</v>
      </c>
      <c r="C3" s="23" t="s">
        <v>657</v>
      </c>
      <c r="D3" s="27">
        <v>44950.03</v>
      </c>
      <c r="E3" s="27">
        <v>3227</v>
      </c>
      <c r="F3" s="27">
        <v>13.93</v>
      </c>
      <c r="G3" s="27">
        <v>4452</v>
      </c>
      <c r="H3" s="45">
        <v>0.37</v>
      </c>
      <c r="I3" s="27">
        <v>27.39</v>
      </c>
      <c r="J3" s="27">
        <v>1641</v>
      </c>
      <c r="K3" s="27">
        <v>1.97</v>
      </c>
      <c r="L3" s="27">
        <v>10.1</v>
      </c>
      <c r="N3" s="27">
        <v>0</v>
      </c>
      <c r="O3" s="27">
        <v>0</v>
      </c>
      <c r="P3" s="27">
        <v>0</v>
      </c>
      <c r="Q3" s="27">
        <v>0</v>
      </c>
      <c r="R3" s="45">
        <v>0</v>
      </c>
      <c r="S3" s="27">
        <v>0</v>
      </c>
      <c r="T3" s="27">
        <v>0</v>
      </c>
      <c r="U3" s="27">
        <v>0</v>
      </c>
      <c r="V3" s="27">
        <v>0</v>
      </c>
    </row>
    <row r="4" ht="15.6" spans="1:22">
      <c r="A4" s="20"/>
      <c r="B4" s="22">
        <v>592722485900</v>
      </c>
      <c r="C4" s="23" t="s">
        <v>338</v>
      </c>
      <c r="D4" s="27">
        <v>9020.62</v>
      </c>
      <c r="E4" s="27">
        <v>810</v>
      </c>
      <c r="F4" s="27">
        <v>11.14</v>
      </c>
      <c r="G4" s="27">
        <v>2210</v>
      </c>
      <c r="H4" s="45">
        <v>0.26</v>
      </c>
      <c r="I4" s="27">
        <v>15.77</v>
      </c>
      <c r="J4" s="27">
        <v>572.000000000001</v>
      </c>
      <c r="K4" s="27">
        <v>1.42</v>
      </c>
      <c r="L4" s="27">
        <v>4.08</v>
      </c>
      <c r="N4" s="27">
        <v>22562.19</v>
      </c>
      <c r="O4" s="27">
        <v>2635</v>
      </c>
      <c r="P4" s="27">
        <v>8.56</v>
      </c>
      <c r="Q4" s="27">
        <v>5157</v>
      </c>
      <c r="R4" s="45">
        <v>0.26</v>
      </c>
      <c r="S4" s="27">
        <v>16.83</v>
      </c>
      <c r="T4" s="27">
        <v>1340.8636532086</v>
      </c>
      <c r="U4" s="27">
        <v>1.97</v>
      </c>
      <c r="V4" s="27">
        <v>4.38</v>
      </c>
    </row>
    <row r="5" ht="15.6" spans="1:22">
      <c r="A5" s="20"/>
      <c r="B5" s="22">
        <v>592505020153</v>
      </c>
      <c r="C5" s="23" t="s">
        <v>314</v>
      </c>
      <c r="D5" s="27">
        <v>62579.05</v>
      </c>
      <c r="E5" s="27">
        <v>6951</v>
      </c>
      <c r="F5" s="27">
        <v>9</v>
      </c>
      <c r="G5" s="27">
        <v>14721</v>
      </c>
      <c r="H5" s="45">
        <v>0.29</v>
      </c>
      <c r="I5" s="27">
        <v>14.91</v>
      </c>
      <c r="J5" s="27">
        <v>4196</v>
      </c>
      <c r="K5" s="27">
        <v>1.66</v>
      </c>
      <c r="L5" s="27">
        <v>4.25</v>
      </c>
      <c r="N5" s="27">
        <v>49135.82</v>
      </c>
      <c r="O5" s="27">
        <v>6258</v>
      </c>
      <c r="P5" s="27">
        <v>7.85</v>
      </c>
      <c r="Q5" s="27">
        <v>12739</v>
      </c>
      <c r="R5" s="45">
        <v>0.28</v>
      </c>
      <c r="S5" s="27">
        <v>13.97</v>
      </c>
      <c r="T5" s="27">
        <v>3516.01788928567</v>
      </c>
      <c r="U5" s="27">
        <v>1.78</v>
      </c>
      <c r="V5" s="27">
        <v>3.86</v>
      </c>
    </row>
    <row r="6" ht="15.6" spans="1:22">
      <c r="A6" s="20"/>
      <c r="B6" s="22">
        <v>611461391391</v>
      </c>
      <c r="C6" s="23" t="s">
        <v>545</v>
      </c>
      <c r="D6" s="27">
        <v>18939.44</v>
      </c>
      <c r="E6" s="27">
        <v>690</v>
      </c>
      <c r="F6" s="27">
        <v>27.45</v>
      </c>
      <c r="G6" s="27">
        <v>3547</v>
      </c>
      <c r="H6" s="45">
        <v>0.14</v>
      </c>
      <c r="I6" s="27">
        <v>37.58</v>
      </c>
      <c r="J6" s="27">
        <v>504</v>
      </c>
      <c r="K6" s="27">
        <v>1.37</v>
      </c>
      <c r="L6" s="27">
        <v>5.34</v>
      </c>
      <c r="N6" s="27">
        <v>5375.3</v>
      </c>
      <c r="O6" s="27">
        <v>204</v>
      </c>
      <c r="P6" s="27">
        <v>26.35</v>
      </c>
      <c r="Q6" s="27">
        <v>1324</v>
      </c>
      <c r="R6" s="45">
        <v>0.06</v>
      </c>
      <c r="S6" s="27">
        <v>65.55</v>
      </c>
      <c r="T6" s="27">
        <v>82.0020042540514</v>
      </c>
      <c r="U6" s="27">
        <v>2.49</v>
      </c>
      <c r="V6" s="27">
        <v>4.06</v>
      </c>
    </row>
    <row r="7" ht="15.6" spans="1:22">
      <c r="A7" s="20"/>
      <c r="B7" s="22">
        <v>555904462655</v>
      </c>
      <c r="C7" s="23" t="s">
        <v>276</v>
      </c>
      <c r="D7" s="27">
        <v>14653.38</v>
      </c>
      <c r="E7" s="27">
        <v>1241</v>
      </c>
      <c r="F7" s="27">
        <v>11.81</v>
      </c>
      <c r="G7" s="27">
        <v>9434</v>
      </c>
      <c r="H7" s="45">
        <v>0.09</v>
      </c>
      <c r="I7" s="27">
        <v>17.34</v>
      </c>
      <c r="J7" s="27">
        <v>845</v>
      </c>
      <c r="K7" s="27">
        <v>1.47</v>
      </c>
      <c r="L7" s="27">
        <v>1.55</v>
      </c>
      <c r="N7" s="27">
        <v>31784.88</v>
      </c>
      <c r="O7" s="27">
        <v>2376</v>
      </c>
      <c r="P7" s="27">
        <v>13.38</v>
      </c>
      <c r="Q7" s="27">
        <v>5193</v>
      </c>
      <c r="R7" s="45">
        <v>0.24</v>
      </c>
      <c r="S7" s="27">
        <v>25.93</v>
      </c>
      <c r="T7" s="27">
        <v>1225.89279147521</v>
      </c>
      <c r="U7" s="27">
        <v>1.94</v>
      </c>
      <c r="V7" s="27">
        <v>6.12</v>
      </c>
    </row>
    <row r="8" ht="15.6" spans="1:22">
      <c r="A8" s="20"/>
      <c r="B8" s="22">
        <v>636099038566</v>
      </c>
      <c r="C8" s="23" t="s">
        <v>620</v>
      </c>
      <c r="D8" s="27">
        <v>42260.92</v>
      </c>
      <c r="E8" s="27">
        <v>1399</v>
      </c>
      <c r="F8" s="27">
        <v>30.21</v>
      </c>
      <c r="G8" s="27">
        <v>2684</v>
      </c>
      <c r="H8" s="45">
        <v>0.25</v>
      </c>
      <c r="I8" s="27">
        <v>62.15</v>
      </c>
      <c r="J8" s="27">
        <v>680</v>
      </c>
      <c r="K8" s="27">
        <v>2.06</v>
      </c>
      <c r="L8" s="27">
        <v>15.75</v>
      </c>
      <c r="N8" s="27">
        <v>0</v>
      </c>
      <c r="O8" s="27">
        <v>0</v>
      </c>
      <c r="P8" s="27">
        <v>0</v>
      </c>
      <c r="Q8" s="27">
        <v>0</v>
      </c>
      <c r="R8" s="45">
        <v>0</v>
      </c>
      <c r="S8" s="27">
        <v>0</v>
      </c>
      <c r="T8" s="27">
        <v>0</v>
      </c>
      <c r="U8" s="27">
        <v>0</v>
      </c>
      <c r="V8" s="27">
        <v>0</v>
      </c>
    </row>
    <row r="9" ht="15.6" spans="1:22">
      <c r="A9" s="20"/>
      <c r="B9" s="22">
        <v>527733589105</v>
      </c>
      <c r="C9" s="23" t="s">
        <v>231</v>
      </c>
      <c r="D9" s="46">
        <v>0</v>
      </c>
      <c r="E9" s="46">
        <v>0</v>
      </c>
      <c r="F9" s="46">
        <v>0</v>
      </c>
      <c r="G9" s="46">
        <v>0</v>
      </c>
      <c r="H9" s="47">
        <v>0</v>
      </c>
      <c r="I9" s="46">
        <v>0</v>
      </c>
      <c r="J9" s="46">
        <v>0</v>
      </c>
      <c r="K9" s="46">
        <v>0</v>
      </c>
      <c r="L9" s="46">
        <v>0</v>
      </c>
      <c r="N9" s="27">
        <v>123050.08</v>
      </c>
      <c r="O9" s="27">
        <v>10321</v>
      </c>
      <c r="P9" s="27">
        <v>11.92</v>
      </c>
      <c r="Q9" s="27">
        <v>14553</v>
      </c>
      <c r="R9" s="45">
        <v>0.28</v>
      </c>
      <c r="S9" s="27">
        <v>29.77</v>
      </c>
      <c r="T9" s="27">
        <v>4133.33004195829</v>
      </c>
      <c r="U9" s="27">
        <v>2.5</v>
      </c>
      <c r="V9" s="27">
        <v>8.46</v>
      </c>
    </row>
    <row r="10" ht="15.6" spans="1:22">
      <c r="A10" s="20"/>
      <c r="B10" s="22">
        <v>596986065929</v>
      </c>
      <c r="C10" s="23" t="s">
        <v>19</v>
      </c>
      <c r="D10" s="27">
        <v>2256.25</v>
      </c>
      <c r="E10" s="27">
        <v>50</v>
      </c>
      <c r="F10" s="27">
        <v>45.13</v>
      </c>
      <c r="G10" s="27">
        <v>500</v>
      </c>
      <c r="H10" s="45">
        <v>0.09</v>
      </c>
      <c r="I10" s="27">
        <v>50.14</v>
      </c>
      <c r="J10" s="27">
        <v>45</v>
      </c>
      <c r="K10" s="27">
        <v>1.11</v>
      </c>
      <c r="L10" s="27">
        <v>4.51</v>
      </c>
      <c r="N10" s="27">
        <v>19106.25</v>
      </c>
      <c r="O10" s="27">
        <v>649</v>
      </c>
      <c r="P10" s="27">
        <v>29.44</v>
      </c>
      <c r="Q10" s="27">
        <v>2304</v>
      </c>
      <c r="R10" s="45">
        <v>0.15</v>
      </c>
      <c r="S10" s="27">
        <v>56.86</v>
      </c>
      <c r="T10" s="27">
        <v>336.00554654557</v>
      </c>
      <c r="U10" s="27">
        <v>1.93</v>
      </c>
      <c r="V10" s="27">
        <v>8.29</v>
      </c>
    </row>
    <row r="11" ht="15.6" spans="1:22">
      <c r="A11" s="20"/>
      <c r="B11" s="22">
        <v>643907501407</v>
      </c>
      <c r="C11" s="24" t="s">
        <v>658</v>
      </c>
      <c r="D11" s="27">
        <v>6195.14</v>
      </c>
      <c r="E11" s="27">
        <v>203</v>
      </c>
      <c r="F11" s="27">
        <v>30.52</v>
      </c>
      <c r="G11" s="27">
        <v>1118</v>
      </c>
      <c r="H11" s="45">
        <v>0.15</v>
      </c>
      <c r="I11" s="27">
        <v>37.78</v>
      </c>
      <c r="J11" s="27">
        <v>164</v>
      </c>
      <c r="K11" s="27">
        <v>1.24</v>
      </c>
      <c r="L11" s="27">
        <v>5.54</v>
      </c>
      <c r="N11" s="27">
        <v>0</v>
      </c>
      <c r="O11" s="27">
        <v>0</v>
      </c>
      <c r="P11" s="27">
        <v>0</v>
      </c>
      <c r="Q11" s="27">
        <v>0</v>
      </c>
      <c r="R11" s="45">
        <v>0</v>
      </c>
      <c r="S11" s="27">
        <v>0</v>
      </c>
      <c r="T11" s="27">
        <v>0</v>
      </c>
      <c r="U11" s="27">
        <v>0</v>
      </c>
      <c r="V11" s="27">
        <v>0</v>
      </c>
    </row>
    <row r="12" ht="15.6" spans="1:22">
      <c r="A12" s="20"/>
      <c r="B12" s="22">
        <v>574736366653</v>
      </c>
      <c r="C12" s="23" t="s">
        <v>544</v>
      </c>
      <c r="D12" s="27">
        <v>3612.07</v>
      </c>
      <c r="E12" s="27">
        <v>126</v>
      </c>
      <c r="F12" s="27">
        <v>28.67</v>
      </c>
      <c r="G12" s="27">
        <v>468</v>
      </c>
      <c r="H12" s="45">
        <v>0.21</v>
      </c>
      <c r="I12" s="27">
        <v>37.24</v>
      </c>
      <c r="J12" s="27">
        <v>97</v>
      </c>
      <c r="K12" s="27">
        <v>1.3</v>
      </c>
      <c r="L12" s="27">
        <v>7.72</v>
      </c>
      <c r="N12" s="27">
        <v>23489.31</v>
      </c>
      <c r="O12" s="27">
        <v>920</v>
      </c>
      <c r="P12" s="27">
        <v>25.53</v>
      </c>
      <c r="Q12" s="27">
        <v>2432</v>
      </c>
      <c r="R12" s="45">
        <v>0.23</v>
      </c>
      <c r="S12" s="27">
        <v>42.48</v>
      </c>
      <c r="T12" s="27">
        <v>552.988048637989</v>
      </c>
      <c r="U12" s="27">
        <v>1.66</v>
      </c>
      <c r="V12" s="27">
        <v>9.66</v>
      </c>
    </row>
    <row r="13" ht="15.6" spans="1:22">
      <c r="A13" s="20"/>
      <c r="B13" s="22">
        <v>573035985548</v>
      </c>
      <c r="C13" s="23" t="s">
        <v>77</v>
      </c>
      <c r="D13" s="27">
        <v>180531.95</v>
      </c>
      <c r="E13" s="27">
        <v>4827</v>
      </c>
      <c r="F13" s="27">
        <v>37.4</v>
      </c>
      <c r="G13" s="27">
        <v>10412</v>
      </c>
      <c r="H13" s="45">
        <v>0.32</v>
      </c>
      <c r="I13" s="27">
        <v>54.54</v>
      </c>
      <c r="J13" s="27">
        <v>3310</v>
      </c>
      <c r="K13" s="27">
        <v>1.46</v>
      </c>
      <c r="L13" s="27">
        <v>17.34</v>
      </c>
      <c r="N13" s="27">
        <v>241312.58</v>
      </c>
      <c r="O13" s="27">
        <v>6662</v>
      </c>
      <c r="P13" s="27">
        <v>36.22</v>
      </c>
      <c r="Q13" s="27">
        <v>16901</v>
      </c>
      <c r="R13" s="45">
        <v>0.22</v>
      </c>
      <c r="S13" s="27">
        <v>65.95</v>
      </c>
      <c r="T13" s="27">
        <v>3658.84414713299</v>
      </c>
      <c r="U13" s="27">
        <v>1.82</v>
      </c>
      <c r="V13" s="27">
        <v>14.28</v>
      </c>
    </row>
    <row r="14" ht="15.6" spans="1:22">
      <c r="A14" s="20" t="s">
        <v>659</v>
      </c>
      <c r="B14" s="22">
        <v>39829692578</v>
      </c>
      <c r="C14" s="23" t="s">
        <v>237</v>
      </c>
      <c r="D14" s="27">
        <v>7486.28</v>
      </c>
      <c r="E14" s="27">
        <v>595</v>
      </c>
      <c r="F14" s="27">
        <v>12.58</v>
      </c>
      <c r="G14" s="27">
        <v>1613</v>
      </c>
      <c r="H14" s="45">
        <v>0.24</v>
      </c>
      <c r="I14" s="27">
        <v>19.34</v>
      </c>
      <c r="J14" s="27">
        <v>387</v>
      </c>
      <c r="K14" s="27">
        <v>1.54</v>
      </c>
      <c r="L14" s="27">
        <v>4.64</v>
      </c>
      <c r="N14" s="27">
        <v>49339.22</v>
      </c>
      <c r="O14" s="27">
        <v>4983</v>
      </c>
      <c r="P14" s="27">
        <v>9.9</v>
      </c>
      <c r="Q14" s="27">
        <v>7325</v>
      </c>
      <c r="R14" s="45">
        <v>0.23</v>
      </c>
      <c r="S14" s="27">
        <v>28.82</v>
      </c>
      <c r="T14" s="27">
        <v>1712.01732089169</v>
      </c>
      <c r="U14" s="27">
        <v>2.91</v>
      </c>
      <c r="V14" s="27">
        <v>6.74</v>
      </c>
    </row>
    <row r="15" ht="15.6" spans="1:22">
      <c r="A15" s="20"/>
      <c r="B15" s="22">
        <v>581521081842</v>
      </c>
      <c r="C15" s="23" t="s">
        <v>221</v>
      </c>
      <c r="D15" s="27">
        <v>22883.28</v>
      </c>
      <c r="E15" s="27">
        <v>1019</v>
      </c>
      <c r="F15" s="27">
        <v>22.46</v>
      </c>
      <c r="G15" s="27">
        <v>1288</v>
      </c>
      <c r="H15" s="45">
        <v>0.32</v>
      </c>
      <c r="I15" s="27">
        <v>55.27</v>
      </c>
      <c r="J15" s="27">
        <v>414</v>
      </c>
      <c r="K15" s="27">
        <v>2.46</v>
      </c>
      <c r="L15" s="27">
        <v>17.77</v>
      </c>
      <c r="N15" s="27">
        <v>67846.94</v>
      </c>
      <c r="O15" s="27">
        <v>2740</v>
      </c>
      <c r="P15" s="27">
        <v>24.76</v>
      </c>
      <c r="Q15" s="27">
        <v>9544</v>
      </c>
      <c r="R15" s="45">
        <v>0.16</v>
      </c>
      <c r="S15" s="27">
        <v>43.83</v>
      </c>
      <c r="T15" s="27">
        <v>1548.00831268391</v>
      </c>
      <c r="U15" s="27">
        <v>1.77</v>
      </c>
      <c r="V15" s="27">
        <v>7.11</v>
      </c>
    </row>
    <row r="16" ht="15.6" spans="1:22">
      <c r="A16" s="20"/>
      <c r="B16" s="22">
        <v>523138079161</v>
      </c>
      <c r="C16" s="23" t="s">
        <v>385</v>
      </c>
      <c r="D16" s="27">
        <v>4055.23</v>
      </c>
      <c r="E16" s="27">
        <v>541</v>
      </c>
      <c r="F16" s="27">
        <v>7.5</v>
      </c>
      <c r="G16" s="27">
        <v>1580</v>
      </c>
      <c r="H16" s="45">
        <v>0.17</v>
      </c>
      <c r="I16" s="27">
        <v>15.02</v>
      </c>
      <c r="J16" s="27">
        <v>270</v>
      </c>
      <c r="K16" s="27">
        <v>2</v>
      </c>
      <c r="L16" s="27">
        <v>2.57</v>
      </c>
      <c r="N16" s="27">
        <v>11520.57</v>
      </c>
      <c r="O16" s="27">
        <v>1795</v>
      </c>
      <c r="P16" s="27">
        <v>6.42</v>
      </c>
      <c r="Q16" s="27">
        <v>4273</v>
      </c>
      <c r="R16" s="45">
        <v>0.18</v>
      </c>
      <c r="S16" s="27">
        <v>15.36</v>
      </c>
      <c r="T16" s="27">
        <v>750.012696854728</v>
      </c>
      <c r="U16" s="27">
        <v>2.39</v>
      </c>
      <c r="V16" s="27">
        <v>2.7</v>
      </c>
    </row>
    <row r="17" ht="15.6" spans="1:22">
      <c r="A17" s="20"/>
      <c r="B17" s="22">
        <v>574838039203</v>
      </c>
      <c r="C17" s="23" t="s">
        <v>441</v>
      </c>
      <c r="D17" s="27">
        <v>1297.67</v>
      </c>
      <c r="E17" s="27">
        <v>51</v>
      </c>
      <c r="F17" s="27">
        <v>25.44</v>
      </c>
      <c r="G17" s="27">
        <v>184</v>
      </c>
      <c r="H17" s="45">
        <v>0.15</v>
      </c>
      <c r="I17" s="27">
        <v>46.35</v>
      </c>
      <c r="J17" s="27">
        <v>28</v>
      </c>
      <c r="K17" s="27">
        <v>1.82</v>
      </c>
      <c r="L17" s="27">
        <v>7.05</v>
      </c>
      <c r="N17" s="27">
        <v>2310.1</v>
      </c>
      <c r="O17" s="27">
        <v>99</v>
      </c>
      <c r="P17" s="27">
        <v>23.33</v>
      </c>
      <c r="Q17" s="27">
        <v>498</v>
      </c>
      <c r="R17" s="45">
        <v>0.13</v>
      </c>
      <c r="S17" s="27">
        <v>36.1</v>
      </c>
      <c r="T17" s="27">
        <v>63.9954599034388</v>
      </c>
      <c r="U17" s="27">
        <v>1.55</v>
      </c>
      <c r="V17" s="27">
        <v>4.64</v>
      </c>
    </row>
    <row r="18" ht="15.6" spans="1:22">
      <c r="A18" s="20"/>
      <c r="B18" s="22">
        <v>562674596108</v>
      </c>
      <c r="C18" s="23" t="s">
        <v>17</v>
      </c>
      <c r="D18" s="27">
        <v>45120.83</v>
      </c>
      <c r="E18" s="27">
        <v>1175</v>
      </c>
      <c r="F18" s="27">
        <v>38.4</v>
      </c>
      <c r="G18" s="27">
        <v>3048</v>
      </c>
      <c r="H18" s="45">
        <v>0.22</v>
      </c>
      <c r="I18" s="27">
        <v>66.45</v>
      </c>
      <c r="J18" s="27">
        <v>679</v>
      </c>
      <c r="K18" s="27">
        <v>1.73</v>
      </c>
      <c r="L18" s="27">
        <v>14.8</v>
      </c>
      <c r="N18" s="27">
        <v>60509.71</v>
      </c>
      <c r="O18" s="27">
        <v>1954</v>
      </c>
      <c r="P18" s="27">
        <v>30.97</v>
      </c>
      <c r="Q18" s="27">
        <v>3975</v>
      </c>
      <c r="R18" s="45">
        <v>0.21</v>
      </c>
      <c r="S18" s="27">
        <v>72.38</v>
      </c>
      <c r="T18" s="27">
        <v>836.013195457437</v>
      </c>
      <c r="U18" s="27">
        <v>2.34</v>
      </c>
      <c r="V18" s="27">
        <v>15.22</v>
      </c>
    </row>
    <row r="19" ht="15.6" spans="1:22">
      <c r="A19" s="20"/>
      <c r="B19" s="22">
        <v>524754970729</v>
      </c>
      <c r="C19" s="23" t="s">
        <v>74</v>
      </c>
      <c r="D19" s="27">
        <v>5390.64</v>
      </c>
      <c r="E19" s="27">
        <v>139</v>
      </c>
      <c r="F19" s="27">
        <v>38.78</v>
      </c>
      <c r="G19" s="27">
        <v>978</v>
      </c>
      <c r="H19" s="45">
        <v>0.09</v>
      </c>
      <c r="I19" s="27">
        <v>61.96</v>
      </c>
      <c r="J19" s="27">
        <v>87</v>
      </c>
      <c r="K19" s="27">
        <v>1.6</v>
      </c>
      <c r="L19" s="27">
        <v>5.51</v>
      </c>
      <c r="N19" s="27">
        <v>15070.22</v>
      </c>
      <c r="O19" s="27">
        <v>429</v>
      </c>
      <c r="P19" s="27">
        <v>35.13</v>
      </c>
      <c r="Q19" s="27">
        <v>4598</v>
      </c>
      <c r="R19" s="45">
        <v>0.05</v>
      </c>
      <c r="S19" s="27">
        <v>62.53</v>
      </c>
      <c r="T19" s="27">
        <v>240.999859010264</v>
      </c>
      <c r="U19" s="27">
        <v>1.78</v>
      </c>
      <c r="V19" s="27">
        <v>3.28</v>
      </c>
    </row>
    <row r="20" ht="15.6" spans="1:22">
      <c r="A20" s="20" t="s">
        <v>660</v>
      </c>
      <c r="B20" s="22">
        <v>627410507881</v>
      </c>
      <c r="C20" s="23" t="s">
        <v>546</v>
      </c>
      <c r="D20" s="27">
        <v>131.65</v>
      </c>
      <c r="E20" s="27">
        <v>15</v>
      </c>
      <c r="F20" s="27">
        <v>8.78</v>
      </c>
      <c r="G20" s="27">
        <v>113</v>
      </c>
      <c r="H20" s="45">
        <v>0.09</v>
      </c>
      <c r="I20" s="27">
        <v>13.16</v>
      </c>
      <c r="J20" s="27">
        <v>10</v>
      </c>
      <c r="K20" s="27">
        <v>1.5</v>
      </c>
      <c r="L20" s="27">
        <v>1.17</v>
      </c>
      <c r="N20" s="27">
        <v>2712.6</v>
      </c>
      <c r="O20" s="27">
        <v>321</v>
      </c>
      <c r="P20" s="27">
        <v>8.45</v>
      </c>
      <c r="Q20" s="27">
        <v>1031</v>
      </c>
      <c r="R20" s="45">
        <v>0.13</v>
      </c>
      <c r="S20" s="27">
        <v>19.52</v>
      </c>
      <c r="T20" s="27">
        <v>138.992976788749</v>
      </c>
      <c r="U20" s="27">
        <v>2.31</v>
      </c>
      <c r="V20" s="27">
        <v>2.63</v>
      </c>
    </row>
    <row r="21" ht="15.6" spans="1:22">
      <c r="A21" s="20"/>
      <c r="B21" s="22">
        <v>633838506663</v>
      </c>
      <c r="C21" s="23" t="s">
        <v>598</v>
      </c>
      <c r="D21" s="27">
        <v>1052.07</v>
      </c>
      <c r="E21" s="27">
        <v>47</v>
      </c>
      <c r="F21" s="27">
        <v>22.38</v>
      </c>
      <c r="G21" s="27">
        <v>149</v>
      </c>
      <c r="H21" s="45">
        <v>0.15</v>
      </c>
      <c r="I21" s="27">
        <v>45.74</v>
      </c>
      <c r="J21" s="27">
        <v>23</v>
      </c>
      <c r="K21" s="27">
        <v>2.04</v>
      </c>
      <c r="L21" s="27">
        <v>7.06</v>
      </c>
      <c r="N21" s="27">
        <v>6209.91</v>
      </c>
      <c r="O21" s="27">
        <v>149</v>
      </c>
      <c r="P21" s="27">
        <v>41.68</v>
      </c>
      <c r="Q21" s="27">
        <v>972</v>
      </c>
      <c r="R21" s="45">
        <v>0.08</v>
      </c>
      <c r="S21" s="27">
        <v>83.92</v>
      </c>
      <c r="T21" s="27">
        <v>74.0002469913511</v>
      </c>
      <c r="U21" s="27">
        <v>2.01</v>
      </c>
      <c r="V21" s="27">
        <v>6.39</v>
      </c>
    </row>
    <row r="22" ht="15.6" spans="1:22">
      <c r="A22" s="20"/>
      <c r="B22" s="22">
        <v>17609980146</v>
      </c>
      <c r="C22" s="23" t="s">
        <v>288</v>
      </c>
      <c r="D22" s="27">
        <v>59563.33</v>
      </c>
      <c r="E22" s="27">
        <v>53175</v>
      </c>
      <c r="F22" s="27">
        <v>1.12</v>
      </c>
      <c r="G22" s="27">
        <v>28710</v>
      </c>
      <c r="H22" s="45">
        <v>1.69</v>
      </c>
      <c r="I22" s="27">
        <v>1.23</v>
      </c>
      <c r="J22" s="27">
        <v>48598.0000000001</v>
      </c>
      <c r="K22" s="27">
        <v>1.09</v>
      </c>
      <c r="L22" s="27">
        <v>2.07</v>
      </c>
      <c r="N22" s="27">
        <v>22461.33</v>
      </c>
      <c r="O22" s="27">
        <v>4606</v>
      </c>
      <c r="P22" s="27">
        <v>4.88</v>
      </c>
      <c r="Q22" s="27">
        <v>9854</v>
      </c>
      <c r="R22" s="45">
        <v>0.21</v>
      </c>
      <c r="S22" s="27">
        <v>10.75</v>
      </c>
      <c r="T22" s="27">
        <v>2090.24200049253</v>
      </c>
      <c r="U22" s="27">
        <v>2.2</v>
      </c>
      <c r="V22" s="27">
        <v>2.28</v>
      </c>
    </row>
    <row r="23" ht="15.6" spans="1:22">
      <c r="A23" s="20"/>
      <c r="B23" s="22">
        <v>592501952315</v>
      </c>
      <c r="C23" s="23" t="s">
        <v>305</v>
      </c>
      <c r="D23" s="27">
        <v>9466.56</v>
      </c>
      <c r="E23" s="27">
        <v>841</v>
      </c>
      <c r="F23" s="27">
        <v>11.26</v>
      </c>
      <c r="G23" s="27">
        <v>3755</v>
      </c>
      <c r="H23" s="45">
        <v>0.19</v>
      </c>
      <c r="I23" s="27">
        <v>13.24</v>
      </c>
      <c r="J23" s="27">
        <v>715</v>
      </c>
      <c r="K23" s="27">
        <v>1.18</v>
      </c>
      <c r="L23" s="27">
        <v>2.52</v>
      </c>
      <c r="N23" s="27">
        <v>19715.06</v>
      </c>
      <c r="O23" s="27">
        <v>1812</v>
      </c>
      <c r="P23" s="27">
        <v>10.88</v>
      </c>
      <c r="Q23" s="27">
        <v>5544</v>
      </c>
      <c r="R23" s="45">
        <v>0.2</v>
      </c>
      <c r="S23" s="27">
        <v>18.22</v>
      </c>
      <c r="T23" s="27">
        <v>1082.08888048002</v>
      </c>
      <c r="U23" s="27">
        <v>1.67</v>
      </c>
      <c r="V23" s="27">
        <v>3.56</v>
      </c>
    </row>
    <row r="24" ht="15.6" spans="1:22">
      <c r="A24" s="20"/>
      <c r="B24" s="22">
        <v>637978522210</v>
      </c>
      <c r="C24" s="23" t="s">
        <v>625</v>
      </c>
      <c r="D24" s="27">
        <v>18801.1</v>
      </c>
      <c r="E24" s="27">
        <v>663</v>
      </c>
      <c r="F24" s="27">
        <v>28.36</v>
      </c>
      <c r="G24" s="27">
        <v>2869</v>
      </c>
      <c r="H24" s="45">
        <v>0.19</v>
      </c>
      <c r="I24" s="27">
        <v>33.88</v>
      </c>
      <c r="J24" s="27">
        <v>555</v>
      </c>
      <c r="K24" s="27">
        <v>1.19</v>
      </c>
      <c r="L24" s="27">
        <v>6.55</v>
      </c>
      <c r="N24" s="27">
        <v>0</v>
      </c>
      <c r="O24" s="27">
        <v>0</v>
      </c>
      <c r="P24" s="27">
        <v>0</v>
      </c>
      <c r="Q24" s="27">
        <v>0</v>
      </c>
      <c r="R24" s="45">
        <v>0</v>
      </c>
      <c r="S24" s="27">
        <v>0</v>
      </c>
      <c r="T24" s="27">
        <v>0</v>
      </c>
      <c r="U24" s="27">
        <v>0</v>
      </c>
      <c r="V24" s="27">
        <v>0</v>
      </c>
    </row>
    <row r="25" ht="15.6" spans="1:22">
      <c r="A25" s="25" t="s">
        <v>661</v>
      </c>
      <c r="B25" s="22">
        <v>627413079207</v>
      </c>
      <c r="C25" s="23" t="s">
        <v>547</v>
      </c>
      <c r="D25" s="27">
        <v>42371.48</v>
      </c>
      <c r="E25" s="27">
        <v>1891</v>
      </c>
      <c r="F25" s="27">
        <v>22.41</v>
      </c>
      <c r="G25" s="27">
        <v>2992</v>
      </c>
      <c r="H25" s="45">
        <v>0.29</v>
      </c>
      <c r="I25" s="27">
        <v>48.48</v>
      </c>
      <c r="J25" s="27">
        <v>874</v>
      </c>
      <c r="K25" s="27">
        <v>2.16</v>
      </c>
      <c r="L25" s="27">
        <v>14.16</v>
      </c>
      <c r="N25" s="27">
        <v>37456.56</v>
      </c>
      <c r="O25" s="27">
        <v>1473</v>
      </c>
      <c r="P25" s="27">
        <v>25.43</v>
      </c>
      <c r="Q25" s="27">
        <v>4365</v>
      </c>
      <c r="R25" s="45">
        <v>0.17</v>
      </c>
      <c r="S25" s="27">
        <v>49.35</v>
      </c>
      <c r="T25" s="27">
        <v>758.980621600861</v>
      </c>
      <c r="U25" s="27">
        <v>1.94</v>
      </c>
      <c r="V25" s="27">
        <v>8.58</v>
      </c>
    </row>
    <row r="26" ht="15.6" spans="1:22">
      <c r="A26" s="25" t="s">
        <v>266</v>
      </c>
      <c r="B26" s="22">
        <v>569909827792</v>
      </c>
      <c r="C26" s="25" t="s">
        <v>62</v>
      </c>
      <c r="D26" s="27">
        <v>29001.06</v>
      </c>
      <c r="E26" s="27">
        <v>885</v>
      </c>
      <c r="F26" s="27">
        <v>32.77</v>
      </c>
      <c r="G26" s="27">
        <v>2730</v>
      </c>
      <c r="H26" s="45">
        <v>0.15</v>
      </c>
      <c r="I26" s="27">
        <v>73.05</v>
      </c>
      <c r="J26" s="27">
        <v>397</v>
      </c>
      <c r="K26" s="27">
        <v>2.23</v>
      </c>
      <c r="L26" s="27">
        <v>10.62</v>
      </c>
      <c r="N26" s="27">
        <v>36236.97</v>
      </c>
      <c r="O26" s="27">
        <v>1148</v>
      </c>
      <c r="P26" s="27">
        <v>31.57</v>
      </c>
      <c r="Q26" s="27">
        <v>4446</v>
      </c>
      <c r="R26" s="45">
        <v>0.09</v>
      </c>
      <c r="S26" s="27">
        <v>92.92</v>
      </c>
      <c r="T26" s="27">
        <v>389.998151987772</v>
      </c>
      <c r="U26" s="27">
        <v>2.94</v>
      </c>
      <c r="V26" s="27">
        <v>8.15</v>
      </c>
    </row>
  </sheetData>
  <mergeCells count="3">
    <mergeCell ref="A2:A13"/>
    <mergeCell ref="A14:A19"/>
    <mergeCell ref="A20:A24"/>
  </mergeCells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"/>
  <sheetViews>
    <sheetView workbookViewId="0">
      <selection activeCell="C29" sqref="C29"/>
    </sheetView>
  </sheetViews>
  <sheetFormatPr defaultColWidth="8.88888888888889" defaultRowHeight="14.4"/>
  <cols>
    <col min="1" max="1" width="12" customWidth="1"/>
    <col min="2" max="3" width="12.8888888888889"/>
    <col min="6" max="6" width="9.66666666666667" customWidth="1"/>
    <col min="7" max="7" width="12.1111111111111" customWidth="1"/>
    <col min="10" max="10" width="12.8888888888889"/>
  </cols>
  <sheetData>
    <row r="1" spans="1:10">
      <c r="A1" t="s">
        <v>121</v>
      </c>
      <c r="B1">
        <v>54556876.9299999</v>
      </c>
      <c r="C1">
        <v>1559865</v>
      </c>
      <c r="D1">
        <v>5233983</v>
      </c>
      <c r="E1">
        <v>973852</v>
      </c>
      <c r="G1">
        <v>62158206.44</v>
      </c>
      <c r="H1">
        <v>1707584</v>
      </c>
      <c r="I1">
        <v>6349026</v>
      </c>
      <c r="J1">
        <v>1054283.26294602</v>
      </c>
    </row>
    <row r="2" spans="1:10">
      <c r="A2" t="s">
        <v>124</v>
      </c>
      <c r="B2">
        <v>23266272.6499999</v>
      </c>
      <c r="C2">
        <v>611398</v>
      </c>
      <c r="D2">
        <v>1930337</v>
      </c>
      <c r="E2">
        <v>430138</v>
      </c>
      <c r="G2">
        <v>31949268.52</v>
      </c>
      <c r="H2">
        <v>1020626</v>
      </c>
      <c r="I2">
        <v>3866927</v>
      </c>
      <c r="J2">
        <v>689669.364461644</v>
      </c>
    </row>
    <row r="3" spans="1:10">
      <c r="A3" t="s">
        <v>131</v>
      </c>
      <c r="B3">
        <v>6427913.68</v>
      </c>
      <c r="C3">
        <v>290794</v>
      </c>
      <c r="D3">
        <v>869380</v>
      </c>
      <c r="E3">
        <v>203732</v>
      </c>
      <c r="G3">
        <v>7398958.53</v>
      </c>
      <c r="H3">
        <v>434620</v>
      </c>
      <c r="I3">
        <v>1252938</v>
      </c>
      <c r="J3">
        <v>306261.68523382</v>
      </c>
    </row>
    <row r="4" spans="1:10">
      <c r="A4" t="s">
        <v>148</v>
      </c>
      <c r="B4">
        <v>6716338.97</v>
      </c>
      <c r="C4">
        <v>234864</v>
      </c>
      <c r="D4">
        <v>703800</v>
      </c>
      <c r="E4">
        <v>173050</v>
      </c>
      <c r="G4">
        <v>5052913.87</v>
      </c>
      <c r="H4">
        <v>235165</v>
      </c>
      <c r="I4">
        <v>656750</v>
      </c>
      <c r="J4">
        <v>144358.866196718</v>
      </c>
    </row>
    <row r="5" spans="1:10">
      <c r="A5" t="s">
        <v>158</v>
      </c>
      <c r="B5">
        <v>3186575.59</v>
      </c>
      <c r="C5">
        <v>538739</v>
      </c>
      <c r="D5">
        <v>682822</v>
      </c>
      <c r="E5">
        <v>482312</v>
      </c>
      <c r="G5">
        <v>4135487.77</v>
      </c>
      <c r="H5">
        <v>664674</v>
      </c>
      <c r="I5">
        <v>1500582</v>
      </c>
      <c r="J5">
        <v>528436.956688162</v>
      </c>
    </row>
    <row r="6" spans="1:10">
      <c r="A6" t="s">
        <v>204</v>
      </c>
      <c r="B6">
        <v>3083256.71</v>
      </c>
      <c r="C6">
        <v>259536</v>
      </c>
      <c r="D6">
        <v>435350</v>
      </c>
      <c r="E6">
        <v>231399</v>
      </c>
      <c r="G6">
        <v>3241885.27</v>
      </c>
      <c r="H6">
        <v>287823</v>
      </c>
      <c r="I6">
        <v>585789</v>
      </c>
      <c r="J6">
        <v>222210.780223447</v>
      </c>
    </row>
    <row r="7" spans="1:10">
      <c r="A7" t="s">
        <v>785</v>
      </c>
      <c r="B7">
        <v>959874.26</v>
      </c>
      <c r="C7">
        <v>9316</v>
      </c>
      <c r="D7">
        <v>32702</v>
      </c>
      <c r="E7">
        <v>6056</v>
      </c>
      <c r="G7">
        <v>1321195.05</v>
      </c>
      <c r="H7">
        <v>11405</v>
      </c>
      <c r="I7">
        <v>49289</v>
      </c>
      <c r="J7">
        <v>7576.98257867514</v>
      </c>
    </row>
    <row r="8" spans="1:10">
      <c r="A8" t="s">
        <v>170</v>
      </c>
      <c r="B8">
        <v>2295800.22</v>
      </c>
      <c r="C8">
        <v>205786</v>
      </c>
      <c r="D8">
        <v>343111</v>
      </c>
      <c r="E8">
        <v>156667</v>
      </c>
      <c r="G8">
        <v>3751464.98</v>
      </c>
      <c r="H8">
        <v>365411</v>
      </c>
      <c r="I8">
        <v>835551</v>
      </c>
      <c r="J8">
        <v>235793.688068345</v>
      </c>
    </row>
    <row r="9" spans="1:10">
      <c r="A9" t="s">
        <v>266</v>
      </c>
      <c r="B9">
        <v>118762.75</v>
      </c>
      <c r="C9">
        <v>3492</v>
      </c>
      <c r="D9">
        <v>11213</v>
      </c>
      <c r="E9">
        <v>1637</v>
      </c>
      <c r="G9">
        <v>146029.71</v>
      </c>
      <c r="H9">
        <v>4397</v>
      </c>
      <c r="I9">
        <v>20542</v>
      </c>
      <c r="J9">
        <v>1738.00307525765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5"/>
  <sheetViews>
    <sheetView workbookViewId="0">
      <selection activeCell="K26" sqref="K26"/>
    </sheetView>
  </sheetViews>
  <sheetFormatPr defaultColWidth="8.88888888888889" defaultRowHeight="14.4" outlineLevelCol="5"/>
  <cols>
    <col min="1" max="1" width="15.2222222222222" customWidth="1"/>
    <col min="3" max="4" width="14.1111111111111"/>
    <col min="6" max="6" width="14.1111111111111" customWidth="1"/>
  </cols>
  <sheetData>
    <row r="1" spans="1:5">
      <c r="A1" s="16" t="s">
        <v>109</v>
      </c>
      <c r="B1" t="s">
        <v>1011</v>
      </c>
      <c r="D1" s="16" t="s">
        <v>109</v>
      </c>
      <c r="E1" t="s">
        <v>1012</v>
      </c>
    </row>
    <row r="2" spans="1:6">
      <c r="A2" s="5">
        <v>537752882633</v>
      </c>
      <c r="B2" t="s">
        <v>34</v>
      </c>
      <c r="C2" s="5"/>
      <c r="D2" s="5">
        <v>537752882633</v>
      </c>
      <c r="E2" t="s">
        <v>34</v>
      </c>
      <c r="F2" s="5"/>
    </row>
    <row r="3" spans="1:6">
      <c r="A3" s="5">
        <v>41141176393</v>
      </c>
      <c r="B3" t="s">
        <v>35</v>
      </c>
      <c r="C3" s="5"/>
      <c r="D3" s="5">
        <v>41141176393</v>
      </c>
      <c r="E3" t="s">
        <v>35</v>
      </c>
      <c r="F3" s="5"/>
    </row>
    <row r="4" spans="1:6">
      <c r="A4" s="5">
        <v>39290708556</v>
      </c>
      <c r="B4" t="s">
        <v>37</v>
      </c>
      <c r="C4" s="5"/>
      <c r="D4" s="5">
        <v>39290708556</v>
      </c>
      <c r="E4" t="s">
        <v>37</v>
      </c>
      <c r="F4" s="5"/>
    </row>
    <row r="5" spans="1:6">
      <c r="A5" s="5">
        <v>587516703876</v>
      </c>
      <c r="B5" t="s">
        <v>40</v>
      </c>
      <c r="C5" s="5"/>
      <c r="D5" s="5">
        <v>587516703876</v>
      </c>
      <c r="E5" t="s">
        <v>40</v>
      </c>
      <c r="F5" s="5"/>
    </row>
    <row r="6" spans="1:6">
      <c r="A6" s="5">
        <v>554877274741</v>
      </c>
      <c r="B6" t="s">
        <v>6</v>
      </c>
      <c r="C6" s="5"/>
      <c r="D6" s="5">
        <v>554877274741</v>
      </c>
      <c r="E6" t="s">
        <v>6</v>
      </c>
      <c r="F6" s="5"/>
    </row>
    <row r="7" spans="1:6">
      <c r="A7" s="5">
        <v>574308070162</v>
      </c>
      <c r="B7" t="s">
        <v>38</v>
      </c>
      <c r="C7" s="5"/>
      <c r="D7" s="5">
        <v>574308070162</v>
      </c>
      <c r="E7" t="s">
        <v>38</v>
      </c>
      <c r="F7" s="5"/>
    </row>
    <row r="8" spans="1:6">
      <c r="A8" s="5">
        <v>564587383224</v>
      </c>
      <c r="B8" t="s">
        <v>33</v>
      </c>
      <c r="C8" s="5"/>
      <c r="D8" s="5">
        <v>564587383224</v>
      </c>
      <c r="E8" t="s">
        <v>33</v>
      </c>
      <c r="F8" s="5"/>
    </row>
    <row r="9" spans="1:6">
      <c r="A9" s="5">
        <v>598898432532</v>
      </c>
      <c r="B9" t="s">
        <v>41</v>
      </c>
      <c r="C9" s="5"/>
      <c r="D9" s="5">
        <v>598898432532</v>
      </c>
      <c r="E9" t="s">
        <v>41</v>
      </c>
      <c r="F9" s="5"/>
    </row>
    <row r="10" spans="1:6">
      <c r="A10" s="5">
        <v>539854510916</v>
      </c>
      <c r="B10" t="s">
        <v>44</v>
      </c>
      <c r="C10" s="5"/>
      <c r="D10" s="5">
        <v>539854510916</v>
      </c>
      <c r="E10" t="s">
        <v>44</v>
      </c>
      <c r="F10" s="5"/>
    </row>
    <row r="11" spans="1:6">
      <c r="A11" s="5">
        <v>599148365406</v>
      </c>
      <c r="B11" t="s">
        <v>73</v>
      </c>
      <c r="C11" s="5"/>
      <c r="D11" s="5">
        <v>599148365406</v>
      </c>
      <c r="E11" t="s">
        <v>73</v>
      </c>
      <c r="F11" s="5"/>
    </row>
    <row r="12" spans="1:6">
      <c r="A12" s="5">
        <v>520538406051</v>
      </c>
      <c r="B12" t="s">
        <v>25</v>
      </c>
      <c r="C12" s="5"/>
      <c r="D12" s="5">
        <v>520538406051</v>
      </c>
      <c r="E12" t="s">
        <v>25</v>
      </c>
      <c r="F12" s="5"/>
    </row>
    <row r="13" spans="1:6">
      <c r="A13" s="5">
        <v>555055329886</v>
      </c>
      <c r="B13" t="s">
        <v>42</v>
      </c>
      <c r="C13" s="5"/>
      <c r="D13" s="5">
        <v>555055329886</v>
      </c>
      <c r="E13" t="s">
        <v>42</v>
      </c>
      <c r="F13" s="5"/>
    </row>
    <row r="14" spans="1:6">
      <c r="A14" s="5">
        <v>589851591771</v>
      </c>
      <c r="B14" t="s">
        <v>64</v>
      </c>
      <c r="C14" s="5"/>
      <c r="D14" s="5">
        <v>589851591771</v>
      </c>
      <c r="E14" t="s">
        <v>64</v>
      </c>
      <c r="F14" s="5"/>
    </row>
    <row r="15" spans="1:6">
      <c r="A15" s="5">
        <v>521804256985</v>
      </c>
      <c r="B15" t="s">
        <v>1013</v>
      </c>
      <c r="C15" s="5"/>
      <c r="D15" s="5">
        <v>521804256985</v>
      </c>
      <c r="E15" t="s">
        <v>1013</v>
      </c>
      <c r="F15" s="5"/>
    </row>
    <row r="16" spans="1:6">
      <c r="A16" s="5">
        <v>573035985548</v>
      </c>
      <c r="B16" t="s">
        <v>77</v>
      </c>
      <c r="C16" s="5"/>
      <c r="D16" s="5">
        <v>573035985548</v>
      </c>
      <c r="E16" t="s">
        <v>77</v>
      </c>
      <c r="F16" s="5"/>
    </row>
    <row r="17" spans="1:6">
      <c r="A17" s="5">
        <v>562674596108</v>
      </c>
      <c r="B17" t="s">
        <v>17</v>
      </c>
      <c r="C17" s="5"/>
      <c r="D17" s="5">
        <v>562674596108</v>
      </c>
      <c r="E17" t="s">
        <v>17</v>
      </c>
      <c r="F17" s="5"/>
    </row>
    <row r="18" spans="1:6">
      <c r="A18" s="5">
        <v>539325022308</v>
      </c>
      <c r="B18" t="s">
        <v>46</v>
      </c>
      <c r="C18" s="5"/>
      <c r="D18" s="5">
        <v>539325022308</v>
      </c>
      <c r="E18" t="s">
        <v>46</v>
      </c>
      <c r="F18" s="5"/>
    </row>
    <row r="19" spans="1:6">
      <c r="A19" s="5">
        <v>569909827792</v>
      </c>
      <c r="B19" t="s">
        <v>62</v>
      </c>
      <c r="C19" s="5"/>
      <c r="D19" s="5">
        <v>569909827792</v>
      </c>
      <c r="E19" t="s">
        <v>62</v>
      </c>
      <c r="F19" s="5"/>
    </row>
    <row r="20" spans="1:6">
      <c r="A20" s="5">
        <v>42759737847</v>
      </c>
      <c r="B20" t="s">
        <v>39</v>
      </c>
      <c r="C20" s="5"/>
      <c r="D20" s="5">
        <v>42759737847</v>
      </c>
      <c r="E20" t="s">
        <v>39</v>
      </c>
      <c r="F20" s="5"/>
    </row>
    <row r="21" spans="1:6">
      <c r="A21" s="5">
        <v>40611478319</v>
      </c>
      <c r="B21" t="s">
        <v>45</v>
      </c>
      <c r="C21" s="5"/>
      <c r="D21" s="5">
        <v>40611478319</v>
      </c>
      <c r="E21" t="s">
        <v>45</v>
      </c>
      <c r="F21" s="5"/>
    </row>
    <row r="22" spans="1:6">
      <c r="A22" s="5">
        <v>555332266949</v>
      </c>
      <c r="B22" t="s">
        <v>47</v>
      </c>
      <c r="C22" s="5"/>
      <c r="D22" s="5">
        <v>555332266949</v>
      </c>
      <c r="E22" t="s">
        <v>47</v>
      </c>
      <c r="F22" s="5"/>
    </row>
    <row r="23" spans="1:6">
      <c r="A23" s="5">
        <v>528778018743</v>
      </c>
      <c r="B23" t="s">
        <v>49</v>
      </c>
      <c r="C23" s="5"/>
      <c r="D23" s="5">
        <v>528778018743</v>
      </c>
      <c r="E23" t="s">
        <v>49</v>
      </c>
      <c r="F23" s="5"/>
    </row>
    <row r="24" spans="1:6">
      <c r="A24" s="5">
        <v>637978522210</v>
      </c>
      <c r="B24" t="s">
        <v>625</v>
      </c>
      <c r="C24" s="5"/>
      <c r="D24" s="5">
        <v>637978522210</v>
      </c>
      <c r="E24" t="s">
        <v>625</v>
      </c>
      <c r="F24" s="5"/>
    </row>
    <row r="25" spans="1:6">
      <c r="A25" s="5">
        <v>535688693680</v>
      </c>
      <c r="B25" t="s">
        <v>52</v>
      </c>
      <c r="C25" s="5"/>
      <c r="D25" s="5">
        <v>535688693680</v>
      </c>
      <c r="E25" t="s">
        <v>52</v>
      </c>
      <c r="F25" s="5"/>
    </row>
    <row r="26" spans="1:6">
      <c r="A26" s="5">
        <v>592049049728</v>
      </c>
      <c r="B26" t="s">
        <v>54</v>
      </c>
      <c r="C26" s="5"/>
      <c r="D26" s="5">
        <v>592049049728</v>
      </c>
      <c r="E26" t="s">
        <v>54</v>
      </c>
      <c r="F26" s="5"/>
    </row>
    <row r="27" spans="1:6">
      <c r="A27" s="5">
        <v>635219036333</v>
      </c>
      <c r="B27" t="s">
        <v>600</v>
      </c>
      <c r="C27" s="5"/>
      <c r="D27" s="5">
        <v>635219036333</v>
      </c>
      <c r="E27" t="s">
        <v>600</v>
      </c>
      <c r="F27" s="5"/>
    </row>
    <row r="28" spans="1:6">
      <c r="A28" s="5">
        <v>602881179663</v>
      </c>
      <c r="B28" t="s">
        <v>69</v>
      </c>
      <c r="C28" s="5"/>
      <c r="D28" s="5">
        <v>602881179663</v>
      </c>
      <c r="E28" t="s">
        <v>69</v>
      </c>
      <c r="F28" s="5"/>
    </row>
    <row r="29" spans="1:6">
      <c r="A29" s="5">
        <v>613513119392</v>
      </c>
      <c r="B29" t="s">
        <v>61</v>
      </c>
      <c r="C29" s="5"/>
      <c r="D29" s="5">
        <v>613513119392</v>
      </c>
      <c r="E29" t="s">
        <v>61</v>
      </c>
      <c r="F29" s="5"/>
    </row>
    <row r="30" spans="1:6">
      <c r="A30" s="5">
        <v>634615261933</v>
      </c>
      <c r="B30" t="s">
        <v>599</v>
      </c>
      <c r="C30" s="5"/>
      <c r="D30" s="5">
        <v>634615261933</v>
      </c>
      <c r="E30" t="s">
        <v>599</v>
      </c>
      <c r="F30" s="5"/>
    </row>
    <row r="31" spans="1:6">
      <c r="A31" s="5">
        <v>574520036128</v>
      </c>
      <c r="B31" t="s">
        <v>91</v>
      </c>
      <c r="C31" s="5"/>
      <c r="D31" s="5">
        <v>574520036128</v>
      </c>
      <c r="E31" t="s">
        <v>91</v>
      </c>
      <c r="F31" s="5"/>
    </row>
    <row r="32" spans="1:6">
      <c r="A32" s="5">
        <v>639997608665</v>
      </c>
      <c r="B32" t="s">
        <v>875</v>
      </c>
      <c r="C32" s="5"/>
      <c r="D32" s="5">
        <v>639997608665</v>
      </c>
      <c r="E32" t="s">
        <v>875</v>
      </c>
      <c r="F32" s="5"/>
    </row>
    <row r="33" spans="1:6">
      <c r="A33" s="5">
        <v>601890751194</v>
      </c>
      <c r="B33" t="s">
        <v>67</v>
      </c>
      <c r="C33" s="5"/>
      <c r="D33" s="5">
        <v>601890751194</v>
      </c>
      <c r="E33" t="s">
        <v>67</v>
      </c>
      <c r="F33" s="5"/>
    </row>
    <row r="34" spans="1:6">
      <c r="A34" s="5">
        <v>527990475963</v>
      </c>
      <c r="B34" t="s">
        <v>95</v>
      </c>
      <c r="C34" s="5"/>
      <c r="D34" s="5">
        <v>527990475963</v>
      </c>
      <c r="E34" t="s">
        <v>95</v>
      </c>
      <c r="F34" s="5"/>
    </row>
    <row r="35" spans="1:6">
      <c r="A35" s="5">
        <v>593225443577</v>
      </c>
      <c r="B35" t="s">
        <v>48</v>
      </c>
      <c r="C35" s="5"/>
      <c r="D35" s="5">
        <v>593225443577</v>
      </c>
      <c r="E35" t="s">
        <v>48</v>
      </c>
      <c r="F35" s="5"/>
    </row>
    <row r="36" spans="1:6">
      <c r="A36" s="5">
        <v>538307169296</v>
      </c>
      <c r="B36" t="s">
        <v>93</v>
      </c>
      <c r="C36" s="5"/>
      <c r="D36" s="5">
        <v>538307169296</v>
      </c>
      <c r="E36" t="s">
        <v>93</v>
      </c>
      <c r="F36" s="5"/>
    </row>
    <row r="37" spans="1:6">
      <c r="A37" s="5">
        <v>538312709167</v>
      </c>
      <c r="B37" t="s">
        <v>88</v>
      </c>
      <c r="C37" s="5"/>
      <c r="D37" s="5">
        <v>538312709167</v>
      </c>
      <c r="E37" t="s">
        <v>88</v>
      </c>
      <c r="F37" s="5"/>
    </row>
    <row r="38" spans="1:6">
      <c r="A38" s="5">
        <v>587409020085</v>
      </c>
      <c r="B38" t="s">
        <v>87</v>
      </c>
      <c r="C38" s="5"/>
      <c r="D38" s="5">
        <v>587409020085</v>
      </c>
      <c r="E38" t="s">
        <v>87</v>
      </c>
      <c r="F38" s="5"/>
    </row>
    <row r="39" spans="1:6">
      <c r="A39" s="5">
        <v>587405880719</v>
      </c>
      <c r="B39" t="s">
        <v>79</v>
      </c>
      <c r="C39" s="5"/>
      <c r="D39" s="5">
        <v>587405880719</v>
      </c>
      <c r="E39" t="s">
        <v>79</v>
      </c>
      <c r="F39" s="5"/>
    </row>
    <row r="40" spans="1:6">
      <c r="A40" s="5">
        <v>538263950177</v>
      </c>
      <c r="B40" t="s">
        <v>104</v>
      </c>
      <c r="C40" s="5"/>
      <c r="D40" s="5">
        <v>538263950177</v>
      </c>
      <c r="E40" t="s">
        <v>104</v>
      </c>
      <c r="F40" s="5"/>
    </row>
    <row r="41" spans="1:6">
      <c r="A41" s="5">
        <v>538305797734</v>
      </c>
      <c r="B41" t="s">
        <v>103</v>
      </c>
      <c r="C41" s="5"/>
      <c r="D41" s="5">
        <v>538305797734</v>
      </c>
      <c r="E41" t="s">
        <v>103</v>
      </c>
      <c r="F41" s="5"/>
    </row>
    <row r="42" spans="1:6">
      <c r="A42" s="5">
        <v>636099038566</v>
      </c>
      <c r="B42" t="s">
        <v>620</v>
      </c>
      <c r="C42" s="5"/>
      <c r="D42" s="5">
        <v>636099038566</v>
      </c>
      <c r="E42" t="s">
        <v>620</v>
      </c>
      <c r="F42" s="5"/>
    </row>
    <row r="43" spans="1:6">
      <c r="A43" s="5">
        <v>641356006800</v>
      </c>
      <c r="B43" t="s">
        <v>1014</v>
      </c>
      <c r="C43" s="5"/>
      <c r="D43" s="5">
        <v>524754970729</v>
      </c>
      <c r="E43" t="s">
        <v>74</v>
      </c>
      <c r="F43" s="5"/>
    </row>
    <row r="44" spans="1:6">
      <c r="A44" s="5">
        <v>524754970729</v>
      </c>
      <c r="B44" t="s">
        <v>74</v>
      </c>
      <c r="C44" s="5"/>
      <c r="D44" s="5">
        <v>598849292490</v>
      </c>
      <c r="E44" t="s">
        <v>1015</v>
      </c>
      <c r="F44" s="5"/>
    </row>
    <row r="45" spans="1:6">
      <c r="A45" s="5">
        <v>598849292490</v>
      </c>
      <c r="B45" t="s">
        <v>1015</v>
      </c>
      <c r="C45" s="5"/>
      <c r="D45" s="5">
        <v>563834177641</v>
      </c>
      <c r="E45" t="s">
        <v>56</v>
      </c>
      <c r="F45" s="5"/>
    </row>
    <row r="46" spans="1:6">
      <c r="A46" s="5">
        <v>563834177641</v>
      </c>
      <c r="B46" t="s">
        <v>56</v>
      </c>
      <c r="C46" s="5"/>
      <c r="D46" s="5">
        <v>599279018544</v>
      </c>
      <c r="E46" t="s">
        <v>60</v>
      </c>
      <c r="F46" s="5"/>
    </row>
    <row r="47" spans="1:6">
      <c r="A47" s="5">
        <v>599279018544</v>
      </c>
      <c r="B47" t="s">
        <v>60</v>
      </c>
      <c r="C47" s="5"/>
      <c r="D47" s="5">
        <v>564135111481</v>
      </c>
      <c r="E47" t="s">
        <v>58</v>
      </c>
      <c r="F47" s="5"/>
    </row>
    <row r="48" spans="1:6">
      <c r="A48" s="5">
        <v>564135111481</v>
      </c>
      <c r="B48" t="s">
        <v>58</v>
      </c>
      <c r="C48" s="5"/>
      <c r="D48" s="5">
        <v>559686121121</v>
      </c>
      <c r="E48" t="s">
        <v>76</v>
      </c>
      <c r="F48" s="5"/>
    </row>
    <row r="49" spans="1:6">
      <c r="A49" s="5">
        <v>559686121121</v>
      </c>
      <c r="B49" t="s">
        <v>76</v>
      </c>
      <c r="C49" s="5"/>
      <c r="D49" s="5">
        <v>526145930115</v>
      </c>
      <c r="E49" t="s">
        <v>51</v>
      </c>
      <c r="F49" s="5"/>
    </row>
    <row r="50" spans="1:6">
      <c r="A50" s="5">
        <v>526145930115</v>
      </c>
      <c r="B50" t="s">
        <v>51</v>
      </c>
      <c r="C50" s="5"/>
      <c r="D50" s="5">
        <v>563835009431</v>
      </c>
      <c r="E50" t="s">
        <v>53</v>
      </c>
      <c r="F50" s="5"/>
    </row>
    <row r="51" spans="1:6">
      <c r="A51" s="5">
        <v>563835009431</v>
      </c>
      <c r="B51" t="s">
        <v>53</v>
      </c>
      <c r="C51" s="5"/>
      <c r="D51" s="5">
        <v>604021319220</v>
      </c>
      <c r="E51" t="s">
        <v>13</v>
      </c>
      <c r="F51" s="5"/>
    </row>
    <row r="52" spans="1:6">
      <c r="A52" s="5">
        <v>604021319220</v>
      </c>
      <c r="B52" t="s">
        <v>13</v>
      </c>
      <c r="C52" s="5"/>
      <c r="D52" s="5">
        <v>649042478180</v>
      </c>
      <c r="E52" t="s">
        <v>1016</v>
      </c>
      <c r="F52" s="5"/>
    </row>
    <row r="53" spans="1:6">
      <c r="A53" s="5">
        <v>649042478180</v>
      </c>
      <c r="B53" t="s">
        <v>1016</v>
      </c>
      <c r="C53" s="5"/>
      <c r="D53" s="5">
        <v>652326123990</v>
      </c>
      <c r="E53" t="s">
        <v>1017</v>
      </c>
      <c r="F53" s="5"/>
    </row>
    <row r="54" spans="1:6">
      <c r="A54" s="5">
        <v>652326123990</v>
      </c>
      <c r="B54" t="s">
        <v>1017</v>
      </c>
      <c r="C54" s="5"/>
      <c r="D54" s="5">
        <v>643907501407</v>
      </c>
      <c r="E54" t="s">
        <v>658</v>
      </c>
      <c r="F54" s="5"/>
    </row>
    <row r="55" spans="1:6">
      <c r="A55" s="5">
        <v>643907501407</v>
      </c>
      <c r="B55" t="s">
        <v>658</v>
      </c>
      <c r="C55" s="5"/>
      <c r="D55" s="5">
        <v>578894356956</v>
      </c>
      <c r="E55" t="s">
        <v>401</v>
      </c>
      <c r="F55" s="5"/>
    </row>
    <row r="56" spans="1:6">
      <c r="A56" s="5">
        <v>578894356956</v>
      </c>
      <c r="B56" t="s">
        <v>401</v>
      </c>
      <c r="C56" s="5"/>
      <c r="D56" s="5">
        <v>599202597486</v>
      </c>
      <c r="E56" t="s">
        <v>453</v>
      </c>
      <c r="F56" s="5"/>
    </row>
    <row r="57" spans="1:6">
      <c r="A57" s="5">
        <v>599202597486</v>
      </c>
      <c r="B57" t="s">
        <v>453</v>
      </c>
      <c r="C57" s="5"/>
      <c r="D57" s="5">
        <v>538354076404</v>
      </c>
      <c r="E57" t="s">
        <v>90</v>
      </c>
      <c r="F57" s="5"/>
    </row>
    <row r="58" spans="1:6">
      <c r="A58" s="5">
        <v>538354076404</v>
      </c>
      <c r="B58" t="s">
        <v>90</v>
      </c>
      <c r="C58" s="5"/>
      <c r="D58" s="5">
        <v>583643847514</v>
      </c>
      <c r="E58" t="s">
        <v>92</v>
      </c>
      <c r="F58" s="5"/>
    </row>
    <row r="59" spans="1:6">
      <c r="A59" s="5">
        <v>583643847514</v>
      </c>
      <c r="B59" t="s">
        <v>92</v>
      </c>
      <c r="C59" s="5"/>
      <c r="D59" s="5">
        <v>527733221669</v>
      </c>
      <c r="E59" t="s">
        <v>377</v>
      </c>
      <c r="F59" s="5"/>
    </row>
    <row r="60" spans="1:6">
      <c r="A60" s="5">
        <v>527733221669</v>
      </c>
      <c r="B60" t="s">
        <v>377</v>
      </c>
      <c r="C60" s="5"/>
      <c r="D60" s="5">
        <v>621584076904</v>
      </c>
      <c r="E60" t="s">
        <v>105</v>
      </c>
      <c r="F60" s="5"/>
    </row>
    <row r="61" spans="1:6">
      <c r="A61" s="5">
        <v>621584076904</v>
      </c>
      <c r="B61" t="s">
        <v>105</v>
      </c>
      <c r="C61" s="5"/>
      <c r="D61" s="5">
        <v>588476880101</v>
      </c>
      <c r="E61" t="s">
        <v>628</v>
      </c>
      <c r="F61" s="5"/>
    </row>
    <row r="62" spans="1:6">
      <c r="A62" s="5">
        <v>588476880101</v>
      </c>
      <c r="B62" t="s">
        <v>628</v>
      </c>
      <c r="C62" s="5"/>
      <c r="D62" s="5">
        <v>528064232769</v>
      </c>
      <c r="E62" t="s">
        <v>96</v>
      </c>
      <c r="F62" s="5"/>
    </row>
    <row r="63" spans="1:6">
      <c r="A63" s="5">
        <v>528064232769</v>
      </c>
      <c r="B63" t="s">
        <v>96</v>
      </c>
      <c r="C63" s="5"/>
      <c r="D63" s="5">
        <v>586951697361</v>
      </c>
      <c r="E63" t="s">
        <v>396</v>
      </c>
      <c r="F63" s="5"/>
    </row>
    <row r="64" spans="1:6">
      <c r="A64" s="5">
        <v>586951697361</v>
      </c>
      <c r="B64" t="s">
        <v>396</v>
      </c>
      <c r="C64" s="5"/>
      <c r="D64" s="5">
        <v>639012608612</v>
      </c>
      <c r="E64" t="s">
        <v>783</v>
      </c>
      <c r="F64" s="5"/>
    </row>
    <row r="65" spans="1:6">
      <c r="A65" s="5">
        <v>639012608612</v>
      </c>
      <c r="B65" t="s">
        <v>783</v>
      </c>
      <c r="C65" s="5"/>
      <c r="D65" s="5">
        <v>544053639760</v>
      </c>
      <c r="E65" t="s">
        <v>20</v>
      </c>
      <c r="F65" s="5"/>
    </row>
    <row r="66" spans="1:6">
      <c r="A66" s="5">
        <v>544053639760</v>
      </c>
      <c r="B66" t="s">
        <v>20</v>
      </c>
      <c r="C66" s="5"/>
      <c r="D66" s="5">
        <v>624157848041</v>
      </c>
      <c r="E66" t="s">
        <v>22</v>
      </c>
      <c r="F66" s="5"/>
    </row>
    <row r="67" spans="1:6">
      <c r="A67" s="5">
        <v>624157848041</v>
      </c>
      <c r="B67" t="s">
        <v>22</v>
      </c>
      <c r="C67" s="5"/>
      <c r="D67" s="5">
        <v>638873049998</v>
      </c>
      <c r="E67" t="s">
        <v>782</v>
      </c>
      <c r="F67" s="5"/>
    </row>
    <row r="68" spans="1:6">
      <c r="A68" s="5">
        <v>638873049998</v>
      </c>
      <c r="B68" t="s">
        <v>782</v>
      </c>
      <c r="C68" s="5"/>
      <c r="D68" s="5">
        <v>587015100676</v>
      </c>
      <c r="E68" t="s">
        <v>4</v>
      </c>
      <c r="F68" s="5"/>
    </row>
    <row r="69" spans="1:6">
      <c r="A69" s="5">
        <v>587015100676</v>
      </c>
      <c r="B69" t="s">
        <v>4</v>
      </c>
      <c r="C69" s="5"/>
      <c r="D69" s="5">
        <v>642977740785</v>
      </c>
      <c r="E69" t="s">
        <v>1018</v>
      </c>
      <c r="F69" s="5"/>
    </row>
    <row r="70" spans="1:6">
      <c r="A70" s="5">
        <v>642977740785</v>
      </c>
      <c r="B70" t="s">
        <v>1018</v>
      </c>
      <c r="C70" s="5"/>
      <c r="D70" s="5">
        <v>574624025153</v>
      </c>
      <c r="E70" t="s">
        <v>407</v>
      </c>
      <c r="F70" s="5"/>
    </row>
    <row r="71" spans="1:6">
      <c r="A71" s="5">
        <v>574624025153</v>
      </c>
      <c r="B71" t="s">
        <v>407</v>
      </c>
      <c r="C71" s="5"/>
      <c r="D71" s="5">
        <v>528033010612</v>
      </c>
      <c r="E71" t="s">
        <v>98</v>
      </c>
      <c r="F71" s="5"/>
    </row>
    <row r="72" spans="1:6">
      <c r="A72" s="5">
        <v>528033010612</v>
      </c>
      <c r="B72" t="s">
        <v>98</v>
      </c>
      <c r="C72" s="5"/>
      <c r="D72" s="5">
        <v>538349196723</v>
      </c>
      <c r="E72" t="s">
        <v>89</v>
      </c>
      <c r="F72" s="5"/>
    </row>
    <row r="73" spans="1:6">
      <c r="A73" s="5">
        <v>538349196723</v>
      </c>
      <c r="B73" t="s">
        <v>89</v>
      </c>
      <c r="C73" s="5"/>
      <c r="D73" s="5">
        <v>527990951359</v>
      </c>
      <c r="E73" t="s">
        <v>55</v>
      </c>
      <c r="F73" s="5"/>
    </row>
    <row r="74" spans="1:6">
      <c r="A74" s="5">
        <v>527990951359</v>
      </c>
      <c r="B74" t="s">
        <v>55</v>
      </c>
      <c r="C74" s="5"/>
      <c r="D74" s="5">
        <v>661538092151</v>
      </c>
      <c r="E74" t="s">
        <v>1019</v>
      </c>
      <c r="F74" s="5"/>
    </row>
    <row r="75" spans="1:6">
      <c r="A75" s="5">
        <v>661538092151</v>
      </c>
      <c r="B75" t="s">
        <v>1019</v>
      </c>
      <c r="C75" s="5"/>
      <c r="D75" s="5">
        <v>662519226194</v>
      </c>
      <c r="E75" t="s">
        <v>1020</v>
      </c>
      <c r="F75" s="5"/>
    </row>
    <row r="76" spans="1:6">
      <c r="A76" s="5">
        <v>662519226194</v>
      </c>
      <c r="B76" t="s">
        <v>1020</v>
      </c>
      <c r="C76" s="5"/>
      <c r="D76" s="5">
        <v>634491202384</v>
      </c>
      <c r="E76" t="s">
        <v>1021</v>
      </c>
      <c r="F76" s="5"/>
    </row>
    <row r="77" spans="1:6">
      <c r="A77" s="5">
        <v>634491202384</v>
      </c>
      <c r="B77" t="s">
        <v>1022</v>
      </c>
      <c r="C77" s="5"/>
      <c r="D77" s="5">
        <v>611461391391</v>
      </c>
      <c r="E77" t="s">
        <v>545</v>
      </c>
      <c r="F77" s="5"/>
    </row>
    <row r="78" spans="1:6">
      <c r="A78" s="5">
        <v>611461391391</v>
      </c>
      <c r="B78" t="s">
        <v>545</v>
      </c>
      <c r="C78" s="5"/>
      <c r="D78" s="5">
        <v>577184412748</v>
      </c>
      <c r="E78" t="s">
        <v>1023</v>
      </c>
      <c r="F78" s="5"/>
    </row>
    <row r="79" spans="1:6">
      <c r="A79" s="5">
        <v>577184412748</v>
      </c>
      <c r="B79" t="s">
        <v>1024</v>
      </c>
      <c r="C79" s="5"/>
      <c r="D79" s="5">
        <v>541918489832</v>
      </c>
      <c r="E79" t="s">
        <v>102</v>
      </c>
      <c r="F79" s="5"/>
    </row>
    <row r="80" spans="1:6">
      <c r="A80" s="5">
        <v>541918489832</v>
      </c>
      <c r="B80" t="s">
        <v>102</v>
      </c>
      <c r="C80" s="5"/>
      <c r="D80" s="5">
        <v>642292648041</v>
      </c>
      <c r="E80" t="s">
        <v>1025</v>
      </c>
      <c r="F80" s="5"/>
    </row>
    <row r="81" spans="1:6">
      <c r="A81" s="5">
        <v>642292648041</v>
      </c>
      <c r="B81" t="s">
        <v>1025</v>
      </c>
      <c r="C81" s="5"/>
      <c r="D81" s="5">
        <v>597520602468</v>
      </c>
      <c r="E81" t="s">
        <v>1026</v>
      </c>
      <c r="F81" s="5"/>
    </row>
    <row r="82" spans="1:6">
      <c r="A82" s="5">
        <v>597520602468</v>
      </c>
      <c r="B82" t="s">
        <v>1026</v>
      </c>
      <c r="C82" s="5"/>
      <c r="D82" s="5">
        <v>528033190141</v>
      </c>
      <c r="E82" t="s">
        <v>84</v>
      </c>
      <c r="F82" s="5"/>
    </row>
    <row r="83" spans="1:6">
      <c r="A83" s="5">
        <v>528033190141</v>
      </c>
      <c r="B83" t="s">
        <v>84</v>
      </c>
      <c r="C83" s="5"/>
      <c r="D83" s="5">
        <v>527678427514</v>
      </c>
      <c r="E83" t="s">
        <v>81</v>
      </c>
      <c r="F83" s="5"/>
    </row>
    <row r="84" spans="1:6">
      <c r="A84" s="5">
        <v>527678427514</v>
      </c>
      <c r="B84" t="s">
        <v>81</v>
      </c>
      <c r="C84" s="5"/>
      <c r="D84" s="5">
        <v>643557912358</v>
      </c>
      <c r="E84" t="s">
        <v>1027</v>
      </c>
      <c r="F84" s="5"/>
    </row>
    <row r="85" spans="1:3">
      <c r="A85" s="5">
        <v>643557912358</v>
      </c>
      <c r="B85" t="s">
        <v>1027</v>
      </c>
      <c r="C85" s="5"/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"/>
  <sheetViews>
    <sheetView workbookViewId="0">
      <selection activeCell="C11" sqref="C11"/>
    </sheetView>
  </sheetViews>
  <sheetFormatPr defaultColWidth="8.88888888888889" defaultRowHeight="14.4"/>
  <cols>
    <col min="2" max="2" width="17.1111111111111" customWidth="1"/>
    <col min="3" max="3" width="18.5555555555556" customWidth="1"/>
    <col min="5" max="5" width="12.8888888888889"/>
    <col min="6" max="6" width="10.6666666666667"/>
    <col min="8" max="8" width="11.4444444444444" customWidth="1"/>
    <col min="9" max="9" width="11"/>
    <col min="10" max="12" width="9.11111111111111"/>
    <col min="13" max="13" width="14.1111111111111"/>
    <col min="14" max="14" width="12.8888888888889"/>
    <col min="15" max="16" width="14.3333333333333"/>
    <col min="17" max="17" width="14.1111111111111"/>
    <col min="18" max="19" width="12.8888888888889"/>
  </cols>
  <sheetData>
    <row r="1" ht="17.4" spans="1:16">
      <c r="A1" s="29" t="s">
        <v>646</v>
      </c>
      <c r="B1" s="29" t="s">
        <v>553</v>
      </c>
      <c r="C1" s="29" t="s">
        <v>584</v>
      </c>
      <c r="D1" s="29" t="s">
        <v>647</v>
      </c>
      <c r="E1" s="29" t="s">
        <v>648</v>
      </c>
      <c r="F1" s="29" t="s">
        <v>1</v>
      </c>
      <c r="G1" s="29" t="s">
        <v>649</v>
      </c>
      <c r="H1" s="29" t="s">
        <v>645</v>
      </c>
      <c r="I1" s="29" t="s">
        <v>650</v>
      </c>
      <c r="J1" s="40" t="s">
        <v>651</v>
      </c>
      <c r="K1" s="29" t="s">
        <v>652</v>
      </c>
      <c r="L1" s="29" t="s">
        <v>653</v>
      </c>
      <c r="M1" s="29" t="s">
        <v>654</v>
      </c>
      <c r="N1" s="29" t="s">
        <v>655</v>
      </c>
      <c r="O1" s="16" t="s">
        <v>540</v>
      </c>
      <c r="P1" s="16"/>
    </row>
    <row r="2" ht="15.6" spans="1:19">
      <c r="A2" s="30" t="s">
        <v>656</v>
      </c>
      <c r="B2" s="31">
        <v>37253770022</v>
      </c>
      <c r="C2" s="32" t="s">
        <v>336</v>
      </c>
      <c r="D2" s="30">
        <v>9.55</v>
      </c>
      <c r="E2" s="33">
        <v>3.97330411056185</v>
      </c>
      <c r="F2" s="34">
        <v>10886.56</v>
      </c>
      <c r="G2" s="34">
        <v>1158</v>
      </c>
      <c r="H2" s="35">
        <v>9.4</v>
      </c>
      <c r="I2" s="41">
        <f>(H2-D2)/H2</f>
        <v>-0.0159574468085107</v>
      </c>
      <c r="J2" s="42" t="str">
        <f t="shared" ref="J2:J8" si="0">IFERROR(IF(I2&gt;=12.5%,"否","是"),0)</f>
        <v>是</v>
      </c>
      <c r="K2" s="35">
        <f t="shared" ref="K2:K8" si="1">IF(J2="是",H2*12.5%-(H2-D2),0)</f>
        <v>1.325</v>
      </c>
      <c r="L2" s="35">
        <f t="shared" ref="L2:L8" si="2">IF(J2="是",D2-E2-K2,D2-E2)</f>
        <v>4.25169588943815</v>
      </c>
      <c r="M2" s="35">
        <f t="shared" ref="M2:M8" si="3">L2*G2</f>
        <v>4923.46383996938</v>
      </c>
      <c r="N2" s="41">
        <f t="shared" ref="N2:N8" si="4">L2/H2</f>
        <v>0.452308073344484</v>
      </c>
      <c r="O2" s="35">
        <v>11627.3598664748</v>
      </c>
      <c r="P2" s="43">
        <v>0.268826394584214</v>
      </c>
      <c r="Q2" s="44">
        <f t="shared" ref="Q2:Q8" si="5">P2/N2-1</f>
        <v>-0.405656431032855</v>
      </c>
      <c r="R2">
        <v>9254.48860885194</v>
      </c>
      <c r="S2">
        <v>0.28094986669253</v>
      </c>
    </row>
    <row r="3" ht="15.6" spans="1:19">
      <c r="A3" s="30"/>
      <c r="B3" s="31">
        <v>572262680111</v>
      </c>
      <c r="C3" s="32" t="s">
        <v>330</v>
      </c>
      <c r="D3" s="30">
        <v>28.65</v>
      </c>
      <c r="E3" s="33">
        <v>11.9199123316855</v>
      </c>
      <c r="F3" s="34">
        <v>16017.86</v>
      </c>
      <c r="G3" s="34">
        <v>560</v>
      </c>
      <c r="H3" s="35">
        <v>28.6</v>
      </c>
      <c r="I3" s="41">
        <f t="shared" ref="I3:I18" si="6">(H3-D3)/H3</f>
        <v>-0.00174825174825165</v>
      </c>
      <c r="J3" s="42" t="str">
        <f t="shared" si="0"/>
        <v>是</v>
      </c>
      <c r="K3" s="35">
        <f t="shared" si="1"/>
        <v>3.625</v>
      </c>
      <c r="L3" s="35">
        <f t="shared" si="2"/>
        <v>13.1050876683145</v>
      </c>
      <c r="M3" s="35">
        <f t="shared" si="3"/>
        <v>7338.84909425612</v>
      </c>
      <c r="N3" s="41">
        <f t="shared" si="4"/>
        <v>0.458219848542465</v>
      </c>
      <c r="O3" s="35">
        <v>2506.65276278463</v>
      </c>
      <c r="P3" s="43">
        <v>0.320109922966903</v>
      </c>
      <c r="Q3" s="44">
        <f t="shared" si="5"/>
        <v>-0.301405375639818</v>
      </c>
      <c r="R3">
        <v>-34264.2400660445</v>
      </c>
      <c r="S3">
        <v>-0.816670020956328</v>
      </c>
    </row>
    <row r="4" ht="15.6" spans="1:19">
      <c r="A4" s="20"/>
      <c r="B4" s="31">
        <v>639997608665</v>
      </c>
      <c r="C4" s="36" t="s">
        <v>875</v>
      </c>
      <c r="D4" s="30">
        <v>48.5</v>
      </c>
      <c r="E4" s="33">
        <v>20.4825</v>
      </c>
      <c r="F4" s="37">
        <v>67987.38</v>
      </c>
      <c r="G4" s="37">
        <v>1650</v>
      </c>
      <c r="H4" s="35">
        <v>41.2</v>
      </c>
      <c r="I4" s="41">
        <f t="shared" si="6"/>
        <v>-0.177184466019417</v>
      </c>
      <c r="J4" s="42" t="str">
        <f t="shared" si="0"/>
        <v>是</v>
      </c>
      <c r="K4" s="35">
        <f t="shared" si="1"/>
        <v>12.45</v>
      </c>
      <c r="L4" s="35">
        <f t="shared" si="2"/>
        <v>15.5675</v>
      </c>
      <c r="M4" s="35">
        <f t="shared" si="3"/>
        <v>25686.375</v>
      </c>
      <c r="N4" s="41">
        <f t="shared" si="4"/>
        <v>0.377851941747573</v>
      </c>
      <c r="O4" s="35">
        <v>12787.0175060184</v>
      </c>
      <c r="P4" s="43">
        <v>0.333284788712756</v>
      </c>
      <c r="Q4" s="44">
        <f t="shared" si="5"/>
        <v>-0.117948720413326</v>
      </c>
      <c r="R4">
        <v>8890.07228082281</v>
      </c>
      <c r="S4">
        <v>0.340141943286013</v>
      </c>
    </row>
    <row r="5" ht="15.6" spans="1:19">
      <c r="A5" s="20"/>
      <c r="B5" s="31">
        <v>37254243740</v>
      </c>
      <c r="C5" s="36" t="s">
        <v>270</v>
      </c>
      <c r="D5" s="30">
        <v>16.56</v>
      </c>
      <c r="E5" s="33">
        <v>6.69919915297181</v>
      </c>
      <c r="F5" s="37">
        <v>36979.62</v>
      </c>
      <c r="G5" s="37">
        <v>2322</v>
      </c>
      <c r="H5" s="35">
        <v>15.93</v>
      </c>
      <c r="I5" s="41">
        <f t="shared" si="6"/>
        <v>-0.03954802259887</v>
      </c>
      <c r="J5" s="42" t="str">
        <f t="shared" si="0"/>
        <v>是</v>
      </c>
      <c r="K5" s="35">
        <f t="shared" si="1"/>
        <v>2.62125</v>
      </c>
      <c r="L5" s="35">
        <f t="shared" si="2"/>
        <v>7.23955084702819</v>
      </c>
      <c r="M5" s="35">
        <f t="shared" si="3"/>
        <v>16810.2370667995</v>
      </c>
      <c r="N5" s="41">
        <f t="shared" si="4"/>
        <v>0.454460191276095</v>
      </c>
      <c r="O5" s="35">
        <v>15416.5198114918</v>
      </c>
      <c r="P5" s="43">
        <v>0.271535825571447</v>
      </c>
      <c r="Q5" s="44">
        <f t="shared" si="5"/>
        <v>-0.402509106883505</v>
      </c>
      <c r="R5">
        <v>10405.157617614</v>
      </c>
      <c r="S5">
        <v>0.283080775899295</v>
      </c>
    </row>
    <row r="6" ht="15.6" spans="1:19">
      <c r="A6" s="20"/>
      <c r="B6" s="31">
        <v>635219036333</v>
      </c>
      <c r="C6" s="36" t="s">
        <v>600</v>
      </c>
      <c r="D6" s="30">
        <v>49.68</v>
      </c>
      <c r="E6" s="33">
        <v>20.0975974589154</v>
      </c>
      <c r="F6" s="37">
        <v>34468.87</v>
      </c>
      <c r="G6" s="37">
        <v>725</v>
      </c>
      <c r="H6" s="35">
        <v>47.54</v>
      </c>
      <c r="I6" s="41">
        <f t="shared" si="6"/>
        <v>-0.0450147244425747</v>
      </c>
      <c r="J6" s="42" t="str">
        <f t="shared" si="0"/>
        <v>是</v>
      </c>
      <c r="K6" s="35">
        <f t="shared" si="1"/>
        <v>8.0825</v>
      </c>
      <c r="L6" s="35">
        <f t="shared" si="2"/>
        <v>21.4999025410846</v>
      </c>
      <c r="M6" s="35">
        <f t="shared" si="3"/>
        <v>15587.4293422863</v>
      </c>
      <c r="N6" s="41">
        <f t="shared" si="4"/>
        <v>0.452248686181838</v>
      </c>
      <c r="O6" s="35">
        <v>65748.1266050109</v>
      </c>
      <c r="P6" s="43">
        <v>0.207083994448828</v>
      </c>
      <c r="Q6" s="44">
        <f t="shared" si="5"/>
        <v>-0.542101501284264</v>
      </c>
      <c r="R6">
        <v>40795.0586302355</v>
      </c>
      <c r="S6">
        <v>0.204802860550088</v>
      </c>
    </row>
    <row r="7" ht="15.6" spans="1:19">
      <c r="A7" s="20"/>
      <c r="B7" s="31">
        <v>643557912358</v>
      </c>
      <c r="C7" s="36" t="s">
        <v>1027</v>
      </c>
      <c r="D7" s="30">
        <v>38.9</v>
      </c>
      <c r="E7" s="33">
        <v>18.432303943224</v>
      </c>
      <c r="F7" s="37">
        <v>52089.54</v>
      </c>
      <c r="G7" s="37">
        <v>1086</v>
      </c>
      <c r="H7" s="35">
        <v>47.96</v>
      </c>
      <c r="I7" s="41">
        <f t="shared" si="6"/>
        <v>0.188907422852377</v>
      </c>
      <c r="J7" s="42" t="str">
        <f t="shared" si="0"/>
        <v>否</v>
      </c>
      <c r="K7" s="35">
        <f t="shared" si="1"/>
        <v>0</v>
      </c>
      <c r="L7" s="35">
        <f t="shared" si="2"/>
        <v>20.467696056776</v>
      </c>
      <c r="M7" s="35">
        <f t="shared" si="3"/>
        <v>22227.9179176587</v>
      </c>
      <c r="N7" s="41">
        <f t="shared" si="4"/>
        <v>0.426765972826856</v>
      </c>
      <c r="O7" s="35">
        <v>85071.9022455774</v>
      </c>
      <c r="P7" s="43">
        <v>0.17553039343984</v>
      </c>
      <c r="Q7" s="44">
        <f t="shared" si="5"/>
        <v>-0.588696370806829</v>
      </c>
      <c r="R7">
        <v>35819.94862875</v>
      </c>
      <c r="S7">
        <v>0.254022011221449</v>
      </c>
    </row>
    <row r="8" ht="15.6" spans="1:19">
      <c r="A8" s="20" t="s">
        <v>659</v>
      </c>
      <c r="B8" s="31">
        <v>653383168358</v>
      </c>
      <c r="C8" s="36" t="s">
        <v>1028</v>
      </c>
      <c r="D8" s="30">
        <v>6.9</v>
      </c>
      <c r="E8" s="33">
        <v>3</v>
      </c>
      <c r="F8" s="37">
        <v>269.52</v>
      </c>
      <c r="G8" s="37">
        <v>36</v>
      </c>
      <c r="H8" s="35">
        <v>7.49</v>
      </c>
      <c r="I8" s="41">
        <f t="shared" si="6"/>
        <v>0.0787716955941255</v>
      </c>
      <c r="J8" s="42" t="str">
        <f t="shared" si="0"/>
        <v>是</v>
      </c>
      <c r="K8" s="35">
        <f t="shared" si="1"/>
        <v>0.34625</v>
      </c>
      <c r="L8" s="35">
        <f t="shared" si="2"/>
        <v>3.55375</v>
      </c>
      <c r="M8" s="35">
        <f t="shared" si="3"/>
        <v>127.935</v>
      </c>
      <c r="N8" s="41">
        <f t="shared" si="4"/>
        <v>0.474465954606141</v>
      </c>
      <c r="O8" s="35">
        <v>5464.54</v>
      </c>
      <c r="P8" s="43">
        <v>0.404883011190234</v>
      </c>
      <c r="Q8" s="44">
        <f t="shared" si="5"/>
        <v>-0.146655292630361</v>
      </c>
      <c r="R8">
        <v>12213.88</v>
      </c>
      <c r="S8">
        <v>0.145967741935484</v>
      </c>
    </row>
    <row r="9" ht="15.6" spans="2:19">
      <c r="B9" s="38">
        <v>37253526527</v>
      </c>
      <c r="C9" s="16" t="s">
        <v>203</v>
      </c>
      <c r="D9" s="16">
        <f>VLOOKUP($B9,[15]厨房用纸!$A:$E,4,0)</f>
        <v>14.22</v>
      </c>
      <c r="E9" s="16">
        <v>5.936606584</v>
      </c>
      <c r="F9">
        <v>243429.69</v>
      </c>
      <c r="G9">
        <v>26949</v>
      </c>
      <c r="H9" s="39">
        <v>9.03</v>
      </c>
      <c r="I9" s="41">
        <f t="shared" si="6"/>
        <v>-0.574750830564784</v>
      </c>
      <c r="J9" s="42" t="str">
        <f t="shared" ref="J9:J18" si="7">IFERROR(IF(I9&gt;=12.5%,"否","是"),0)</f>
        <v>是</v>
      </c>
      <c r="K9" s="35">
        <f t="shared" ref="K9:K18" si="8">IF(J9="是",H9*12.5%-(H9-D9),0)</f>
        <v>6.31875</v>
      </c>
      <c r="L9" s="35">
        <f t="shared" ref="L9:L18" si="9">IF(J9="是",D9-E9-K9,D9-E9)</f>
        <v>1.964643416</v>
      </c>
      <c r="M9" s="35">
        <f t="shared" ref="M9:M18" si="10">L9*G9</f>
        <v>52945.175417784</v>
      </c>
      <c r="N9" s="41">
        <f t="shared" ref="N9:N18" si="11">L9/H9</f>
        <v>0.217568484606866</v>
      </c>
      <c r="O9">
        <v>67579.9351996988</v>
      </c>
      <c r="P9" s="41">
        <v>0.204196996203403</v>
      </c>
      <c r="Q9" s="44"/>
      <c r="R9">
        <v>51780.0514356808</v>
      </c>
      <c r="S9" s="41">
        <v>0.214643316618478</v>
      </c>
    </row>
    <row r="10" ht="15.6" spans="2:19">
      <c r="B10" s="38">
        <v>43988989706</v>
      </c>
      <c r="C10" s="16" t="s">
        <v>208</v>
      </c>
      <c r="D10" s="16">
        <f>VLOOKUP($B10,[15]厨房用纸!$A:$E,4,0)</f>
        <v>8.38</v>
      </c>
      <c r="E10" s="16">
        <v>3.965149421</v>
      </c>
      <c r="F10">
        <v>101206.83</v>
      </c>
      <c r="G10">
        <v>17099</v>
      </c>
      <c r="H10" s="39">
        <v>5.92</v>
      </c>
      <c r="I10" s="41">
        <f t="shared" si="6"/>
        <v>-0.415540540540541</v>
      </c>
      <c r="J10" s="42" t="str">
        <f t="shared" si="7"/>
        <v>是</v>
      </c>
      <c r="K10" s="35">
        <f t="shared" si="8"/>
        <v>3.2</v>
      </c>
      <c r="L10" s="35">
        <f t="shared" si="9"/>
        <v>1.214850579</v>
      </c>
      <c r="M10" s="35">
        <f t="shared" ref="M10:M17" si="12">L10*G10</f>
        <v>20772.730050321</v>
      </c>
      <c r="N10" s="41">
        <f t="shared" si="11"/>
        <v>0.205211246452703</v>
      </c>
      <c r="O10">
        <v>6628.92012083412</v>
      </c>
      <c r="P10">
        <v>0.369885424019358</v>
      </c>
      <c r="R10">
        <v>16184.8888420512</v>
      </c>
      <c r="S10">
        <v>0.194871454297077</v>
      </c>
    </row>
    <row r="11" ht="15.6" spans="2:19">
      <c r="B11" s="38">
        <v>541918489832</v>
      </c>
      <c r="C11" s="16" t="s">
        <v>102</v>
      </c>
      <c r="D11" s="16">
        <f>VLOOKUP($B11,[15]厨房用纸!$A:$E,4,0)</f>
        <v>42.66</v>
      </c>
      <c r="E11" s="16">
        <v>17.80981975</v>
      </c>
      <c r="F11">
        <v>75382.68</v>
      </c>
      <c r="G11">
        <v>2500</v>
      </c>
      <c r="H11" s="39">
        <v>30.15</v>
      </c>
      <c r="I11" s="41">
        <f t="shared" si="6"/>
        <v>-0.414925373134328</v>
      </c>
      <c r="J11" s="42" t="str">
        <f t="shared" si="7"/>
        <v>是</v>
      </c>
      <c r="K11" s="35">
        <f t="shared" si="8"/>
        <v>16.27875</v>
      </c>
      <c r="L11" s="35">
        <f t="shared" si="9"/>
        <v>8.57143025</v>
      </c>
      <c r="M11" s="35">
        <f t="shared" si="12"/>
        <v>21428.575625</v>
      </c>
      <c r="N11" s="41">
        <f t="shared" si="11"/>
        <v>0.284292877280265</v>
      </c>
      <c r="O11">
        <v>17170.1845823374</v>
      </c>
      <c r="P11">
        <v>0.348860568661755</v>
      </c>
      <c r="R11">
        <v>16746.1144174107</v>
      </c>
      <c r="S11">
        <v>0.314590316211466</v>
      </c>
    </row>
    <row r="12" ht="15.6" spans="2:19">
      <c r="B12" s="38">
        <v>544053639760</v>
      </c>
      <c r="C12" s="16" t="s">
        <v>20</v>
      </c>
      <c r="D12" s="16">
        <f>VLOOKUP($B12,[15]厨房用纸!$A:$E,4,0)</f>
        <v>33.61</v>
      </c>
      <c r="E12" s="16">
        <v>18.55259612</v>
      </c>
      <c r="F12">
        <v>34874.75</v>
      </c>
      <c r="G12">
        <v>1291</v>
      </c>
      <c r="H12" s="39">
        <v>27.01</v>
      </c>
      <c r="I12" s="41">
        <f t="shared" si="6"/>
        <v>-0.24435394298408</v>
      </c>
      <c r="J12" s="42" t="str">
        <f t="shared" si="7"/>
        <v>是</v>
      </c>
      <c r="K12" s="35">
        <f t="shared" si="8"/>
        <v>9.97625</v>
      </c>
      <c r="L12" s="35">
        <f t="shared" si="9"/>
        <v>5.08115388</v>
      </c>
      <c r="M12" s="35">
        <f t="shared" si="12"/>
        <v>6559.76965908</v>
      </c>
      <c r="N12" s="41">
        <f t="shared" si="11"/>
        <v>0.188121209922251</v>
      </c>
      <c r="O12">
        <v>3909.83387475323</v>
      </c>
      <c r="P12">
        <v>0.166615268349477</v>
      </c>
      <c r="R12">
        <v>3213.82578640317</v>
      </c>
      <c r="S12">
        <v>0.213116442314406</v>
      </c>
    </row>
    <row r="13" ht="15.6" spans="2:19">
      <c r="B13" s="38">
        <v>559325430280</v>
      </c>
      <c r="C13" s="16" t="s">
        <v>243</v>
      </c>
      <c r="D13" s="16">
        <f>VLOOKUP($B13,[15]厨房用纸!$A:$E,4,0)</f>
        <v>41.9</v>
      </c>
      <c r="E13" s="16">
        <v>19.82574711</v>
      </c>
      <c r="F13">
        <v>21124.89</v>
      </c>
      <c r="G13">
        <v>565</v>
      </c>
      <c r="H13" s="39">
        <v>37.39</v>
      </c>
      <c r="I13" s="41">
        <f t="shared" si="6"/>
        <v>-0.120620486761166</v>
      </c>
      <c r="J13" s="42" t="str">
        <f t="shared" si="7"/>
        <v>是</v>
      </c>
      <c r="K13" s="35">
        <f t="shared" si="8"/>
        <v>9.18375</v>
      </c>
      <c r="L13" s="35">
        <f t="shared" si="9"/>
        <v>12.89050289</v>
      </c>
      <c r="M13" s="35">
        <f t="shared" si="12"/>
        <v>7283.13413285</v>
      </c>
      <c r="N13" s="41">
        <f t="shared" si="11"/>
        <v>0.344758033966301</v>
      </c>
      <c r="O13">
        <v>15169.0495616741</v>
      </c>
      <c r="P13">
        <v>0.198122324778416</v>
      </c>
      <c r="R13">
        <v>9720.60511517454</v>
      </c>
      <c r="S13">
        <v>0.214582041730839</v>
      </c>
    </row>
    <row r="14" ht="15.6" spans="2:19">
      <c r="B14" s="38">
        <v>592049049728</v>
      </c>
      <c r="C14" s="16" t="s">
        <v>54</v>
      </c>
      <c r="D14" s="16">
        <f>VLOOKUP($B14,[15]厨房用纸!$A:$E,4,0)</f>
        <v>47.9</v>
      </c>
      <c r="E14" s="16">
        <v>23.30918781</v>
      </c>
      <c r="F14">
        <v>65086.99</v>
      </c>
      <c r="G14">
        <v>1474</v>
      </c>
      <c r="H14" s="39">
        <v>44.16</v>
      </c>
      <c r="I14" s="41">
        <f t="shared" si="6"/>
        <v>-0.0846920289855073</v>
      </c>
      <c r="J14" s="42" t="str">
        <f t="shared" si="7"/>
        <v>是</v>
      </c>
      <c r="K14" s="35">
        <f t="shared" si="8"/>
        <v>9.26</v>
      </c>
      <c r="L14" s="35">
        <f t="shared" si="9"/>
        <v>15.33081219</v>
      </c>
      <c r="M14" s="35">
        <f t="shared" si="12"/>
        <v>22597.61716806</v>
      </c>
      <c r="N14" s="41">
        <f t="shared" si="11"/>
        <v>0.34716513111413</v>
      </c>
      <c r="O14">
        <v>22100.1398657727</v>
      </c>
      <c r="P14">
        <v>0.2607921525161</v>
      </c>
      <c r="R14">
        <v>31196.2553764016</v>
      </c>
      <c r="S14">
        <v>0.398816387905741</v>
      </c>
    </row>
    <row r="15" ht="15.6" spans="2:19">
      <c r="B15" s="38">
        <v>601890751194</v>
      </c>
      <c r="C15" s="16" t="s">
        <v>67</v>
      </c>
      <c r="D15" s="16">
        <f>VLOOKUP($B15,[15]厨房用纸!$A:$E,4,0)</f>
        <v>35.9</v>
      </c>
      <c r="E15" s="16">
        <v>15.12938354</v>
      </c>
      <c r="F15">
        <v>32215.08</v>
      </c>
      <c r="G15">
        <v>1339</v>
      </c>
      <c r="H15" s="39">
        <v>24.06</v>
      </c>
      <c r="I15" s="41">
        <f t="shared" si="6"/>
        <v>-0.492103075644223</v>
      </c>
      <c r="J15" s="42" t="str">
        <f t="shared" si="7"/>
        <v>是</v>
      </c>
      <c r="K15" s="35">
        <f t="shared" si="8"/>
        <v>14.8475</v>
      </c>
      <c r="L15" s="35">
        <f t="shared" si="9"/>
        <v>5.92311646</v>
      </c>
      <c r="M15" s="35">
        <f t="shared" si="12"/>
        <v>7931.05293994</v>
      </c>
      <c r="N15" s="41">
        <f t="shared" si="11"/>
        <v>0.246181066500416</v>
      </c>
      <c r="O15">
        <v>1571.75235202239</v>
      </c>
      <c r="P15">
        <v>0.266661297315219</v>
      </c>
      <c r="R15">
        <v>717.233734817212</v>
      </c>
      <c r="S15">
        <v>0.338877266627551</v>
      </c>
    </row>
    <row r="16" ht="15.6" spans="2:19">
      <c r="B16" s="38">
        <v>632083172612</v>
      </c>
      <c r="C16" s="16" t="s">
        <v>566</v>
      </c>
      <c r="D16" s="16">
        <f>VLOOKUP($B16,[15]厨房用纸!$A:$E,4,0)</f>
        <v>67.22</v>
      </c>
      <c r="E16" s="16">
        <v>37.10519224</v>
      </c>
      <c r="F16">
        <v>3132.93</v>
      </c>
      <c r="G16">
        <v>56</v>
      </c>
      <c r="H16" s="39">
        <v>55.95</v>
      </c>
      <c r="I16" s="41">
        <f t="shared" si="6"/>
        <v>-0.201429848078642</v>
      </c>
      <c r="J16" s="42" t="str">
        <f t="shared" si="7"/>
        <v>是</v>
      </c>
      <c r="K16" s="35">
        <f t="shared" si="8"/>
        <v>18.26375</v>
      </c>
      <c r="L16" s="35">
        <f t="shared" si="9"/>
        <v>11.85105776</v>
      </c>
      <c r="M16" s="35">
        <f t="shared" si="12"/>
        <v>663.65923456</v>
      </c>
      <c r="N16" s="41">
        <f t="shared" si="11"/>
        <v>0.211815152100089</v>
      </c>
      <c r="O16">
        <v>248.103656782698</v>
      </c>
      <c r="P16">
        <v>0.111047102247181</v>
      </c>
      <c r="R16">
        <v>32.349038780728</v>
      </c>
      <c r="S16">
        <v>0.129915818396498</v>
      </c>
    </row>
    <row r="17" ht="15.6" spans="2:19">
      <c r="B17" s="38">
        <v>638115210957</v>
      </c>
      <c r="C17" s="16" t="s">
        <v>1029</v>
      </c>
      <c r="D17" s="16">
        <f>VLOOKUP($B17,[15]厨房用纸!$A:$E,4,0)</f>
        <v>16.76</v>
      </c>
      <c r="E17" s="16">
        <v>7.930298843</v>
      </c>
      <c r="F17">
        <v>8675.17</v>
      </c>
      <c r="G17">
        <v>612</v>
      </c>
      <c r="H17" s="39">
        <v>14.18</v>
      </c>
      <c r="I17" s="41">
        <f t="shared" si="6"/>
        <v>-0.181946403385049</v>
      </c>
      <c r="J17" s="42" t="str">
        <f t="shared" si="7"/>
        <v>是</v>
      </c>
      <c r="K17" s="35">
        <f t="shared" si="8"/>
        <v>4.3525</v>
      </c>
      <c r="L17" s="35">
        <f t="shared" si="9"/>
        <v>4.477201157</v>
      </c>
      <c r="M17" s="35">
        <f t="shared" si="12"/>
        <v>2740.047108084</v>
      </c>
      <c r="N17" s="41">
        <f t="shared" si="11"/>
        <v>0.315740561142454</v>
      </c>
      <c r="O17">
        <v>5271.48059813949</v>
      </c>
      <c r="P17">
        <v>0.262148466545898</v>
      </c>
      <c r="R17">
        <v>1597.74456953966</v>
      </c>
      <c r="S17">
        <v>0.271016843648433</v>
      </c>
    </row>
    <row r="18" ht="15.6" spans="2:19">
      <c r="B18" s="38">
        <v>641289932086</v>
      </c>
      <c r="C18" s="16" t="s">
        <v>1030</v>
      </c>
      <c r="D18" s="16">
        <f>VLOOKUP($B18,[15]厨房用纸!$A:$E,4,0)</f>
        <v>28.44</v>
      </c>
      <c r="E18" s="16">
        <v>11.27</v>
      </c>
      <c r="F18">
        <v>6067.66</v>
      </c>
      <c r="G18">
        <v>217</v>
      </c>
      <c r="H18" s="39">
        <v>27.96</v>
      </c>
      <c r="I18" s="41">
        <f t="shared" si="6"/>
        <v>-0.0171673819742489</v>
      </c>
      <c r="J18" s="42" t="str">
        <f t="shared" si="7"/>
        <v>是</v>
      </c>
      <c r="K18" s="35">
        <f t="shared" si="8"/>
        <v>3.975</v>
      </c>
      <c r="L18" s="35">
        <f t="shared" si="9"/>
        <v>13.195</v>
      </c>
      <c r="M18" s="35">
        <f t="shared" si="10"/>
        <v>2863.315</v>
      </c>
      <c r="N18" s="41">
        <f t="shared" si="11"/>
        <v>0.47192417739628</v>
      </c>
      <c r="O18">
        <v>6124.46625</v>
      </c>
      <c r="P18">
        <v>0.368483146067416</v>
      </c>
      <c r="R18">
        <v>2447.83</v>
      </c>
      <c r="S18">
        <v>0.413870703764321</v>
      </c>
    </row>
    <row r="19" spans="6:19">
      <c r="F19">
        <f>SUM(F2:F8)</f>
        <v>218699.35</v>
      </c>
      <c r="M19">
        <f>SUM(M2:M8)</f>
        <v>92702.20726097</v>
      </c>
      <c r="N19" s="11">
        <f>M19/F19</f>
        <v>0.42387966521606</v>
      </c>
      <c r="O19" s="9">
        <v>258797.128058586</v>
      </c>
      <c r="P19" s="9">
        <v>0.226553620342593</v>
      </c>
      <c r="R19">
        <v>132826.687830766</v>
      </c>
      <c r="S19">
        <v>0.188116019494317</v>
      </c>
    </row>
    <row r="20" spans="6:19">
      <c r="F20">
        <f>SUM(F9:F18)</f>
        <v>591196.67</v>
      </c>
      <c r="M20">
        <f>SUM(M9:M18)</f>
        <v>145785.076335679</v>
      </c>
      <c r="N20" s="11">
        <f>M20/F20</f>
        <v>0.246593196026762</v>
      </c>
      <c r="O20" s="9">
        <v>145773.866062015</v>
      </c>
      <c r="P20" s="9">
        <v>0.232283940970459</v>
      </c>
      <c r="R20">
        <v>133636.89831626</v>
      </c>
      <c r="S20">
        <v>0.252000309852659</v>
      </c>
    </row>
  </sheetData>
  <mergeCells count="2">
    <mergeCell ref="O1:P1"/>
    <mergeCell ref="A2:A7"/>
  </mergeCells>
  <conditionalFormatting sqref="B2:B8">
    <cfRule type="duplicateValues" dxfId="1" priority="1"/>
  </conditionalFormatting>
  <pageMargins left="0.75" right="0.75" top="1" bottom="1" header="0.5" footer="0.5"/>
  <headerFooter/>
  <ignoredErrors>
    <ignoredError sqref="F19:F20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8"/>
  <sheetViews>
    <sheetView workbookViewId="0">
      <selection activeCell="D2" sqref="D2:F18"/>
    </sheetView>
  </sheetViews>
  <sheetFormatPr defaultColWidth="8.88888888888889" defaultRowHeight="14.4"/>
  <cols>
    <col min="2" max="2" width="17.1111111111111" customWidth="1"/>
    <col min="3" max="3" width="20.8888888888889" customWidth="1"/>
  </cols>
  <sheetData>
    <row r="1" ht="15.6" spans="1:23">
      <c r="A1" s="20" t="s">
        <v>646</v>
      </c>
      <c r="B1" s="20" t="s">
        <v>109</v>
      </c>
      <c r="C1" s="21" t="s">
        <v>1009</v>
      </c>
      <c r="D1" s="26" t="s">
        <v>111</v>
      </c>
      <c r="E1" s="26" t="s">
        <v>112</v>
      </c>
      <c r="F1" s="26" t="s">
        <v>645</v>
      </c>
      <c r="G1" s="26" t="s">
        <v>113</v>
      </c>
      <c r="H1" s="26" t="s">
        <v>516</v>
      </c>
      <c r="I1" s="26" t="s">
        <v>517</v>
      </c>
      <c r="J1" s="26" t="s">
        <v>518</v>
      </c>
      <c r="K1" s="26" t="s">
        <v>1010</v>
      </c>
      <c r="L1" s="26" t="s">
        <v>589</v>
      </c>
      <c r="O1" s="26" t="s">
        <v>111</v>
      </c>
      <c r="P1" s="26" t="s">
        <v>112</v>
      </c>
      <c r="Q1" s="26" t="s">
        <v>645</v>
      </c>
      <c r="R1" s="26" t="s">
        <v>113</v>
      </c>
      <c r="S1" s="26" t="s">
        <v>516</v>
      </c>
      <c r="T1" s="26" t="s">
        <v>517</v>
      </c>
      <c r="U1" s="26" t="s">
        <v>518</v>
      </c>
      <c r="V1" s="26" t="s">
        <v>1010</v>
      </c>
      <c r="W1" s="26" t="s">
        <v>589</v>
      </c>
    </row>
    <row r="2" ht="15.6" spans="1:23">
      <c r="A2" s="20" t="s">
        <v>656</v>
      </c>
      <c r="B2" s="22">
        <v>37253770022</v>
      </c>
      <c r="C2" s="28" t="s">
        <v>336</v>
      </c>
      <c r="D2" s="27">
        <v>10886.56</v>
      </c>
      <c r="E2" s="27">
        <v>1158</v>
      </c>
      <c r="F2" s="27">
        <v>9.4</v>
      </c>
      <c r="G2" s="27">
        <v>5229</v>
      </c>
      <c r="H2" s="27" t="s">
        <v>935</v>
      </c>
      <c r="I2" s="27">
        <v>13.59</v>
      </c>
      <c r="J2" s="27">
        <v>800.999999999999</v>
      </c>
      <c r="K2" s="27">
        <v>1.45</v>
      </c>
      <c r="L2" s="27">
        <v>2.08</v>
      </c>
      <c r="O2" s="27">
        <v>38617.44</v>
      </c>
      <c r="P2" s="27">
        <v>4701</v>
      </c>
      <c r="Q2" s="27">
        <v>8.21</v>
      </c>
      <c r="R2" s="27">
        <v>8160</v>
      </c>
      <c r="S2" s="27" t="s">
        <v>923</v>
      </c>
      <c r="T2" s="27">
        <v>16.34</v>
      </c>
      <c r="U2" s="27">
        <v>2362.84974389703</v>
      </c>
      <c r="V2" s="27">
        <v>1.99</v>
      </c>
      <c r="W2" s="27">
        <v>4.73</v>
      </c>
    </row>
    <row r="3" ht="15.6" spans="1:23">
      <c r="A3" s="20"/>
      <c r="B3" s="22">
        <v>572262680111</v>
      </c>
      <c r="C3" s="28" t="s">
        <v>330</v>
      </c>
      <c r="D3" s="27">
        <v>16017.86</v>
      </c>
      <c r="E3" s="27">
        <v>560</v>
      </c>
      <c r="F3" s="27">
        <v>28.6</v>
      </c>
      <c r="G3" s="27">
        <v>2089</v>
      </c>
      <c r="H3" s="27" t="s">
        <v>938</v>
      </c>
      <c r="I3" s="27">
        <v>33.94</v>
      </c>
      <c r="J3" s="27">
        <v>472</v>
      </c>
      <c r="K3" s="27">
        <v>1.19</v>
      </c>
      <c r="L3" s="27">
        <v>7.67</v>
      </c>
      <c r="O3" s="27">
        <v>31262.64</v>
      </c>
      <c r="P3" s="27">
        <v>1308</v>
      </c>
      <c r="Q3" s="27">
        <v>23.9</v>
      </c>
      <c r="R3" s="27">
        <v>3365</v>
      </c>
      <c r="S3" s="27" t="s">
        <v>932</v>
      </c>
      <c r="T3" s="27">
        <v>43.97</v>
      </c>
      <c r="U3" s="27">
        <v>711.029396701672</v>
      </c>
      <c r="V3" s="27">
        <v>1.84</v>
      </c>
      <c r="W3" s="27">
        <v>9.29</v>
      </c>
    </row>
    <row r="4" ht="15.6" spans="1:23">
      <c r="A4" s="20"/>
      <c r="B4" s="22">
        <v>639997608665</v>
      </c>
      <c r="C4" s="28" t="s">
        <v>875</v>
      </c>
      <c r="D4" s="27">
        <v>67987.38</v>
      </c>
      <c r="E4" s="27">
        <v>1650</v>
      </c>
      <c r="F4" s="27">
        <v>41.2</v>
      </c>
      <c r="G4" s="27">
        <v>5570</v>
      </c>
      <c r="H4" s="27" t="s">
        <v>939</v>
      </c>
      <c r="I4" s="27">
        <v>54.78</v>
      </c>
      <c r="J4" s="27">
        <v>1241</v>
      </c>
      <c r="K4" s="27">
        <v>1.33</v>
      </c>
      <c r="L4" s="27">
        <v>12.21</v>
      </c>
      <c r="O4" s="27">
        <v>0</v>
      </c>
      <c r="P4" s="27">
        <v>0</v>
      </c>
      <c r="Q4" s="27">
        <v>0</v>
      </c>
      <c r="R4" s="27">
        <v>0</v>
      </c>
      <c r="S4" s="27" t="s">
        <v>924</v>
      </c>
      <c r="T4" s="27">
        <v>0</v>
      </c>
      <c r="U4" s="27">
        <v>0</v>
      </c>
      <c r="V4" s="27">
        <v>0</v>
      </c>
      <c r="W4" s="27">
        <v>0</v>
      </c>
    </row>
    <row r="5" ht="15.6" spans="1:23">
      <c r="A5" s="20"/>
      <c r="B5" s="22">
        <v>37254243740</v>
      </c>
      <c r="C5" s="28" t="s">
        <v>270</v>
      </c>
      <c r="D5" s="27">
        <v>36979.62</v>
      </c>
      <c r="E5" s="27">
        <v>2322</v>
      </c>
      <c r="F5" s="27">
        <v>15.93</v>
      </c>
      <c r="G5" s="27">
        <v>5892</v>
      </c>
      <c r="H5" s="27" t="s">
        <v>950</v>
      </c>
      <c r="I5" s="27">
        <v>24.46</v>
      </c>
      <c r="J5" s="27">
        <v>1512</v>
      </c>
      <c r="K5" s="27">
        <v>1.54</v>
      </c>
      <c r="L5" s="27">
        <v>6.28</v>
      </c>
      <c r="O5" s="27">
        <v>62789.17</v>
      </c>
      <c r="P5" s="27">
        <v>3786</v>
      </c>
      <c r="Q5" s="27">
        <v>16.58</v>
      </c>
      <c r="R5" s="27">
        <v>8314</v>
      </c>
      <c r="S5" s="27" t="s">
        <v>939</v>
      </c>
      <c r="T5" s="27">
        <v>34.9</v>
      </c>
      <c r="U5" s="27">
        <v>1799.07151872214</v>
      </c>
      <c r="V5" s="27">
        <v>2.1</v>
      </c>
      <c r="W5" s="27">
        <v>7.55</v>
      </c>
    </row>
    <row r="6" ht="15.6" spans="1:23">
      <c r="A6" s="20"/>
      <c r="B6" s="22">
        <v>635219036333</v>
      </c>
      <c r="C6" s="28" t="s">
        <v>600</v>
      </c>
      <c r="D6" s="27">
        <v>34468.87</v>
      </c>
      <c r="E6" s="27">
        <v>725</v>
      </c>
      <c r="F6" s="27">
        <v>47.54</v>
      </c>
      <c r="G6" s="27">
        <v>2464</v>
      </c>
      <c r="H6" s="27" t="s">
        <v>938</v>
      </c>
      <c r="I6" s="27">
        <v>61.77</v>
      </c>
      <c r="J6" s="27">
        <v>558</v>
      </c>
      <c r="K6" s="27">
        <v>1.3</v>
      </c>
      <c r="L6" s="27">
        <v>13.99</v>
      </c>
      <c r="O6" s="27">
        <v>3066.27</v>
      </c>
      <c r="P6" s="27">
        <v>51</v>
      </c>
      <c r="Q6" s="27">
        <v>60.12</v>
      </c>
      <c r="R6" s="27">
        <v>679</v>
      </c>
      <c r="S6" s="27" t="s">
        <v>953</v>
      </c>
      <c r="T6" s="27">
        <v>65.24</v>
      </c>
      <c r="U6" s="27">
        <v>47.0023061567706</v>
      </c>
      <c r="V6" s="27">
        <v>1.09</v>
      </c>
      <c r="W6" s="27">
        <v>4.52</v>
      </c>
    </row>
    <row r="7" ht="15.6" spans="1:23">
      <c r="A7" s="20"/>
      <c r="B7" s="22">
        <v>643557912358</v>
      </c>
      <c r="C7" s="28" t="s">
        <v>1027</v>
      </c>
      <c r="D7" s="27">
        <v>52089.54</v>
      </c>
      <c r="E7" s="27">
        <v>1086</v>
      </c>
      <c r="F7" s="27">
        <v>47.96</v>
      </c>
      <c r="G7" s="27">
        <v>3731</v>
      </c>
      <c r="H7" s="27" t="s">
        <v>926</v>
      </c>
      <c r="I7" s="27">
        <v>70.11</v>
      </c>
      <c r="J7" s="27">
        <v>743</v>
      </c>
      <c r="K7" s="27">
        <v>1.46</v>
      </c>
      <c r="L7" s="27">
        <v>13.96</v>
      </c>
      <c r="O7" s="27">
        <v>0</v>
      </c>
      <c r="P7" s="27">
        <v>0</v>
      </c>
      <c r="Q7" s="27">
        <v>0</v>
      </c>
      <c r="R7" s="27">
        <v>0</v>
      </c>
      <c r="S7" s="27" t="s">
        <v>924</v>
      </c>
      <c r="T7" s="27">
        <v>0</v>
      </c>
      <c r="U7" s="27">
        <v>0</v>
      </c>
      <c r="V7" s="27">
        <v>0</v>
      </c>
      <c r="W7" s="27">
        <v>0</v>
      </c>
    </row>
    <row r="8" ht="15.6" spans="1:23">
      <c r="A8" s="20"/>
      <c r="B8" s="22">
        <v>653383168358</v>
      </c>
      <c r="C8" s="28" t="s">
        <v>1028</v>
      </c>
      <c r="D8" s="27">
        <v>269.52</v>
      </c>
      <c r="E8" s="27">
        <v>36</v>
      </c>
      <c r="F8" s="27">
        <v>7.49</v>
      </c>
      <c r="G8" s="27">
        <v>272</v>
      </c>
      <c r="H8" s="27" t="s">
        <v>1031</v>
      </c>
      <c r="I8" s="27">
        <v>22.46</v>
      </c>
      <c r="J8" s="27">
        <v>12</v>
      </c>
      <c r="K8" s="27">
        <v>3</v>
      </c>
      <c r="L8" s="27">
        <v>0.99</v>
      </c>
      <c r="O8" s="27">
        <v>0</v>
      </c>
      <c r="P8" s="27">
        <v>0</v>
      </c>
      <c r="Q8" s="27">
        <v>0</v>
      </c>
      <c r="R8" s="27">
        <v>0</v>
      </c>
      <c r="S8" s="27" t="s">
        <v>924</v>
      </c>
      <c r="T8" s="27">
        <v>0</v>
      </c>
      <c r="U8" s="27">
        <v>0</v>
      </c>
      <c r="V8" s="27">
        <v>0</v>
      </c>
      <c r="W8" s="27">
        <v>0</v>
      </c>
    </row>
    <row r="9" ht="15.6" spans="1:23">
      <c r="A9" s="20" t="s">
        <v>660</v>
      </c>
      <c r="B9" s="22">
        <v>37253526527</v>
      </c>
      <c r="C9" s="23" t="s">
        <v>203</v>
      </c>
      <c r="D9" s="27">
        <v>243429.69</v>
      </c>
      <c r="E9" s="27">
        <v>26949</v>
      </c>
      <c r="F9" s="27">
        <v>9.03</v>
      </c>
      <c r="G9" s="27">
        <v>17446</v>
      </c>
      <c r="H9" s="27" t="s">
        <v>1032</v>
      </c>
      <c r="I9" s="27">
        <v>9.4</v>
      </c>
      <c r="J9" s="27">
        <v>25905</v>
      </c>
      <c r="K9" s="27">
        <v>1.04</v>
      </c>
      <c r="L9" s="27">
        <v>13.95</v>
      </c>
      <c r="O9" s="27">
        <v>62322.41</v>
      </c>
      <c r="P9" s="27">
        <v>4168</v>
      </c>
      <c r="Q9" s="27">
        <v>14.95</v>
      </c>
      <c r="R9" s="27">
        <v>10895</v>
      </c>
      <c r="S9" s="27" t="s">
        <v>1033</v>
      </c>
      <c r="T9" s="27">
        <v>19.32</v>
      </c>
      <c r="U9" s="27">
        <v>3225.92283830125</v>
      </c>
      <c r="V9" s="27">
        <v>1.29</v>
      </c>
      <c r="W9" s="27">
        <v>5.72</v>
      </c>
    </row>
    <row r="10" ht="15.6" spans="1:23">
      <c r="A10" s="20"/>
      <c r="B10" s="22">
        <v>43988989706</v>
      </c>
      <c r="C10" s="23" t="s">
        <v>208</v>
      </c>
      <c r="D10" s="27">
        <v>101206.83</v>
      </c>
      <c r="E10" s="27">
        <v>17099</v>
      </c>
      <c r="F10" s="27">
        <v>5.92</v>
      </c>
      <c r="G10" s="27">
        <v>12324</v>
      </c>
      <c r="H10" s="27" t="s">
        <v>1034</v>
      </c>
      <c r="I10" s="27">
        <v>6.31</v>
      </c>
      <c r="J10" s="27">
        <v>16036</v>
      </c>
      <c r="K10" s="27">
        <v>1.07</v>
      </c>
      <c r="L10" s="27">
        <v>8.21</v>
      </c>
      <c r="O10" s="27">
        <v>254126.35</v>
      </c>
      <c r="P10" s="27">
        <v>41825</v>
      </c>
      <c r="Q10" s="27">
        <v>6.08</v>
      </c>
      <c r="R10" s="27">
        <v>81370</v>
      </c>
      <c r="S10" s="27" t="s">
        <v>1035</v>
      </c>
      <c r="T10" s="27">
        <v>6.75</v>
      </c>
      <c r="U10" s="27">
        <v>37650.3933969197</v>
      </c>
      <c r="V10" s="27">
        <v>1.11</v>
      </c>
      <c r="W10" s="27">
        <v>3.12</v>
      </c>
    </row>
    <row r="11" ht="15.6" spans="1:23">
      <c r="A11" s="20"/>
      <c r="B11" s="22">
        <v>541918489832</v>
      </c>
      <c r="C11" s="23" t="s">
        <v>102</v>
      </c>
      <c r="D11" s="27">
        <v>75382.68</v>
      </c>
      <c r="E11" s="27">
        <v>2500</v>
      </c>
      <c r="F11" s="27">
        <v>30.15</v>
      </c>
      <c r="G11" s="27">
        <v>6628</v>
      </c>
      <c r="H11" s="27" t="s">
        <v>940</v>
      </c>
      <c r="I11" s="27">
        <v>41.88</v>
      </c>
      <c r="J11" s="27">
        <v>1800</v>
      </c>
      <c r="K11" s="27">
        <v>1.39</v>
      </c>
      <c r="L11" s="27">
        <v>11.37</v>
      </c>
      <c r="O11" s="27">
        <v>56606.15</v>
      </c>
      <c r="P11" s="27">
        <v>1507</v>
      </c>
      <c r="Q11" s="27">
        <v>37.56</v>
      </c>
      <c r="R11" s="27">
        <v>4607</v>
      </c>
      <c r="S11" s="27" t="s">
        <v>932</v>
      </c>
      <c r="T11" s="27">
        <v>58</v>
      </c>
      <c r="U11" s="27">
        <v>975.967534353706</v>
      </c>
      <c r="V11" s="27">
        <v>1.54</v>
      </c>
      <c r="W11" s="27">
        <v>12.29</v>
      </c>
    </row>
    <row r="12" ht="15.6" spans="1:23">
      <c r="A12" s="20"/>
      <c r="B12" s="22">
        <v>544053639760</v>
      </c>
      <c r="C12" s="23" t="s">
        <v>20</v>
      </c>
      <c r="D12" s="27">
        <v>34874.75</v>
      </c>
      <c r="E12" s="27">
        <v>1291</v>
      </c>
      <c r="F12" s="27">
        <v>27.01</v>
      </c>
      <c r="G12" s="27">
        <v>2873</v>
      </c>
      <c r="H12" s="27" t="s">
        <v>939</v>
      </c>
      <c r="I12" s="27">
        <v>54.32</v>
      </c>
      <c r="J12" s="27">
        <v>642</v>
      </c>
      <c r="K12" s="27">
        <v>2.01</v>
      </c>
      <c r="L12" s="27">
        <v>12.14</v>
      </c>
      <c r="O12" s="27">
        <v>45369.52</v>
      </c>
      <c r="P12" s="27">
        <v>991</v>
      </c>
      <c r="Q12" s="27">
        <v>45.78</v>
      </c>
      <c r="R12" s="27">
        <v>8906</v>
      </c>
      <c r="S12" s="27" t="s">
        <v>929</v>
      </c>
      <c r="T12" s="27">
        <v>87.75</v>
      </c>
      <c r="U12" s="27">
        <v>517.002236311188</v>
      </c>
      <c r="V12" s="27">
        <v>1.92</v>
      </c>
      <c r="W12" s="27">
        <v>5.09</v>
      </c>
    </row>
    <row r="13" ht="15.6" spans="1:23">
      <c r="A13" s="20"/>
      <c r="B13" s="22">
        <v>559325430280</v>
      </c>
      <c r="C13" s="23" t="s">
        <v>243</v>
      </c>
      <c r="D13" s="27">
        <v>21124.89</v>
      </c>
      <c r="E13" s="27">
        <v>565</v>
      </c>
      <c r="F13" s="27">
        <v>37.39</v>
      </c>
      <c r="G13" s="27">
        <v>1372</v>
      </c>
      <c r="H13" s="27" t="s">
        <v>923</v>
      </c>
      <c r="I13" s="27">
        <v>53.62</v>
      </c>
      <c r="J13" s="27">
        <v>394</v>
      </c>
      <c r="K13" s="27">
        <v>1.43</v>
      </c>
      <c r="L13" s="27">
        <v>15.4</v>
      </c>
      <c r="O13" s="27">
        <v>102441.43</v>
      </c>
      <c r="P13" s="27">
        <v>3296</v>
      </c>
      <c r="Q13" s="27">
        <v>31.08</v>
      </c>
      <c r="R13" s="27">
        <v>6863</v>
      </c>
      <c r="S13" s="27" t="s">
        <v>1033</v>
      </c>
      <c r="T13" s="27">
        <v>49.25</v>
      </c>
      <c r="U13" s="27">
        <v>2079.98975535612</v>
      </c>
      <c r="V13" s="27">
        <v>1.58</v>
      </c>
      <c r="W13" s="27">
        <v>14.93</v>
      </c>
    </row>
    <row r="14" ht="15.6" spans="1:23">
      <c r="A14" s="20"/>
      <c r="B14" s="22">
        <v>592049049728</v>
      </c>
      <c r="C14" s="23" t="s">
        <v>54</v>
      </c>
      <c r="D14" s="27">
        <v>65086.99</v>
      </c>
      <c r="E14" s="27">
        <v>1474</v>
      </c>
      <c r="F14" s="27">
        <v>44.16</v>
      </c>
      <c r="G14" s="27">
        <v>5086</v>
      </c>
      <c r="H14" s="27" t="s">
        <v>947</v>
      </c>
      <c r="I14" s="27">
        <v>79.09</v>
      </c>
      <c r="J14" s="27">
        <v>823</v>
      </c>
      <c r="K14" s="27">
        <v>1.79</v>
      </c>
      <c r="L14" s="27">
        <v>12.8</v>
      </c>
      <c r="O14" s="27">
        <v>40249.07</v>
      </c>
      <c r="P14" s="27">
        <v>895</v>
      </c>
      <c r="Q14" s="27">
        <v>44.97</v>
      </c>
      <c r="R14" s="27">
        <v>4619</v>
      </c>
      <c r="S14" s="27" t="s">
        <v>949</v>
      </c>
      <c r="T14" s="27">
        <v>72.52</v>
      </c>
      <c r="U14" s="27">
        <v>555.006093388137</v>
      </c>
      <c r="V14" s="27">
        <v>1.61</v>
      </c>
      <c r="W14" s="27">
        <v>8.71</v>
      </c>
    </row>
    <row r="15" ht="15.6" spans="1:23">
      <c r="A15" s="20"/>
      <c r="B15" s="22">
        <v>601890751194</v>
      </c>
      <c r="C15" s="23" t="s">
        <v>67</v>
      </c>
      <c r="D15" s="27">
        <v>32215.08</v>
      </c>
      <c r="E15" s="27">
        <v>1339</v>
      </c>
      <c r="F15" s="27">
        <v>24.06</v>
      </c>
      <c r="G15" s="27">
        <v>3621</v>
      </c>
      <c r="H15" s="27" t="s">
        <v>950</v>
      </c>
      <c r="I15" s="27">
        <v>34.16</v>
      </c>
      <c r="J15" s="27">
        <v>943</v>
      </c>
      <c r="K15" s="27">
        <v>1.42</v>
      </c>
      <c r="L15" s="27">
        <v>8.9</v>
      </c>
      <c r="O15" s="27">
        <v>1886.65</v>
      </c>
      <c r="P15" s="27">
        <v>49</v>
      </c>
      <c r="Q15" s="27">
        <v>38.5</v>
      </c>
      <c r="R15" s="27">
        <v>3003</v>
      </c>
      <c r="S15" s="27" t="s">
        <v>1036</v>
      </c>
      <c r="T15" s="27">
        <v>65.06</v>
      </c>
      <c r="U15" s="27">
        <v>28.999979145155</v>
      </c>
      <c r="V15" s="27">
        <v>1.69</v>
      </c>
      <c r="W15" s="27">
        <v>0.63</v>
      </c>
    </row>
    <row r="16" ht="15.6" spans="1:23">
      <c r="A16" s="20"/>
      <c r="B16" s="22">
        <v>632083172612</v>
      </c>
      <c r="C16" s="23" t="s">
        <v>566</v>
      </c>
      <c r="D16" s="27">
        <v>3132.93</v>
      </c>
      <c r="E16" s="27">
        <v>56</v>
      </c>
      <c r="F16" s="27">
        <v>55.95</v>
      </c>
      <c r="G16" s="27">
        <v>198</v>
      </c>
      <c r="H16" s="27" t="s">
        <v>928</v>
      </c>
      <c r="I16" s="27">
        <v>89.51</v>
      </c>
      <c r="J16" s="27">
        <v>35</v>
      </c>
      <c r="K16" s="27">
        <v>1.6</v>
      </c>
      <c r="L16" s="27">
        <v>15.82</v>
      </c>
      <c r="O16" s="27">
        <v>2731.8</v>
      </c>
      <c r="P16" s="27">
        <v>53</v>
      </c>
      <c r="Q16" s="27">
        <v>51.54</v>
      </c>
      <c r="R16" s="27">
        <v>202</v>
      </c>
      <c r="S16" s="27" t="s">
        <v>942</v>
      </c>
      <c r="T16" s="27">
        <v>124.17</v>
      </c>
      <c r="U16" s="27">
        <v>21.9996247373967</v>
      </c>
      <c r="V16" s="27">
        <v>2.41</v>
      </c>
      <c r="W16" s="27">
        <v>13.52</v>
      </c>
    </row>
    <row r="17" ht="15.6" spans="1:23">
      <c r="A17" s="20"/>
      <c r="B17" s="22">
        <v>638115210957</v>
      </c>
      <c r="C17" s="23" t="s">
        <v>1029</v>
      </c>
      <c r="D17" s="27">
        <v>8675.17</v>
      </c>
      <c r="E17" s="27">
        <v>612</v>
      </c>
      <c r="F17" s="27">
        <v>14.18</v>
      </c>
      <c r="G17" s="27">
        <v>1819</v>
      </c>
      <c r="H17" s="27" t="s">
        <v>923</v>
      </c>
      <c r="I17" s="27">
        <v>16.31</v>
      </c>
      <c r="J17" s="27">
        <v>532</v>
      </c>
      <c r="K17" s="27">
        <v>1.15</v>
      </c>
      <c r="L17" s="27">
        <v>4.77</v>
      </c>
      <c r="O17" s="27">
        <v>0</v>
      </c>
      <c r="P17" s="27">
        <v>0</v>
      </c>
      <c r="Q17" s="27">
        <v>0</v>
      </c>
      <c r="R17" s="27">
        <v>0</v>
      </c>
      <c r="S17" s="27" t="s">
        <v>924</v>
      </c>
      <c r="T17" s="27">
        <v>0</v>
      </c>
      <c r="U17" s="27">
        <v>0</v>
      </c>
      <c r="V17" s="27">
        <v>0</v>
      </c>
      <c r="W17" s="27">
        <v>0</v>
      </c>
    </row>
    <row r="18" ht="15.6" spans="1:23">
      <c r="A18" s="20"/>
      <c r="B18" s="22">
        <v>641289932086</v>
      </c>
      <c r="C18" s="23" t="s">
        <v>1030</v>
      </c>
      <c r="D18" s="27">
        <v>6067.66</v>
      </c>
      <c r="E18" s="27">
        <v>217</v>
      </c>
      <c r="F18" s="27">
        <v>27.96</v>
      </c>
      <c r="G18" s="27">
        <v>964</v>
      </c>
      <c r="H18" s="27" t="s">
        <v>926</v>
      </c>
      <c r="I18" s="27">
        <v>31.28</v>
      </c>
      <c r="J18" s="27">
        <v>194</v>
      </c>
      <c r="K18" s="27">
        <v>1.12</v>
      </c>
      <c r="L18" s="27">
        <v>6.29</v>
      </c>
      <c r="O18" s="27">
        <v>0</v>
      </c>
      <c r="P18" s="27">
        <v>0</v>
      </c>
      <c r="Q18" s="27">
        <v>0</v>
      </c>
      <c r="R18" s="27">
        <v>0</v>
      </c>
      <c r="S18" s="27" t="s">
        <v>924</v>
      </c>
      <c r="T18" s="27">
        <v>0</v>
      </c>
      <c r="U18" s="27">
        <v>0</v>
      </c>
      <c r="V18" s="27">
        <v>0</v>
      </c>
      <c r="W18" s="27">
        <v>0</v>
      </c>
    </row>
  </sheetData>
  <mergeCells count="2">
    <mergeCell ref="A2:A8"/>
    <mergeCell ref="A9:A18"/>
  </mergeCells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2"/>
  <sheetViews>
    <sheetView workbookViewId="0">
      <selection activeCell="I9" sqref="I9"/>
    </sheetView>
  </sheetViews>
  <sheetFormatPr defaultColWidth="8.88888888888889" defaultRowHeight="14.4"/>
  <cols>
    <col min="1" max="1" width="9.66666666666667" customWidth="1"/>
    <col min="2" max="2" width="17.1111111111111" customWidth="1"/>
    <col min="3" max="3" width="20.8888888888889" customWidth="1"/>
  </cols>
  <sheetData>
    <row r="1" ht="15.6" spans="1:25">
      <c r="A1" s="20" t="s">
        <v>646</v>
      </c>
      <c r="B1" s="20" t="s">
        <v>109</v>
      </c>
      <c r="C1" s="21" t="s">
        <v>1037</v>
      </c>
      <c r="D1" s="26" t="s">
        <v>646</v>
      </c>
      <c r="E1" s="26" t="s">
        <v>109</v>
      </c>
      <c r="F1" s="26" t="s">
        <v>1038</v>
      </c>
      <c r="G1" s="26" t="s">
        <v>111</v>
      </c>
      <c r="H1" s="26" t="s">
        <v>112</v>
      </c>
      <c r="I1" s="26" t="s">
        <v>645</v>
      </c>
      <c r="J1" s="26" t="s">
        <v>113</v>
      </c>
      <c r="K1" s="26" t="s">
        <v>516</v>
      </c>
      <c r="L1" s="26" t="s">
        <v>517</v>
      </c>
      <c r="M1" s="26" t="s">
        <v>518</v>
      </c>
      <c r="N1" s="26" t="s">
        <v>1010</v>
      </c>
      <c r="O1" s="26" t="s">
        <v>589</v>
      </c>
      <c r="Q1" s="26" t="s">
        <v>111</v>
      </c>
      <c r="R1" s="26" t="s">
        <v>112</v>
      </c>
      <c r="S1" s="26" t="s">
        <v>645</v>
      </c>
      <c r="T1" s="26" t="s">
        <v>113</v>
      </c>
      <c r="U1" s="26" t="s">
        <v>516</v>
      </c>
      <c r="V1" s="26" t="s">
        <v>517</v>
      </c>
      <c r="W1" s="26" t="s">
        <v>518</v>
      </c>
      <c r="X1" s="26" t="s">
        <v>1010</v>
      </c>
      <c r="Y1" s="26" t="s">
        <v>589</v>
      </c>
    </row>
    <row r="2" ht="15.6" spans="1:25">
      <c r="A2" s="20" t="s">
        <v>656</v>
      </c>
      <c r="B2" s="22">
        <v>17609664652</v>
      </c>
      <c r="C2" s="23" t="s">
        <v>292</v>
      </c>
      <c r="D2" s="27" t="s">
        <v>656</v>
      </c>
      <c r="E2" s="27" t="s">
        <v>1039</v>
      </c>
      <c r="F2" s="27" t="s">
        <v>292</v>
      </c>
      <c r="G2" s="27">
        <v>32382.74</v>
      </c>
      <c r="H2" s="27">
        <v>6002</v>
      </c>
      <c r="I2" s="27">
        <v>5.4</v>
      </c>
      <c r="J2" s="27">
        <v>10623</v>
      </c>
      <c r="K2" s="27" t="s">
        <v>937</v>
      </c>
      <c r="L2" s="27">
        <v>10.98</v>
      </c>
      <c r="M2" s="27">
        <v>2950.00000000001</v>
      </c>
      <c r="N2" s="27">
        <v>2.03</v>
      </c>
      <c r="O2" s="27">
        <v>3.05</v>
      </c>
      <c r="Q2" s="27">
        <v>30112.56</v>
      </c>
      <c r="R2" s="27">
        <v>6104</v>
      </c>
      <c r="S2" s="27">
        <v>4.93</v>
      </c>
      <c r="T2" s="27">
        <v>11863</v>
      </c>
      <c r="U2" s="27" t="s">
        <v>1040</v>
      </c>
      <c r="V2" s="27">
        <v>8.09</v>
      </c>
      <c r="W2" s="27">
        <v>3723</v>
      </c>
      <c r="X2" s="27">
        <v>1.64</v>
      </c>
      <c r="Y2" s="27">
        <v>2.54</v>
      </c>
    </row>
    <row r="3" ht="15.6" spans="1:25">
      <c r="A3" s="20"/>
      <c r="B3" s="22">
        <v>17609832853</v>
      </c>
      <c r="C3" s="23" t="s">
        <v>218</v>
      </c>
      <c r="D3" s="27" t="s">
        <v>656</v>
      </c>
      <c r="E3" s="27" t="s">
        <v>1041</v>
      </c>
      <c r="F3" s="27" t="s">
        <v>218</v>
      </c>
      <c r="G3" s="27">
        <v>15932.11</v>
      </c>
      <c r="H3" s="27">
        <v>4097</v>
      </c>
      <c r="I3" s="27">
        <v>3.89</v>
      </c>
      <c r="J3" s="27">
        <v>12278</v>
      </c>
      <c r="K3" s="27" t="s">
        <v>938</v>
      </c>
      <c r="L3" s="27">
        <v>5.53</v>
      </c>
      <c r="M3" s="27">
        <v>2879</v>
      </c>
      <c r="N3" s="27">
        <v>1.42</v>
      </c>
      <c r="O3" s="27">
        <v>1.3</v>
      </c>
      <c r="Q3" s="27">
        <v>40334.69</v>
      </c>
      <c r="R3" s="27">
        <v>13659</v>
      </c>
      <c r="S3" s="27">
        <v>2.95</v>
      </c>
      <c r="T3" s="27">
        <v>31599</v>
      </c>
      <c r="U3" s="27" t="s">
        <v>1033</v>
      </c>
      <c r="V3" s="27">
        <v>4.21</v>
      </c>
      <c r="W3" s="27">
        <v>9591</v>
      </c>
      <c r="X3" s="27">
        <v>1.42</v>
      </c>
      <c r="Y3" s="27">
        <v>1.28</v>
      </c>
    </row>
    <row r="4" ht="15.6" spans="1:25">
      <c r="A4" s="20"/>
      <c r="B4" s="22">
        <v>18943200386</v>
      </c>
      <c r="C4" s="23" t="s">
        <v>256</v>
      </c>
      <c r="D4" s="27" t="s">
        <v>656</v>
      </c>
      <c r="E4" s="27" t="s">
        <v>1042</v>
      </c>
      <c r="F4" s="27" t="s">
        <v>256</v>
      </c>
      <c r="G4" s="27">
        <v>12318.75</v>
      </c>
      <c r="H4" s="27">
        <v>2539</v>
      </c>
      <c r="I4" s="27">
        <v>4.85</v>
      </c>
      <c r="J4" s="27">
        <v>6656</v>
      </c>
      <c r="K4" s="27" t="s">
        <v>941</v>
      </c>
      <c r="L4" s="27">
        <v>7.59</v>
      </c>
      <c r="M4" s="27">
        <v>1624</v>
      </c>
      <c r="N4" s="27">
        <v>1.56</v>
      </c>
      <c r="O4" s="27">
        <v>1.85</v>
      </c>
      <c r="Q4" s="27">
        <v>44563.07</v>
      </c>
      <c r="R4" s="27">
        <v>10342</v>
      </c>
      <c r="S4" s="27">
        <v>4.31</v>
      </c>
      <c r="T4" s="27">
        <v>16599</v>
      </c>
      <c r="U4" s="27" t="s">
        <v>1043</v>
      </c>
      <c r="V4" s="27">
        <v>7.66</v>
      </c>
      <c r="W4" s="27">
        <v>5820</v>
      </c>
      <c r="X4" s="27">
        <v>1.78</v>
      </c>
      <c r="Y4" s="27">
        <v>2.68</v>
      </c>
    </row>
    <row r="5" ht="15.6" spans="1:25">
      <c r="A5" s="20"/>
      <c r="B5" s="22">
        <v>527733177957</v>
      </c>
      <c r="C5" s="23" t="s">
        <v>310</v>
      </c>
      <c r="D5" s="27" t="s">
        <v>656</v>
      </c>
      <c r="E5" s="27" t="s">
        <v>1044</v>
      </c>
      <c r="F5" s="27" t="s">
        <v>310</v>
      </c>
      <c r="G5" s="27">
        <v>15340.6</v>
      </c>
      <c r="H5" s="27">
        <v>467</v>
      </c>
      <c r="I5" s="27">
        <v>32.85</v>
      </c>
      <c r="J5" s="27">
        <v>1613</v>
      </c>
      <c r="K5" s="27" t="s">
        <v>939</v>
      </c>
      <c r="L5" s="27">
        <v>43.21</v>
      </c>
      <c r="M5" s="27">
        <v>355</v>
      </c>
      <c r="N5" s="27">
        <v>1.32</v>
      </c>
      <c r="O5" s="27">
        <v>9.51</v>
      </c>
      <c r="Q5" s="27">
        <v>27617.38</v>
      </c>
      <c r="R5" s="27">
        <v>1052</v>
      </c>
      <c r="S5" s="27">
        <v>26.25</v>
      </c>
      <c r="T5" s="27">
        <v>2613</v>
      </c>
      <c r="U5" s="27" t="s">
        <v>941</v>
      </c>
      <c r="V5" s="27">
        <v>44.19</v>
      </c>
      <c r="W5" s="27">
        <v>625</v>
      </c>
      <c r="X5" s="27">
        <v>1.68</v>
      </c>
      <c r="Y5" s="27">
        <v>10.57</v>
      </c>
    </row>
    <row r="6" ht="15.6" spans="1:25">
      <c r="A6" s="20"/>
      <c r="B6" s="22">
        <v>527733653043</v>
      </c>
      <c r="C6" s="23" t="s">
        <v>157</v>
      </c>
      <c r="D6" s="27" t="s">
        <v>656</v>
      </c>
      <c r="E6" s="27" t="s">
        <v>1045</v>
      </c>
      <c r="F6" s="27" t="s">
        <v>157</v>
      </c>
      <c r="G6" s="27">
        <v>96772.15</v>
      </c>
      <c r="H6" s="27">
        <v>5624</v>
      </c>
      <c r="I6" s="27">
        <v>17.21</v>
      </c>
      <c r="J6" s="27">
        <v>14524</v>
      </c>
      <c r="K6" s="27" t="s">
        <v>923</v>
      </c>
      <c r="L6" s="27">
        <v>22.81</v>
      </c>
      <c r="M6" s="27">
        <v>4243</v>
      </c>
      <c r="N6" s="27">
        <v>1.33</v>
      </c>
      <c r="O6" s="27">
        <v>6.66</v>
      </c>
      <c r="Q6" s="27">
        <v>189026.74</v>
      </c>
      <c r="R6" s="27">
        <v>13709</v>
      </c>
      <c r="S6" s="27">
        <v>13.79</v>
      </c>
      <c r="T6" s="27">
        <v>19417</v>
      </c>
      <c r="U6" s="27" t="s">
        <v>937</v>
      </c>
      <c r="V6" s="27">
        <v>35.25</v>
      </c>
      <c r="W6" s="27">
        <v>5363</v>
      </c>
      <c r="X6" s="27">
        <v>2.56</v>
      </c>
      <c r="Y6" s="27">
        <v>9.74</v>
      </c>
    </row>
    <row r="7" ht="15.6" spans="1:25">
      <c r="A7" s="20"/>
      <c r="B7" s="22">
        <v>537824984434</v>
      </c>
      <c r="C7" s="23" t="s">
        <v>274</v>
      </c>
      <c r="D7" s="27" t="s">
        <v>656</v>
      </c>
      <c r="E7" s="27" t="s">
        <v>1046</v>
      </c>
      <c r="F7" s="27" t="s">
        <v>274</v>
      </c>
      <c r="G7" s="27">
        <v>373630.89</v>
      </c>
      <c r="H7" s="27">
        <v>58749</v>
      </c>
      <c r="I7" s="27">
        <v>6.36</v>
      </c>
      <c r="J7" s="27">
        <v>44851</v>
      </c>
      <c r="K7" s="27" t="s">
        <v>1047</v>
      </c>
      <c r="L7" s="27">
        <v>6.73</v>
      </c>
      <c r="M7" s="27">
        <v>55538</v>
      </c>
      <c r="N7" s="27">
        <v>1.06</v>
      </c>
      <c r="O7" s="27">
        <v>8.33</v>
      </c>
      <c r="Q7" s="27">
        <v>345965.65</v>
      </c>
      <c r="R7" s="27">
        <v>49184</v>
      </c>
      <c r="S7" s="27">
        <v>7.03</v>
      </c>
      <c r="T7" s="27">
        <v>144772</v>
      </c>
      <c r="U7" s="27" t="s">
        <v>1040</v>
      </c>
      <c r="V7" s="27">
        <v>7.83</v>
      </c>
      <c r="W7" s="27">
        <v>44196</v>
      </c>
      <c r="X7" s="27">
        <v>1.11</v>
      </c>
      <c r="Y7" s="27">
        <v>2.39</v>
      </c>
    </row>
    <row r="8" ht="15.6" spans="1:25">
      <c r="A8" s="20"/>
      <c r="B8" s="22">
        <v>537827368358</v>
      </c>
      <c r="C8" s="23" t="s">
        <v>191</v>
      </c>
      <c r="D8" s="27" t="s">
        <v>656</v>
      </c>
      <c r="E8" s="27" t="s">
        <v>1048</v>
      </c>
      <c r="F8" s="27" t="s">
        <v>191</v>
      </c>
      <c r="G8" s="27">
        <v>28559.11</v>
      </c>
      <c r="H8" s="27">
        <v>1522</v>
      </c>
      <c r="I8" s="27">
        <v>18.76</v>
      </c>
      <c r="J8" s="27">
        <v>5185</v>
      </c>
      <c r="K8" s="27" t="s">
        <v>1049</v>
      </c>
      <c r="L8" s="27">
        <v>31.91</v>
      </c>
      <c r="M8" s="27">
        <v>895</v>
      </c>
      <c r="N8" s="27">
        <v>1.7</v>
      </c>
      <c r="O8" s="27">
        <v>5.51</v>
      </c>
      <c r="Q8" s="27">
        <v>36284.17</v>
      </c>
      <c r="R8" s="27">
        <v>2143</v>
      </c>
      <c r="S8" s="27">
        <v>16.93</v>
      </c>
      <c r="T8" s="27">
        <v>4973</v>
      </c>
      <c r="U8" s="27" t="s">
        <v>938</v>
      </c>
      <c r="V8" s="27">
        <v>31.5</v>
      </c>
      <c r="W8" s="27">
        <v>1152</v>
      </c>
      <c r="X8" s="27">
        <v>1.86</v>
      </c>
      <c r="Y8" s="27">
        <v>7.3</v>
      </c>
    </row>
    <row r="9" ht="15.6" spans="1:25">
      <c r="A9" s="20"/>
      <c r="B9" s="22">
        <v>548003777683</v>
      </c>
      <c r="C9" s="23" t="s">
        <v>263</v>
      </c>
      <c r="D9" s="27" t="s">
        <v>656</v>
      </c>
      <c r="E9" s="27" t="s">
        <v>1050</v>
      </c>
      <c r="F9" s="27" t="s">
        <v>263</v>
      </c>
      <c r="G9" s="27">
        <v>8696.98</v>
      </c>
      <c r="H9" s="27">
        <v>388</v>
      </c>
      <c r="I9" s="27">
        <v>22.41</v>
      </c>
      <c r="J9" s="27">
        <v>771</v>
      </c>
      <c r="K9" s="27" t="s">
        <v>938</v>
      </c>
      <c r="L9" s="27">
        <v>48.05</v>
      </c>
      <c r="M9" s="27">
        <v>181</v>
      </c>
      <c r="N9" s="27">
        <v>2.14</v>
      </c>
      <c r="O9" s="27">
        <v>11.28</v>
      </c>
      <c r="Q9" s="27">
        <v>9721.49</v>
      </c>
      <c r="R9" s="27">
        <v>442</v>
      </c>
      <c r="S9" s="27">
        <v>21.99</v>
      </c>
      <c r="T9" s="27">
        <v>874</v>
      </c>
      <c r="U9" s="27" t="s">
        <v>950</v>
      </c>
      <c r="V9" s="27">
        <v>43.02</v>
      </c>
      <c r="W9" s="27">
        <v>226</v>
      </c>
      <c r="X9" s="27">
        <v>1.96</v>
      </c>
      <c r="Y9" s="27">
        <v>11.12</v>
      </c>
    </row>
    <row r="10" ht="15.6" spans="1:25">
      <c r="A10" s="20"/>
      <c r="B10" s="22">
        <v>553066686610</v>
      </c>
      <c r="C10" s="23" t="s">
        <v>318</v>
      </c>
      <c r="D10" s="27" t="s">
        <v>656</v>
      </c>
      <c r="E10" s="27" t="s">
        <v>1051</v>
      </c>
      <c r="F10" s="27" t="s">
        <v>318</v>
      </c>
      <c r="G10" s="27">
        <v>5884.27</v>
      </c>
      <c r="H10" s="27">
        <v>422</v>
      </c>
      <c r="I10" s="27">
        <v>13.94</v>
      </c>
      <c r="J10" s="27">
        <v>1078</v>
      </c>
      <c r="K10" s="27" t="s">
        <v>937</v>
      </c>
      <c r="L10" s="27">
        <v>19.17</v>
      </c>
      <c r="M10" s="27">
        <v>307</v>
      </c>
      <c r="N10" s="27">
        <v>1.37</v>
      </c>
      <c r="O10" s="27">
        <v>5.46</v>
      </c>
      <c r="Q10" s="27">
        <v>8341.77</v>
      </c>
      <c r="R10" s="27">
        <v>594</v>
      </c>
      <c r="S10" s="27">
        <v>14.04</v>
      </c>
      <c r="T10" s="27">
        <v>1727</v>
      </c>
      <c r="U10" s="27" t="s">
        <v>950</v>
      </c>
      <c r="V10" s="27">
        <v>18.41</v>
      </c>
      <c r="W10" s="27">
        <v>453</v>
      </c>
      <c r="X10" s="27">
        <v>1.31</v>
      </c>
      <c r="Y10" s="27">
        <v>4.83</v>
      </c>
    </row>
    <row r="11" ht="15.6" spans="1:25">
      <c r="A11" s="20"/>
      <c r="B11" s="22">
        <v>576123419275</v>
      </c>
      <c r="C11" s="23" t="s">
        <v>299</v>
      </c>
      <c r="D11" s="27" t="s">
        <v>656</v>
      </c>
      <c r="E11" s="27" t="s">
        <v>1052</v>
      </c>
      <c r="F11" s="27" t="s">
        <v>299</v>
      </c>
      <c r="G11" s="27">
        <v>3828.23</v>
      </c>
      <c r="H11" s="27">
        <v>406</v>
      </c>
      <c r="I11" s="27">
        <v>9.43</v>
      </c>
      <c r="J11" s="27">
        <v>1684</v>
      </c>
      <c r="K11" s="27" t="s">
        <v>949</v>
      </c>
      <c r="L11" s="27">
        <v>18.95</v>
      </c>
      <c r="M11" s="27">
        <v>202</v>
      </c>
      <c r="N11" s="27">
        <v>2.01</v>
      </c>
      <c r="O11" s="27">
        <v>2.27</v>
      </c>
      <c r="Q11" s="27">
        <v>790.16</v>
      </c>
      <c r="R11" s="27">
        <v>58</v>
      </c>
      <c r="S11" s="27">
        <v>13.62</v>
      </c>
      <c r="T11" s="27">
        <v>343</v>
      </c>
      <c r="U11" s="27" t="s">
        <v>1053</v>
      </c>
      <c r="V11" s="27">
        <v>17.18</v>
      </c>
      <c r="W11" s="27">
        <v>46</v>
      </c>
      <c r="X11" s="27">
        <v>1.26</v>
      </c>
      <c r="Y11" s="27">
        <v>2.3</v>
      </c>
    </row>
    <row r="12" ht="15.6" spans="1:25">
      <c r="A12" s="20"/>
      <c r="B12" s="22">
        <v>577105016117</v>
      </c>
      <c r="C12" s="24" t="s">
        <v>1054</v>
      </c>
      <c r="D12" s="27" t="s">
        <v>656</v>
      </c>
      <c r="E12" s="27" t="s">
        <v>1055</v>
      </c>
      <c r="F12" s="27" t="s">
        <v>1054</v>
      </c>
      <c r="G12" s="27">
        <v>3401.47</v>
      </c>
      <c r="H12" s="27">
        <v>190</v>
      </c>
      <c r="I12" s="27">
        <v>17.9</v>
      </c>
      <c r="J12" s="27">
        <v>1245</v>
      </c>
      <c r="K12" s="27" t="s">
        <v>1053</v>
      </c>
      <c r="L12" s="27">
        <v>20.74</v>
      </c>
      <c r="M12" s="27">
        <v>164</v>
      </c>
      <c r="N12" s="27">
        <v>1.16</v>
      </c>
      <c r="O12" s="27">
        <v>2.73</v>
      </c>
      <c r="Q12" s="27">
        <v>0</v>
      </c>
      <c r="R12" s="27">
        <v>0</v>
      </c>
      <c r="S12" s="27">
        <v>0</v>
      </c>
      <c r="T12" s="27">
        <v>0</v>
      </c>
      <c r="U12" s="27" t="s">
        <v>924</v>
      </c>
      <c r="V12" s="27">
        <v>0</v>
      </c>
      <c r="W12" s="27">
        <v>0</v>
      </c>
      <c r="X12" s="27">
        <v>0</v>
      </c>
      <c r="Y12" s="27">
        <v>0</v>
      </c>
    </row>
    <row r="13" ht="15.6" spans="1:25">
      <c r="A13" s="20"/>
      <c r="B13" s="22">
        <v>591439605080</v>
      </c>
      <c r="C13" s="23" t="s">
        <v>348</v>
      </c>
      <c r="D13" s="27" t="s">
        <v>656</v>
      </c>
      <c r="E13" s="27" t="s">
        <v>1056</v>
      </c>
      <c r="F13" s="27" t="s">
        <v>348</v>
      </c>
      <c r="G13" s="27">
        <v>9473.5</v>
      </c>
      <c r="H13" s="27">
        <v>1177</v>
      </c>
      <c r="I13" s="27">
        <v>8.05</v>
      </c>
      <c r="J13" s="27">
        <v>5413</v>
      </c>
      <c r="K13" s="27" t="s">
        <v>946</v>
      </c>
      <c r="L13" s="27">
        <v>9.37</v>
      </c>
      <c r="M13" s="27">
        <v>1011</v>
      </c>
      <c r="N13" s="27">
        <v>1.16</v>
      </c>
      <c r="O13" s="27">
        <v>1.75</v>
      </c>
      <c r="Q13" s="27">
        <v>7116.15</v>
      </c>
      <c r="R13" s="27">
        <v>897</v>
      </c>
      <c r="S13" s="27">
        <v>7.93</v>
      </c>
      <c r="T13" s="27">
        <v>3759</v>
      </c>
      <c r="U13" s="27" t="s">
        <v>926</v>
      </c>
      <c r="V13" s="27">
        <v>9.7</v>
      </c>
      <c r="W13" s="27">
        <v>734</v>
      </c>
      <c r="X13" s="27">
        <v>1.22</v>
      </c>
      <c r="Y13" s="27">
        <v>1.89</v>
      </c>
    </row>
    <row r="14" ht="15.6" spans="1:25">
      <c r="A14" s="20"/>
      <c r="B14" s="22">
        <v>598970252794</v>
      </c>
      <c r="C14" s="23" t="s">
        <v>239</v>
      </c>
      <c r="D14" s="27" t="s">
        <v>656</v>
      </c>
      <c r="E14" s="27" t="s">
        <v>1057</v>
      </c>
      <c r="F14" s="27" t="s">
        <v>239</v>
      </c>
      <c r="G14" s="27">
        <v>5485.64</v>
      </c>
      <c r="H14" s="27">
        <v>592</v>
      </c>
      <c r="I14" s="27">
        <v>9.27</v>
      </c>
      <c r="J14" s="27">
        <v>3135</v>
      </c>
      <c r="K14" s="27" t="s">
        <v>935</v>
      </c>
      <c r="L14" s="27">
        <v>11.72</v>
      </c>
      <c r="M14" s="27">
        <v>467.999999999999</v>
      </c>
      <c r="N14" s="27">
        <v>1.26</v>
      </c>
      <c r="O14" s="27">
        <v>1.75</v>
      </c>
      <c r="Q14" s="27">
        <v>15547.4</v>
      </c>
      <c r="R14" s="27">
        <v>1626</v>
      </c>
      <c r="S14" s="27">
        <v>9.56</v>
      </c>
      <c r="T14" s="27">
        <v>5977</v>
      </c>
      <c r="U14" s="27" t="s">
        <v>946</v>
      </c>
      <c r="V14" s="27">
        <v>13.67</v>
      </c>
      <c r="W14" s="27">
        <v>1137</v>
      </c>
      <c r="X14" s="27">
        <v>1.43</v>
      </c>
      <c r="Y14" s="27">
        <v>2.6</v>
      </c>
    </row>
    <row r="15" ht="15.6" spans="1:25">
      <c r="A15" s="20"/>
      <c r="B15" s="22">
        <v>639733237226</v>
      </c>
      <c r="C15" s="23" t="s">
        <v>1058</v>
      </c>
      <c r="D15" s="27" t="s">
        <v>656</v>
      </c>
      <c r="E15" s="27" t="s">
        <v>1059</v>
      </c>
      <c r="F15" s="27" t="s">
        <v>1058</v>
      </c>
      <c r="G15" s="27">
        <v>6055.13</v>
      </c>
      <c r="H15" s="27">
        <v>581</v>
      </c>
      <c r="I15" s="27">
        <v>10.42</v>
      </c>
      <c r="J15" s="27">
        <v>3704</v>
      </c>
      <c r="K15" s="27" t="s">
        <v>951</v>
      </c>
      <c r="L15" s="27">
        <v>11.73</v>
      </c>
      <c r="M15" s="27">
        <v>516</v>
      </c>
      <c r="N15" s="27">
        <v>1.13</v>
      </c>
      <c r="O15" s="27">
        <v>1.63</v>
      </c>
      <c r="Q15" s="27">
        <v>0</v>
      </c>
      <c r="R15" s="27">
        <v>0</v>
      </c>
      <c r="S15" s="27">
        <v>0</v>
      </c>
      <c r="T15" s="27">
        <v>0</v>
      </c>
      <c r="U15" s="27" t="s">
        <v>924</v>
      </c>
      <c r="V15" s="27">
        <v>0</v>
      </c>
      <c r="W15" s="27">
        <v>0</v>
      </c>
      <c r="X15" s="27">
        <v>0</v>
      </c>
      <c r="Y15" s="27">
        <v>0</v>
      </c>
    </row>
    <row r="16" ht="15.6" spans="1:25">
      <c r="A16" s="20"/>
      <c r="B16" s="22">
        <v>641077751110</v>
      </c>
      <c r="C16" s="23" t="s">
        <v>401</v>
      </c>
      <c r="D16" s="27" t="s">
        <v>656</v>
      </c>
      <c r="E16" s="27" t="s">
        <v>1060</v>
      </c>
      <c r="F16" s="27" t="s">
        <v>401</v>
      </c>
      <c r="G16" s="27">
        <v>18011.44</v>
      </c>
      <c r="H16" s="27">
        <v>710</v>
      </c>
      <c r="I16" s="27">
        <v>25.37</v>
      </c>
      <c r="J16" s="27">
        <v>3077</v>
      </c>
      <c r="K16" s="27" t="s">
        <v>939</v>
      </c>
      <c r="L16" s="27">
        <v>26.96</v>
      </c>
      <c r="M16" s="27">
        <v>668</v>
      </c>
      <c r="N16" s="27">
        <v>1.06</v>
      </c>
      <c r="O16" s="27">
        <v>5.85</v>
      </c>
      <c r="Q16" s="27">
        <v>0</v>
      </c>
      <c r="R16" s="27">
        <v>0</v>
      </c>
      <c r="S16" s="27">
        <v>0</v>
      </c>
      <c r="T16" s="27">
        <v>0</v>
      </c>
      <c r="U16" s="27" t="s">
        <v>924</v>
      </c>
      <c r="V16" s="27">
        <v>0</v>
      </c>
      <c r="W16" s="27">
        <v>0</v>
      </c>
      <c r="X16" s="27">
        <v>0</v>
      </c>
      <c r="Y16" s="27">
        <v>0</v>
      </c>
    </row>
    <row r="17" ht="15.6" spans="1:25">
      <c r="A17" s="20"/>
      <c r="B17" s="22">
        <v>642229817712</v>
      </c>
      <c r="C17" s="23" t="s">
        <v>299</v>
      </c>
      <c r="D17" s="27" t="s">
        <v>656</v>
      </c>
      <c r="E17" s="27" t="s">
        <v>1061</v>
      </c>
      <c r="F17" s="27" t="s">
        <v>299</v>
      </c>
      <c r="G17" s="27">
        <v>159.2</v>
      </c>
      <c r="H17" s="27">
        <v>8</v>
      </c>
      <c r="I17" s="27">
        <v>19.9</v>
      </c>
      <c r="J17" s="27">
        <v>81</v>
      </c>
      <c r="K17" s="27" t="s">
        <v>930</v>
      </c>
      <c r="L17" s="27">
        <v>22.74</v>
      </c>
      <c r="M17" s="27">
        <v>7</v>
      </c>
      <c r="N17" s="27">
        <v>1.14</v>
      </c>
      <c r="O17" s="27">
        <v>1.97</v>
      </c>
      <c r="Q17" s="27">
        <v>0</v>
      </c>
      <c r="R17" s="27">
        <v>0</v>
      </c>
      <c r="S17" s="27">
        <v>0</v>
      </c>
      <c r="T17" s="27">
        <v>0</v>
      </c>
      <c r="U17" s="27" t="s">
        <v>924</v>
      </c>
      <c r="V17" s="27">
        <v>0</v>
      </c>
      <c r="W17" s="27">
        <v>0</v>
      </c>
      <c r="X17" s="27">
        <v>0</v>
      </c>
      <c r="Y17" s="27">
        <v>0</v>
      </c>
    </row>
    <row r="18" ht="15.6" spans="1:25">
      <c r="A18" s="20"/>
      <c r="B18" s="22">
        <v>644531210769</v>
      </c>
      <c r="C18" s="23" t="s">
        <v>1062</v>
      </c>
      <c r="D18" s="27" t="s">
        <v>656</v>
      </c>
      <c r="E18" s="27" t="s">
        <v>1063</v>
      </c>
      <c r="F18" s="27" t="s">
        <v>1062</v>
      </c>
      <c r="G18" s="27">
        <v>0</v>
      </c>
      <c r="H18" s="27">
        <v>0</v>
      </c>
      <c r="I18" s="27">
        <v>0</v>
      </c>
      <c r="J18" s="27">
        <v>0</v>
      </c>
      <c r="K18" s="27" t="s">
        <v>924</v>
      </c>
      <c r="L18" s="27">
        <v>0</v>
      </c>
      <c r="M18" s="27">
        <v>0</v>
      </c>
      <c r="N18" s="27">
        <v>0</v>
      </c>
      <c r="O18" s="27">
        <v>0</v>
      </c>
      <c r="Q18" s="27">
        <v>0</v>
      </c>
      <c r="R18" s="27">
        <v>0</v>
      </c>
      <c r="S18" s="27">
        <v>0</v>
      </c>
      <c r="T18" s="27">
        <v>0</v>
      </c>
      <c r="U18" s="27" t="s">
        <v>924</v>
      </c>
      <c r="V18" s="27">
        <v>0</v>
      </c>
      <c r="W18" s="27">
        <v>0</v>
      </c>
      <c r="X18" s="27">
        <v>0</v>
      </c>
      <c r="Y18" s="27">
        <v>0</v>
      </c>
    </row>
    <row r="19" ht="15.6" spans="1:25">
      <c r="A19" s="20"/>
      <c r="B19" s="22">
        <v>648460671857</v>
      </c>
      <c r="C19" s="23" t="s">
        <v>1064</v>
      </c>
      <c r="D19" s="27" t="s">
        <v>656</v>
      </c>
      <c r="E19" s="27" t="s">
        <v>1065</v>
      </c>
      <c r="F19" s="27" t="s">
        <v>1064</v>
      </c>
      <c r="G19" s="27">
        <v>914.4</v>
      </c>
      <c r="H19" s="27">
        <v>34</v>
      </c>
      <c r="I19" s="27">
        <v>26.89</v>
      </c>
      <c r="J19" s="27">
        <v>409</v>
      </c>
      <c r="K19" s="27" t="s">
        <v>953</v>
      </c>
      <c r="L19" s="27">
        <v>31.53</v>
      </c>
      <c r="M19" s="27">
        <v>29</v>
      </c>
      <c r="N19" s="27">
        <v>1.17</v>
      </c>
      <c r="O19" s="27">
        <v>2.24</v>
      </c>
      <c r="Q19" s="27">
        <v>0</v>
      </c>
      <c r="R19" s="27">
        <v>0</v>
      </c>
      <c r="S19" s="27">
        <v>0</v>
      </c>
      <c r="T19" s="27">
        <v>0</v>
      </c>
      <c r="U19" s="27" t="s">
        <v>924</v>
      </c>
      <c r="V19" s="27">
        <v>0</v>
      </c>
      <c r="W19" s="27">
        <v>0</v>
      </c>
      <c r="X19" s="27">
        <v>0</v>
      </c>
      <c r="Y19" s="27">
        <v>0</v>
      </c>
    </row>
    <row r="20" ht="15.6" spans="1:25">
      <c r="A20" s="20"/>
      <c r="B20" s="22">
        <v>652963982295</v>
      </c>
      <c r="C20" s="23" t="s">
        <v>1066</v>
      </c>
      <c r="D20" s="27" t="s">
        <v>656</v>
      </c>
      <c r="E20" s="27" t="s">
        <v>1067</v>
      </c>
      <c r="F20" s="27" t="s">
        <v>1066</v>
      </c>
      <c r="G20" s="27">
        <v>1589.62</v>
      </c>
      <c r="H20" s="27">
        <v>130</v>
      </c>
      <c r="I20" s="27">
        <v>12.23</v>
      </c>
      <c r="J20" s="27">
        <v>1748</v>
      </c>
      <c r="K20" s="27" t="s">
        <v>944</v>
      </c>
      <c r="L20" s="27">
        <v>16.91</v>
      </c>
      <c r="M20" s="27">
        <v>94</v>
      </c>
      <c r="N20" s="27">
        <v>1.38</v>
      </c>
      <c r="O20" s="27">
        <v>0.91</v>
      </c>
      <c r="Q20" s="27">
        <v>0</v>
      </c>
      <c r="R20" s="27">
        <v>0</v>
      </c>
      <c r="S20" s="27">
        <v>0</v>
      </c>
      <c r="T20" s="27">
        <v>0</v>
      </c>
      <c r="U20" s="27" t="s">
        <v>924</v>
      </c>
      <c r="V20" s="27">
        <v>0</v>
      </c>
      <c r="W20" s="27">
        <v>0</v>
      </c>
      <c r="X20" s="27">
        <v>0</v>
      </c>
      <c r="Y20" s="27">
        <v>0</v>
      </c>
    </row>
    <row r="21" ht="15.6" spans="1:25">
      <c r="A21" s="20"/>
      <c r="B21" s="22">
        <v>653745719458</v>
      </c>
      <c r="C21" s="23" t="s">
        <v>1068</v>
      </c>
      <c r="D21" s="27" t="s">
        <v>656</v>
      </c>
      <c r="E21" s="27" t="s">
        <v>1069</v>
      </c>
      <c r="F21" s="27" t="s">
        <v>1068</v>
      </c>
      <c r="G21" s="27">
        <v>1440.37</v>
      </c>
      <c r="H21" s="27">
        <v>46</v>
      </c>
      <c r="I21" s="27">
        <v>31.31</v>
      </c>
      <c r="J21" s="27">
        <v>1842</v>
      </c>
      <c r="K21" s="27" t="s">
        <v>931</v>
      </c>
      <c r="L21" s="27">
        <v>32.01</v>
      </c>
      <c r="M21" s="27">
        <v>45</v>
      </c>
      <c r="N21" s="27">
        <v>1.02</v>
      </c>
      <c r="O21" s="27">
        <v>0.78</v>
      </c>
      <c r="Q21" s="27">
        <v>0</v>
      </c>
      <c r="R21" s="27">
        <v>0</v>
      </c>
      <c r="S21" s="27">
        <v>0</v>
      </c>
      <c r="T21" s="27">
        <v>0</v>
      </c>
      <c r="U21" s="27" t="s">
        <v>924</v>
      </c>
      <c r="V21" s="27">
        <v>0</v>
      </c>
      <c r="W21" s="27">
        <v>0</v>
      </c>
      <c r="X21" s="27">
        <v>0</v>
      </c>
      <c r="Y21" s="27">
        <v>0</v>
      </c>
    </row>
    <row r="22" ht="15.6" spans="1:25">
      <c r="A22" s="20"/>
      <c r="B22" s="22">
        <v>641510941284</v>
      </c>
      <c r="C22" s="23" t="s">
        <v>191</v>
      </c>
      <c r="D22" s="27" t="s">
        <v>656</v>
      </c>
      <c r="E22" s="27" t="s">
        <v>1070</v>
      </c>
      <c r="F22" s="27" t="s">
        <v>191</v>
      </c>
      <c r="G22" s="27">
        <v>0</v>
      </c>
      <c r="H22" s="27">
        <v>0</v>
      </c>
      <c r="I22" s="27">
        <v>0</v>
      </c>
      <c r="J22" s="27">
        <v>0</v>
      </c>
      <c r="K22" s="27" t="s">
        <v>924</v>
      </c>
      <c r="L22" s="27">
        <v>0</v>
      </c>
      <c r="M22" s="27">
        <v>0</v>
      </c>
      <c r="N22" s="27">
        <v>0</v>
      </c>
      <c r="O22" s="27">
        <v>0</v>
      </c>
      <c r="Q22" s="27">
        <v>0</v>
      </c>
      <c r="R22" s="27">
        <v>0</v>
      </c>
      <c r="S22" s="27">
        <v>0</v>
      </c>
      <c r="T22" s="27">
        <v>0</v>
      </c>
      <c r="U22" s="27" t="s">
        <v>924</v>
      </c>
      <c r="V22" s="27">
        <v>0</v>
      </c>
      <c r="W22" s="27">
        <v>0</v>
      </c>
      <c r="X22" s="27">
        <v>0</v>
      </c>
      <c r="Y22" s="27">
        <v>0</v>
      </c>
    </row>
    <row r="23" ht="15.6" spans="1:25">
      <c r="A23" s="20" t="s">
        <v>660</v>
      </c>
      <c r="B23" s="22">
        <v>37253526527</v>
      </c>
      <c r="C23" s="23" t="s">
        <v>203</v>
      </c>
      <c r="D23" s="27" t="s">
        <v>660</v>
      </c>
      <c r="E23" s="27" t="s">
        <v>1071</v>
      </c>
      <c r="F23" s="27" t="s">
        <v>203</v>
      </c>
      <c r="G23" s="27">
        <v>226353.18</v>
      </c>
      <c r="H23" s="27">
        <v>25342</v>
      </c>
      <c r="I23" s="27">
        <v>8.93</v>
      </c>
      <c r="J23" s="27">
        <v>15009</v>
      </c>
      <c r="K23" s="27" t="s">
        <v>1072</v>
      </c>
      <c r="L23" s="27">
        <v>9.26</v>
      </c>
      <c r="M23" s="27">
        <v>24432</v>
      </c>
      <c r="N23" s="27">
        <v>1.04</v>
      </c>
      <c r="O23" s="27">
        <v>15.08</v>
      </c>
      <c r="Q23" s="27">
        <v>65240.58</v>
      </c>
      <c r="R23" s="27">
        <v>4810</v>
      </c>
      <c r="S23" s="27">
        <v>13.56</v>
      </c>
      <c r="T23" s="27">
        <v>9326</v>
      </c>
      <c r="U23" s="27" t="s">
        <v>1073</v>
      </c>
      <c r="V23" s="27">
        <v>20.94</v>
      </c>
      <c r="W23" s="27">
        <v>3115</v>
      </c>
      <c r="X23" s="27">
        <v>1.54</v>
      </c>
      <c r="Y23" s="27">
        <v>7</v>
      </c>
    </row>
    <row r="24" ht="15.6" spans="1:25">
      <c r="A24" s="20"/>
      <c r="B24" s="22">
        <v>43988989706</v>
      </c>
      <c r="C24" s="23" t="s">
        <v>208</v>
      </c>
      <c r="D24" s="27" t="s">
        <v>660</v>
      </c>
      <c r="E24" s="27" t="s">
        <v>1074</v>
      </c>
      <c r="F24" s="27" t="s">
        <v>208</v>
      </c>
      <c r="G24" s="27">
        <v>17781.47</v>
      </c>
      <c r="H24" s="27">
        <v>2582</v>
      </c>
      <c r="I24" s="27">
        <v>6.89</v>
      </c>
      <c r="J24" s="27">
        <v>5155</v>
      </c>
      <c r="K24" s="27" t="s">
        <v>945</v>
      </c>
      <c r="L24" s="27">
        <v>7.93</v>
      </c>
      <c r="M24" s="27">
        <v>2241</v>
      </c>
      <c r="N24" s="27">
        <v>1.15</v>
      </c>
      <c r="O24" s="27">
        <v>3.45</v>
      </c>
      <c r="Q24" s="27">
        <v>209291.96</v>
      </c>
      <c r="R24" s="27">
        <v>35016</v>
      </c>
      <c r="S24" s="27">
        <v>5.98</v>
      </c>
      <c r="T24" s="27">
        <v>61300</v>
      </c>
      <c r="U24" s="27" t="s">
        <v>1075</v>
      </c>
      <c r="V24" s="27">
        <v>7.01</v>
      </c>
      <c r="W24" s="27">
        <v>29862</v>
      </c>
      <c r="X24" s="27">
        <v>1.17</v>
      </c>
      <c r="Y24" s="27">
        <v>3.41</v>
      </c>
    </row>
    <row r="25" ht="15.6" spans="1:25">
      <c r="A25" s="20"/>
      <c r="B25" s="22">
        <v>541918489832</v>
      </c>
      <c r="C25" s="23" t="s">
        <v>102</v>
      </c>
      <c r="D25" s="27" t="s">
        <v>660</v>
      </c>
      <c r="E25" s="27" t="s">
        <v>1076</v>
      </c>
      <c r="F25" s="27" t="s">
        <v>102</v>
      </c>
      <c r="G25" s="27">
        <v>52478.92</v>
      </c>
      <c r="H25" s="27">
        <v>1669</v>
      </c>
      <c r="I25" s="27">
        <v>31.44</v>
      </c>
      <c r="J25" s="27">
        <v>4934</v>
      </c>
      <c r="K25" s="27" t="s">
        <v>925</v>
      </c>
      <c r="L25" s="27">
        <v>42.29</v>
      </c>
      <c r="M25" s="27">
        <v>1241</v>
      </c>
      <c r="N25" s="27">
        <v>1.34</v>
      </c>
      <c r="O25" s="27">
        <v>10.64</v>
      </c>
      <c r="Q25" s="27">
        <v>26487.28</v>
      </c>
      <c r="R25" s="27">
        <v>682</v>
      </c>
      <c r="S25" s="27">
        <v>38.84</v>
      </c>
      <c r="T25" s="27">
        <v>2101</v>
      </c>
      <c r="U25" s="27" t="s">
        <v>932</v>
      </c>
      <c r="V25" s="27">
        <v>60.47</v>
      </c>
      <c r="W25" s="27">
        <v>438</v>
      </c>
      <c r="X25" s="27">
        <v>1.56</v>
      </c>
      <c r="Y25" s="27">
        <v>12.61</v>
      </c>
    </row>
    <row r="26" ht="15.6" spans="1:25">
      <c r="A26" s="20"/>
      <c r="B26" s="22">
        <v>544053639760</v>
      </c>
      <c r="C26" s="23" t="s">
        <v>20</v>
      </c>
      <c r="D26" s="27" t="s">
        <v>660</v>
      </c>
      <c r="E26" s="27" t="s">
        <v>1077</v>
      </c>
      <c r="F26" s="27" t="s">
        <v>20</v>
      </c>
      <c r="G26" s="27">
        <v>29695.98</v>
      </c>
      <c r="H26" s="27">
        <v>1074</v>
      </c>
      <c r="I26" s="27">
        <v>27.65</v>
      </c>
      <c r="J26" s="27">
        <v>2617</v>
      </c>
      <c r="K26" s="27" t="s">
        <v>939</v>
      </c>
      <c r="L26" s="27">
        <v>52.1</v>
      </c>
      <c r="M26" s="27">
        <v>570</v>
      </c>
      <c r="N26" s="27">
        <v>1.88</v>
      </c>
      <c r="O26" s="27">
        <v>11.35</v>
      </c>
      <c r="Q26" s="27">
        <v>26293.48</v>
      </c>
      <c r="R26" s="27">
        <v>956</v>
      </c>
      <c r="S26" s="27">
        <v>27.5</v>
      </c>
      <c r="T26" s="27">
        <v>3667</v>
      </c>
      <c r="U26" s="27" t="s">
        <v>939</v>
      </c>
      <c r="V26" s="27">
        <v>33.2</v>
      </c>
      <c r="W26" s="27">
        <v>792</v>
      </c>
      <c r="X26" s="27">
        <v>1.21</v>
      </c>
      <c r="Y26" s="27">
        <v>7.17</v>
      </c>
    </row>
    <row r="27" ht="15.6" spans="1:25">
      <c r="A27" s="20"/>
      <c r="B27" s="22">
        <v>559325430280</v>
      </c>
      <c r="C27" s="23" t="s">
        <v>243</v>
      </c>
      <c r="D27" s="27" t="s">
        <v>660</v>
      </c>
      <c r="E27" s="27" t="s">
        <v>1078</v>
      </c>
      <c r="F27" s="27" t="s">
        <v>243</v>
      </c>
      <c r="G27" s="27">
        <v>15043.47</v>
      </c>
      <c r="H27" s="27">
        <v>400</v>
      </c>
      <c r="I27" s="27">
        <v>37.61</v>
      </c>
      <c r="J27" s="27">
        <v>1080</v>
      </c>
      <c r="K27" s="27" t="s">
        <v>941</v>
      </c>
      <c r="L27" s="27">
        <v>58.53</v>
      </c>
      <c r="M27" s="27">
        <v>257</v>
      </c>
      <c r="N27" s="27">
        <v>1.56</v>
      </c>
      <c r="O27" s="27">
        <v>13.93</v>
      </c>
      <c r="Q27" s="27">
        <v>63578.7</v>
      </c>
      <c r="R27" s="27">
        <v>2204</v>
      </c>
      <c r="S27" s="27">
        <v>28.85</v>
      </c>
      <c r="T27" s="27">
        <v>3477</v>
      </c>
      <c r="U27" s="27" t="s">
        <v>950</v>
      </c>
      <c r="V27" s="27">
        <v>69.87</v>
      </c>
      <c r="W27" s="27">
        <v>910</v>
      </c>
      <c r="X27" s="27">
        <v>2.42</v>
      </c>
      <c r="Y27" s="27">
        <v>18.29</v>
      </c>
    </row>
    <row r="28" ht="15.6" spans="1:25">
      <c r="A28" s="20"/>
      <c r="B28" s="22">
        <v>592049049728</v>
      </c>
      <c r="C28" s="23" t="s">
        <v>54</v>
      </c>
      <c r="D28" s="27" t="s">
        <v>660</v>
      </c>
      <c r="E28" s="27" t="s">
        <v>1079</v>
      </c>
      <c r="F28" s="27" t="s">
        <v>54</v>
      </c>
      <c r="G28" s="27">
        <v>36968.07</v>
      </c>
      <c r="H28" s="27">
        <v>914</v>
      </c>
      <c r="I28" s="27">
        <v>40.45</v>
      </c>
      <c r="J28" s="27">
        <v>3437</v>
      </c>
      <c r="K28" s="27" t="s">
        <v>947</v>
      </c>
      <c r="L28" s="27">
        <v>65.55</v>
      </c>
      <c r="M28" s="27">
        <v>564</v>
      </c>
      <c r="N28" s="27">
        <v>1.62</v>
      </c>
      <c r="O28" s="27">
        <v>10.76</v>
      </c>
      <c r="Q28" s="27">
        <v>26981.59</v>
      </c>
      <c r="R28" s="27">
        <v>597</v>
      </c>
      <c r="S28" s="27">
        <v>45.2</v>
      </c>
      <c r="T28" s="27">
        <v>2843</v>
      </c>
      <c r="U28" s="27" t="s">
        <v>1053</v>
      </c>
      <c r="V28" s="27">
        <v>72.34</v>
      </c>
      <c r="W28" s="27">
        <v>373</v>
      </c>
      <c r="X28" s="27">
        <v>1.6</v>
      </c>
      <c r="Y28" s="27">
        <v>9.49</v>
      </c>
    </row>
    <row r="29" ht="15.6" spans="1:25">
      <c r="A29" s="20"/>
      <c r="B29" s="22">
        <v>601890751194</v>
      </c>
      <c r="C29" s="23" t="s">
        <v>67</v>
      </c>
      <c r="D29" s="27" t="s">
        <v>660</v>
      </c>
      <c r="E29" s="27" t="s">
        <v>1080</v>
      </c>
      <c r="F29" s="27" t="s">
        <v>67</v>
      </c>
      <c r="G29" s="27">
        <v>21508.18</v>
      </c>
      <c r="H29" s="27">
        <v>887</v>
      </c>
      <c r="I29" s="27">
        <v>24.25</v>
      </c>
      <c r="J29" s="27">
        <v>2454</v>
      </c>
      <c r="K29" s="27" t="s">
        <v>939</v>
      </c>
      <c r="L29" s="27">
        <v>40.05</v>
      </c>
      <c r="M29" s="27">
        <v>537</v>
      </c>
      <c r="N29" s="27">
        <v>1.65</v>
      </c>
      <c r="O29" s="27">
        <v>8.76</v>
      </c>
      <c r="Q29" s="27">
        <v>2770.42</v>
      </c>
      <c r="R29" s="27">
        <v>83</v>
      </c>
      <c r="S29" s="27">
        <v>33.38</v>
      </c>
      <c r="T29" s="27">
        <v>939</v>
      </c>
      <c r="U29" s="27" t="s">
        <v>944</v>
      </c>
      <c r="V29" s="27">
        <v>58.95</v>
      </c>
      <c r="W29" s="27">
        <v>47</v>
      </c>
      <c r="X29" s="27">
        <v>1.77</v>
      </c>
      <c r="Y29" s="27">
        <v>2.95</v>
      </c>
    </row>
    <row r="30" ht="15.6" spans="1:25">
      <c r="A30" s="20"/>
      <c r="B30" s="22">
        <v>632083172612</v>
      </c>
      <c r="C30" s="23" t="s">
        <v>566</v>
      </c>
      <c r="D30" s="27" t="s">
        <v>660</v>
      </c>
      <c r="E30" s="27" t="s">
        <v>1081</v>
      </c>
      <c r="F30" s="27" t="s">
        <v>566</v>
      </c>
      <c r="G30" s="27">
        <v>5356.97</v>
      </c>
      <c r="H30" s="27">
        <v>101</v>
      </c>
      <c r="I30" s="27">
        <v>53.04</v>
      </c>
      <c r="J30" s="27">
        <v>246</v>
      </c>
      <c r="K30" s="27" t="s">
        <v>935</v>
      </c>
      <c r="L30" s="27">
        <v>144.78</v>
      </c>
      <c r="M30" s="27">
        <v>37</v>
      </c>
      <c r="N30" s="27">
        <v>2.73</v>
      </c>
      <c r="O30" s="27">
        <v>21.78</v>
      </c>
      <c r="Q30" s="27">
        <v>3561.93</v>
      </c>
      <c r="R30" s="27">
        <v>79</v>
      </c>
      <c r="S30" s="27">
        <v>45.09</v>
      </c>
      <c r="T30" s="27">
        <v>179</v>
      </c>
      <c r="U30" s="27" t="s">
        <v>928</v>
      </c>
      <c r="V30" s="27">
        <v>111.31</v>
      </c>
      <c r="W30" s="27">
        <v>32</v>
      </c>
      <c r="X30" s="27">
        <v>2.47</v>
      </c>
      <c r="Y30" s="27">
        <v>19.9</v>
      </c>
    </row>
    <row r="31" ht="15.6" spans="1:25">
      <c r="A31" s="20"/>
      <c r="B31" s="22">
        <v>638115210957</v>
      </c>
      <c r="C31" s="23" t="s">
        <v>1029</v>
      </c>
      <c r="D31" s="27" t="s">
        <v>660</v>
      </c>
      <c r="E31" s="27" t="s">
        <v>1082</v>
      </c>
      <c r="F31" s="27" t="s">
        <v>1029</v>
      </c>
      <c r="G31" s="27">
        <v>4381.91</v>
      </c>
      <c r="H31" s="27">
        <v>308</v>
      </c>
      <c r="I31" s="27">
        <v>14.23</v>
      </c>
      <c r="J31" s="27">
        <v>1081</v>
      </c>
      <c r="K31" s="27" t="s">
        <v>950</v>
      </c>
      <c r="L31" s="27">
        <v>15.88</v>
      </c>
      <c r="M31" s="27">
        <v>276</v>
      </c>
      <c r="N31" s="27">
        <v>1.12</v>
      </c>
      <c r="O31" s="27">
        <v>4.05</v>
      </c>
      <c r="Q31" s="27">
        <v>0</v>
      </c>
      <c r="R31" s="27">
        <v>0</v>
      </c>
      <c r="S31" s="27">
        <v>0</v>
      </c>
      <c r="T31" s="27">
        <v>0</v>
      </c>
      <c r="U31" s="27" t="s">
        <v>924</v>
      </c>
      <c r="V31" s="27">
        <v>0</v>
      </c>
      <c r="W31" s="27">
        <v>0</v>
      </c>
      <c r="X31" s="27">
        <v>0</v>
      </c>
      <c r="Y31" s="27">
        <v>0</v>
      </c>
    </row>
    <row r="32" ht="15.6" spans="1:25">
      <c r="A32" s="20"/>
      <c r="B32" s="22">
        <v>641289932086</v>
      </c>
      <c r="C32" s="23" t="s">
        <v>1030</v>
      </c>
      <c r="D32" s="27" t="s">
        <v>660</v>
      </c>
      <c r="E32" s="27" t="s">
        <v>1083</v>
      </c>
      <c r="F32" s="27" t="s">
        <v>1030</v>
      </c>
      <c r="G32" s="27">
        <v>5144.22</v>
      </c>
      <c r="H32" s="27">
        <v>185</v>
      </c>
      <c r="I32" s="27">
        <v>27.81</v>
      </c>
      <c r="J32" s="27">
        <v>887</v>
      </c>
      <c r="K32" s="27" t="s">
        <v>1049</v>
      </c>
      <c r="L32" s="27">
        <v>33.84</v>
      </c>
      <c r="M32" s="27">
        <v>152</v>
      </c>
      <c r="N32" s="27">
        <v>1.22</v>
      </c>
      <c r="O32" s="27">
        <v>5.8</v>
      </c>
      <c r="Q32" s="27">
        <v>0</v>
      </c>
      <c r="R32" s="27">
        <v>0</v>
      </c>
      <c r="S32" s="27">
        <v>0</v>
      </c>
      <c r="T32" s="27">
        <v>0</v>
      </c>
      <c r="U32" s="27" t="s">
        <v>924</v>
      </c>
      <c r="V32" s="27">
        <v>0</v>
      </c>
      <c r="W32" s="27">
        <v>0</v>
      </c>
      <c r="X32" s="27">
        <v>0</v>
      </c>
      <c r="Y32" s="27">
        <v>0</v>
      </c>
    </row>
  </sheetData>
  <mergeCells count="2">
    <mergeCell ref="A2:A22"/>
    <mergeCell ref="A23:A32"/>
  </mergeCells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"/>
  <sheetViews>
    <sheetView tabSelected="1" workbookViewId="0">
      <selection activeCell="D24" sqref="D24"/>
    </sheetView>
  </sheetViews>
  <sheetFormatPr defaultColWidth="8.88888888888889" defaultRowHeight="14.4" outlineLevelCol="2"/>
  <cols>
    <col min="2" max="2" width="17.6666666666667" customWidth="1"/>
    <col min="3" max="3" width="18.4444444444444" customWidth="1"/>
  </cols>
  <sheetData>
    <row r="1" ht="15.6" spans="1:3">
      <c r="A1" s="20" t="s">
        <v>646</v>
      </c>
      <c r="B1" s="20" t="s">
        <v>109</v>
      </c>
      <c r="C1" s="21" t="s">
        <v>1084</v>
      </c>
    </row>
    <row r="2" ht="15.6" spans="1:3">
      <c r="A2" s="20" t="s">
        <v>656</v>
      </c>
      <c r="B2" s="22">
        <v>17609936348</v>
      </c>
      <c r="C2" s="23" t="s">
        <v>344</v>
      </c>
    </row>
    <row r="3" ht="15.6" spans="1:3">
      <c r="A3" s="20"/>
      <c r="B3" s="22">
        <v>645199402636</v>
      </c>
      <c r="C3" s="23" t="s">
        <v>657</v>
      </c>
    </row>
    <row r="4" ht="15.6" spans="1:3">
      <c r="A4" s="20"/>
      <c r="B4" s="22">
        <v>592722485900</v>
      </c>
      <c r="C4" s="23" t="s">
        <v>338</v>
      </c>
    </row>
    <row r="5" ht="15.6" spans="1:3">
      <c r="A5" s="20"/>
      <c r="B5" s="22">
        <v>592505020153</v>
      </c>
      <c r="C5" s="23" t="s">
        <v>314</v>
      </c>
    </row>
    <row r="6" ht="15.6" spans="1:3">
      <c r="A6" s="20"/>
      <c r="B6" s="22">
        <v>611461391391</v>
      </c>
      <c r="C6" s="23" t="s">
        <v>545</v>
      </c>
    </row>
    <row r="7" ht="15.6" spans="1:3">
      <c r="A7" s="20"/>
      <c r="B7" s="22">
        <v>555904462655</v>
      </c>
      <c r="C7" s="23" t="s">
        <v>276</v>
      </c>
    </row>
    <row r="8" ht="15.6" spans="1:3">
      <c r="A8" s="20"/>
      <c r="B8" s="22">
        <v>636099038566</v>
      </c>
      <c r="C8" s="23" t="s">
        <v>620</v>
      </c>
    </row>
    <row r="9" ht="15.6" spans="1:3">
      <c r="A9" s="20"/>
      <c r="B9" s="22">
        <v>527733589105</v>
      </c>
      <c r="C9" s="23" t="s">
        <v>231</v>
      </c>
    </row>
    <row r="10" ht="15.6" spans="1:3">
      <c r="A10" s="20"/>
      <c r="B10" s="22">
        <v>596986065929</v>
      </c>
      <c r="C10" s="23" t="s">
        <v>19</v>
      </c>
    </row>
    <row r="11" ht="15.6" spans="1:3">
      <c r="A11" s="20"/>
      <c r="B11" s="22">
        <v>643907501407</v>
      </c>
      <c r="C11" s="24" t="s">
        <v>658</v>
      </c>
    </row>
    <row r="12" ht="15.6" spans="1:3">
      <c r="A12" s="20"/>
      <c r="B12" s="22">
        <v>574736366653</v>
      </c>
      <c r="C12" s="23" t="s">
        <v>544</v>
      </c>
    </row>
    <row r="13" ht="15.6" spans="1:3">
      <c r="A13" s="20"/>
      <c r="B13" s="22">
        <v>573035985548</v>
      </c>
      <c r="C13" s="23" t="s">
        <v>77</v>
      </c>
    </row>
    <row r="14" ht="15.6" spans="1:3">
      <c r="A14" s="20" t="s">
        <v>659</v>
      </c>
      <c r="B14" s="22">
        <v>39829692578</v>
      </c>
      <c r="C14" s="23" t="s">
        <v>237</v>
      </c>
    </row>
    <row r="15" ht="15.6" spans="1:3">
      <c r="A15" s="20"/>
      <c r="B15" s="22">
        <v>581521081842</v>
      </c>
      <c r="C15" s="23" t="s">
        <v>221</v>
      </c>
    </row>
    <row r="16" ht="15.6" spans="1:3">
      <c r="A16" s="20"/>
      <c r="B16" s="22">
        <v>523138079161</v>
      </c>
      <c r="C16" s="23" t="s">
        <v>385</v>
      </c>
    </row>
    <row r="17" ht="15.6" spans="1:3">
      <c r="A17" s="20"/>
      <c r="B17" s="22">
        <v>574838039203</v>
      </c>
      <c r="C17" s="23" t="s">
        <v>441</v>
      </c>
    </row>
    <row r="18" ht="15.6" spans="1:3">
      <c r="A18" s="20"/>
      <c r="B18" s="22">
        <v>562674596108</v>
      </c>
      <c r="C18" s="23" t="s">
        <v>17</v>
      </c>
    </row>
    <row r="19" ht="15.6" spans="1:3">
      <c r="A19" s="20"/>
      <c r="B19" s="22">
        <v>524754970729</v>
      </c>
      <c r="C19" s="23" t="s">
        <v>74</v>
      </c>
    </row>
    <row r="20" ht="15.6" spans="1:3">
      <c r="A20" s="20" t="s">
        <v>660</v>
      </c>
      <c r="B20" s="22">
        <v>627410507881</v>
      </c>
      <c r="C20" s="23" t="s">
        <v>546</v>
      </c>
    </row>
    <row r="21" ht="15.6" spans="1:3">
      <c r="A21" s="20"/>
      <c r="B21" s="22">
        <v>633838506663</v>
      </c>
      <c r="C21" s="23" t="s">
        <v>598</v>
      </c>
    </row>
    <row r="22" ht="15.6" spans="1:3">
      <c r="A22" s="20"/>
      <c r="B22" s="22">
        <v>17609980146</v>
      </c>
      <c r="C22" s="23" t="s">
        <v>288</v>
      </c>
    </row>
    <row r="23" ht="15.6" spans="1:3">
      <c r="A23" s="20"/>
      <c r="B23" s="22">
        <v>592501952315</v>
      </c>
      <c r="C23" s="23" t="s">
        <v>305</v>
      </c>
    </row>
    <row r="24" ht="15.6" spans="1:3">
      <c r="A24" s="20"/>
      <c r="B24" s="22">
        <v>637978522210</v>
      </c>
      <c r="C24" s="23" t="s">
        <v>625</v>
      </c>
    </row>
    <row r="25" ht="15.6" spans="1:3">
      <c r="A25" s="25" t="s">
        <v>661</v>
      </c>
      <c r="B25" s="22">
        <v>627413079207</v>
      </c>
      <c r="C25" s="23" t="s">
        <v>547</v>
      </c>
    </row>
    <row r="26" ht="15.6" spans="1:3">
      <c r="A26" s="25" t="s">
        <v>266</v>
      </c>
      <c r="B26" s="22">
        <v>569909827792</v>
      </c>
      <c r="C26" s="25" t="s">
        <v>62</v>
      </c>
    </row>
  </sheetData>
  <mergeCells count="3">
    <mergeCell ref="A2:A13"/>
    <mergeCell ref="A14:A19"/>
    <mergeCell ref="A20:A24"/>
  </mergeCells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workbookViewId="0">
      <selection activeCell="X2" sqref="X2:Z28"/>
    </sheetView>
  </sheetViews>
  <sheetFormatPr defaultColWidth="8.88888888888889" defaultRowHeight="14.4" outlineLevelCol="3"/>
  <cols>
    <col min="2" max="4" width="12.8888888888889"/>
  </cols>
  <sheetData>
    <row r="1" ht="15.6" spans="1:1">
      <c r="A1" s="19" t="s">
        <v>118</v>
      </c>
    </row>
    <row r="2" ht="15.6" spans="1:4">
      <c r="A2" s="20" t="s">
        <v>121</v>
      </c>
      <c r="B2">
        <v>14102883.77</v>
      </c>
      <c r="C2">
        <v>11635424.23</v>
      </c>
      <c r="D2">
        <v>14559737.91</v>
      </c>
    </row>
    <row r="3" ht="15.6" spans="1:4">
      <c r="A3" s="20" t="s">
        <v>124</v>
      </c>
      <c r="B3">
        <v>7076904.35</v>
      </c>
      <c r="C3">
        <v>5791898.8</v>
      </c>
      <c r="D3">
        <v>7392723.43</v>
      </c>
    </row>
    <row r="4" ht="15.6" spans="1:4">
      <c r="A4" s="20" t="s">
        <v>131</v>
      </c>
      <c r="B4">
        <v>1303197.96</v>
      </c>
      <c r="C4">
        <v>1115264.97</v>
      </c>
      <c r="D4">
        <v>2217220.22</v>
      </c>
    </row>
    <row r="5" ht="15.6" spans="1:4">
      <c r="A5" s="20" t="s">
        <v>148</v>
      </c>
      <c r="B5">
        <v>1337244.14</v>
      </c>
      <c r="C5">
        <v>1736036.45</v>
      </c>
      <c r="D5">
        <v>306250.83</v>
      </c>
    </row>
    <row r="6" ht="15.6" spans="1:4">
      <c r="A6" s="20" t="s">
        <v>158</v>
      </c>
      <c r="B6">
        <v>964865.640000001</v>
      </c>
      <c r="C6">
        <v>877728.78</v>
      </c>
      <c r="D6">
        <v>671837.12</v>
      </c>
    </row>
    <row r="7" ht="15.6" spans="1:4">
      <c r="A7" s="20" t="s">
        <v>204</v>
      </c>
      <c r="B7">
        <v>1021161.83</v>
      </c>
      <c r="C7">
        <v>580372.01</v>
      </c>
      <c r="D7">
        <v>407852.96</v>
      </c>
    </row>
    <row r="8" ht="15.6" spans="1:4">
      <c r="A8" s="20" t="s">
        <v>181</v>
      </c>
      <c r="B8">
        <v>278018.91</v>
      </c>
      <c r="C8">
        <v>230978.1</v>
      </c>
      <c r="D8">
        <v>288796.63</v>
      </c>
    </row>
    <row r="9" ht="15.6" spans="1:4">
      <c r="A9" s="20" t="s">
        <v>170</v>
      </c>
      <c r="B9">
        <v>737137.61</v>
      </c>
      <c r="C9">
        <v>784577.29</v>
      </c>
      <c r="D9">
        <v>760540.16</v>
      </c>
    </row>
    <row r="10" ht="15.6" spans="1:4">
      <c r="A10" s="20" t="s">
        <v>266</v>
      </c>
      <c r="B10">
        <v>44761.7</v>
      </c>
      <c r="C10">
        <v>42365.06</v>
      </c>
      <c r="D10">
        <v>24192.84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X2" sqref="X2:Z28"/>
    </sheetView>
  </sheetViews>
  <sheetFormatPr defaultColWidth="8.88888888888889" defaultRowHeight="14.4" outlineLevelCol="1"/>
  <cols>
    <col min="2" max="2" width="17.5555555555556" customWidth="1"/>
  </cols>
  <sheetData>
    <row r="1" spans="1:2">
      <c r="A1" t="s">
        <v>118</v>
      </c>
      <c r="B1" t="s">
        <v>466</v>
      </c>
    </row>
    <row r="2" spans="1:2">
      <c r="A2" t="s">
        <v>204</v>
      </c>
      <c r="B2">
        <v>407852.96</v>
      </c>
    </row>
    <row r="3" spans="1:2">
      <c r="A3" t="s">
        <v>286</v>
      </c>
      <c r="B3">
        <v>25635.84</v>
      </c>
    </row>
    <row r="4" spans="1:2">
      <c r="A4" t="s">
        <v>124</v>
      </c>
      <c r="B4">
        <v>7392723.43</v>
      </c>
    </row>
    <row r="5" spans="1:2">
      <c r="A5" t="s">
        <v>266</v>
      </c>
      <c r="B5">
        <v>24192.84</v>
      </c>
    </row>
    <row r="6" spans="1:2">
      <c r="A6" t="s">
        <v>181</v>
      </c>
      <c r="B6">
        <v>288796.63</v>
      </c>
    </row>
    <row r="7" spans="1:2">
      <c r="A7" t="s">
        <v>121</v>
      </c>
      <c r="B7">
        <v>14559737.91</v>
      </c>
    </row>
    <row r="8" spans="1:2">
      <c r="A8" t="s">
        <v>148</v>
      </c>
      <c r="B8">
        <v>306250.83</v>
      </c>
    </row>
    <row r="9" spans="1:2">
      <c r="A9" t="s">
        <v>170</v>
      </c>
      <c r="B9">
        <v>760540.16</v>
      </c>
    </row>
    <row r="10" spans="1:2">
      <c r="A10" t="s">
        <v>158</v>
      </c>
      <c r="B10">
        <v>671837.12</v>
      </c>
    </row>
    <row r="11" spans="1:2">
      <c r="A11" t="s">
        <v>131</v>
      </c>
      <c r="B11">
        <v>2217220.22</v>
      </c>
    </row>
    <row r="12" spans="1:2">
      <c r="A12" t="e">
        <v>#N/A</v>
      </c>
      <c r="B12">
        <v>239843.03</v>
      </c>
    </row>
    <row r="13" spans="1:2">
      <c r="A13" t="s">
        <v>472</v>
      </c>
      <c r="B13">
        <v>26894630.97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9"/>
  <sheetViews>
    <sheetView workbookViewId="0">
      <selection activeCell="X2" sqref="X2:Z28"/>
    </sheetView>
  </sheetViews>
  <sheetFormatPr defaultColWidth="8.88888888888889" defaultRowHeight="14.4"/>
  <cols>
    <col min="1" max="1" width="14.1111111111111" style="5"/>
    <col min="2" max="2" width="21.4444444444444" customWidth="1"/>
    <col min="3" max="4" width="12.8888888888889"/>
    <col min="7" max="7" width="12.8888888888889"/>
    <col min="8" max="8" width="10.2222222222222" customWidth="1"/>
  </cols>
  <sheetData>
    <row r="1" ht="15.6" spans="1:9">
      <c r="A1" s="17" t="s">
        <v>553</v>
      </c>
      <c r="B1" s="18" t="s">
        <v>1085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</row>
    <row r="2" ht="15.6" spans="1:9">
      <c r="A2" s="5">
        <v>537752882633</v>
      </c>
      <c r="B2" s="18" t="s">
        <v>34</v>
      </c>
      <c r="D2">
        <v>3589938.56</v>
      </c>
      <c r="E2">
        <v>83205</v>
      </c>
      <c r="F2">
        <v>200959</v>
      </c>
      <c r="G2" s="11">
        <v>0.177026159564886</v>
      </c>
      <c r="H2" s="12">
        <v>100.911835839775</v>
      </c>
      <c r="I2">
        <v>35575</v>
      </c>
    </row>
    <row r="3" ht="15.6" spans="1:9">
      <c r="A3" s="5">
        <v>41141176393</v>
      </c>
      <c r="B3" s="18" t="s">
        <v>35</v>
      </c>
      <c r="D3">
        <v>1660851.24</v>
      </c>
      <c r="E3">
        <v>39272</v>
      </c>
      <c r="F3">
        <v>107216</v>
      </c>
      <c r="G3" s="11">
        <v>0.171401656469184</v>
      </c>
      <c r="H3" s="12">
        <v>90.3766251292376</v>
      </c>
      <c r="I3">
        <v>18377</v>
      </c>
    </row>
    <row r="4" ht="15.6" spans="1:9">
      <c r="A4" s="5">
        <v>39290708556</v>
      </c>
      <c r="B4" s="18" t="s">
        <v>37</v>
      </c>
      <c r="D4">
        <v>1588664.94</v>
      </c>
      <c r="E4">
        <v>28615</v>
      </c>
      <c r="F4">
        <v>67616</v>
      </c>
      <c r="G4" s="11">
        <v>0.182175816374823</v>
      </c>
      <c r="H4" s="12">
        <v>128.971013151486</v>
      </c>
      <c r="I4">
        <v>12318</v>
      </c>
    </row>
    <row r="5" ht="15.6" spans="1:9">
      <c r="A5" s="5">
        <v>587015100676</v>
      </c>
      <c r="B5" s="18" t="s">
        <v>4</v>
      </c>
      <c r="D5">
        <v>332076.88</v>
      </c>
      <c r="E5">
        <v>9481</v>
      </c>
      <c r="F5">
        <v>21708</v>
      </c>
      <c r="G5" s="11">
        <v>0.191680486456606</v>
      </c>
      <c r="H5" s="12">
        <v>79.8069887046383</v>
      </c>
      <c r="I5">
        <v>4161</v>
      </c>
    </row>
    <row r="6" ht="15.6" spans="1:9">
      <c r="A6" s="5">
        <v>587516703876</v>
      </c>
      <c r="B6" s="18" t="s">
        <v>40</v>
      </c>
      <c r="D6">
        <v>1953727.76</v>
      </c>
      <c r="E6">
        <v>59019</v>
      </c>
      <c r="F6">
        <v>133635</v>
      </c>
      <c r="G6" s="11">
        <v>0.154981853556329</v>
      </c>
      <c r="H6" s="12">
        <v>94.3328550045869</v>
      </c>
      <c r="I6">
        <v>20711</v>
      </c>
    </row>
    <row r="7" ht="15.6" spans="1:9">
      <c r="A7" s="5">
        <v>554877274741</v>
      </c>
      <c r="B7" s="18" t="s">
        <v>6</v>
      </c>
      <c r="D7">
        <v>472703.45</v>
      </c>
      <c r="E7">
        <v>10935</v>
      </c>
      <c r="F7">
        <v>40636</v>
      </c>
      <c r="G7" s="11">
        <v>0.124397086327394</v>
      </c>
      <c r="H7" s="12">
        <v>93.5120573689416</v>
      </c>
      <c r="I7">
        <v>5055</v>
      </c>
    </row>
    <row r="8" ht="15.6" spans="1:9">
      <c r="A8" s="5">
        <v>574308070162</v>
      </c>
      <c r="B8" s="18" t="s">
        <v>38</v>
      </c>
      <c r="D8">
        <v>808965.34</v>
      </c>
      <c r="E8">
        <v>24642</v>
      </c>
      <c r="F8">
        <v>52309</v>
      </c>
      <c r="G8" s="11">
        <v>0.173775067388021</v>
      </c>
      <c r="H8" s="12">
        <v>88.9950869086909</v>
      </c>
      <c r="I8">
        <v>9090</v>
      </c>
    </row>
    <row r="9" ht="15.6" spans="1:9">
      <c r="A9" s="5">
        <v>555055329886</v>
      </c>
      <c r="B9" s="18" t="s">
        <v>42</v>
      </c>
      <c r="D9">
        <v>164860.51</v>
      </c>
      <c r="E9">
        <v>3859</v>
      </c>
      <c r="F9">
        <v>21820</v>
      </c>
      <c r="G9" s="11">
        <v>0.0828597616865261</v>
      </c>
      <c r="H9" s="12">
        <v>91.1839103982301</v>
      </c>
      <c r="I9">
        <v>1808</v>
      </c>
    </row>
    <row r="10" ht="15.6" spans="1:9">
      <c r="A10" s="5">
        <v>564587383224</v>
      </c>
      <c r="B10" s="18" t="s">
        <v>33</v>
      </c>
      <c r="D10">
        <v>1493086.64</v>
      </c>
      <c r="E10">
        <v>34351</v>
      </c>
      <c r="F10">
        <v>68140</v>
      </c>
      <c r="G10" s="11">
        <v>0.220868799530379</v>
      </c>
      <c r="H10" s="12">
        <v>99.2084146179402</v>
      </c>
      <c r="I10">
        <v>15050</v>
      </c>
    </row>
    <row r="11" ht="15.6" spans="1:9">
      <c r="A11" s="5">
        <v>598898432532</v>
      </c>
      <c r="B11" s="18" t="s">
        <v>41</v>
      </c>
      <c r="D11">
        <v>410503.07</v>
      </c>
      <c r="E11">
        <v>8959</v>
      </c>
      <c r="F11">
        <v>45913</v>
      </c>
      <c r="G11" s="11">
        <v>0.0747065101387407</v>
      </c>
      <c r="H11" s="12">
        <v>119.680195335277</v>
      </c>
      <c r="I11">
        <v>3430</v>
      </c>
    </row>
    <row r="12" ht="15.6" spans="1:9">
      <c r="A12" s="5">
        <v>539854510916</v>
      </c>
      <c r="B12" s="18" t="s">
        <v>44</v>
      </c>
      <c r="D12">
        <v>155698.5</v>
      </c>
      <c r="E12">
        <v>3549</v>
      </c>
      <c r="F12">
        <v>9340</v>
      </c>
      <c r="G12" s="11">
        <v>0.165738758029979</v>
      </c>
      <c r="H12" s="12">
        <v>100.580426356589</v>
      </c>
      <c r="I12">
        <v>1548</v>
      </c>
    </row>
    <row r="13" ht="15.6" spans="1:9">
      <c r="A13" s="5">
        <v>520538406051</v>
      </c>
      <c r="B13" s="18" t="s">
        <v>25</v>
      </c>
      <c r="D13">
        <v>325082.8</v>
      </c>
      <c r="E13">
        <v>6600</v>
      </c>
      <c r="F13">
        <v>19875</v>
      </c>
      <c r="G13" s="11">
        <v>0.144150943396226</v>
      </c>
      <c r="H13" s="12">
        <v>113.466945898778</v>
      </c>
      <c r="I13">
        <v>2865</v>
      </c>
    </row>
    <row r="14" ht="15.6" spans="1:9">
      <c r="A14" s="5">
        <v>589851591771</v>
      </c>
      <c r="B14" s="18" t="s">
        <v>64</v>
      </c>
      <c r="D14">
        <v>535641.44</v>
      </c>
      <c r="E14">
        <v>12927</v>
      </c>
      <c r="F14">
        <v>24797</v>
      </c>
      <c r="G14" s="11">
        <v>0.166512078073961</v>
      </c>
      <c r="H14" s="12">
        <v>129.726674739646</v>
      </c>
      <c r="I14">
        <v>4129</v>
      </c>
    </row>
    <row r="15" ht="15.6" spans="1:9">
      <c r="A15" s="5">
        <v>573035985548</v>
      </c>
      <c r="B15" s="18" t="s">
        <v>77</v>
      </c>
      <c r="D15">
        <v>122355.41</v>
      </c>
      <c r="E15">
        <v>3873</v>
      </c>
      <c r="F15">
        <v>6247</v>
      </c>
      <c r="G15" s="11">
        <v>0.298063070273731</v>
      </c>
      <c r="H15" s="12">
        <v>65.711820622986</v>
      </c>
      <c r="I15">
        <v>1862</v>
      </c>
    </row>
    <row r="16" ht="15.6" spans="1:9">
      <c r="A16" s="5">
        <v>613513119392</v>
      </c>
      <c r="B16" s="18" t="s">
        <v>61</v>
      </c>
      <c r="D16">
        <v>914974.74</v>
      </c>
      <c r="E16">
        <v>18845</v>
      </c>
      <c r="F16">
        <v>38013</v>
      </c>
      <c r="G16" s="11">
        <v>0.121247994107279</v>
      </c>
      <c r="H16" s="12">
        <v>198.519145150792</v>
      </c>
      <c r="I16">
        <v>4609</v>
      </c>
    </row>
    <row r="17" ht="15.6" spans="1:9">
      <c r="A17" s="5">
        <v>539325022308</v>
      </c>
      <c r="B17" s="18" t="s">
        <v>46</v>
      </c>
      <c r="D17">
        <v>218024.05</v>
      </c>
      <c r="E17">
        <v>3590</v>
      </c>
      <c r="F17">
        <v>11613</v>
      </c>
      <c r="G17" s="11">
        <v>0.171962455868423</v>
      </c>
      <c r="H17" s="12">
        <v>109.175788683025</v>
      </c>
      <c r="I17">
        <v>1997</v>
      </c>
    </row>
    <row r="18" ht="15.6" spans="1:9">
      <c r="A18" s="5">
        <v>562674596108</v>
      </c>
      <c r="B18" s="18" t="s">
        <v>17</v>
      </c>
      <c r="D18">
        <v>61645.78</v>
      </c>
      <c r="E18">
        <v>2430</v>
      </c>
      <c r="F18">
        <v>3121</v>
      </c>
      <c r="G18" s="11">
        <v>0.277154758090356</v>
      </c>
      <c r="H18" s="12">
        <v>71.2667976878613</v>
      </c>
      <c r="I18">
        <v>865</v>
      </c>
    </row>
    <row r="19" ht="15.6" spans="1:9">
      <c r="A19" s="5">
        <v>621584076904</v>
      </c>
      <c r="B19" s="18" t="s">
        <v>105</v>
      </c>
      <c r="D19">
        <v>817506.16</v>
      </c>
      <c r="E19">
        <v>16586</v>
      </c>
      <c r="F19">
        <v>40039</v>
      </c>
      <c r="G19" s="11">
        <v>0.106421239291691</v>
      </c>
      <c r="H19" s="12">
        <v>191.857817413753</v>
      </c>
      <c r="I19">
        <v>4261</v>
      </c>
    </row>
    <row r="20" ht="15.6" spans="1:9">
      <c r="A20" s="5">
        <v>42759737847</v>
      </c>
      <c r="B20" s="18" t="s">
        <v>39</v>
      </c>
      <c r="D20">
        <v>115731.16</v>
      </c>
      <c r="E20">
        <v>2074</v>
      </c>
      <c r="F20">
        <v>11833</v>
      </c>
      <c r="G20" s="11">
        <v>0.0965097608383335</v>
      </c>
      <c r="H20" s="12">
        <v>101.340770577933</v>
      </c>
      <c r="I20">
        <v>1142</v>
      </c>
    </row>
    <row r="21" ht="15.6" spans="1:9">
      <c r="A21" s="5">
        <v>40611478319</v>
      </c>
      <c r="B21" s="18" t="s">
        <v>45</v>
      </c>
      <c r="D21">
        <v>345358.41</v>
      </c>
      <c r="E21">
        <v>5946</v>
      </c>
      <c r="F21">
        <v>29751</v>
      </c>
      <c r="G21" s="11">
        <v>0.0918624584047595</v>
      </c>
      <c r="H21" s="12">
        <v>126.366048298573</v>
      </c>
      <c r="I21">
        <v>2733</v>
      </c>
    </row>
    <row r="22" ht="15.6" spans="1:9">
      <c r="A22" s="5">
        <v>593225443577</v>
      </c>
      <c r="B22" s="18" t="s">
        <v>48</v>
      </c>
      <c r="D22">
        <v>2345301.42</v>
      </c>
      <c r="E22">
        <v>43552</v>
      </c>
      <c r="F22">
        <v>69864</v>
      </c>
      <c r="G22" s="11">
        <v>0.167711553876102</v>
      </c>
      <c r="H22" s="12">
        <v>200.162278740292</v>
      </c>
      <c r="I22">
        <v>11717</v>
      </c>
    </row>
    <row r="23" ht="15.6" spans="1:9">
      <c r="A23" s="5">
        <v>528778018743</v>
      </c>
      <c r="B23" s="18" t="s">
        <v>49</v>
      </c>
      <c r="D23">
        <v>185884.97</v>
      </c>
      <c r="E23">
        <v>4364</v>
      </c>
      <c r="F23">
        <v>13885</v>
      </c>
      <c r="G23" s="11">
        <v>0.144040331292762</v>
      </c>
      <c r="H23" s="12">
        <v>92.942485</v>
      </c>
      <c r="I23">
        <v>2000</v>
      </c>
    </row>
    <row r="24" ht="15.6" spans="1:9">
      <c r="A24" s="5">
        <v>535688693680</v>
      </c>
      <c r="B24" s="18" t="s">
        <v>52</v>
      </c>
      <c r="D24">
        <v>49298.78</v>
      </c>
      <c r="E24">
        <v>752</v>
      </c>
      <c r="F24">
        <v>5607</v>
      </c>
      <c r="G24" s="11">
        <v>0.0799001248439451</v>
      </c>
      <c r="H24" s="12">
        <v>110.041919642857</v>
      </c>
      <c r="I24">
        <v>448</v>
      </c>
    </row>
    <row r="25" ht="15.6" spans="1:9">
      <c r="A25" s="5">
        <v>592049049728</v>
      </c>
      <c r="B25" s="18" t="s">
        <v>54</v>
      </c>
      <c r="D25">
        <v>76702.11</v>
      </c>
      <c r="E25">
        <v>1635</v>
      </c>
      <c r="F25">
        <v>4240</v>
      </c>
      <c r="G25" s="11">
        <v>0.175707547169811</v>
      </c>
      <c r="H25" s="12">
        <v>102.955852348993</v>
      </c>
      <c r="I25">
        <v>745</v>
      </c>
    </row>
    <row r="26" ht="15.6" spans="1:9">
      <c r="A26" s="5">
        <v>527990951359</v>
      </c>
      <c r="B26" s="18" t="s">
        <v>55</v>
      </c>
      <c r="D26">
        <v>39072.67</v>
      </c>
      <c r="E26">
        <v>791</v>
      </c>
      <c r="F26">
        <v>1158</v>
      </c>
      <c r="G26" s="11">
        <v>0.247841105354059</v>
      </c>
      <c r="H26" s="12">
        <v>136.141707317073</v>
      </c>
      <c r="I26">
        <v>287</v>
      </c>
    </row>
    <row r="27" ht="15.6" spans="1:9">
      <c r="A27" s="5">
        <v>635219036333</v>
      </c>
      <c r="B27" s="18" t="s">
        <v>600</v>
      </c>
      <c r="D27">
        <v>28109.53</v>
      </c>
      <c r="E27">
        <v>744</v>
      </c>
      <c r="F27">
        <v>1532</v>
      </c>
      <c r="G27" s="11">
        <v>0.243472584856397</v>
      </c>
      <c r="H27" s="12">
        <v>75.3606702412869</v>
      </c>
      <c r="I27">
        <v>373</v>
      </c>
    </row>
    <row r="28" ht="15.6" spans="1:9">
      <c r="A28" s="5">
        <v>574624025153</v>
      </c>
      <c r="B28" s="18" t="s">
        <v>407</v>
      </c>
      <c r="D28">
        <v>54077.29</v>
      </c>
      <c r="E28">
        <v>1369</v>
      </c>
      <c r="F28">
        <v>7962</v>
      </c>
      <c r="G28" s="11">
        <v>0.146571213262999</v>
      </c>
      <c r="H28" s="12">
        <v>46.3387232219366</v>
      </c>
      <c r="I28">
        <v>1167</v>
      </c>
    </row>
    <row r="29" ht="15.6" spans="1:9">
      <c r="A29" s="5">
        <v>596986065929</v>
      </c>
      <c r="B29" s="18" t="s">
        <v>19</v>
      </c>
      <c r="D29">
        <v>23418.75</v>
      </c>
      <c r="E29">
        <v>840</v>
      </c>
      <c r="F29">
        <v>2060</v>
      </c>
      <c r="G29" s="11">
        <v>0.210679611650485</v>
      </c>
      <c r="H29" s="12">
        <v>53.9602534562212</v>
      </c>
      <c r="I29">
        <v>434</v>
      </c>
    </row>
    <row r="30" ht="15.6" spans="1:9">
      <c r="A30" s="5">
        <v>636099038566</v>
      </c>
      <c r="B30" s="18" t="s">
        <v>620</v>
      </c>
      <c r="D30">
        <v>24379.06</v>
      </c>
      <c r="E30">
        <v>789</v>
      </c>
      <c r="F30">
        <v>1301</v>
      </c>
      <c r="G30" s="11">
        <v>0.229823212913144</v>
      </c>
      <c r="H30" s="12">
        <v>81.5353177257525</v>
      </c>
      <c r="I30">
        <v>299</v>
      </c>
    </row>
    <row r="31" ht="15.6" spans="1:9">
      <c r="A31" s="5">
        <v>624157848041</v>
      </c>
      <c r="B31" s="18" t="s">
        <v>22</v>
      </c>
      <c r="D31">
        <v>6415.58</v>
      </c>
      <c r="E31">
        <v>117</v>
      </c>
      <c r="F31">
        <v>2314</v>
      </c>
      <c r="G31" s="11">
        <v>0.0414866032843561</v>
      </c>
      <c r="H31" s="12">
        <v>66.8289583333333</v>
      </c>
      <c r="I31">
        <v>96</v>
      </c>
    </row>
    <row r="32" ht="15.6" spans="1:9">
      <c r="A32" s="5">
        <v>634615261933</v>
      </c>
      <c r="B32" s="18" t="s">
        <v>599</v>
      </c>
      <c r="D32">
        <v>45865.65</v>
      </c>
      <c r="E32">
        <v>561</v>
      </c>
      <c r="F32">
        <v>7268</v>
      </c>
      <c r="G32" s="11">
        <v>0.0637039075399009</v>
      </c>
      <c r="H32" s="12">
        <v>99.061879049676</v>
      </c>
      <c r="I32">
        <v>463</v>
      </c>
    </row>
    <row r="33" ht="15.6" spans="1:9">
      <c r="A33" s="5">
        <v>577184412748</v>
      </c>
      <c r="B33" s="18" t="s">
        <v>11</v>
      </c>
      <c r="D33">
        <v>85297.11</v>
      </c>
      <c r="E33">
        <v>2679</v>
      </c>
      <c r="F33">
        <v>10665</v>
      </c>
      <c r="G33" s="11">
        <v>0.143741209563994</v>
      </c>
      <c r="H33" s="12">
        <v>55.6406457925636</v>
      </c>
      <c r="I33">
        <v>1533</v>
      </c>
    </row>
    <row r="34" ht="15.6" spans="1:9">
      <c r="A34" s="5">
        <v>574520036128</v>
      </c>
      <c r="B34" s="18" t="s">
        <v>91</v>
      </c>
      <c r="D34">
        <v>48295.37</v>
      </c>
      <c r="E34">
        <v>1203</v>
      </c>
      <c r="F34">
        <v>4613</v>
      </c>
      <c r="G34" s="11">
        <v>0.139605462822458</v>
      </c>
      <c r="H34" s="12">
        <v>74.9928105590062</v>
      </c>
      <c r="I34">
        <v>644</v>
      </c>
    </row>
    <row r="35" ht="15.6" spans="1:9">
      <c r="A35" s="5">
        <v>601890751194</v>
      </c>
      <c r="B35" s="18" t="s">
        <v>67</v>
      </c>
      <c r="D35">
        <v>43089.02</v>
      </c>
      <c r="E35">
        <v>1227</v>
      </c>
      <c r="F35">
        <v>2615</v>
      </c>
      <c r="G35" s="11">
        <v>0.124282982791587</v>
      </c>
      <c r="H35" s="12">
        <v>132.5816</v>
      </c>
      <c r="I35">
        <v>325</v>
      </c>
    </row>
    <row r="36" ht="15.6" spans="1:9">
      <c r="A36" s="5">
        <v>541918489832</v>
      </c>
      <c r="B36" s="18" t="s">
        <v>102</v>
      </c>
      <c r="D36">
        <v>25513.29</v>
      </c>
      <c r="E36">
        <v>765</v>
      </c>
      <c r="F36">
        <v>1912</v>
      </c>
      <c r="G36" s="11">
        <v>0.236924686192469</v>
      </c>
      <c r="H36" s="12">
        <v>56.3207284768212</v>
      </c>
      <c r="I36">
        <v>453</v>
      </c>
    </row>
    <row r="37" ht="15.6" spans="1:9">
      <c r="A37" s="5">
        <v>527990475963</v>
      </c>
      <c r="B37" s="18" t="s">
        <v>95</v>
      </c>
      <c r="D37">
        <v>118410.1</v>
      </c>
      <c r="E37">
        <v>2865</v>
      </c>
      <c r="F37">
        <v>4132</v>
      </c>
      <c r="G37" s="11">
        <v>0.280493707647628</v>
      </c>
      <c r="H37" s="12">
        <v>102.165746333046</v>
      </c>
      <c r="I37">
        <v>1159</v>
      </c>
    </row>
    <row r="38" ht="15.6" spans="1:9">
      <c r="A38" s="5">
        <v>528033010612</v>
      </c>
      <c r="B38" s="18" t="s">
        <v>98</v>
      </c>
      <c r="D38">
        <v>100698.28</v>
      </c>
      <c r="E38">
        <v>1195</v>
      </c>
      <c r="F38">
        <v>3885</v>
      </c>
      <c r="G38" s="11">
        <v>0.243758043758044</v>
      </c>
      <c r="H38" s="12">
        <v>106.333980992608</v>
      </c>
      <c r="I38">
        <v>947</v>
      </c>
    </row>
    <row r="39" ht="15.6" spans="1:9">
      <c r="A39" s="5">
        <v>538349196723</v>
      </c>
      <c r="B39" s="18" t="s">
        <v>89</v>
      </c>
      <c r="D39">
        <v>98486.26</v>
      </c>
      <c r="E39">
        <v>747</v>
      </c>
      <c r="F39">
        <v>5881</v>
      </c>
      <c r="G39" s="11">
        <v>0.1103553817378</v>
      </c>
      <c r="H39" s="12">
        <v>151.750785824345</v>
      </c>
      <c r="I39">
        <v>649</v>
      </c>
    </row>
    <row r="40" ht="15.6" spans="1:9">
      <c r="A40" s="5">
        <v>538307169296</v>
      </c>
      <c r="B40" s="18" t="s">
        <v>93</v>
      </c>
      <c r="D40">
        <v>83361.59</v>
      </c>
      <c r="E40">
        <v>977</v>
      </c>
      <c r="F40">
        <v>6304</v>
      </c>
      <c r="G40" s="11">
        <v>0.125317258883249</v>
      </c>
      <c r="H40" s="12">
        <v>105.521</v>
      </c>
      <c r="I40">
        <v>790</v>
      </c>
    </row>
    <row r="41" ht="15.6" spans="1:9">
      <c r="A41" s="5">
        <v>538312709167</v>
      </c>
      <c r="B41" s="18" t="s">
        <v>88</v>
      </c>
      <c r="D41">
        <v>81351.4</v>
      </c>
      <c r="E41">
        <v>714</v>
      </c>
      <c r="F41">
        <v>4249</v>
      </c>
      <c r="G41" s="11">
        <v>0.157213461991057</v>
      </c>
      <c r="H41" s="12">
        <v>121.783532934132</v>
      </c>
      <c r="I41">
        <v>668</v>
      </c>
    </row>
    <row r="42" ht="15.6" spans="1:9">
      <c r="A42" s="5">
        <v>587409020085</v>
      </c>
      <c r="B42" s="18" t="s">
        <v>87</v>
      </c>
      <c r="D42">
        <v>195128.05</v>
      </c>
      <c r="E42">
        <v>2007</v>
      </c>
      <c r="F42">
        <v>24252</v>
      </c>
      <c r="G42" s="11">
        <v>0.0774781461322778</v>
      </c>
      <c r="H42" s="12">
        <v>103.846753592336</v>
      </c>
      <c r="I42">
        <v>1879</v>
      </c>
    </row>
    <row r="43" ht="15.6" spans="1:9">
      <c r="A43" s="5">
        <v>587405880719</v>
      </c>
      <c r="B43" s="18" t="s">
        <v>79</v>
      </c>
      <c r="D43">
        <v>56527.77</v>
      </c>
      <c r="E43">
        <v>531</v>
      </c>
      <c r="F43">
        <v>8841</v>
      </c>
      <c r="G43" s="11">
        <v>0.0540662820947857</v>
      </c>
      <c r="H43" s="12">
        <v>118.258933054393</v>
      </c>
      <c r="I43">
        <v>478</v>
      </c>
    </row>
    <row r="44" ht="15.6" spans="1:9">
      <c r="A44" s="5">
        <v>538263950177</v>
      </c>
      <c r="B44" s="18" t="s">
        <v>104</v>
      </c>
      <c r="D44">
        <v>111622.66</v>
      </c>
      <c r="E44">
        <v>786</v>
      </c>
      <c r="F44">
        <v>8632</v>
      </c>
      <c r="G44" s="11">
        <v>0.0793558850787766</v>
      </c>
      <c r="H44" s="12">
        <v>162.952788321168</v>
      </c>
      <c r="I44">
        <v>685</v>
      </c>
    </row>
    <row r="45" ht="15.6" spans="1:9">
      <c r="A45" s="5">
        <v>555332266949</v>
      </c>
      <c r="B45" s="18" t="s">
        <v>47</v>
      </c>
      <c r="D45">
        <v>482193.21</v>
      </c>
      <c r="E45">
        <v>9825</v>
      </c>
      <c r="F45">
        <v>29543</v>
      </c>
      <c r="G45" s="11">
        <v>0.100666824628508</v>
      </c>
      <c r="H45" s="12">
        <v>162.136250840619</v>
      </c>
      <c r="I45">
        <v>2974</v>
      </c>
    </row>
    <row r="46" ht="15.6" spans="1:9">
      <c r="A46" s="5">
        <v>538305797734</v>
      </c>
      <c r="B46" s="18" t="s">
        <v>103</v>
      </c>
      <c r="D46">
        <v>78796.68</v>
      </c>
      <c r="E46">
        <v>701</v>
      </c>
      <c r="F46">
        <v>3592</v>
      </c>
      <c r="G46" s="11">
        <v>0.157015590200445</v>
      </c>
      <c r="H46" s="12">
        <v>139.710425531915</v>
      </c>
      <c r="I46">
        <v>564</v>
      </c>
    </row>
    <row r="47" ht="15.6" spans="1:9">
      <c r="A47" s="5">
        <v>632083172612</v>
      </c>
      <c r="B47" s="18" t="s">
        <v>566</v>
      </c>
      <c r="D47">
        <v>1341.67</v>
      </c>
      <c r="E47">
        <v>30</v>
      </c>
      <c r="F47">
        <v>238</v>
      </c>
      <c r="G47" s="11">
        <v>0.0588235294117647</v>
      </c>
      <c r="H47" s="12">
        <v>95.8335714285714</v>
      </c>
      <c r="I47">
        <v>14</v>
      </c>
    </row>
    <row r="48" spans="4:9">
      <c r="D48">
        <f t="shared" ref="D48:F48" si="0">SUM(D2:D47)</f>
        <v>20576035.11</v>
      </c>
      <c r="E48">
        <f t="shared" si="0"/>
        <v>460524</v>
      </c>
      <c r="F48">
        <f t="shared" si="0"/>
        <v>1191126</v>
      </c>
      <c r="G48">
        <f>I48/F48</f>
        <v>0.153952646487441</v>
      </c>
      <c r="H48">
        <f>D48/I48</f>
        <v>112.206193306685</v>
      </c>
      <c r="I48">
        <f>SUM(I2:I47)</f>
        <v>183377</v>
      </c>
    </row>
    <row r="49" spans="4:9">
      <c r="D49">
        <v>20576035.11</v>
      </c>
      <c r="E49">
        <v>460524</v>
      </c>
      <c r="F49">
        <v>1191126</v>
      </c>
      <c r="G49">
        <v>0.153952646487441</v>
      </c>
      <c r="H49">
        <v>112.206193306685</v>
      </c>
      <c r="I49">
        <v>183377</v>
      </c>
    </row>
  </sheetData>
  <pageMargins left="0.75" right="0.75" top="1" bottom="1" header="0.5" footer="0.5"/>
  <pageSetup paperSize="9" orientation="portrait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3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 customWidth="1"/>
  </cols>
  <sheetData>
    <row r="1" spans="1:8">
      <c r="A1" s="16" t="s">
        <v>109</v>
      </c>
      <c r="B1" t="s">
        <v>583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5">
        <v>564587383224</v>
      </c>
      <c r="B2" t="s">
        <v>33</v>
      </c>
      <c r="C2">
        <v>140139.01</v>
      </c>
      <c r="D2">
        <v>2841</v>
      </c>
      <c r="E2">
        <v>7623</v>
      </c>
      <c r="F2" s="11">
        <f t="shared" ref="F2:F29" si="0">H2/E2</f>
        <v>0.207923389741572</v>
      </c>
      <c r="G2" s="12">
        <f t="shared" ref="G2:G29" si="1">C2/H2</f>
        <v>88.4157791798107</v>
      </c>
      <c r="H2">
        <v>1585</v>
      </c>
    </row>
    <row r="3" spans="1:8">
      <c r="A3" s="5">
        <v>574308070162</v>
      </c>
      <c r="B3" t="s">
        <v>38</v>
      </c>
      <c r="C3">
        <v>189393.69</v>
      </c>
      <c r="D3">
        <v>4383</v>
      </c>
      <c r="E3">
        <v>10737</v>
      </c>
      <c r="F3" s="11">
        <f t="shared" si="0"/>
        <v>0.160100586756077</v>
      </c>
      <c r="G3" s="12">
        <f t="shared" si="1"/>
        <v>110.176666666667</v>
      </c>
      <c r="H3">
        <v>1719</v>
      </c>
    </row>
    <row r="4" spans="1:8">
      <c r="A4" s="5">
        <v>537752882633</v>
      </c>
      <c r="B4" t="s">
        <v>34</v>
      </c>
      <c r="C4">
        <v>341133.71</v>
      </c>
      <c r="D4">
        <v>6938</v>
      </c>
      <c r="E4">
        <v>23772</v>
      </c>
      <c r="F4" s="11">
        <f t="shared" si="0"/>
        <v>0.158800269224297</v>
      </c>
      <c r="G4" s="12">
        <f t="shared" si="1"/>
        <v>90.3665456953642</v>
      </c>
      <c r="H4">
        <v>3775</v>
      </c>
    </row>
    <row r="5" spans="1:8">
      <c r="A5" s="5">
        <v>39290708556</v>
      </c>
      <c r="B5" t="s">
        <v>37</v>
      </c>
      <c r="C5">
        <v>153417.47</v>
      </c>
      <c r="D5">
        <v>2383</v>
      </c>
      <c r="E5">
        <v>8568</v>
      </c>
      <c r="F5" s="11">
        <f t="shared" si="0"/>
        <v>0.156746031746032</v>
      </c>
      <c r="G5" s="12">
        <f t="shared" si="1"/>
        <v>114.234899478779</v>
      </c>
      <c r="H5">
        <v>1343</v>
      </c>
    </row>
    <row r="6" spans="1:8">
      <c r="A6" s="5">
        <v>520538406051</v>
      </c>
      <c r="B6" t="s">
        <v>25</v>
      </c>
      <c r="C6">
        <v>60227.95</v>
      </c>
      <c r="D6">
        <v>976</v>
      </c>
      <c r="E6">
        <v>4055</v>
      </c>
      <c r="F6" s="11">
        <f t="shared" si="0"/>
        <v>0.127990135635018</v>
      </c>
      <c r="G6" s="12">
        <f t="shared" si="1"/>
        <v>116.046146435453</v>
      </c>
      <c r="H6">
        <v>519</v>
      </c>
    </row>
    <row r="7" spans="1:8">
      <c r="A7" s="5">
        <v>587015100676</v>
      </c>
      <c r="B7" t="s">
        <v>4</v>
      </c>
      <c r="C7">
        <v>51676.23</v>
      </c>
      <c r="D7">
        <v>1553</v>
      </c>
      <c r="E7">
        <v>3846</v>
      </c>
      <c r="F7" s="11">
        <f t="shared" si="0"/>
        <v>0.162766510660426</v>
      </c>
      <c r="G7" s="12">
        <f t="shared" si="1"/>
        <v>82.5498881789137</v>
      </c>
      <c r="H7">
        <v>626</v>
      </c>
    </row>
    <row r="8" spans="1:8">
      <c r="A8" s="5">
        <v>42759737847</v>
      </c>
      <c r="B8" t="s">
        <v>39</v>
      </c>
      <c r="C8">
        <v>13964.9</v>
      </c>
      <c r="D8">
        <v>253</v>
      </c>
      <c r="E8">
        <v>1533</v>
      </c>
      <c r="F8" s="11">
        <f t="shared" si="0"/>
        <v>0.0893672537508154</v>
      </c>
      <c r="G8" s="12">
        <f t="shared" si="1"/>
        <v>101.933576642336</v>
      </c>
      <c r="H8">
        <v>137</v>
      </c>
    </row>
    <row r="9" spans="1:8">
      <c r="A9" s="5">
        <v>587516703876</v>
      </c>
      <c r="B9" t="s">
        <v>40</v>
      </c>
      <c r="C9">
        <v>114776.37</v>
      </c>
      <c r="D9">
        <v>3082</v>
      </c>
      <c r="E9">
        <v>10263</v>
      </c>
      <c r="F9" s="11">
        <f t="shared" si="0"/>
        <v>0.14264834843613</v>
      </c>
      <c r="G9" s="12">
        <f t="shared" si="1"/>
        <v>78.3991598360656</v>
      </c>
      <c r="H9">
        <v>1464</v>
      </c>
    </row>
    <row r="10" spans="1:8">
      <c r="A10" s="5">
        <v>40611478319</v>
      </c>
      <c r="B10" t="s">
        <v>45</v>
      </c>
      <c r="C10">
        <v>31295.7</v>
      </c>
      <c r="D10">
        <v>483</v>
      </c>
      <c r="E10">
        <v>2167</v>
      </c>
      <c r="F10" s="11">
        <f t="shared" si="0"/>
        <v>0.115828334102446</v>
      </c>
      <c r="G10" s="12">
        <f t="shared" si="1"/>
        <v>124.68406374502</v>
      </c>
      <c r="H10">
        <v>251</v>
      </c>
    </row>
    <row r="11" spans="1:8">
      <c r="A11" s="5">
        <v>598898432532</v>
      </c>
      <c r="B11" t="s">
        <v>41</v>
      </c>
      <c r="C11">
        <v>27353.61</v>
      </c>
      <c r="D11">
        <v>504</v>
      </c>
      <c r="E11">
        <v>4095</v>
      </c>
      <c r="F11" s="11">
        <f t="shared" si="0"/>
        <v>0.0568986568986569</v>
      </c>
      <c r="G11" s="12">
        <f t="shared" si="1"/>
        <v>117.397467811159</v>
      </c>
      <c r="H11">
        <v>233</v>
      </c>
    </row>
    <row r="12" spans="1:8">
      <c r="A12" s="5">
        <v>555055329886</v>
      </c>
      <c r="B12" t="s">
        <v>42</v>
      </c>
      <c r="C12">
        <v>21636.79</v>
      </c>
      <c r="D12">
        <v>527</v>
      </c>
      <c r="E12">
        <v>2428</v>
      </c>
      <c r="F12" s="11">
        <f t="shared" si="0"/>
        <v>0.0947281713344316</v>
      </c>
      <c r="G12" s="12">
        <f t="shared" si="1"/>
        <v>94.073</v>
      </c>
      <c r="H12">
        <v>230</v>
      </c>
    </row>
    <row r="13" spans="1:8">
      <c r="A13" s="5">
        <v>521804256985</v>
      </c>
      <c r="B13" t="s">
        <v>43</v>
      </c>
      <c r="C13">
        <v>2520.52</v>
      </c>
      <c r="D13">
        <v>51</v>
      </c>
      <c r="E13">
        <v>513</v>
      </c>
      <c r="F13" s="11">
        <f t="shared" si="0"/>
        <v>0.0545808966861598</v>
      </c>
      <c r="G13" s="12">
        <f t="shared" si="1"/>
        <v>90.0185714285714</v>
      </c>
      <c r="H13">
        <v>28</v>
      </c>
    </row>
    <row r="14" spans="1:8">
      <c r="A14" s="5">
        <v>539854510916</v>
      </c>
      <c r="B14" t="s">
        <v>44</v>
      </c>
      <c r="C14">
        <v>10615.28</v>
      </c>
      <c r="D14">
        <v>214</v>
      </c>
      <c r="E14">
        <v>1069</v>
      </c>
      <c r="F14" s="11">
        <f t="shared" si="0"/>
        <v>0.109448082319925</v>
      </c>
      <c r="G14" s="12">
        <f t="shared" si="1"/>
        <v>90.7288888888889</v>
      </c>
      <c r="H14">
        <v>117</v>
      </c>
    </row>
    <row r="15" spans="1:8">
      <c r="A15" s="5">
        <v>559325430280</v>
      </c>
      <c r="B15" t="s">
        <v>243</v>
      </c>
      <c r="C15">
        <v>7948.93</v>
      </c>
      <c r="D15">
        <v>272</v>
      </c>
      <c r="E15">
        <v>451</v>
      </c>
      <c r="F15" s="11">
        <f t="shared" si="0"/>
        <v>0.263858093126386</v>
      </c>
      <c r="G15" s="12">
        <f t="shared" si="1"/>
        <v>66.797731092437</v>
      </c>
      <c r="H15">
        <v>119</v>
      </c>
    </row>
    <row r="16" spans="1:8">
      <c r="A16" s="5">
        <v>569909827792</v>
      </c>
      <c r="B16" t="s">
        <v>62</v>
      </c>
      <c r="C16">
        <v>8402.88</v>
      </c>
      <c r="D16">
        <v>360</v>
      </c>
      <c r="E16">
        <v>537</v>
      </c>
      <c r="F16" s="11">
        <f t="shared" si="0"/>
        <v>0.208566108007449</v>
      </c>
      <c r="G16" s="12">
        <f t="shared" si="1"/>
        <v>75.0257142857143</v>
      </c>
      <c r="H16">
        <v>112</v>
      </c>
    </row>
    <row r="17" spans="1:8">
      <c r="A17" s="5">
        <v>563834177641</v>
      </c>
      <c r="B17" t="s">
        <v>56</v>
      </c>
      <c r="C17">
        <v>12699.6</v>
      </c>
      <c r="D17">
        <v>88</v>
      </c>
      <c r="E17">
        <v>445</v>
      </c>
      <c r="F17" s="11">
        <f t="shared" si="0"/>
        <v>0.141573033707865</v>
      </c>
      <c r="G17" s="12">
        <f t="shared" si="1"/>
        <v>201.580952380952</v>
      </c>
      <c r="H17">
        <v>63</v>
      </c>
    </row>
    <row r="18" spans="1:8">
      <c r="A18" s="5">
        <v>564135111481</v>
      </c>
      <c r="B18" t="s">
        <v>58</v>
      </c>
      <c r="C18">
        <v>11242.71</v>
      </c>
      <c r="D18">
        <v>95</v>
      </c>
      <c r="E18">
        <v>227</v>
      </c>
      <c r="F18" s="11">
        <f t="shared" si="0"/>
        <v>0.20704845814978</v>
      </c>
      <c r="G18" s="12">
        <f t="shared" si="1"/>
        <v>239.206595744681</v>
      </c>
      <c r="H18">
        <v>47</v>
      </c>
    </row>
    <row r="19" spans="1:8">
      <c r="A19" s="5">
        <v>559686121121</v>
      </c>
      <c r="B19" t="s">
        <v>76</v>
      </c>
      <c r="C19">
        <v>6034.13</v>
      </c>
      <c r="D19">
        <v>53</v>
      </c>
      <c r="E19">
        <v>202</v>
      </c>
      <c r="F19" s="11">
        <f t="shared" si="0"/>
        <v>0.153465346534653</v>
      </c>
      <c r="G19" s="12">
        <f t="shared" si="1"/>
        <v>194.64935483871</v>
      </c>
      <c r="H19">
        <v>31</v>
      </c>
    </row>
    <row r="20" spans="1:8">
      <c r="A20" s="5">
        <v>555332266949</v>
      </c>
      <c r="B20" t="s">
        <v>47</v>
      </c>
      <c r="C20">
        <v>15824.36</v>
      </c>
      <c r="D20">
        <v>324</v>
      </c>
      <c r="E20">
        <v>1898</v>
      </c>
      <c r="F20" s="11">
        <f t="shared" si="0"/>
        <v>0.0979978925184405</v>
      </c>
      <c r="G20" s="12">
        <f t="shared" si="1"/>
        <v>85.0772043010753</v>
      </c>
      <c r="H20">
        <v>186</v>
      </c>
    </row>
    <row r="21" spans="1:8">
      <c r="A21" s="5">
        <v>593225443577</v>
      </c>
      <c r="B21" t="s">
        <v>48</v>
      </c>
      <c r="C21">
        <v>8763.45</v>
      </c>
      <c r="D21">
        <v>194</v>
      </c>
      <c r="E21">
        <v>1177</v>
      </c>
      <c r="F21" s="11">
        <f t="shared" si="0"/>
        <v>0.0586236193712829</v>
      </c>
      <c r="G21" s="12">
        <f t="shared" si="1"/>
        <v>127.00652173913</v>
      </c>
      <c r="H21">
        <v>69</v>
      </c>
    </row>
    <row r="22" spans="1:8">
      <c r="A22" s="5">
        <v>528778018743</v>
      </c>
      <c r="B22" t="s">
        <v>49</v>
      </c>
      <c r="C22">
        <v>14711.04</v>
      </c>
      <c r="D22">
        <v>309</v>
      </c>
      <c r="E22">
        <v>1032</v>
      </c>
      <c r="F22" s="11">
        <f t="shared" si="0"/>
        <v>0.161821705426357</v>
      </c>
      <c r="G22" s="12">
        <f t="shared" si="1"/>
        <v>88.0900598802395</v>
      </c>
      <c r="H22">
        <v>167</v>
      </c>
    </row>
    <row r="23" spans="1:8">
      <c r="A23" s="5">
        <v>526145930115</v>
      </c>
      <c r="B23" t="s">
        <v>51</v>
      </c>
      <c r="C23">
        <v>3813.22</v>
      </c>
      <c r="D23">
        <v>59</v>
      </c>
      <c r="E23">
        <v>256</v>
      </c>
      <c r="F23" s="11">
        <f t="shared" si="0"/>
        <v>0.13671875</v>
      </c>
      <c r="G23" s="12">
        <f t="shared" si="1"/>
        <v>108.949142857143</v>
      </c>
      <c r="H23">
        <v>35</v>
      </c>
    </row>
    <row r="24" spans="1:8">
      <c r="A24" s="5">
        <v>535688693680</v>
      </c>
      <c r="B24" t="s">
        <v>52</v>
      </c>
      <c r="C24">
        <v>4447.42</v>
      </c>
      <c r="D24">
        <v>64</v>
      </c>
      <c r="E24">
        <v>706</v>
      </c>
      <c r="F24" s="11">
        <f t="shared" si="0"/>
        <v>0.0594900849858357</v>
      </c>
      <c r="G24" s="12">
        <f t="shared" si="1"/>
        <v>105.890952380952</v>
      </c>
      <c r="H24">
        <v>42</v>
      </c>
    </row>
    <row r="25" spans="1:8">
      <c r="A25" s="5">
        <v>563835009431</v>
      </c>
      <c r="B25" t="s">
        <v>53</v>
      </c>
      <c r="C25">
        <v>4722.89</v>
      </c>
      <c r="D25">
        <v>66</v>
      </c>
      <c r="E25">
        <v>257</v>
      </c>
      <c r="F25" s="11">
        <f t="shared" si="0"/>
        <v>0.182879377431907</v>
      </c>
      <c r="G25" s="12">
        <f t="shared" si="1"/>
        <v>100.487021276596</v>
      </c>
      <c r="H25">
        <v>47</v>
      </c>
    </row>
    <row r="26" spans="1:8">
      <c r="A26" s="5">
        <v>592049049728</v>
      </c>
      <c r="B26" t="s">
        <v>54</v>
      </c>
      <c r="C26">
        <v>3094.29</v>
      </c>
      <c r="D26">
        <v>72</v>
      </c>
      <c r="E26">
        <v>811</v>
      </c>
      <c r="F26" s="11">
        <f t="shared" si="0"/>
        <v>0.0542540073982737</v>
      </c>
      <c r="G26" s="12">
        <f t="shared" si="1"/>
        <v>70.3247727272727</v>
      </c>
      <c r="H26">
        <v>44</v>
      </c>
    </row>
    <row r="27" spans="1:8">
      <c r="A27" s="5">
        <v>527990951359</v>
      </c>
      <c r="B27" t="s">
        <v>55</v>
      </c>
      <c r="C27">
        <v>2739.21</v>
      </c>
      <c r="D27">
        <v>56</v>
      </c>
      <c r="E27">
        <v>146</v>
      </c>
      <c r="F27" s="11">
        <f t="shared" si="0"/>
        <v>0.171232876712329</v>
      </c>
      <c r="G27" s="12">
        <f t="shared" si="1"/>
        <v>109.5684</v>
      </c>
      <c r="H27">
        <v>25</v>
      </c>
    </row>
    <row r="28" spans="1:8">
      <c r="A28" s="5">
        <v>599279018544</v>
      </c>
      <c r="B28" t="s">
        <v>60</v>
      </c>
      <c r="C28">
        <v>4290.66</v>
      </c>
      <c r="D28">
        <v>111</v>
      </c>
      <c r="E28">
        <v>416</v>
      </c>
      <c r="F28" s="11">
        <f t="shared" si="0"/>
        <v>0.127403846153846</v>
      </c>
      <c r="G28" s="12">
        <f t="shared" si="1"/>
        <v>80.9558490566038</v>
      </c>
      <c r="H28">
        <v>53</v>
      </c>
    </row>
    <row r="29" spans="1:8">
      <c r="A29" s="5">
        <v>613513119392</v>
      </c>
      <c r="B29" t="s">
        <v>61</v>
      </c>
      <c r="C29">
        <v>29718.86</v>
      </c>
      <c r="D29">
        <v>602</v>
      </c>
      <c r="E29">
        <v>3861</v>
      </c>
      <c r="F29" s="11">
        <f t="shared" si="0"/>
        <v>0.0455840455840456</v>
      </c>
      <c r="G29" s="12">
        <f t="shared" si="1"/>
        <v>168.857159090909</v>
      </c>
      <c r="H29">
        <v>176</v>
      </c>
    </row>
    <row r="30" spans="1:8">
      <c r="A30" s="5">
        <v>593809413272</v>
      </c>
      <c r="B30" t="s">
        <v>66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5">
        <v>538927350752</v>
      </c>
      <c r="B31" t="s">
        <v>72</v>
      </c>
      <c r="C31">
        <v>1912.57</v>
      </c>
      <c r="D31">
        <v>47</v>
      </c>
      <c r="E31">
        <v>227</v>
      </c>
      <c r="F31" s="11">
        <f t="shared" ref="F31:F56" si="2">H31/E31</f>
        <v>0.140969162995595</v>
      </c>
      <c r="G31" s="12">
        <f t="shared" ref="G31:G56" si="3">C31/H31</f>
        <v>59.7678125</v>
      </c>
      <c r="H31">
        <v>32</v>
      </c>
    </row>
    <row r="32" spans="1:8">
      <c r="A32" s="5">
        <v>599148365406</v>
      </c>
      <c r="B32" t="s">
        <v>73</v>
      </c>
      <c r="C32">
        <v>4944</v>
      </c>
      <c r="D32">
        <v>113</v>
      </c>
      <c r="E32">
        <v>295</v>
      </c>
      <c r="F32" s="11">
        <f t="shared" si="2"/>
        <v>0.254237288135593</v>
      </c>
      <c r="G32" s="12">
        <f t="shared" si="3"/>
        <v>65.92</v>
      </c>
      <c r="H32">
        <v>75</v>
      </c>
    </row>
    <row r="33" spans="1:8">
      <c r="A33" s="5">
        <v>524754970729</v>
      </c>
      <c r="B33" t="s">
        <v>74</v>
      </c>
      <c r="C33">
        <v>1696.87</v>
      </c>
      <c r="D33">
        <v>52</v>
      </c>
      <c r="E33">
        <v>331</v>
      </c>
      <c r="F33" s="11">
        <f t="shared" si="2"/>
        <v>0.0785498489425982</v>
      </c>
      <c r="G33" s="12">
        <f t="shared" si="3"/>
        <v>65.2642307692308</v>
      </c>
      <c r="H33">
        <v>26</v>
      </c>
    </row>
    <row r="34" spans="1:8">
      <c r="A34" s="5">
        <v>562374577568</v>
      </c>
      <c r="B34" t="s">
        <v>75</v>
      </c>
      <c r="C34">
        <v>169.74</v>
      </c>
      <c r="D34">
        <v>4</v>
      </c>
      <c r="E34">
        <v>27</v>
      </c>
      <c r="F34" s="11">
        <f t="shared" si="2"/>
        <v>0.0740740740740741</v>
      </c>
      <c r="G34" s="12">
        <f t="shared" si="3"/>
        <v>84.87</v>
      </c>
      <c r="H34">
        <v>2</v>
      </c>
    </row>
    <row r="35" spans="1:8">
      <c r="A35" s="5">
        <v>621584076904</v>
      </c>
      <c r="B35" t="s">
        <v>105</v>
      </c>
      <c r="C35">
        <v>5399.3</v>
      </c>
      <c r="D35">
        <v>97</v>
      </c>
      <c r="E35">
        <v>1289</v>
      </c>
      <c r="F35" s="11">
        <f t="shared" si="2"/>
        <v>0.0395655546935609</v>
      </c>
      <c r="G35" s="12">
        <f t="shared" si="3"/>
        <v>105.86862745098</v>
      </c>
      <c r="H35">
        <v>51</v>
      </c>
    </row>
    <row r="36" spans="1:8">
      <c r="A36" s="5">
        <v>624636128578</v>
      </c>
      <c r="B36" t="s">
        <v>106</v>
      </c>
      <c r="C36">
        <v>394.89</v>
      </c>
      <c r="D36">
        <v>8</v>
      </c>
      <c r="E36">
        <v>50</v>
      </c>
      <c r="F36" s="11">
        <f t="shared" si="2"/>
        <v>0.1</v>
      </c>
      <c r="G36" s="12">
        <f t="shared" si="3"/>
        <v>78.978</v>
      </c>
      <c r="H36">
        <v>5</v>
      </c>
    </row>
    <row r="37" spans="1:8">
      <c r="A37" s="5">
        <v>589377945837</v>
      </c>
      <c r="B37" t="s">
        <v>15</v>
      </c>
      <c r="C37">
        <v>10985.97</v>
      </c>
      <c r="D37">
        <v>340</v>
      </c>
      <c r="E37">
        <v>1633</v>
      </c>
      <c r="F37" s="11">
        <f t="shared" si="2"/>
        <v>0.0985915492957746</v>
      </c>
      <c r="G37" s="12">
        <f t="shared" si="3"/>
        <v>68.2358385093168</v>
      </c>
      <c r="H37">
        <v>161</v>
      </c>
    </row>
    <row r="38" spans="1:8">
      <c r="A38" s="5">
        <v>562674596108</v>
      </c>
      <c r="B38" t="s">
        <v>17</v>
      </c>
      <c r="C38">
        <v>4236.25</v>
      </c>
      <c r="D38">
        <v>131</v>
      </c>
      <c r="E38">
        <v>245</v>
      </c>
      <c r="F38" s="11">
        <f t="shared" si="2"/>
        <v>0.248979591836735</v>
      </c>
      <c r="G38" s="12">
        <f t="shared" si="3"/>
        <v>69.4467213114754</v>
      </c>
      <c r="H38">
        <v>61</v>
      </c>
    </row>
    <row r="39" spans="1:8">
      <c r="A39" s="5">
        <v>596986065929</v>
      </c>
      <c r="B39" t="s">
        <v>19</v>
      </c>
      <c r="C39">
        <v>2431.14</v>
      </c>
      <c r="D39">
        <v>86</v>
      </c>
      <c r="E39">
        <v>614</v>
      </c>
      <c r="F39" s="11">
        <f t="shared" si="2"/>
        <v>0.0700325732899023</v>
      </c>
      <c r="G39" s="12">
        <f t="shared" si="3"/>
        <v>56.5381395348837</v>
      </c>
      <c r="H39">
        <v>43</v>
      </c>
    </row>
    <row r="40" spans="1:8">
      <c r="A40" s="5">
        <v>589851591771</v>
      </c>
      <c r="B40" t="s">
        <v>64</v>
      </c>
      <c r="C40">
        <v>10020.93</v>
      </c>
      <c r="D40">
        <v>313</v>
      </c>
      <c r="E40">
        <v>860</v>
      </c>
      <c r="F40" s="11">
        <f t="shared" si="2"/>
        <v>0.152325581395349</v>
      </c>
      <c r="G40" s="12">
        <f t="shared" si="3"/>
        <v>76.4956488549618</v>
      </c>
      <c r="H40">
        <v>131</v>
      </c>
    </row>
    <row r="41" spans="1:8">
      <c r="A41" s="5">
        <v>592889713507</v>
      </c>
      <c r="B41" t="s">
        <v>70</v>
      </c>
      <c r="C41">
        <v>796.62</v>
      </c>
      <c r="D41">
        <v>21</v>
      </c>
      <c r="E41">
        <v>92</v>
      </c>
      <c r="F41" s="11">
        <f t="shared" si="2"/>
        <v>0.141304347826087</v>
      </c>
      <c r="G41" s="12">
        <f t="shared" si="3"/>
        <v>61.2784615384615</v>
      </c>
      <c r="H41">
        <v>13</v>
      </c>
    </row>
    <row r="42" spans="1:8">
      <c r="A42" s="5">
        <v>573035985548</v>
      </c>
      <c r="B42" t="s">
        <v>77</v>
      </c>
      <c r="C42">
        <v>23009.78</v>
      </c>
      <c r="D42">
        <v>619</v>
      </c>
      <c r="E42">
        <v>1628</v>
      </c>
      <c r="F42" s="11">
        <f t="shared" si="2"/>
        <v>0.208845208845209</v>
      </c>
      <c r="G42" s="12">
        <f t="shared" si="3"/>
        <v>67.6758235294118</v>
      </c>
      <c r="H42">
        <v>340</v>
      </c>
    </row>
    <row r="43" spans="1:8">
      <c r="A43" s="5">
        <v>628767299363</v>
      </c>
      <c r="B43" t="s">
        <v>523</v>
      </c>
      <c r="C43">
        <v>591.5</v>
      </c>
      <c r="D43">
        <v>12</v>
      </c>
      <c r="E43">
        <v>108</v>
      </c>
      <c r="F43" s="11">
        <f t="shared" si="2"/>
        <v>0.0648148148148148</v>
      </c>
      <c r="G43" s="12">
        <f t="shared" si="3"/>
        <v>84.5</v>
      </c>
      <c r="H43">
        <v>7</v>
      </c>
    </row>
    <row r="44" spans="1:8">
      <c r="A44" s="5">
        <v>577184412748</v>
      </c>
      <c r="B44" t="s">
        <v>11</v>
      </c>
      <c r="C44">
        <v>16147.29</v>
      </c>
      <c r="D44">
        <v>528</v>
      </c>
      <c r="E44">
        <v>1709</v>
      </c>
      <c r="F44" s="11">
        <f t="shared" si="2"/>
        <v>0.139262726740784</v>
      </c>
      <c r="G44" s="12">
        <f t="shared" si="3"/>
        <v>67.845756302521</v>
      </c>
      <c r="H44">
        <v>238</v>
      </c>
    </row>
    <row r="45" spans="1:8">
      <c r="A45" s="5">
        <v>574520036128</v>
      </c>
      <c r="B45" t="s">
        <v>91</v>
      </c>
      <c r="C45">
        <v>17548.61</v>
      </c>
      <c r="D45">
        <v>487</v>
      </c>
      <c r="E45">
        <v>1074</v>
      </c>
      <c r="F45" s="11">
        <f t="shared" si="2"/>
        <v>0.252327746741155</v>
      </c>
      <c r="G45" s="12">
        <f t="shared" si="3"/>
        <v>64.7550184501845</v>
      </c>
      <c r="H45">
        <v>271</v>
      </c>
    </row>
    <row r="46" spans="1:8">
      <c r="A46" s="5">
        <v>602881179663</v>
      </c>
      <c r="B46" t="s">
        <v>69</v>
      </c>
      <c r="C46">
        <v>1097.17</v>
      </c>
      <c r="D46">
        <v>22</v>
      </c>
      <c r="E46">
        <v>1076</v>
      </c>
      <c r="F46" s="11">
        <f t="shared" si="2"/>
        <v>0.0130111524163569</v>
      </c>
      <c r="G46" s="12">
        <f t="shared" si="3"/>
        <v>78.3692857142857</v>
      </c>
      <c r="H46">
        <v>14</v>
      </c>
    </row>
    <row r="47" spans="1:8">
      <c r="A47" s="5">
        <v>528047181291</v>
      </c>
      <c r="B47" t="s">
        <v>82</v>
      </c>
      <c r="C47">
        <v>475.78</v>
      </c>
      <c r="D47">
        <v>11</v>
      </c>
      <c r="E47">
        <v>66</v>
      </c>
      <c r="F47" s="11">
        <f t="shared" si="2"/>
        <v>0.136363636363636</v>
      </c>
      <c r="G47" s="12">
        <f t="shared" si="3"/>
        <v>52.8644444444444</v>
      </c>
      <c r="H47">
        <v>9</v>
      </c>
    </row>
    <row r="48" spans="1:8">
      <c r="A48" s="5">
        <v>601890751194</v>
      </c>
      <c r="B48" t="s">
        <v>67</v>
      </c>
      <c r="C48">
        <v>428.11</v>
      </c>
      <c r="D48">
        <v>13</v>
      </c>
      <c r="E48">
        <v>100</v>
      </c>
      <c r="F48" s="11">
        <f t="shared" si="2"/>
        <v>0.07</v>
      </c>
      <c r="G48" s="12">
        <f t="shared" si="3"/>
        <v>61.1585714285714</v>
      </c>
      <c r="H48">
        <v>7</v>
      </c>
    </row>
    <row r="49" spans="1:8">
      <c r="A49" s="5">
        <v>604021319220</v>
      </c>
      <c r="B49" t="s">
        <v>13</v>
      </c>
      <c r="C49">
        <v>2427.97</v>
      </c>
      <c r="D49">
        <v>41</v>
      </c>
      <c r="E49">
        <v>191</v>
      </c>
      <c r="F49" s="11">
        <f t="shared" si="2"/>
        <v>0.130890052356021</v>
      </c>
      <c r="G49" s="12">
        <f t="shared" si="3"/>
        <v>97.1188</v>
      </c>
      <c r="H49">
        <v>25</v>
      </c>
    </row>
    <row r="50" spans="1:8">
      <c r="A50" s="5">
        <v>539325022308</v>
      </c>
      <c r="B50" t="s">
        <v>46</v>
      </c>
      <c r="C50">
        <v>27647.68</v>
      </c>
      <c r="D50">
        <v>398</v>
      </c>
      <c r="E50">
        <v>2118</v>
      </c>
      <c r="F50" s="11">
        <f t="shared" si="2"/>
        <v>0.125590179414542</v>
      </c>
      <c r="G50" s="12">
        <f t="shared" si="3"/>
        <v>103.938646616541</v>
      </c>
      <c r="H50">
        <v>266</v>
      </c>
    </row>
    <row r="51" spans="1:8">
      <c r="A51" s="5">
        <v>538263950177</v>
      </c>
      <c r="B51" t="s">
        <v>104</v>
      </c>
      <c r="C51">
        <v>29489.69</v>
      </c>
      <c r="D51">
        <v>209</v>
      </c>
      <c r="E51">
        <v>1345</v>
      </c>
      <c r="F51" s="11">
        <f t="shared" si="2"/>
        <v>0.136059479553903</v>
      </c>
      <c r="G51" s="12">
        <f t="shared" si="3"/>
        <v>161.145846994536</v>
      </c>
      <c r="H51">
        <v>183</v>
      </c>
    </row>
    <row r="52" spans="1:8">
      <c r="A52" s="5">
        <v>541918489832</v>
      </c>
      <c r="B52" t="s">
        <v>102</v>
      </c>
      <c r="C52">
        <v>4445.36</v>
      </c>
      <c r="D52">
        <v>113</v>
      </c>
      <c r="E52">
        <v>285</v>
      </c>
      <c r="F52" s="11">
        <f t="shared" si="2"/>
        <v>0.245614035087719</v>
      </c>
      <c r="G52" s="12">
        <f t="shared" si="3"/>
        <v>63.5051428571429</v>
      </c>
      <c r="H52">
        <v>70</v>
      </c>
    </row>
    <row r="53" spans="1:8">
      <c r="A53" s="5">
        <v>538349196723</v>
      </c>
      <c r="B53" t="s">
        <v>89</v>
      </c>
      <c r="C53">
        <v>5128.99</v>
      </c>
      <c r="D53">
        <v>36</v>
      </c>
      <c r="E53">
        <v>275</v>
      </c>
      <c r="F53" s="11">
        <f t="shared" si="2"/>
        <v>0.109090909090909</v>
      </c>
      <c r="G53" s="12">
        <f t="shared" si="3"/>
        <v>170.966333333333</v>
      </c>
      <c r="H53">
        <v>30</v>
      </c>
    </row>
    <row r="54" spans="1:8">
      <c r="A54" s="5">
        <v>538305797734</v>
      </c>
      <c r="B54" t="s">
        <v>103</v>
      </c>
      <c r="C54">
        <v>7578.6</v>
      </c>
      <c r="D54">
        <v>57</v>
      </c>
      <c r="E54">
        <v>362</v>
      </c>
      <c r="F54" s="11">
        <f t="shared" si="2"/>
        <v>0.129834254143646</v>
      </c>
      <c r="G54" s="12">
        <f t="shared" si="3"/>
        <v>161.246808510638</v>
      </c>
      <c r="H54">
        <v>47</v>
      </c>
    </row>
    <row r="55" spans="1:8">
      <c r="A55" s="5">
        <v>538266122146</v>
      </c>
      <c r="B55" t="s">
        <v>94</v>
      </c>
      <c r="C55">
        <v>776.02</v>
      </c>
      <c r="D55">
        <v>8</v>
      </c>
      <c r="E55">
        <v>34</v>
      </c>
      <c r="F55" s="11">
        <f t="shared" si="2"/>
        <v>0.176470588235294</v>
      </c>
      <c r="G55" s="12">
        <f t="shared" si="3"/>
        <v>129.336666666667</v>
      </c>
      <c r="H55">
        <v>6</v>
      </c>
    </row>
    <row r="56" spans="1:8">
      <c r="A56" s="5">
        <v>528033190141</v>
      </c>
      <c r="B56" t="s">
        <v>84</v>
      </c>
      <c r="C56">
        <v>4913.69</v>
      </c>
      <c r="D56">
        <v>108</v>
      </c>
      <c r="E56">
        <v>360</v>
      </c>
      <c r="F56" s="11">
        <f t="shared" si="2"/>
        <v>0.225</v>
      </c>
      <c r="G56" s="12">
        <f t="shared" si="3"/>
        <v>60.6628395061728</v>
      </c>
      <c r="H56">
        <v>81</v>
      </c>
    </row>
    <row r="57" spans="1:8">
      <c r="A57" s="5">
        <v>554217085959</v>
      </c>
      <c r="B57" t="s">
        <v>85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s="5">
        <v>527719726342</v>
      </c>
      <c r="B58" t="s">
        <v>86</v>
      </c>
      <c r="C58">
        <v>1199.97</v>
      </c>
      <c r="D58">
        <v>21</v>
      </c>
      <c r="E58">
        <v>37</v>
      </c>
      <c r="F58" s="11">
        <f t="shared" ref="F58:F71" si="4">H58/E58</f>
        <v>0.243243243243243</v>
      </c>
      <c r="G58" s="12">
        <f t="shared" ref="G58:G71" si="5">C58/H58</f>
        <v>133.33</v>
      </c>
      <c r="H58">
        <v>9</v>
      </c>
    </row>
    <row r="59" spans="1:8">
      <c r="A59" s="5">
        <v>587409020085</v>
      </c>
      <c r="B59" t="s">
        <v>87</v>
      </c>
      <c r="C59">
        <v>5058.12</v>
      </c>
      <c r="D59">
        <v>47</v>
      </c>
      <c r="E59">
        <v>583</v>
      </c>
      <c r="F59" s="11">
        <f t="shared" si="4"/>
        <v>0.0634648370497427</v>
      </c>
      <c r="G59" s="12">
        <f t="shared" si="5"/>
        <v>136.705945945946</v>
      </c>
      <c r="H59">
        <v>37</v>
      </c>
    </row>
    <row r="60" spans="1:8">
      <c r="A60" s="5">
        <v>538312709167</v>
      </c>
      <c r="B60" t="s">
        <v>88</v>
      </c>
      <c r="C60">
        <v>9260.03</v>
      </c>
      <c r="D60">
        <v>83</v>
      </c>
      <c r="E60">
        <v>539</v>
      </c>
      <c r="F60" s="11">
        <f t="shared" si="4"/>
        <v>0.103896103896104</v>
      </c>
      <c r="G60" s="12">
        <f t="shared" si="5"/>
        <v>165.357678571429</v>
      </c>
      <c r="H60">
        <v>56</v>
      </c>
    </row>
    <row r="61" spans="1:8">
      <c r="A61" s="5">
        <v>538354076404</v>
      </c>
      <c r="B61" t="s">
        <v>90</v>
      </c>
      <c r="C61">
        <v>8552.32</v>
      </c>
      <c r="D61">
        <v>99</v>
      </c>
      <c r="E61">
        <v>681</v>
      </c>
      <c r="F61" s="11">
        <f t="shared" si="4"/>
        <v>0.124816446402349</v>
      </c>
      <c r="G61" s="12">
        <f t="shared" si="5"/>
        <v>100.615529411765</v>
      </c>
      <c r="H61">
        <v>85</v>
      </c>
    </row>
    <row r="62" spans="1:8">
      <c r="A62" s="5">
        <v>583643847514</v>
      </c>
      <c r="B62" t="s">
        <v>92</v>
      </c>
      <c r="C62">
        <v>11625.88</v>
      </c>
      <c r="D62">
        <v>273</v>
      </c>
      <c r="E62">
        <v>508</v>
      </c>
      <c r="F62" s="11">
        <f t="shared" si="4"/>
        <v>0.22244094488189</v>
      </c>
      <c r="G62" s="12">
        <f t="shared" si="5"/>
        <v>102.88389380531</v>
      </c>
      <c r="H62">
        <v>113</v>
      </c>
    </row>
    <row r="63" spans="1:8">
      <c r="A63" s="5">
        <v>538307169296</v>
      </c>
      <c r="B63" t="s">
        <v>93</v>
      </c>
      <c r="C63">
        <v>8340.59</v>
      </c>
      <c r="D63">
        <v>98</v>
      </c>
      <c r="E63">
        <v>308</v>
      </c>
      <c r="F63" s="11">
        <f t="shared" si="4"/>
        <v>0.243506493506494</v>
      </c>
      <c r="G63" s="12">
        <f t="shared" si="5"/>
        <v>111.207866666667</v>
      </c>
      <c r="H63">
        <v>75</v>
      </c>
    </row>
    <row r="64" spans="1:8">
      <c r="A64" s="5">
        <v>527990475963</v>
      </c>
      <c r="B64" t="s">
        <v>95</v>
      </c>
      <c r="C64">
        <v>10676.06</v>
      </c>
      <c r="D64">
        <v>214</v>
      </c>
      <c r="E64">
        <v>451</v>
      </c>
      <c r="F64" s="11">
        <f t="shared" si="4"/>
        <v>0.290465631929047</v>
      </c>
      <c r="G64" s="12">
        <f t="shared" si="5"/>
        <v>81.496641221374</v>
      </c>
      <c r="H64">
        <v>131</v>
      </c>
    </row>
    <row r="65" spans="1:8">
      <c r="A65" s="5">
        <v>528064232769</v>
      </c>
      <c r="B65" t="s">
        <v>96</v>
      </c>
      <c r="C65">
        <v>130.08</v>
      </c>
      <c r="D65">
        <v>3</v>
      </c>
      <c r="E65">
        <v>49</v>
      </c>
      <c r="F65" s="11">
        <f t="shared" si="4"/>
        <v>0.0408163265306122</v>
      </c>
      <c r="G65" s="12">
        <f t="shared" si="5"/>
        <v>65.04</v>
      </c>
      <c r="H65">
        <v>2</v>
      </c>
    </row>
    <row r="66" spans="1:8">
      <c r="A66" s="5">
        <v>528033010612</v>
      </c>
      <c r="B66" t="s">
        <v>98</v>
      </c>
      <c r="C66">
        <v>19502.51</v>
      </c>
      <c r="D66">
        <v>244</v>
      </c>
      <c r="E66">
        <v>629</v>
      </c>
      <c r="F66" s="11">
        <f t="shared" si="4"/>
        <v>0.259141494435612</v>
      </c>
      <c r="G66" s="12">
        <f t="shared" si="5"/>
        <v>119.647300613497</v>
      </c>
      <c r="H66">
        <v>163</v>
      </c>
    </row>
    <row r="67" spans="1:8">
      <c r="A67" s="5">
        <v>527119411115</v>
      </c>
      <c r="B67" t="s">
        <v>99</v>
      </c>
      <c r="C67">
        <v>422.67</v>
      </c>
      <c r="D67">
        <v>10</v>
      </c>
      <c r="E67">
        <v>69</v>
      </c>
      <c r="F67" s="11">
        <f t="shared" si="4"/>
        <v>0.101449275362319</v>
      </c>
      <c r="G67" s="12">
        <f t="shared" si="5"/>
        <v>60.3814285714286</v>
      </c>
      <c r="H67">
        <v>7</v>
      </c>
    </row>
    <row r="68" spans="1:8">
      <c r="A68" s="5">
        <v>527183564590</v>
      </c>
      <c r="B68" t="s">
        <v>101</v>
      </c>
      <c r="C68">
        <v>999.21</v>
      </c>
      <c r="D68">
        <v>16</v>
      </c>
      <c r="E68">
        <v>115</v>
      </c>
      <c r="F68" s="11">
        <f t="shared" si="4"/>
        <v>0.104347826086957</v>
      </c>
      <c r="G68" s="12">
        <f t="shared" si="5"/>
        <v>83.2675</v>
      </c>
      <c r="H68">
        <v>12</v>
      </c>
    </row>
    <row r="69" spans="1:8">
      <c r="A69" s="5">
        <v>527678427514</v>
      </c>
      <c r="B69" t="s">
        <v>81</v>
      </c>
      <c r="C69">
        <v>2522.52</v>
      </c>
      <c r="D69">
        <v>69</v>
      </c>
      <c r="E69">
        <v>185</v>
      </c>
      <c r="F69" s="11">
        <f t="shared" si="4"/>
        <v>0.178378378378378</v>
      </c>
      <c r="G69" s="12">
        <f t="shared" si="5"/>
        <v>76.44</v>
      </c>
      <c r="H69">
        <v>33</v>
      </c>
    </row>
    <row r="70" spans="1:8">
      <c r="A70" s="5">
        <v>632083172612</v>
      </c>
      <c r="B70" t="s">
        <v>566</v>
      </c>
      <c r="C70">
        <v>541.19</v>
      </c>
      <c r="D70">
        <v>12</v>
      </c>
      <c r="E70">
        <v>34</v>
      </c>
      <c r="F70" s="11">
        <f t="shared" si="4"/>
        <v>0.235294117647059</v>
      </c>
      <c r="G70" s="12">
        <f t="shared" si="5"/>
        <v>67.64875</v>
      </c>
      <c r="H70">
        <v>8</v>
      </c>
    </row>
    <row r="71" spans="1:8">
      <c r="A71" s="5">
        <v>587405880719</v>
      </c>
      <c r="B71" t="s">
        <v>79</v>
      </c>
      <c r="C71">
        <v>6508.57</v>
      </c>
      <c r="D71">
        <v>57</v>
      </c>
      <c r="E71">
        <v>374</v>
      </c>
      <c r="F71" s="11">
        <f t="shared" si="4"/>
        <v>0.109625668449198</v>
      </c>
      <c r="G71" s="12">
        <f t="shared" si="5"/>
        <v>158.745609756098</v>
      </c>
      <c r="H71">
        <v>41</v>
      </c>
    </row>
    <row r="72" spans="1:8">
      <c r="A72" s="5">
        <v>538314893621</v>
      </c>
      <c r="B72" t="s">
        <v>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s="5">
        <v>538192543595</v>
      </c>
      <c r="B73" t="s">
        <v>97</v>
      </c>
      <c r="C73">
        <v>5237.59</v>
      </c>
      <c r="D73">
        <v>41</v>
      </c>
      <c r="E73">
        <v>328</v>
      </c>
      <c r="F73" s="11">
        <f t="shared" ref="F73:F136" si="6">H73/E73</f>
        <v>0.0975609756097561</v>
      </c>
      <c r="G73" s="12">
        <f t="shared" ref="G73:G136" si="7">C73/H73</f>
        <v>163.6746875</v>
      </c>
      <c r="H73">
        <v>32</v>
      </c>
    </row>
    <row r="74" spans="1:8">
      <c r="A74" s="5">
        <v>564587383224</v>
      </c>
      <c r="B74" t="s">
        <v>33</v>
      </c>
      <c r="C74">
        <v>735622.4</v>
      </c>
      <c r="D74">
        <v>15246</v>
      </c>
      <c r="E74">
        <v>39531</v>
      </c>
      <c r="F74" s="11">
        <f t="shared" si="6"/>
        <v>0.203460575244745</v>
      </c>
      <c r="G74" s="12">
        <f t="shared" si="7"/>
        <v>91.4611960711177</v>
      </c>
      <c r="H74">
        <v>8043</v>
      </c>
    </row>
    <row r="75" spans="1:8">
      <c r="A75" s="5">
        <v>574308070162</v>
      </c>
      <c r="B75" t="s">
        <v>38</v>
      </c>
      <c r="C75">
        <v>931384.03</v>
      </c>
      <c r="D75">
        <v>26728</v>
      </c>
      <c r="E75">
        <v>66823</v>
      </c>
      <c r="F75" s="11">
        <f t="shared" si="6"/>
        <v>0.191880041303144</v>
      </c>
      <c r="G75" s="12">
        <f t="shared" si="7"/>
        <v>72.6395281547341</v>
      </c>
      <c r="H75">
        <v>12822</v>
      </c>
    </row>
    <row r="76" spans="1:8">
      <c r="A76" s="5">
        <v>537752882633</v>
      </c>
      <c r="B76" t="s">
        <v>34</v>
      </c>
      <c r="C76">
        <v>1856625.3</v>
      </c>
      <c r="D76">
        <v>38085</v>
      </c>
      <c r="E76">
        <v>141640</v>
      </c>
      <c r="F76" s="11">
        <f t="shared" si="6"/>
        <v>0.140609997175939</v>
      </c>
      <c r="G76" s="12">
        <f t="shared" si="7"/>
        <v>93.2228007632055</v>
      </c>
      <c r="H76">
        <v>19916</v>
      </c>
    </row>
    <row r="77" spans="1:8">
      <c r="A77" s="5">
        <v>41141176393</v>
      </c>
      <c r="B77" t="s">
        <v>35</v>
      </c>
      <c r="C77">
        <v>1022386.49</v>
      </c>
      <c r="D77">
        <v>21612</v>
      </c>
      <c r="E77">
        <v>63210</v>
      </c>
      <c r="F77" s="11">
        <f t="shared" si="6"/>
        <v>0.191931656383484</v>
      </c>
      <c r="G77" s="12">
        <f t="shared" si="7"/>
        <v>84.2718834487306</v>
      </c>
      <c r="H77">
        <v>12132</v>
      </c>
    </row>
    <row r="78" spans="1:8">
      <c r="A78" s="5">
        <v>39290708556</v>
      </c>
      <c r="B78" t="s">
        <v>37</v>
      </c>
      <c r="C78">
        <v>612539.18</v>
      </c>
      <c r="D78">
        <v>9329</v>
      </c>
      <c r="E78">
        <v>35669</v>
      </c>
      <c r="F78" s="11">
        <f t="shared" si="6"/>
        <v>0.149261263281841</v>
      </c>
      <c r="G78" s="12">
        <f t="shared" si="7"/>
        <v>115.052438016529</v>
      </c>
      <c r="H78">
        <v>5324</v>
      </c>
    </row>
    <row r="79" spans="1:8">
      <c r="A79" s="5">
        <v>554877274741</v>
      </c>
      <c r="B79" t="s">
        <v>6</v>
      </c>
      <c r="C79">
        <v>303446.59</v>
      </c>
      <c r="D79">
        <v>7458</v>
      </c>
      <c r="E79">
        <v>18611</v>
      </c>
      <c r="F79" s="11">
        <f t="shared" si="6"/>
        <v>0.153081510934394</v>
      </c>
      <c r="G79" s="12">
        <f t="shared" si="7"/>
        <v>106.50985959986</v>
      </c>
      <c r="H79">
        <v>2849</v>
      </c>
    </row>
    <row r="80" spans="1:8">
      <c r="A80" s="5">
        <v>520538406051</v>
      </c>
      <c r="B80" t="s">
        <v>25</v>
      </c>
      <c r="C80">
        <v>225855.87</v>
      </c>
      <c r="D80">
        <v>3975</v>
      </c>
      <c r="E80">
        <v>14040</v>
      </c>
      <c r="F80" s="11">
        <f t="shared" si="6"/>
        <v>0.154487179487179</v>
      </c>
      <c r="G80" s="12">
        <f t="shared" si="7"/>
        <v>104.129031811895</v>
      </c>
      <c r="H80">
        <v>2169</v>
      </c>
    </row>
    <row r="81" spans="1:8">
      <c r="A81" s="5">
        <v>587015100676</v>
      </c>
      <c r="B81" t="s">
        <v>4</v>
      </c>
      <c r="C81">
        <v>212986.24</v>
      </c>
      <c r="D81">
        <v>5988</v>
      </c>
      <c r="E81">
        <v>15650</v>
      </c>
      <c r="F81" s="11">
        <f t="shared" si="6"/>
        <v>0.17667731629393</v>
      </c>
      <c r="G81" s="12">
        <f t="shared" si="7"/>
        <v>77.0293815551537</v>
      </c>
      <c r="H81">
        <v>2765</v>
      </c>
    </row>
    <row r="82" spans="1:8">
      <c r="A82" s="5">
        <v>42759737847</v>
      </c>
      <c r="B82" t="s">
        <v>39</v>
      </c>
      <c r="C82">
        <v>46071.31</v>
      </c>
      <c r="D82">
        <v>833</v>
      </c>
      <c r="E82">
        <v>6075</v>
      </c>
      <c r="F82" s="11">
        <f t="shared" si="6"/>
        <v>0.077037037037037</v>
      </c>
      <c r="G82" s="12">
        <f t="shared" si="7"/>
        <v>98.4429700854701</v>
      </c>
      <c r="H82">
        <v>468</v>
      </c>
    </row>
    <row r="83" spans="1:8">
      <c r="A83" s="5">
        <v>587516703876</v>
      </c>
      <c r="B83" t="s">
        <v>40</v>
      </c>
      <c r="C83">
        <v>709665.77</v>
      </c>
      <c r="D83">
        <v>19302</v>
      </c>
      <c r="E83">
        <v>57301</v>
      </c>
      <c r="F83" s="11">
        <f t="shared" si="6"/>
        <v>0.150590740126699</v>
      </c>
      <c r="G83" s="12">
        <f t="shared" si="7"/>
        <v>82.2419480820489</v>
      </c>
      <c r="H83">
        <v>8629</v>
      </c>
    </row>
    <row r="84" spans="1:8">
      <c r="A84" s="5">
        <v>40611478319</v>
      </c>
      <c r="B84" t="s">
        <v>45</v>
      </c>
      <c r="C84">
        <v>204435.37</v>
      </c>
      <c r="D84">
        <v>3233</v>
      </c>
      <c r="E84">
        <v>11342</v>
      </c>
      <c r="F84" s="11">
        <f t="shared" si="6"/>
        <v>0.141509433962264</v>
      </c>
      <c r="G84" s="12">
        <f t="shared" si="7"/>
        <v>127.374062305296</v>
      </c>
      <c r="H84">
        <v>1605</v>
      </c>
    </row>
    <row r="85" spans="1:8">
      <c r="A85" s="5">
        <v>598898432532</v>
      </c>
      <c r="B85" t="s">
        <v>41</v>
      </c>
      <c r="C85">
        <v>102757.65</v>
      </c>
      <c r="D85">
        <v>1932</v>
      </c>
      <c r="E85">
        <v>18185</v>
      </c>
      <c r="F85" s="11">
        <f t="shared" si="6"/>
        <v>0.0515809733296673</v>
      </c>
      <c r="G85" s="12">
        <f t="shared" si="7"/>
        <v>109.54973347548</v>
      </c>
      <c r="H85">
        <v>938</v>
      </c>
    </row>
    <row r="86" spans="1:8">
      <c r="A86" s="5">
        <v>555055329886</v>
      </c>
      <c r="B86" t="s">
        <v>42</v>
      </c>
      <c r="C86">
        <v>214873.11</v>
      </c>
      <c r="D86">
        <v>4687</v>
      </c>
      <c r="E86">
        <v>14432</v>
      </c>
      <c r="F86" s="11">
        <f t="shared" si="6"/>
        <v>0.117516629711752</v>
      </c>
      <c r="G86" s="12">
        <f t="shared" si="7"/>
        <v>126.694050707547</v>
      </c>
      <c r="H86">
        <v>1696</v>
      </c>
    </row>
    <row r="87" spans="1:8">
      <c r="A87" s="5">
        <v>521804256985</v>
      </c>
      <c r="B87" t="s">
        <v>43</v>
      </c>
      <c r="C87">
        <v>9921.67</v>
      </c>
      <c r="D87">
        <v>185</v>
      </c>
      <c r="E87">
        <v>3256</v>
      </c>
      <c r="F87" s="11">
        <f t="shared" si="6"/>
        <v>0.0371621621621622</v>
      </c>
      <c r="G87" s="12">
        <f t="shared" si="7"/>
        <v>81.9972727272727</v>
      </c>
      <c r="H87">
        <v>121</v>
      </c>
    </row>
    <row r="88" spans="1:8">
      <c r="A88" s="5">
        <v>539854510916</v>
      </c>
      <c r="B88" t="s">
        <v>44</v>
      </c>
      <c r="C88">
        <v>66815.47</v>
      </c>
      <c r="D88">
        <v>1437</v>
      </c>
      <c r="E88">
        <v>5035</v>
      </c>
      <c r="F88" s="11">
        <f t="shared" si="6"/>
        <v>0.141012909632572</v>
      </c>
      <c r="G88" s="12">
        <f t="shared" si="7"/>
        <v>94.1062957746479</v>
      </c>
      <c r="H88">
        <v>710</v>
      </c>
    </row>
    <row r="89" spans="1:8">
      <c r="A89" s="5">
        <v>559325430280</v>
      </c>
      <c r="B89" t="s">
        <v>243</v>
      </c>
      <c r="C89">
        <v>36920.45</v>
      </c>
      <c r="D89">
        <v>1226</v>
      </c>
      <c r="E89">
        <v>1970</v>
      </c>
      <c r="F89" s="11">
        <f t="shared" si="6"/>
        <v>0.277157360406091</v>
      </c>
      <c r="G89" s="12">
        <f t="shared" si="7"/>
        <v>67.6198717948718</v>
      </c>
      <c r="H89">
        <v>546</v>
      </c>
    </row>
    <row r="90" spans="1:8">
      <c r="A90" s="5">
        <v>569909827792</v>
      </c>
      <c r="B90" t="s">
        <v>62</v>
      </c>
      <c r="C90">
        <v>36857.01</v>
      </c>
      <c r="D90">
        <v>1569</v>
      </c>
      <c r="E90">
        <v>3486</v>
      </c>
      <c r="F90" s="11">
        <f t="shared" si="6"/>
        <v>0.142857142857143</v>
      </c>
      <c r="G90" s="12">
        <f t="shared" si="7"/>
        <v>74.0100602409639</v>
      </c>
      <c r="H90">
        <v>498</v>
      </c>
    </row>
    <row r="91" spans="1:8">
      <c r="A91" s="5">
        <v>563834177641</v>
      </c>
      <c r="B91" t="s">
        <v>56</v>
      </c>
      <c r="C91">
        <v>66953.27</v>
      </c>
      <c r="D91">
        <v>457</v>
      </c>
      <c r="E91">
        <v>1992</v>
      </c>
      <c r="F91" s="11">
        <f t="shared" si="6"/>
        <v>0.15210843373494</v>
      </c>
      <c r="G91" s="12">
        <f t="shared" si="7"/>
        <v>220.967887788779</v>
      </c>
      <c r="H91">
        <v>303</v>
      </c>
    </row>
    <row r="92" spans="1:8">
      <c r="A92" s="5">
        <v>564135111481</v>
      </c>
      <c r="B92" t="s">
        <v>58</v>
      </c>
      <c r="C92">
        <v>36457.35</v>
      </c>
      <c r="D92">
        <v>318</v>
      </c>
      <c r="E92">
        <v>967</v>
      </c>
      <c r="F92" s="11">
        <f t="shared" si="6"/>
        <v>0.184074457083764</v>
      </c>
      <c r="G92" s="12">
        <f t="shared" si="7"/>
        <v>204.816573033708</v>
      </c>
      <c r="H92">
        <v>178</v>
      </c>
    </row>
    <row r="93" spans="1:8">
      <c r="A93" s="5">
        <v>559686121121</v>
      </c>
      <c r="B93" t="s">
        <v>76</v>
      </c>
      <c r="C93">
        <v>20575.96</v>
      </c>
      <c r="D93">
        <v>179</v>
      </c>
      <c r="E93">
        <v>842</v>
      </c>
      <c r="F93" s="11">
        <f t="shared" si="6"/>
        <v>0.142517814726841</v>
      </c>
      <c r="G93" s="12">
        <f t="shared" si="7"/>
        <v>171.466333333333</v>
      </c>
      <c r="H93">
        <v>120</v>
      </c>
    </row>
    <row r="94" spans="1:8">
      <c r="A94" s="5">
        <v>555332266949</v>
      </c>
      <c r="B94" t="s">
        <v>47</v>
      </c>
      <c r="C94">
        <v>94278.31</v>
      </c>
      <c r="D94">
        <v>1890</v>
      </c>
      <c r="E94">
        <v>7730</v>
      </c>
      <c r="F94" s="11">
        <f t="shared" si="6"/>
        <v>0.145148771021992</v>
      </c>
      <c r="G94" s="12">
        <f t="shared" si="7"/>
        <v>84.0270142602496</v>
      </c>
      <c r="H94">
        <v>1122</v>
      </c>
    </row>
    <row r="95" spans="1:8">
      <c r="A95" s="5">
        <v>593225443577</v>
      </c>
      <c r="B95" t="s">
        <v>48</v>
      </c>
      <c r="C95">
        <v>914731.01</v>
      </c>
      <c r="D95">
        <v>17349</v>
      </c>
      <c r="E95">
        <v>33139</v>
      </c>
      <c r="F95" s="11">
        <f t="shared" si="6"/>
        <v>0.119013850749872</v>
      </c>
      <c r="G95" s="12">
        <f t="shared" si="7"/>
        <v>231.929769269777</v>
      </c>
      <c r="H95">
        <v>3944</v>
      </c>
    </row>
    <row r="96" spans="1:8">
      <c r="A96" s="5">
        <v>528778018743</v>
      </c>
      <c r="B96" t="s">
        <v>49</v>
      </c>
      <c r="C96">
        <v>60810.33</v>
      </c>
      <c r="D96">
        <v>1301</v>
      </c>
      <c r="E96">
        <v>4083</v>
      </c>
      <c r="F96" s="11">
        <f t="shared" si="6"/>
        <v>0.165809453832966</v>
      </c>
      <c r="G96" s="12">
        <f t="shared" si="7"/>
        <v>89.823234859675</v>
      </c>
      <c r="H96">
        <v>677</v>
      </c>
    </row>
    <row r="97" spans="1:8">
      <c r="A97" s="5">
        <v>526145930115</v>
      </c>
      <c r="B97" t="s">
        <v>51</v>
      </c>
      <c r="C97">
        <v>15557.9</v>
      </c>
      <c r="D97">
        <v>245</v>
      </c>
      <c r="E97">
        <v>1420</v>
      </c>
      <c r="F97" s="11">
        <f t="shared" si="6"/>
        <v>0.0971830985915493</v>
      </c>
      <c r="G97" s="12">
        <f t="shared" si="7"/>
        <v>112.738405797101</v>
      </c>
      <c r="H97">
        <v>138</v>
      </c>
    </row>
    <row r="98" spans="1:8">
      <c r="A98" s="5">
        <v>535688693680</v>
      </c>
      <c r="B98" t="s">
        <v>52</v>
      </c>
      <c r="C98">
        <v>24415.81</v>
      </c>
      <c r="D98">
        <v>346</v>
      </c>
      <c r="E98">
        <v>2800</v>
      </c>
      <c r="F98" s="11">
        <f t="shared" si="6"/>
        <v>0.0803571428571429</v>
      </c>
      <c r="G98" s="12">
        <f t="shared" si="7"/>
        <v>108.514711111111</v>
      </c>
      <c r="H98">
        <v>225</v>
      </c>
    </row>
    <row r="99" spans="1:8">
      <c r="A99" s="5">
        <v>563835009431</v>
      </c>
      <c r="B99" t="s">
        <v>53</v>
      </c>
      <c r="C99">
        <v>24707.54</v>
      </c>
      <c r="D99">
        <v>341</v>
      </c>
      <c r="E99">
        <v>1479</v>
      </c>
      <c r="F99" s="11">
        <f t="shared" si="6"/>
        <v>0.181203515889114</v>
      </c>
      <c r="G99" s="12">
        <f t="shared" si="7"/>
        <v>92.1923134328358</v>
      </c>
      <c r="H99">
        <v>268</v>
      </c>
    </row>
    <row r="100" spans="1:8">
      <c r="A100" s="5">
        <v>592049049728</v>
      </c>
      <c r="B100" t="s">
        <v>54</v>
      </c>
      <c r="C100">
        <v>19839.76</v>
      </c>
      <c r="D100">
        <v>446</v>
      </c>
      <c r="E100">
        <v>1531</v>
      </c>
      <c r="F100" s="11">
        <f t="shared" si="6"/>
        <v>0.175702155453952</v>
      </c>
      <c r="G100" s="12">
        <f t="shared" si="7"/>
        <v>73.7537546468401</v>
      </c>
      <c r="H100">
        <v>269</v>
      </c>
    </row>
    <row r="101" spans="1:8">
      <c r="A101" s="5">
        <v>527990951359</v>
      </c>
      <c r="B101" t="s">
        <v>55</v>
      </c>
      <c r="C101">
        <v>78907.74</v>
      </c>
      <c r="D101">
        <v>1755</v>
      </c>
      <c r="E101">
        <v>1345</v>
      </c>
      <c r="F101" s="11">
        <f t="shared" si="6"/>
        <v>0.322676579925651</v>
      </c>
      <c r="G101" s="12">
        <f t="shared" si="7"/>
        <v>181.815069124424</v>
      </c>
      <c r="H101">
        <v>434</v>
      </c>
    </row>
    <row r="102" spans="1:8">
      <c r="A102" s="5">
        <v>599279018544</v>
      </c>
      <c r="B102" t="s">
        <v>60</v>
      </c>
      <c r="C102">
        <v>16130.84</v>
      </c>
      <c r="D102">
        <v>413</v>
      </c>
      <c r="E102">
        <v>1942</v>
      </c>
      <c r="F102" s="11">
        <f t="shared" si="6"/>
        <v>0.0859938208032956</v>
      </c>
      <c r="G102" s="12">
        <f t="shared" si="7"/>
        <v>96.5918562874251</v>
      </c>
      <c r="H102">
        <v>167</v>
      </c>
    </row>
    <row r="103" spans="1:8">
      <c r="A103" s="5">
        <v>613513119392</v>
      </c>
      <c r="B103" t="s">
        <v>61</v>
      </c>
      <c r="C103">
        <v>517543.96</v>
      </c>
      <c r="D103">
        <v>10863</v>
      </c>
      <c r="E103">
        <v>16695</v>
      </c>
      <c r="F103" s="11">
        <f t="shared" si="6"/>
        <v>0.145492662473795</v>
      </c>
      <c r="G103" s="12">
        <f t="shared" si="7"/>
        <v>213.068736105393</v>
      </c>
      <c r="H103">
        <v>2429</v>
      </c>
    </row>
    <row r="104" spans="1:8">
      <c r="A104" s="5">
        <v>593809413272</v>
      </c>
      <c r="B104" t="s">
        <v>66</v>
      </c>
      <c r="C104">
        <v>0</v>
      </c>
      <c r="D104">
        <v>0</v>
      </c>
      <c r="E104">
        <v>0</v>
      </c>
      <c r="F104" s="11" t="e">
        <f t="shared" si="6"/>
        <v>#DIV/0!</v>
      </c>
      <c r="G104" s="12" t="e">
        <f t="shared" si="7"/>
        <v>#DIV/0!</v>
      </c>
      <c r="H104">
        <v>0</v>
      </c>
    </row>
    <row r="105" spans="1:8">
      <c r="A105" s="5">
        <v>538927350752</v>
      </c>
      <c r="B105" t="s">
        <v>72</v>
      </c>
      <c r="C105">
        <v>9047.02</v>
      </c>
      <c r="D105">
        <v>222</v>
      </c>
      <c r="E105">
        <v>1225</v>
      </c>
      <c r="F105" s="11">
        <f t="shared" si="6"/>
        <v>0.125714285714286</v>
      </c>
      <c r="G105" s="12">
        <f t="shared" si="7"/>
        <v>58.7468831168831</v>
      </c>
      <c r="H105">
        <v>154</v>
      </c>
    </row>
    <row r="106" spans="1:8">
      <c r="A106" s="5">
        <v>599148365406</v>
      </c>
      <c r="B106" t="s">
        <v>73</v>
      </c>
      <c r="C106">
        <v>20636.36</v>
      </c>
      <c r="D106">
        <v>480</v>
      </c>
      <c r="E106">
        <v>1394</v>
      </c>
      <c r="F106" s="11">
        <f t="shared" si="6"/>
        <v>0.233859397417504</v>
      </c>
      <c r="G106" s="12">
        <f t="shared" si="7"/>
        <v>63.301717791411</v>
      </c>
      <c r="H106">
        <v>326</v>
      </c>
    </row>
    <row r="107" spans="1:8">
      <c r="A107" s="5">
        <v>524754970729</v>
      </c>
      <c r="B107" t="s">
        <v>74</v>
      </c>
      <c r="C107">
        <v>7417.78</v>
      </c>
      <c r="D107">
        <v>218</v>
      </c>
      <c r="E107">
        <v>2081</v>
      </c>
      <c r="F107" s="11">
        <f t="shared" si="6"/>
        <v>0.0605478135511773</v>
      </c>
      <c r="G107" s="12">
        <f t="shared" si="7"/>
        <v>58.8712698412698</v>
      </c>
      <c r="H107">
        <v>126</v>
      </c>
    </row>
    <row r="108" spans="1:8">
      <c r="A108" s="5">
        <v>562374577568</v>
      </c>
      <c r="B108" t="s">
        <v>75</v>
      </c>
      <c r="C108">
        <v>197.6</v>
      </c>
      <c r="D108">
        <v>4</v>
      </c>
      <c r="E108">
        <v>48</v>
      </c>
      <c r="F108" s="11">
        <f t="shared" si="6"/>
        <v>0.0416666666666667</v>
      </c>
      <c r="G108" s="12">
        <f t="shared" si="7"/>
        <v>98.8</v>
      </c>
      <c r="H108">
        <v>2</v>
      </c>
    </row>
    <row r="109" spans="1:8">
      <c r="A109" s="5">
        <v>621584076904</v>
      </c>
      <c r="B109" t="s">
        <v>105</v>
      </c>
      <c r="C109">
        <v>28736.45</v>
      </c>
      <c r="D109">
        <v>519</v>
      </c>
      <c r="E109">
        <v>9519</v>
      </c>
      <c r="F109" s="11">
        <f t="shared" si="6"/>
        <v>0.029940119760479</v>
      </c>
      <c r="G109" s="12">
        <f t="shared" si="7"/>
        <v>100.829649122807</v>
      </c>
      <c r="H109">
        <v>285</v>
      </c>
    </row>
    <row r="110" spans="1:8">
      <c r="A110" s="5">
        <v>624636128578</v>
      </c>
      <c r="B110" t="s">
        <v>106</v>
      </c>
      <c r="C110">
        <v>950.65</v>
      </c>
      <c r="D110">
        <v>18</v>
      </c>
      <c r="E110">
        <v>174</v>
      </c>
      <c r="F110" s="11">
        <f t="shared" si="6"/>
        <v>0.0747126436781609</v>
      </c>
      <c r="G110" s="12">
        <f t="shared" si="7"/>
        <v>73.1269230769231</v>
      </c>
      <c r="H110">
        <v>13</v>
      </c>
    </row>
    <row r="111" spans="1:8">
      <c r="A111" s="5">
        <v>589377945837</v>
      </c>
      <c r="B111" t="s">
        <v>15</v>
      </c>
      <c r="C111">
        <v>55014.21</v>
      </c>
      <c r="D111">
        <v>1690</v>
      </c>
      <c r="E111">
        <v>8252</v>
      </c>
      <c r="F111" s="11">
        <f t="shared" si="6"/>
        <v>0.0950072709646146</v>
      </c>
      <c r="G111" s="12">
        <f t="shared" si="7"/>
        <v>70.1711862244898</v>
      </c>
      <c r="H111">
        <v>784</v>
      </c>
    </row>
    <row r="112" spans="1:8">
      <c r="A112" s="5">
        <v>562674596108</v>
      </c>
      <c r="B112" t="s">
        <v>17</v>
      </c>
      <c r="C112">
        <v>22518.57</v>
      </c>
      <c r="D112">
        <v>697</v>
      </c>
      <c r="E112">
        <v>1159</v>
      </c>
      <c r="F112" s="11">
        <f t="shared" si="6"/>
        <v>0.267471958584987</v>
      </c>
      <c r="G112" s="12">
        <f t="shared" si="7"/>
        <v>72.6405483870968</v>
      </c>
      <c r="H112">
        <v>310</v>
      </c>
    </row>
    <row r="113" spans="1:8">
      <c r="A113" s="5">
        <v>596986065929</v>
      </c>
      <c r="B113" t="s">
        <v>19</v>
      </c>
      <c r="C113">
        <v>10092.1</v>
      </c>
      <c r="D113">
        <v>328</v>
      </c>
      <c r="E113">
        <v>1111</v>
      </c>
      <c r="F113" s="11">
        <f t="shared" si="6"/>
        <v>0.162016201620162</v>
      </c>
      <c r="G113" s="12">
        <f t="shared" si="7"/>
        <v>56.0672222222222</v>
      </c>
      <c r="H113">
        <v>180</v>
      </c>
    </row>
    <row r="114" spans="1:8">
      <c r="A114" s="5">
        <v>589851591771</v>
      </c>
      <c r="B114" t="s">
        <v>64</v>
      </c>
      <c r="C114">
        <v>296239.54</v>
      </c>
      <c r="D114">
        <v>6813</v>
      </c>
      <c r="E114">
        <v>11313</v>
      </c>
      <c r="F114" s="11">
        <f t="shared" si="6"/>
        <v>0.173782374259701</v>
      </c>
      <c r="G114" s="12">
        <f t="shared" si="7"/>
        <v>150.681353001017</v>
      </c>
      <c r="H114">
        <v>1966</v>
      </c>
    </row>
    <row r="115" spans="1:8">
      <c r="A115" s="5">
        <v>592889713507</v>
      </c>
      <c r="B115" t="s">
        <v>70</v>
      </c>
      <c r="C115">
        <v>4149.93</v>
      </c>
      <c r="D115">
        <v>114</v>
      </c>
      <c r="E115">
        <v>487</v>
      </c>
      <c r="F115" s="11">
        <f t="shared" si="6"/>
        <v>0.143737166324435</v>
      </c>
      <c r="G115" s="12">
        <f t="shared" si="7"/>
        <v>59.2847142857143</v>
      </c>
      <c r="H115">
        <v>70</v>
      </c>
    </row>
    <row r="116" spans="1:8">
      <c r="A116" s="5">
        <v>573035985548</v>
      </c>
      <c r="B116" t="s">
        <v>77</v>
      </c>
      <c r="C116">
        <v>100210.89</v>
      </c>
      <c r="D116">
        <v>2688</v>
      </c>
      <c r="E116">
        <v>5799</v>
      </c>
      <c r="F116" s="11">
        <f t="shared" si="6"/>
        <v>0.263493705811347</v>
      </c>
      <c r="G116" s="12">
        <f t="shared" si="7"/>
        <v>65.5830431937173</v>
      </c>
      <c r="H116">
        <v>1528</v>
      </c>
    </row>
    <row r="117" spans="1:8">
      <c r="A117" s="5">
        <v>628767299363</v>
      </c>
      <c r="B117" t="s">
        <v>523</v>
      </c>
      <c r="C117">
        <v>1169.61</v>
      </c>
      <c r="D117">
        <v>24</v>
      </c>
      <c r="E117">
        <v>460</v>
      </c>
      <c r="F117" s="11">
        <f t="shared" si="6"/>
        <v>0.041304347826087</v>
      </c>
      <c r="G117" s="12">
        <f t="shared" si="7"/>
        <v>61.5584210526316</v>
      </c>
      <c r="H117">
        <v>19</v>
      </c>
    </row>
    <row r="118" spans="1:8">
      <c r="A118" s="5">
        <v>577184412748</v>
      </c>
      <c r="B118" t="s">
        <v>11</v>
      </c>
      <c r="C118">
        <v>73930.88</v>
      </c>
      <c r="D118">
        <v>2452</v>
      </c>
      <c r="E118">
        <v>8793</v>
      </c>
      <c r="F118" s="11">
        <f t="shared" si="6"/>
        <v>0.124530876833845</v>
      </c>
      <c r="G118" s="12">
        <f t="shared" si="7"/>
        <v>67.5167853881279</v>
      </c>
      <c r="H118">
        <v>1095</v>
      </c>
    </row>
    <row r="119" spans="1:8">
      <c r="A119" s="5">
        <v>574520036128</v>
      </c>
      <c r="B119" t="s">
        <v>91</v>
      </c>
      <c r="C119">
        <v>96020.72</v>
      </c>
      <c r="D119">
        <v>2678</v>
      </c>
      <c r="E119">
        <v>5997</v>
      </c>
      <c r="F119" s="11">
        <f t="shared" si="6"/>
        <v>0.230948807737202</v>
      </c>
      <c r="G119" s="12">
        <f t="shared" si="7"/>
        <v>69.3290397111913</v>
      </c>
      <c r="H119">
        <v>1385</v>
      </c>
    </row>
    <row r="120" spans="1:8">
      <c r="A120" s="5">
        <v>602881179663</v>
      </c>
      <c r="B120" t="s">
        <v>69</v>
      </c>
      <c r="C120">
        <v>366942.21</v>
      </c>
      <c r="D120">
        <v>7297</v>
      </c>
      <c r="E120">
        <v>15510</v>
      </c>
      <c r="F120" s="11">
        <f t="shared" si="6"/>
        <v>0.101096067053514</v>
      </c>
      <c r="G120" s="12">
        <f t="shared" si="7"/>
        <v>234.019266581633</v>
      </c>
      <c r="H120">
        <v>1568</v>
      </c>
    </row>
    <row r="121" spans="1:8">
      <c r="A121" s="5">
        <v>528047181291</v>
      </c>
      <c r="B121" t="s">
        <v>82</v>
      </c>
      <c r="C121">
        <v>2552.5</v>
      </c>
      <c r="D121">
        <v>62</v>
      </c>
      <c r="E121">
        <v>318</v>
      </c>
      <c r="F121" s="11">
        <f t="shared" si="6"/>
        <v>0.122641509433962</v>
      </c>
      <c r="G121" s="12">
        <f t="shared" si="7"/>
        <v>65.4487179487179</v>
      </c>
      <c r="H121">
        <v>39</v>
      </c>
    </row>
    <row r="122" spans="1:8">
      <c r="A122" s="5">
        <v>601890751194</v>
      </c>
      <c r="B122" t="s">
        <v>67</v>
      </c>
      <c r="C122">
        <v>1938.15</v>
      </c>
      <c r="D122">
        <v>59</v>
      </c>
      <c r="E122">
        <v>841</v>
      </c>
      <c r="F122" s="11">
        <f t="shared" si="6"/>
        <v>0.0416171224732461</v>
      </c>
      <c r="G122" s="12">
        <f t="shared" si="7"/>
        <v>55.3757142857143</v>
      </c>
      <c r="H122">
        <v>35</v>
      </c>
    </row>
    <row r="123" spans="1:8">
      <c r="A123" s="5">
        <v>604021319220</v>
      </c>
      <c r="B123" t="s">
        <v>13</v>
      </c>
      <c r="C123">
        <v>8236.62</v>
      </c>
      <c r="D123">
        <v>140</v>
      </c>
      <c r="E123">
        <v>857</v>
      </c>
      <c r="F123" s="11">
        <f t="shared" si="6"/>
        <v>0.110851808634772</v>
      </c>
      <c r="G123" s="12">
        <f t="shared" si="7"/>
        <v>86.7012631578947</v>
      </c>
      <c r="H123">
        <v>95</v>
      </c>
    </row>
    <row r="124" spans="1:8">
      <c r="A124" s="5">
        <v>539325022308</v>
      </c>
      <c r="B124" t="s">
        <v>46</v>
      </c>
      <c r="C124">
        <v>106160.09</v>
      </c>
      <c r="D124">
        <v>1492</v>
      </c>
      <c r="E124">
        <v>8758</v>
      </c>
      <c r="F124" s="11">
        <f t="shared" si="6"/>
        <v>0.119433660653117</v>
      </c>
      <c r="G124" s="12">
        <f t="shared" si="7"/>
        <v>101.491481835564</v>
      </c>
      <c r="H124">
        <v>1046</v>
      </c>
    </row>
    <row r="125" spans="1:8">
      <c r="A125" s="5">
        <v>538263950177</v>
      </c>
      <c r="B125" t="s">
        <v>104</v>
      </c>
      <c r="C125">
        <v>254576.42</v>
      </c>
      <c r="D125">
        <v>1908</v>
      </c>
      <c r="E125">
        <v>9101</v>
      </c>
      <c r="F125" s="11">
        <f t="shared" si="6"/>
        <v>0.191517415668608</v>
      </c>
      <c r="G125" s="12">
        <f t="shared" si="7"/>
        <v>146.056465863454</v>
      </c>
      <c r="H125">
        <v>1743</v>
      </c>
    </row>
    <row r="126" spans="1:8">
      <c r="A126" s="5">
        <v>541918489832</v>
      </c>
      <c r="B126" t="s">
        <v>102</v>
      </c>
      <c r="C126">
        <v>15485.26</v>
      </c>
      <c r="D126">
        <v>385</v>
      </c>
      <c r="E126">
        <v>1178</v>
      </c>
      <c r="F126" s="11">
        <f t="shared" si="6"/>
        <v>0.210526315789474</v>
      </c>
      <c r="G126" s="12">
        <f t="shared" si="7"/>
        <v>62.440564516129</v>
      </c>
      <c r="H126">
        <v>248</v>
      </c>
    </row>
    <row r="127" spans="1:8">
      <c r="A127" s="5">
        <v>538349196723</v>
      </c>
      <c r="B127" t="s">
        <v>89</v>
      </c>
      <c r="C127">
        <v>63264.7</v>
      </c>
      <c r="D127">
        <v>481</v>
      </c>
      <c r="E127">
        <v>3000</v>
      </c>
      <c r="F127" s="11">
        <f t="shared" si="6"/>
        <v>0.141666666666667</v>
      </c>
      <c r="G127" s="12">
        <f t="shared" si="7"/>
        <v>148.858117647059</v>
      </c>
      <c r="H127">
        <v>425</v>
      </c>
    </row>
    <row r="128" spans="1:8">
      <c r="A128" s="5">
        <v>528033190141</v>
      </c>
      <c r="B128" t="s">
        <v>84</v>
      </c>
      <c r="C128">
        <v>20831.87</v>
      </c>
      <c r="D128">
        <v>468</v>
      </c>
      <c r="E128">
        <v>1432</v>
      </c>
      <c r="F128" s="11">
        <f t="shared" si="6"/>
        <v>0.231843575418994</v>
      </c>
      <c r="G128" s="12">
        <f t="shared" si="7"/>
        <v>62.7465963855422</v>
      </c>
      <c r="H128">
        <v>332</v>
      </c>
    </row>
    <row r="129" spans="1:8">
      <c r="A129" s="5">
        <v>554217085959</v>
      </c>
      <c r="B129" t="s">
        <v>85</v>
      </c>
      <c r="C129">
        <v>976.49</v>
      </c>
      <c r="D129">
        <v>23</v>
      </c>
      <c r="E129">
        <v>168</v>
      </c>
      <c r="F129" s="11">
        <f t="shared" si="6"/>
        <v>0.0952380952380952</v>
      </c>
      <c r="G129" s="12">
        <f t="shared" si="7"/>
        <v>61.030625</v>
      </c>
      <c r="H129">
        <v>16</v>
      </c>
    </row>
    <row r="130" spans="1:8">
      <c r="A130" s="5">
        <v>527719726342</v>
      </c>
      <c r="B130" t="s">
        <v>86</v>
      </c>
      <c r="C130">
        <v>3262.91</v>
      </c>
      <c r="D130">
        <v>56</v>
      </c>
      <c r="E130">
        <v>147</v>
      </c>
      <c r="F130" s="11">
        <f t="shared" si="6"/>
        <v>0.210884353741497</v>
      </c>
      <c r="G130" s="12">
        <f t="shared" si="7"/>
        <v>105.255161290323</v>
      </c>
      <c r="H130">
        <v>31</v>
      </c>
    </row>
    <row r="131" spans="1:8">
      <c r="A131" s="5">
        <v>587409020085</v>
      </c>
      <c r="B131" t="s">
        <v>87</v>
      </c>
      <c r="C131">
        <v>38993.58</v>
      </c>
      <c r="D131">
        <v>396</v>
      </c>
      <c r="E131">
        <v>4360</v>
      </c>
      <c r="F131" s="11">
        <f t="shared" si="6"/>
        <v>0.0811926605504587</v>
      </c>
      <c r="G131" s="12">
        <f t="shared" si="7"/>
        <v>110.151355932203</v>
      </c>
      <c r="H131">
        <v>354</v>
      </c>
    </row>
    <row r="132" spans="1:8">
      <c r="A132" s="5">
        <v>538312709167</v>
      </c>
      <c r="B132" t="s">
        <v>88</v>
      </c>
      <c r="C132">
        <v>34135</v>
      </c>
      <c r="D132">
        <v>297</v>
      </c>
      <c r="E132">
        <v>2473</v>
      </c>
      <c r="F132" s="11">
        <f t="shared" si="6"/>
        <v>0.112414071977355</v>
      </c>
      <c r="G132" s="12">
        <f t="shared" si="7"/>
        <v>122.787769784173</v>
      </c>
      <c r="H132">
        <v>278</v>
      </c>
    </row>
    <row r="133" spans="1:8">
      <c r="A133" s="5">
        <v>538354076404</v>
      </c>
      <c r="B133" t="s">
        <v>90</v>
      </c>
      <c r="C133">
        <v>29615.97</v>
      </c>
      <c r="D133">
        <v>342</v>
      </c>
      <c r="E133">
        <v>3710</v>
      </c>
      <c r="F133" s="11">
        <f t="shared" si="6"/>
        <v>0.08544474393531</v>
      </c>
      <c r="G133" s="12">
        <f t="shared" si="7"/>
        <v>93.4257728706625</v>
      </c>
      <c r="H133">
        <v>317</v>
      </c>
    </row>
    <row r="134" spans="1:8">
      <c r="A134" s="5">
        <v>583643847514</v>
      </c>
      <c r="B134" t="s">
        <v>92</v>
      </c>
      <c r="C134">
        <v>30308.54</v>
      </c>
      <c r="D134">
        <v>687</v>
      </c>
      <c r="E134">
        <v>2061</v>
      </c>
      <c r="F134" s="11">
        <f t="shared" si="6"/>
        <v>0.187772925764192</v>
      </c>
      <c r="G134" s="12">
        <f t="shared" si="7"/>
        <v>78.3166408268734</v>
      </c>
      <c r="H134">
        <v>387</v>
      </c>
    </row>
    <row r="135" spans="1:8">
      <c r="A135" s="5">
        <v>538307169296</v>
      </c>
      <c r="B135" t="s">
        <v>93</v>
      </c>
      <c r="C135">
        <v>31969.52</v>
      </c>
      <c r="D135">
        <v>378</v>
      </c>
      <c r="E135">
        <v>1434</v>
      </c>
      <c r="F135" s="11">
        <f t="shared" si="6"/>
        <v>0.230822873082287</v>
      </c>
      <c r="G135" s="12">
        <f t="shared" si="7"/>
        <v>96.5846525679758</v>
      </c>
      <c r="H135">
        <v>331</v>
      </c>
    </row>
    <row r="136" spans="1:8">
      <c r="A136" s="5">
        <v>527990475963</v>
      </c>
      <c r="B136" t="s">
        <v>95</v>
      </c>
      <c r="C136">
        <v>54252.04</v>
      </c>
      <c r="D136">
        <v>1088</v>
      </c>
      <c r="E136">
        <v>2291</v>
      </c>
      <c r="F136" s="11">
        <f t="shared" si="6"/>
        <v>0.274989087734614</v>
      </c>
      <c r="G136" s="12">
        <f t="shared" si="7"/>
        <v>86.1143492063492</v>
      </c>
      <c r="H136">
        <v>630</v>
      </c>
    </row>
    <row r="137" spans="1:8">
      <c r="A137" s="5">
        <v>528064232769</v>
      </c>
      <c r="B137" t="s">
        <v>96</v>
      </c>
      <c r="C137">
        <v>1067.98</v>
      </c>
      <c r="D137">
        <v>27</v>
      </c>
      <c r="E137">
        <v>164</v>
      </c>
      <c r="F137" s="11">
        <f t="shared" ref="F137:F153" si="8">H137/E137</f>
        <v>0.0731707317073171</v>
      </c>
      <c r="G137" s="12">
        <f t="shared" ref="G137:G153" si="9">C137/H137</f>
        <v>88.9983333333333</v>
      </c>
      <c r="H137">
        <v>12</v>
      </c>
    </row>
    <row r="138" spans="1:8">
      <c r="A138" s="5">
        <v>528033010612</v>
      </c>
      <c r="B138" t="s">
        <v>98</v>
      </c>
      <c r="C138">
        <v>98545.56</v>
      </c>
      <c r="D138">
        <v>1210</v>
      </c>
      <c r="E138">
        <v>3262</v>
      </c>
      <c r="F138" s="11">
        <f t="shared" si="8"/>
        <v>0.255977927651747</v>
      </c>
      <c r="G138" s="12">
        <f t="shared" si="9"/>
        <v>118.018634730539</v>
      </c>
      <c r="H138">
        <v>835</v>
      </c>
    </row>
    <row r="139" spans="1:8">
      <c r="A139" s="5">
        <v>527119411115</v>
      </c>
      <c r="B139" t="s">
        <v>99</v>
      </c>
      <c r="C139">
        <v>2237.06</v>
      </c>
      <c r="D139">
        <v>55</v>
      </c>
      <c r="E139">
        <v>351</v>
      </c>
      <c r="F139" s="11">
        <f t="shared" si="8"/>
        <v>0.102564102564103</v>
      </c>
      <c r="G139" s="12">
        <f t="shared" si="9"/>
        <v>62.1405555555556</v>
      </c>
      <c r="H139">
        <v>36</v>
      </c>
    </row>
    <row r="140" spans="1:8">
      <c r="A140" s="5">
        <v>527183564590</v>
      </c>
      <c r="B140" t="s">
        <v>101</v>
      </c>
      <c r="C140">
        <v>3636.75</v>
      </c>
      <c r="D140">
        <v>61</v>
      </c>
      <c r="E140">
        <v>566</v>
      </c>
      <c r="F140" s="11">
        <f t="shared" si="8"/>
        <v>0.0671378091872792</v>
      </c>
      <c r="G140" s="12">
        <f t="shared" si="9"/>
        <v>95.7039473684211</v>
      </c>
      <c r="H140">
        <v>38</v>
      </c>
    </row>
    <row r="141" spans="1:8">
      <c r="A141" s="5">
        <v>527678427514</v>
      </c>
      <c r="B141" t="s">
        <v>81</v>
      </c>
      <c r="C141">
        <v>12614.31</v>
      </c>
      <c r="D141">
        <v>347</v>
      </c>
      <c r="E141">
        <v>1084</v>
      </c>
      <c r="F141" s="11">
        <f t="shared" si="8"/>
        <v>0.166974169741697</v>
      </c>
      <c r="G141" s="12">
        <f t="shared" si="9"/>
        <v>69.692320441989</v>
      </c>
      <c r="H141">
        <v>181</v>
      </c>
    </row>
    <row r="142" spans="1:8">
      <c r="A142" s="5">
        <v>632083172612</v>
      </c>
      <c r="B142" t="s">
        <v>566</v>
      </c>
      <c r="C142">
        <v>4020.94</v>
      </c>
      <c r="D142">
        <v>94</v>
      </c>
      <c r="E142">
        <v>127</v>
      </c>
      <c r="F142" s="11">
        <f t="shared" si="8"/>
        <v>0.228346456692913</v>
      </c>
      <c r="G142" s="12">
        <f t="shared" si="9"/>
        <v>138.653103448276</v>
      </c>
      <c r="H142">
        <v>29</v>
      </c>
    </row>
    <row r="143" spans="1:8">
      <c r="A143" s="5">
        <v>587405880719</v>
      </c>
      <c r="B143" t="s">
        <v>79</v>
      </c>
      <c r="C143">
        <v>55414.08</v>
      </c>
      <c r="D143">
        <v>546</v>
      </c>
      <c r="E143">
        <v>4527</v>
      </c>
      <c r="F143" s="11">
        <f t="shared" si="8"/>
        <v>0.107797658493484</v>
      </c>
      <c r="G143" s="12">
        <f t="shared" si="9"/>
        <v>113.553442622951</v>
      </c>
      <c r="H143">
        <v>488</v>
      </c>
    </row>
    <row r="144" spans="1:8">
      <c r="A144" s="5">
        <v>624157848041</v>
      </c>
      <c r="B144" t="s">
        <v>22</v>
      </c>
      <c r="C144">
        <v>3265.71</v>
      </c>
      <c r="D144">
        <v>57</v>
      </c>
      <c r="E144">
        <v>955</v>
      </c>
      <c r="F144" s="11">
        <f t="shared" si="8"/>
        <v>0.0408376963350785</v>
      </c>
      <c r="G144" s="12">
        <f t="shared" si="9"/>
        <v>83.7361538461538</v>
      </c>
      <c r="H144">
        <v>39</v>
      </c>
    </row>
    <row r="145" spans="1:8">
      <c r="A145" s="5">
        <v>525048016525</v>
      </c>
      <c r="B145" t="s">
        <v>340</v>
      </c>
      <c r="C145">
        <v>25007.1</v>
      </c>
      <c r="D145">
        <v>1296</v>
      </c>
      <c r="E145">
        <v>3886</v>
      </c>
      <c r="F145" s="11">
        <f t="shared" si="8"/>
        <v>0.16237776634071</v>
      </c>
      <c r="G145" s="12">
        <f t="shared" si="9"/>
        <v>39.6309033280507</v>
      </c>
      <c r="H145">
        <v>631</v>
      </c>
    </row>
    <row r="146" spans="1:8">
      <c r="A146" s="5">
        <v>611461391391</v>
      </c>
      <c r="B146" t="s">
        <v>545</v>
      </c>
      <c r="C146">
        <v>1756.39</v>
      </c>
      <c r="D146">
        <v>67</v>
      </c>
      <c r="E146">
        <v>403</v>
      </c>
      <c r="F146" s="11">
        <f t="shared" si="8"/>
        <v>0.0669975186104218</v>
      </c>
      <c r="G146" s="12">
        <f t="shared" si="9"/>
        <v>65.0514814814815</v>
      </c>
      <c r="H146">
        <v>27</v>
      </c>
    </row>
    <row r="147" spans="1:8">
      <c r="A147" s="5">
        <v>538305797734</v>
      </c>
      <c r="B147" t="s">
        <v>103</v>
      </c>
      <c r="C147">
        <v>46785.36</v>
      </c>
      <c r="D147">
        <v>414</v>
      </c>
      <c r="E147">
        <v>1482</v>
      </c>
      <c r="F147" s="11">
        <f t="shared" si="8"/>
        <v>0.217948717948718</v>
      </c>
      <c r="G147" s="12">
        <f t="shared" si="9"/>
        <v>144.846315789474</v>
      </c>
      <c r="H147">
        <v>323</v>
      </c>
    </row>
    <row r="148" spans="1:8">
      <c r="A148" s="5">
        <v>538266122146</v>
      </c>
      <c r="B148" t="s">
        <v>94</v>
      </c>
      <c r="C148">
        <v>972.92</v>
      </c>
      <c r="D148">
        <v>10</v>
      </c>
      <c r="E148">
        <v>94</v>
      </c>
      <c r="F148" s="11">
        <f t="shared" si="8"/>
        <v>0.0851063829787234</v>
      </c>
      <c r="G148" s="12">
        <f t="shared" si="9"/>
        <v>121.615</v>
      </c>
      <c r="H148">
        <v>8</v>
      </c>
    </row>
    <row r="149" spans="1:8">
      <c r="A149" s="5">
        <v>538314893621</v>
      </c>
      <c r="B149" t="s">
        <v>80</v>
      </c>
      <c r="C149">
        <v>1418.11</v>
      </c>
      <c r="D149">
        <v>18</v>
      </c>
      <c r="E149">
        <v>174</v>
      </c>
      <c r="F149" s="11">
        <f t="shared" si="8"/>
        <v>0.0977011494252874</v>
      </c>
      <c r="G149" s="12">
        <f t="shared" si="9"/>
        <v>83.4182352941176</v>
      </c>
      <c r="H149">
        <v>17</v>
      </c>
    </row>
    <row r="150" spans="1:8">
      <c r="A150" s="5">
        <v>538192543595</v>
      </c>
      <c r="B150" t="s">
        <v>97</v>
      </c>
      <c r="C150">
        <v>10939.6</v>
      </c>
      <c r="D150">
        <v>85</v>
      </c>
      <c r="E150">
        <v>1203</v>
      </c>
      <c r="F150" s="11">
        <f t="shared" si="8"/>
        <v>0.0631753948462178</v>
      </c>
      <c r="G150" s="12">
        <f t="shared" si="9"/>
        <v>143.942105263158</v>
      </c>
      <c r="H150">
        <v>76</v>
      </c>
    </row>
    <row r="151" spans="1:8">
      <c r="A151" s="5">
        <v>583164476133</v>
      </c>
      <c r="B151" t="s">
        <v>414</v>
      </c>
      <c r="C151">
        <v>3027.46</v>
      </c>
      <c r="D151">
        <v>56</v>
      </c>
      <c r="E151">
        <v>478</v>
      </c>
      <c r="F151" s="11">
        <f t="shared" si="8"/>
        <v>0.0690376569037657</v>
      </c>
      <c r="G151" s="12">
        <f t="shared" si="9"/>
        <v>91.7412121212121</v>
      </c>
      <c r="H151">
        <v>33</v>
      </c>
    </row>
    <row r="152" spans="1:8">
      <c r="A152" s="5">
        <v>586951697361</v>
      </c>
      <c r="B152" t="s">
        <v>396</v>
      </c>
      <c r="C152">
        <v>4166.02</v>
      </c>
      <c r="D152">
        <v>84</v>
      </c>
      <c r="E152">
        <v>1200</v>
      </c>
      <c r="F152" s="11">
        <f t="shared" si="8"/>
        <v>0.0608333333333333</v>
      </c>
      <c r="G152" s="12">
        <f t="shared" si="9"/>
        <v>57.0687671232877</v>
      </c>
      <c r="H152">
        <v>73</v>
      </c>
    </row>
    <row r="153" spans="1:8">
      <c r="A153" s="5">
        <v>574735494600</v>
      </c>
      <c r="B153" t="s">
        <v>359</v>
      </c>
      <c r="C153">
        <v>742.6</v>
      </c>
      <c r="D153">
        <v>15</v>
      </c>
      <c r="E153">
        <v>130</v>
      </c>
      <c r="F153" s="11">
        <f t="shared" si="8"/>
        <v>0.1</v>
      </c>
      <c r="G153" s="12">
        <f t="shared" si="9"/>
        <v>57.1230769230769</v>
      </c>
      <c r="H153">
        <v>13</v>
      </c>
    </row>
  </sheetData>
  <pageMargins left="0.75" right="0.75" top="1" bottom="1" header="0.5" footer="0.5"/>
  <pageSetup paperSize="9" orientation="portrait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2"/>
  <sheetViews>
    <sheetView topLeftCell="A65"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3" customWidth="1"/>
    <col min="3" max="3" width="14.3333333333333"/>
    <col min="5" max="5" width="9.44444444444444"/>
    <col min="6" max="6" width="13.1111111111111"/>
    <col min="7" max="7" width="10.4444444444444" customWidth="1"/>
    <col min="8" max="8" width="12.8888888888889"/>
    <col min="11" max="11" width="14.1111111111111" customWidth="1"/>
    <col min="13" max="13" width="11.7777777777778"/>
    <col min="16" max="16" width="11.7777777777778"/>
  </cols>
  <sheetData>
    <row r="1" spans="1:8">
      <c r="A1" t="s">
        <v>532</v>
      </c>
      <c r="B1" s="8" t="s">
        <v>533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10">
        <v>537752882633</v>
      </c>
      <c r="B2" t="s">
        <v>34</v>
      </c>
      <c r="C2">
        <v>11413800.25</v>
      </c>
      <c r="D2">
        <v>288303</v>
      </c>
      <c r="E2">
        <v>410208</v>
      </c>
      <c r="F2">
        <v>0.2564</v>
      </c>
      <c r="G2">
        <v>108.54</v>
      </c>
      <c r="H2">
        <f>ROUNDDOWN(C2/G2,0)</f>
        <v>105157</v>
      </c>
    </row>
    <row r="3" spans="1:8">
      <c r="A3" s="10">
        <v>574308070162</v>
      </c>
      <c r="B3" t="s">
        <v>38</v>
      </c>
      <c r="C3">
        <v>2182703.39</v>
      </c>
      <c r="D3">
        <v>69530</v>
      </c>
      <c r="E3">
        <v>110583</v>
      </c>
      <c r="F3">
        <v>0.225</v>
      </c>
      <c r="G3">
        <v>87.73</v>
      </c>
      <c r="H3">
        <f>ROUNDDOWN(C3/G3,0)</f>
        <v>24879</v>
      </c>
    </row>
    <row r="4" spans="1:8">
      <c r="A4" s="10">
        <v>598898432532</v>
      </c>
      <c r="B4" t="s">
        <v>41</v>
      </c>
      <c r="C4">
        <v>2114971.88</v>
      </c>
      <c r="D4">
        <v>48008</v>
      </c>
      <c r="E4">
        <v>179879</v>
      </c>
      <c r="F4">
        <v>0.10562100078386</v>
      </c>
      <c r="G4">
        <v>111.320168429917</v>
      </c>
      <c r="H4">
        <f>ROUNDDOWN(C4/G4,0)</f>
        <v>18999</v>
      </c>
    </row>
    <row r="5" spans="3:8">
      <c r="C5">
        <f>SUM(C2:C4)</f>
        <v>15711475.52</v>
      </c>
      <c r="D5">
        <f>SUM(D2:D4)</f>
        <v>405841</v>
      </c>
      <c r="E5">
        <f>SUM(E2:E4)</f>
        <v>700670</v>
      </c>
      <c r="F5" s="11">
        <f>H5/E5</f>
        <v>0.212703555168624</v>
      </c>
      <c r="G5" s="12">
        <f>C5/H5</f>
        <v>105.421381017882</v>
      </c>
      <c r="H5">
        <f>SUM(H2:H4)</f>
        <v>149035</v>
      </c>
    </row>
    <row r="6" spans="1:1">
      <c r="A6" s="8" t="s">
        <v>533</v>
      </c>
    </row>
    <row r="7" spans="1:18">
      <c r="A7" s="9" t="s">
        <v>522</v>
      </c>
      <c r="C7" s="9" t="s">
        <v>1</v>
      </c>
      <c r="D7" s="9" t="s">
        <v>2</v>
      </c>
      <c r="E7" s="9" t="s">
        <v>3</v>
      </c>
      <c r="F7" s="9" t="s">
        <v>516</v>
      </c>
      <c r="G7" s="9" t="s">
        <v>517</v>
      </c>
      <c r="H7" s="9" t="s">
        <v>518</v>
      </c>
      <c r="K7" t="s">
        <v>535</v>
      </c>
      <c r="M7" s="9" t="s">
        <v>1</v>
      </c>
      <c r="N7" s="9" t="s">
        <v>2</v>
      </c>
      <c r="O7" s="9" t="s">
        <v>3</v>
      </c>
      <c r="P7" s="9" t="s">
        <v>516</v>
      </c>
      <c r="Q7" s="9" t="s">
        <v>517</v>
      </c>
      <c r="R7" s="9" t="s">
        <v>518</v>
      </c>
    </row>
    <row r="8" spans="1:18">
      <c r="A8" s="5">
        <v>564587383224</v>
      </c>
      <c r="B8" t="s">
        <v>33</v>
      </c>
      <c r="C8">
        <f>IFERROR(VLOOKUP(A8,'[4]12.11-12.12聚划算数据透视表'!$A:$B,2,FALSE),0)</f>
        <v>2356188.4</v>
      </c>
      <c r="D8">
        <f>IFERROR(VLOOKUP(A8,'[4]12.11-12.12聚划算数据透视表'!$A:$C,3,FALSE),0)</f>
        <v>52790</v>
      </c>
      <c r="E8">
        <f>IFERROR(VLOOKUP(A8,'[4]12.11-12.12聚划算数据透视表'!$A:$D,4,FALSE),0)</f>
        <v>119465</v>
      </c>
      <c r="H8">
        <f>IFERROR(VLOOKUP(A8,'[4]12.11-12.12聚划算数据透视表'!$A:$G,7,FALSE),0)</f>
        <v>25683</v>
      </c>
      <c r="K8" s="5">
        <v>564587383224</v>
      </c>
      <c r="L8" t="s">
        <v>33</v>
      </c>
      <c r="M8">
        <f>IFERROR(VLOOKUP(K8,'[4]12.13-12.15聚划算数据透视表'!$A:$B,2,FALSE),0)</f>
        <v>414784.73</v>
      </c>
      <c r="N8">
        <f>IFERROR(VLOOKUP(K8,'[4]12.13-12.15聚划算数据透视表'!$A:$C,3,FALSE),0)</f>
        <v>7586</v>
      </c>
      <c r="O8">
        <f>IFERROR(VLOOKUP(K8,'[4]12.13-12.15聚划算数据透视表'!$A:$D,4,FALSE),0)</f>
        <v>45000</v>
      </c>
      <c r="R8">
        <f>IFERROR(VLOOKUP(K8,'[4]12.13-12.15聚划算数据透视表'!$A:$G,7,FALSE),0)</f>
        <v>5346</v>
      </c>
    </row>
    <row r="9" spans="1:18">
      <c r="A9" s="5">
        <v>41141176393</v>
      </c>
      <c r="B9" t="s">
        <v>35</v>
      </c>
      <c r="C9">
        <f>IFERROR(VLOOKUP(A9,'[4]12.11-12.12聚划算数据透视表'!$A:$B,2,FALSE),0)</f>
        <v>4980727.39</v>
      </c>
      <c r="D9">
        <f>IFERROR(VLOOKUP(A9,'[4]12.11-12.12聚划算数据透视表'!$A:$C,3,FALSE),0)</f>
        <v>121185</v>
      </c>
      <c r="E9">
        <f>IFERROR(VLOOKUP(A9,'[4]12.11-12.12聚划算数据透视表'!$A:$D,4,FALSE),0)</f>
        <v>320497</v>
      </c>
      <c r="H9">
        <f>IFERROR(VLOOKUP(A9,'[4]12.11-12.12聚划算数据透视表'!$A:$G,7,FALSE),0)</f>
        <v>62982</v>
      </c>
      <c r="K9" s="5">
        <v>574308070162</v>
      </c>
      <c r="L9" s="8" t="s">
        <v>38</v>
      </c>
      <c r="M9">
        <f>IFERROR(VLOOKUP(K9,'[4]12.13-12.15聚划算数据透视表'!$A:$B,2,FALSE),0)</f>
        <v>173366.68</v>
      </c>
      <c r="N9">
        <f>IFERROR(VLOOKUP(K9,'[4]12.13-12.15聚划算数据透视表'!$A:$C,3,FALSE),0)</f>
        <v>3994</v>
      </c>
      <c r="O9">
        <f>IFERROR(VLOOKUP(K9,'[4]12.13-12.15聚划算数据透视表'!$A:$D,4,FALSE),0)</f>
        <v>32514</v>
      </c>
      <c r="R9">
        <f>IFERROR(VLOOKUP(K9,'[4]12.13-12.15聚划算数据透视表'!$A:$G,7,FALSE),0)</f>
        <v>2437</v>
      </c>
    </row>
    <row r="10" spans="1:18">
      <c r="A10" s="5">
        <v>39290708556</v>
      </c>
      <c r="B10" t="s">
        <v>37</v>
      </c>
      <c r="C10">
        <f>IFERROR(VLOOKUP(A10,'[4]12.11-12.12聚划算数据透视表'!$A:$B,2,FALSE),0)</f>
        <v>2981322.92</v>
      </c>
      <c r="D10">
        <f>IFERROR(VLOOKUP(A10,'[4]12.11-12.12聚划算数据透视表'!$A:$C,3,FALSE),0)</f>
        <v>51428</v>
      </c>
      <c r="E10">
        <f>IFERROR(VLOOKUP(A10,'[4]12.11-12.12聚划算数据透视表'!$A:$D,4,FALSE),0)</f>
        <v>89453</v>
      </c>
      <c r="H10">
        <f>IFERROR(VLOOKUP(A10,'[4]12.11-12.12聚划算数据透视表'!$A:$G,7,FALSE),0)</f>
        <v>25756</v>
      </c>
      <c r="K10" s="5">
        <v>537752882633</v>
      </c>
      <c r="L10" s="8" t="s">
        <v>34</v>
      </c>
      <c r="M10">
        <f>IFERROR(VLOOKUP(K10,'[4]12.13-12.15聚划算数据透视表'!$A:$B,2,FALSE),0)</f>
        <v>603697.34</v>
      </c>
      <c r="N10">
        <f>IFERROR(VLOOKUP(K10,'[4]12.13-12.15聚划算数据透视表'!$A:$C,3,FALSE),0)</f>
        <v>10986</v>
      </c>
      <c r="O10">
        <f>IFERROR(VLOOKUP(K10,'[4]12.13-12.15聚划算数据透视表'!$A:$D,4,FALSE),0)</f>
        <v>100454</v>
      </c>
      <c r="R10">
        <f>IFERROR(VLOOKUP(K10,'[4]12.13-12.15聚划算数据透视表'!$A:$G,7,FALSE),0)</f>
        <v>7410</v>
      </c>
    </row>
    <row r="11" spans="1:18">
      <c r="A11" s="5">
        <v>554877274741</v>
      </c>
      <c r="B11" t="s">
        <v>6</v>
      </c>
      <c r="C11">
        <f>IFERROR(VLOOKUP(A11,'[4]12.11-12.12聚划算数据透视表'!$A:$B,2,FALSE),0)</f>
        <v>706760.99</v>
      </c>
      <c r="D11">
        <f>IFERROR(VLOOKUP(A11,'[4]12.11-12.12聚划算数据透视表'!$A:$C,3,FALSE),0)</f>
        <v>16840</v>
      </c>
      <c r="E11">
        <f>IFERROR(VLOOKUP(A11,'[4]12.11-12.12聚划算数据透视表'!$A:$D,4,FALSE),0)</f>
        <v>48725</v>
      </c>
      <c r="H11">
        <f>IFERROR(VLOOKUP(A11,'[4]12.11-12.12聚划算数据透视表'!$A:$G,7,FALSE),0)</f>
        <v>7342</v>
      </c>
      <c r="K11" s="5">
        <v>41141176393</v>
      </c>
      <c r="L11" s="8" t="s">
        <v>35</v>
      </c>
      <c r="M11">
        <f>IFERROR(VLOOKUP(K11,'[4]12.13-12.15聚划算数据透视表'!$A:$B,2,FALSE),0)</f>
        <v>611905</v>
      </c>
      <c r="N11">
        <f>IFERROR(VLOOKUP(K11,'[4]12.13-12.15聚划算数据透视表'!$A:$C,3,FALSE),0)</f>
        <v>11673</v>
      </c>
      <c r="O11">
        <f>IFERROR(VLOOKUP(K11,'[4]12.13-12.15聚划算数据透视表'!$A:$D,4,FALSE),0)</f>
        <v>71464</v>
      </c>
      <c r="R11">
        <f>IFERROR(VLOOKUP(K11,'[4]12.13-12.15聚划算数据透视表'!$A:$G,7,FALSE),0)</f>
        <v>8533</v>
      </c>
    </row>
    <row r="12" spans="1:18">
      <c r="A12" s="5">
        <v>520538406051</v>
      </c>
      <c r="B12" t="s">
        <v>25</v>
      </c>
      <c r="C12">
        <f>IFERROR(VLOOKUP(A12,'[4]12.11-12.12聚划算数据透视表'!$A:$B,2,FALSE),0)</f>
        <v>505295.89</v>
      </c>
      <c r="D12">
        <f>IFERROR(VLOOKUP(A12,'[4]12.11-12.12聚划算数据透视表'!$A:$C,3,FALSE),0)</f>
        <v>9719</v>
      </c>
      <c r="E12">
        <f>IFERROR(VLOOKUP(A12,'[4]12.11-12.12聚划算数据透视表'!$A:$D,4,FALSE),0)</f>
        <v>23859</v>
      </c>
      <c r="H12">
        <f>IFERROR(VLOOKUP(A12,'[4]12.11-12.12聚划算数据透视表'!$A:$G,7,FALSE),0)</f>
        <v>4834</v>
      </c>
      <c r="K12" s="5">
        <v>39290708556</v>
      </c>
      <c r="L12" t="s">
        <v>37</v>
      </c>
      <c r="M12">
        <f>IFERROR(VLOOKUP(K12,'[4]12.13-12.15聚划算数据透视表'!$A:$B,2,FALSE),0)</f>
        <v>274896.93</v>
      </c>
      <c r="N12">
        <f>IFERROR(VLOOKUP(K12,'[4]12.13-12.15聚划算数据透视表'!$A:$C,3,FALSE),0)</f>
        <v>3734</v>
      </c>
      <c r="O12">
        <f>IFERROR(VLOOKUP(K12,'[4]12.13-12.15聚划算数据透视表'!$A:$D,4,FALSE),0)</f>
        <v>29833</v>
      </c>
      <c r="R12">
        <f>IFERROR(VLOOKUP(K12,'[4]12.13-12.15聚划算数据透视表'!$A:$G,7,FALSE),0)</f>
        <v>2847</v>
      </c>
    </row>
    <row r="13" spans="1:18">
      <c r="A13" s="5">
        <v>587015100676</v>
      </c>
      <c r="B13" t="s">
        <v>4</v>
      </c>
      <c r="C13">
        <f>IFERROR(VLOOKUP(A13,'[4]12.11-12.12聚划算数据透视表'!$A:$B,2,FALSE),0)</f>
        <v>417935.25</v>
      </c>
      <c r="D13">
        <f>IFERROR(VLOOKUP(A13,'[4]12.11-12.12聚划算数据透视表'!$A:$C,3,FALSE),0)</f>
        <v>11887</v>
      </c>
      <c r="E13">
        <f>IFERROR(VLOOKUP(A13,'[4]12.11-12.12聚划算数据透视表'!$A:$D,4,FALSE),0)</f>
        <v>17686</v>
      </c>
      <c r="H13">
        <f>IFERROR(VLOOKUP(A13,'[4]12.11-12.12聚划算数据透视表'!$A:$G,7,FALSE),0)</f>
        <v>5689</v>
      </c>
      <c r="K13" s="5">
        <v>554877274741</v>
      </c>
      <c r="L13" t="s">
        <v>6</v>
      </c>
      <c r="M13">
        <f>IFERROR(VLOOKUP(K13,'[4]12.13-12.15聚划算数据透视表'!$A:$B,2,FALSE),0)</f>
        <v>89542.71</v>
      </c>
      <c r="N13">
        <f>IFERROR(VLOOKUP(K13,'[4]12.13-12.15聚划算数据透视表'!$A:$C,3,FALSE),0)</f>
        <v>1643</v>
      </c>
      <c r="O13">
        <f>IFERROR(VLOOKUP(K13,'[4]12.13-12.15聚划算数据透视表'!$A:$D,4,FALSE),0)</f>
        <v>18702</v>
      </c>
      <c r="R13">
        <f>IFERROR(VLOOKUP(K13,'[4]12.13-12.15聚划算数据透视表'!$A:$G,7,FALSE),0)</f>
        <v>1159</v>
      </c>
    </row>
    <row r="14" spans="1:18">
      <c r="A14" s="5">
        <v>42759737847</v>
      </c>
      <c r="B14" t="s">
        <v>39</v>
      </c>
      <c r="C14">
        <f>IFERROR(VLOOKUP(A14,'[4]12.11-12.12聚划算数据透视表'!$A:$B,2,FALSE),0)</f>
        <v>345791.92</v>
      </c>
      <c r="D14">
        <f>IFERROR(VLOOKUP(A14,'[4]12.11-12.12聚划算数据透视表'!$A:$C,3,FALSE),0)</f>
        <v>6542</v>
      </c>
      <c r="E14">
        <f>IFERROR(VLOOKUP(A14,'[4]12.11-12.12聚划算数据透视表'!$A:$D,4,FALSE),0)</f>
        <v>15775</v>
      </c>
      <c r="H14">
        <f>IFERROR(VLOOKUP(A14,'[4]12.11-12.12聚划算数据透视表'!$A:$G,7,FALSE),0)</f>
        <v>3656</v>
      </c>
      <c r="K14" s="5">
        <v>520538406051</v>
      </c>
      <c r="L14" t="s">
        <v>25</v>
      </c>
      <c r="M14">
        <f>IFERROR(VLOOKUP(K14,'[4]12.13-12.15聚划算数据透视表'!$A:$B,2,FALSE),0)</f>
        <v>70057.17</v>
      </c>
      <c r="N14">
        <f>IFERROR(VLOOKUP(K14,'[4]12.13-12.15聚划算数据透视表'!$A:$C,3,FALSE),0)</f>
        <v>1079</v>
      </c>
      <c r="O14">
        <f>IFERROR(VLOOKUP(K14,'[4]12.13-12.15聚划算数据透视表'!$A:$D,4,FALSE),0)</f>
        <v>9089</v>
      </c>
      <c r="R14">
        <f>IFERROR(VLOOKUP(K14,'[4]12.13-12.15聚划算数据透视表'!$A:$G,7,FALSE),0)</f>
        <v>797</v>
      </c>
    </row>
    <row r="15" spans="1:18">
      <c r="A15" s="5">
        <v>587516703876</v>
      </c>
      <c r="B15" t="s">
        <v>40</v>
      </c>
      <c r="C15">
        <f>IFERROR(VLOOKUP(A15,'[4]12.11-12.12聚划算数据透视表'!$A:$B,2,FALSE),0)</f>
        <v>735239.37</v>
      </c>
      <c r="D15">
        <f>IFERROR(VLOOKUP(A15,'[4]12.11-12.12聚划算数据透视表'!$A:$C,3,FALSE),0)</f>
        <v>21560</v>
      </c>
      <c r="E15">
        <f>IFERROR(VLOOKUP(A15,'[4]12.11-12.12聚划算数据透视表'!$A:$D,4,FALSE),0)</f>
        <v>37569</v>
      </c>
      <c r="H15">
        <f>IFERROR(VLOOKUP(A15,'[4]12.11-12.12聚划算数据透视表'!$A:$G,7,FALSE),0)</f>
        <v>8555</v>
      </c>
      <c r="K15" s="5">
        <v>587015100676</v>
      </c>
      <c r="L15" t="s">
        <v>4</v>
      </c>
      <c r="M15">
        <f>IFERROR(VLOOKUP(K15,'[4]12.13-12.15聚划算数据透视表'!$A:$B,2,FALSE),0)</f>
        <v>67824.82</v>
      </c>
      <c r="N15">
        <f>IFERROR(VLOOKUP(K15,'[4]12.13-12.15聚划算数据透视表'!$A:$C,3,FALSE),0)</f>
        <v>1483</v>
      </c>
      <c r="O15">
        <f>IFERROR(VLOOKUP(K15,'[4]12.13-12.15聚划算数据透视表'!$A:$D,4,FALSE),0)</f>
        <v>10989</v>
      </c>
      <c r="R15">
        <f>IFERROR(VLOOKUP(K15,'[4]12.13-12.15聚划算数据透视表'!$A:$G,7,FALSE),0)</f>
        <v>1096</v>
      </c>
    </row>
    <row r="16" spans="1:18">
      <c r="A16" s="5">
        <v>40611478319</v>
      </c>
      <c r="B16" t="s">
        <v>45</v>
      </c>
      <c r="C16">
        <f>IFERROR(VLOOKUP(A16,'[4]12.11-12.12聚划算数据透视表'!$A:$B,2,FALSE),0)</f>
        <v>439907.7</v>
      </c>
      <c r="D16">
        <f>IFERROR(VLOOKUP(A16,'[4]12.11-12.12聚划算数据透视表'!$A:$C,3,FALSE),0)</f>
        <v>7112</v>
      </c>
      <c r="E16">
        <f>IFERROR(VLOOKUP(A16,'[4]12.11-12.12聚划算数据透视表'!$A:$D,4,FALSE),0)</f>
        <v>41576</v>
      </c>
      <c r="H16">
        <f>IFERROR(VLOOKUP(A16,'[4]12.11-12.12聚划算数据透视表'!$A:$G,7,FALSE),0)</f>
        <v>3837</v>
      </c>
      <c r="K16" s="5">
        <v>42759737847</v>
      </c>
      <c r="L16" t="s">
        <v>39</v>
      </c>
      <c r="M16">
        <f>IFERROR(VLOOKUP(K16,'[4]12.13-12.15聚划算数据透视表'!$A:$B,2,FALSE),0)</f>
        <v>45490.72</v>
      </c>
      <c r="N16">
        <f>IFERROR(VLOOKUP(K16,'[4]12.13-12.15聚划算数据透视表'!$A:$C,3,FALSE),0)</f>
        <v>694</v>
      </c>
      <c r="O16">
        <f>IFERROR(VLOOKUP(K16,'[4]12.13-12.15聚划算数据透视表'!$A:$D,4,FALSE),0)</f>
        <v>6429</v>
      </c>
      <c r="R16">
        <f>IFERROR(VLOOKUP(K16,'[4]12.13-12.15聚划算数据透视表'!$A:$G,7,FALSE),0)</f>
        <v>571</v>
      </c>
    </row>
    <row r="17" spans="1:18">
      <c r="A17" s="5">
        <v>555055329886</v>
      </c>
      <c r="B17" t="s">
        <v>42</v>
      </c>
      <c r="C17">
        <f>IFERROR(VLOOKUP(A17,'[4]12.11-12.12聚划算数据透视表'!$A:$B,2,FALSE),0)</f>
        <v>663317.29</v>
      </c>
      <c r="D17">
        <f>IFERROR(VLOOKUP(A17,'[4]12.11-12.12聚划算数据透视表'!$A:$C,3,FALSE),0)</f>
        <v>17795</v>
      </c>
      <c r="E17">
        <f>IFERROR(VLOOKUP(A17,'[4]12.11-12.12聚划算数据透视表'!$A:$D,4,FALSE),0)</f>
        <v>25267</v>
      </c>
      <c r="H17">
        <f>IFERROR(VLOOKUP(A17,'[4]12.11-12.12聚划算数据透视表'!$A:$G,7,FALSE),0)</f>
        <v>7298</v>
      </c>
      <c r="K17" s="5">
        <v>587516703876</v>
      </c>
      <c r="L17" t="s">
        <v>40</v>
      </c>
      <c r="M17">
        <f>IFERROR(VLOOKUP(K17,'[4]12.13-12.15聚划算数据透视表'!$A:$B,2,FALSE),0)</f>
        <v>83567.7</v>
      </c>
      <c r="N17">
        <f>IFERROR(VLOOKUP(K17,'[4]12.13-12.15聚划算数据透视表'!$A:$C,3,FALSE),0)</f>
        <v>1868</v>
      </c>
      <c r="O17">
        <f>IFERROR(VLOOKUP(K17,'[4]12.13-12.15聚划算数据透视表'!$A:$D,4,FALSE),0)</f>
        <v>26691</v>
      </c>
      <c r="R17">
        <f>IFERROR(VLOOKUP(K17,'[4]12.13-12.15聚划算数据透视表'!$A:$G,7,FALSE),0)</f>
        <v>1210</v>
      </c>
    </row>
    <row r="18" spans="1:18">
      <c r="A18" s="5">
        <v>521804256985</v>
      </c>
      <c r="B18" t="s">
        <v>43</v>
      </c>
      <c r="C18">
        <f>IFERROR(VLOOKUP(A18,'[4]12.11-12.12聚划算数据透视表'!$A:$B,2,FALSE),0)</f>
        <v>505279.98</v>
      </c>
      <c r="D18">
        <f>IFERROR(VLOOKUP(A18,'[4]12.11-12.12聚划算数据透视表'!$A:$C,3,FALSE),0)</f>
        <v>11747</v>
      </c>
      <c r="E18">
        <f>IFERROR(VLOOKUP(A18,'[4]12.11-12.12聚划算数据透视表'!$A:$D,4,FALSE),0)</f>
        <v>52555</v>
      </c>
      <c r="H18">
        <f>IFERROR(VLOOKUP(A18,'[4]12.11-12.12聚划算数据透视表'!$A:$G,7,FALSE),0)</f>
        <v>6148</v>
      </c>
      <c r="K18" s="5">
        <v>40611478319</v>
      </c>
      <c r="L18" t="s">
        <v>45</v>
      </c>
      <c r="M18">
        <f>IFERROR(VLOOKUP(K18,'[4]12.13-12.15聚划算数据透视表'!$A:$B,2,FALSE),0)</f>
        <v>60383</v>
      </c>
      <c r="N18">
        <f>IFERROR(VLOOKUP(K18,'[4]12.13-12.15聚划算数据透视表'!$A:$C,3,FALSE),0)</f>
        <v>814</v>
      </c>
      <c r="O18">
        <f>IFERROR(VLOOKUP(K18,'[4]12.13-12.15聚划算数据透视表'!$A:$D,4,FALSE),0)</f>
        <v>6973</v>
      </c>
      <c r="R18">
        <f>IFERROR(VLOOKUP(K18,'[4]12.13-12.15聚划算数据透视表'!$A:$G,7,FALSE),0)</f>
        <v>584</v>
      </c>
    </row>
    <row r="19" spans="1:18">
      <c r="A19" s="5">
        <v>539854510916</v>
      </c>
      <c r="B19" t="s">
        <v>44</v>
      </c>
      <c r="C19">
        <f>IFERROR(VLOOKUP(A19,'[4]12.11-12.12聚划算数据透视表'!$A:$B,2,FALSE),0)</f>
        <v>338316.87</v>
      </c>
      <c r="D19">
        <f>IFERROR(VLOOKUP(A19,'[4]12.11-12.12聚划算数据透视表'!$A:$C,3,FALSE),0)</f>
        <v>7245</v>
      </c>
      <c r="E19">
        <f>IFERROR(VLOOKUP(A19,'[4]12.11-12.12聚划算数据透视表'!$A:$D,4,FALSE),0)</f>
        <v>15081</v>
      </c>
      <c r="H19">
        <f>IFERROR(VLOOKUP(A19,'[4]12.11-12.12聚划算数据透视表'!$A:$G,7,FALSE),0)</f>
        <v>4069</v>
      </c>
      <c r="K19" s="5">
        <v>598898432532</v>
      </c>
      <c r="L19" t="s">
        <v>41</v>
      </c>
      <c r="M19">
        <f>IFERROR(VLOOKUP(K19,'[4]12.13-12.15聚划算数据透视表'!$A:$B,2,FALSE),0)</f>
        <v>114459.07</v>
      </c>
      <c r="N19">
        <f>IFERROR(VLOOKUP(K19,'[4]12.13-12.15聚划算数据透视表'!$A:$C,3,FALSE),0)</f>
        <v>1816</v>
      </c>
      <c r="O19">
        <f>IFERROR(VLOOKUP(K19,'[4]12.13-12.15聚划算数据透视表'!$A:$D,4,FALSE),0)</f>
        <v>28549</v>
      </c>
      <c r="R19">
        <f>IFERROR(VLOOKUP(K19,'[4]12.13-12.15聚划算数据透视表'!$A:$G,7,FALSE),0)</f>
        <v>1278</v>
      </c>
    </row>
    <row r="20" spans="1:18">
      <c r="A20" s="13">
        <v>559325430280</v>
      </c>
      <c r="B20" t="s">
        <v>243</v>
      </c>
      <c r="C20">
        <f>IFERROR(VLOOKUP(A20,'[4]12.11-12.12聚划算数据透视表'!$A:$B,2,FALSE),0)</f>
        <v>59289.76</v>
      </c>
      <c r="D20">
        <f>IFERROR(VLOOKUP(A20,'[4]12.11-12.12聚划算数据透视表'!$A:$C,3,FALSE),0)</f>
        <v>1740</v>
      </c>
      <c r="E20">
        <f>IFERROR(VLOOKUP(A20,'[4]12.11-12.12聚划算数据透视表'!$A:$D,4,FALSE),0)</f>
        <v>6996</v>
      </c>
      <c r="H20">
        <f>IFERROR(VLOOKUP(A20,'[4]12.11-12.12聚划算数据透视表'!$A:$G,7,FALSE),0)</f>
        <v>1425</v>
      </c>
      <c r="K20" s="5">
        <v>555055329886</v>
      </c>
      <c r="L20" t="s">
        <v>42</v>
      </c>
      <c r="M20">
        <f>IFERROR(VLOOKUP(K20,'[4]12.13-12.15聚划算数据透视表'!$A:$B,2,FALSE),0)</f>
        <v>58831.61</v>
      </c>
      <c r="N20">
        <f>IFERROR(VLOOKUP(K20,'[4]12.13-12.15聚划算数据透视表'!$A:$C,3,FALSE),0)</f>
        <v>1127</v>
      </c>
      <c r="O20">
        <f>IFERROR(VLOOKUP(K20,'[4]12.13-12.15聚划算数据透视表'!$A:$D,4,FALSE),0)</f>
        <v>17634</v>
      </c>
      <c r="R20">
        <f>IFERROR(VLOOKUP(K20,'[4]12.13-12.15聚划算数据透视表'!$A:$G,7,FALSE),0)</f>
        <v>893</v>
      </c>
    </row>
    <row r="21" spans="1:18">
      <c r="A21" s="5">
        <v>569909827792</v>
      </c>
      <c r="B21" t="s">
        <v>62</v>
      </c>
      <c r="C21">
        <f>IFERROR(VLOOKUP(A21,'[4]12.11-12.12聚划算数据透视表'!$A:$B,2,FALSE),0)</f>
        <v>43868.87</v>
      </c>
      <c r="D21">
        <f>IFERROR(VLOOKUP(A21,'[4]12.11-12.12聚划算数据透视表'!$A:$C,3,FALSE),0)</f>
        <v>1045</v>
      </c>
      <c r="E21">
        <f>IFERROR(VLOOKUP(A21,'[4]12.11-12.12聚划算数据透视表'!$A:$D,4,FALSE),0)</f>
        <v>4775</v>
      </c>
      <c r="H21">
        <f>IFERROR(VLOOKUP(A21,'[4]12.11-12.12聚划算数据透视表'!$A:$G,7,FALSE),0)</f>
        <v>494</v>
      </c>
      <c r="K21" s="5">
        <v>521804256985</v>
      </c>
      <c r="L21" t="s">
        <v>43</v>
      </c>
      <c r="M21">
        <f>IFERROR(VLOOKUP(K21,'[4]12.13-12.15聚划算数据透视表'!$A:$B,2,FALSE),0)</f>
        <v>59560.47</v>
      </c>
      <c r="N21">
        <f>IFERROR(VLOOKUP(K21,'[4]12.13-12.15聚划算数据透视表'!$A:$C,3,FALSE),0)</f>
        <v>1131</v>
      </c>
      <c r="O21">
        <f>IFERROR(VLOOKUP(K21,'[4]12.13-12.15聚划算数据透视表'!$A:$D,4,FALSE),0)</f>
        <v>9356</v>
      </c>
      <c r="R21">
        <f>IFERROR(VLOOKUP(K21,'[4]12.13-12.15聚划算数据透视表'!$A:$G,7,FALSE),0)</f>
        <v>770</v>
      </c>
    </row>
    <row r="22" spans="1:18">
      <c r="A22" s="5">
        <v>563834177641</v>
      </c>
      <c r="B22" t="s">
        <v>56</v>
      </c>
      <c r="C22">
        <f>IFERROR(VLOOKUP(A22,'[4]12.11-12.12聚划算数据透视表'!$A:$B,2,FALSE),0)</f>
        <v>106948.9</v>
      </c>
      <c r="D22">
        <f>IFERROR(VLOOKUP(A22,'[4]12.11-12.12聚划算数据透视表'!$A:$C,3,FALSE),0)</f>
        <v>809</v>
      </c>
      <c r="E22">
        <f>IFERROR(VLOOKUP(A22,'[4]12.11-12.12聚划算数据透视表'!$A:$D,4,FALSE),0)</f>
        <v>2294</v>
      </c>
      <c r="H22">
        <f>IFERROR(VLOOKUP(A22,'[4]12.11-12.12聚划算数据透视表'!$A:$G,7,FALSE),0)</f>
        <v>567</v>
      </c>
      <c r="K22" s="5">
        <v>539854510916</v>
      </c>
      <c r="L22" t="s">
        <v>44</v>
      </c>
      <c r="M22">
        <f>IFERROR(VLOOKUP(K22,'[4]12.13-12.15聚划算数据透视表'!$A:$B,2,FALSE),0)</f>
        <v>44457.59</v>
      </c>
      <c r="N22">
        <f>IFERROR(VLOOKUP(K22,'[4]12.13-12.15聚划算数据透视表'!$A:$C,3,FALSE),0)</f>
        <v>804</v>
      </c>
      <c r="O22">
        <f>IFERROR(VLOOKUP(K22,'[4]12.13-12.15聚划算数据透视表'!$A:$D,4,FALSE),0)</f>
        <v>6004</v>
      </c>
      <c r="R22">
        <f>IFERROR(VLOOKUP(K22,'[4]12.13-12.15聚划算数据透视表'!$A:$G,7,FALSE),0)</f>
        <v>598</v>
      </c>
    </row>
    <row r="23" spans="1:18">
      <c r="A23" s="5">
        <v>564135111481</v>
      </c>
      <c r="B23" t="s">
        <v>58</v>
      </c>
      <c r="C23">
        <f>IFERROR(VLOOKUP(A23,'[4]12.11-12.12聚划算数据透视表'!$A:$B,2,FALSE),0)</f>
        <v>63056.94</v>
      </c>
      <c r="D23">
        <f>IFERROR(VLOOKUP(A23,'[4]12.11-12.12聚划算数据透视表'!$A:$C,3,FALSE),0)</f>
        <v>581</v>
      </c>
      <c r="E23">
        <f>IFERROR(VLOOKUP(A23,'[4]12.11-12.12聚划算数据透视表'!$A:$D,4,FALSE),0)</f>
        <v>1250</v>
      </c>
      <c r="H23">
        <f>IFERROR(VLOOKUP(A23,'[4]12.11-12.12聚划算数据透视表'!$A:$G,7,FALSE),0)</f>
        <v>334</v>
      </c>
      <c r="K23" s="5">
        <v>559325430280</v>
      </c>
      <c r="L23" t="s">
        <v>243</v>
      </c>
      <c r="M23">
        <f>IFERROR(VLOOKUP(K23,'[4]12.13-12.15聚划算数据透视表'!$A:$B,2,FALSE),0)</f>
        <v>16295.56</v>
      </c>
      <c r="N23">
        <f>IFERROR(VLOOKUP(K23,'[4]12.13-12.15聚划算数据透视表'!$A:$C,3,FALSE),0)</f>
        <v>485</v>
      </c>
      <c r="O23">
        <f>IFERROR(VLOOKUP(K23,'[4]12.13-12.15聚划算数据透视表'!$A:$D,4,FALSE),0)</f>
        <v>2005</v>
      </c>
      <c r="R23">
        <f>IFERROR(VLOOKUP(K23,'[4]12.13-12.15聚划算数据透视表'!$A:$G,7,FALSE),0)</f>
        <v>379</v>
      </c>
    </row>
    <row r="24" spans="1:18">
      <c r="A24" s="5">
        <v>559686121121</v>
      </c>
      <c r="B24" t="s">
        <v>76</v>
      </c>
      <c r="C24">
        <f>IFERROR(VLOOKUP(A24,'[4]12.11-12.12聚划算数据透视表'!$A:$B,2,FALSE),0)</f>
        <v>27356.23</v>
      </c>
      <c r="D24">
        <f>IFERROR(VLOOKUP(A24,'[4]12.11-12.12聚划算数据透视表'!$A:$C,3,FALSE),0)</f>
        <v>251</v>
      </c>
      <c r="E24">
        <f>IFERROR(VLOOKUP(A24,'[4]12.11-12.12聚划算数据透视表'!$A:$D,4,FALSE),0)</f>
        <v>666</v>
      </c>
      <c r="H24">
        <f>IFERROR(VLOOKUP(A24,'[4]12.11-12.12聚划算数据透视表'!$A:$G,7,FALSE),0)</f>
        <v>164</v>
      </c>
      <c r="K24" s="5">
        <v>569909827792</v>
      </c>
      <c r="L24" t="s">
        <v>62</v>
      </c>
      <c r="M24">
        <f>IFERROR(VLOOKUP(K24,'[4]12.13-12.15聚划算数据透视表'!$A:$B,2,FALSE),0)</f>
        <v>7208.27</v>
      </c>
      <c r="N24">
        <f>IFERROR(VLOOKUP(K24,'[4]12.13-12.15聚划算数据透视表'!$A:$C,3,FALSE),0)</f>
        <v>147</v>
      </c>
      <c r="O24">
        <f>IFERROR(VLOOKUP(K24,'[4]12.13-12.15聚划算数据透视表'!$A:$D,4,FALSE),0)</f>
        <v>1320</v>
      </c>
      <c r="R24">
        <f>IFERROR(VLOOKUP(K24,'[4]12.13-12.15聚划算数据透视表'!$A:$G,7,FALSE),0)</f>
        <v>77</v>
      </c>
    </row>
    <row r="25" spans="1:18">
      <c r="A25" s="5">
        <v>622645559255</v>
      </c>
      <c r="B25" t="s">
        <v>28</v>
      </c>
      <c r="C25">
        <f>IFERROR(VLOOKUP(A25,'[4]12.11-12.12聚划算数据透视表'!$A:$B,2,FALSE),0)</f>
        <v>0</v>
      </c>
      <c r="D25">
        <f>IFERROR(VLOOKUP(A25,'[4]12.11-12.12聚划算数据透视表'!$A:$C,3,FALSE),0)</f>
        <v>0</v>
      </c>
      <c r="E25">
        <f>IFERROR(VLOOKUP(A25,'[4]12.11-12.12聚划算数据透视表'!$A:$D,4,FALSE),0)</f>
        <v>0</v>
      </c>
      <c r="H25">
        <f>IFERROR(VLOOKUP(A25,'[4]12.11-12.12聚划算数据透视表'!$A:$G,7,FALSE),0)</f>
        <v>0</v>
      </c>
      <c r="K25" s="5">
        <v>563834177641</v>
      </c>
      <c r="L25" t="s">
        <v>56</v>
      </c>
      <c r="M25">
        <f>IFERROR(VLOOKUP(K25,'[4]12.13-12.15聚划算数据透视表'!$A:$B,2,FALSE),0)</f>
        <v>26053.03</v>
      </c>
      <c r="N25">
        <f>IFERROR(VLOOKUP(K25,'[4]12.13-12.15聚划算数据透视表'!$A:$C,3,FALSE),0)</f>
        <v>184</v>
      </c>
      <c r="O25">
        <f>IFERROR(VLOOKUP(K25,'[4]12.13-12.15聚划算数据透视表'!$A:$D,4,FALSE),0)</f>
        <v>1454</v>
      </c>
      <c r="R25">
        <f>IFERROR(VLOOKUP(K25,'[4]12.13-12.15聚划算数据透视表'!$A:$G,7,FALSE),0)</f>
        <v>146</v>
      </c>
    </row>
    <row r="26" spans="1:18">
      <c r="A26" s="5">
        <v>555332266949</v>
      </c>
      <c r="B26" t="s">
        <v>47</v>
      </c>
      <c r="C26">
        <f>IFERROR(VLOOKUP(A26,'[4]12.11-12.12聚划算数据透视表'!$A:$B,2,FALSE),0)</f>
        <v>596603.1</v>
      </c>
      <c r="D26">
        <f>IFERROR(VLOOKUP(A26,'[4]12.11-12.12聚划算数据透视表'!$A:$C,3,FALSE),0)</f>
        <v>13179</v>
      </c>
      <c r="E26">
        <f>IFERROR(VLOOKUP(A26,'[4]12.11-12.12聚划算数据透视表'!$A:$D,4,FALSE),0)</f>
        <v>99166</v>
      </c>
      <c r="H26">
        <f>IFERROR(VLOOKUP(A26,'[4]12.11-12.12聚划算数据透视表'!$A:$G,7,FALSE),0)</f>
        <v>7470</v>
      </c>
      <c r="K26" s="5">
        <v>564135111481</v>
      </c>
      <c r="L26" t="s">
        <v>58</v>
      </c>
      <c r="M26">
        <f>IFERROR(VLOOKUP(K26,'[4]12.13-12.15聚划算数据透视表'!$A:$B,2,FALSE),0)</f>
        <v>17060.23</v>
      </c>
      <c r="N26">
        <f>IFERROR(VLOOKUP(K26,'[4]12.13-12.15聚划算数据透视表'!$A:$C,3,FALSE),0)</f>
        <v>144</v>
      </c>
      <c r="O26">
        <f>IFERROR(VLOOKUP(K26,'[4]12.13-12.15聚划算数据透视表'!$A:$D,4,FALSE),0)</f>
        <v>953</v>
      </c>
      <c r="R26">
        <f>IFERROR(VLOOKUP(K26,'[4]12.13-12.15聚划算数据透视表'!$A:$G,7,FALSE),0)</f>
        <v>87</v>
      </c>
    </row>
    <row r="27" spans="1:18">
      <c r="A27" s="5">
        <v>593225443577</v>
      </c>
      <c r="B27" t="s">
        <v>48</v>
      </c>
      <c r="C27">
        <f>IFERROR(VLOOKUP(A27,'[4]12.11-12.12聚划算数据透视表'!$A:$B,2,FALSE),0)</f>
        <v>2101143.56</v>
      </c>
      <c r="D27">
        <f>IFERROR(VLOOKUP(A27,'[4]12.11-12.12聚划算数据透视表'!$A:$C,3,FALSE),0)</f>
        <v>60038</v>
      </c>
      <c r="E27">
        <f>IFERROR(VLOOKUP(A27,'[4]12.11-12.12聚划算数据透视表'!$A:$D,4,FALSE),0)</f>
        <v>121382</v>
      </c>
      <c r="H27">
        <f>IFERROR(VLOOKUP(A27,'[4]12.11-12.12聚划算数据透视表'!$A:$G,7,FALSE),0)</f>
        <v>16695</v>
      </c>
      <c r="K27" s="5">
        <v>559686121121</v>
      </c>
      <c r="L27" t="s">
        <v>76</v>
      </c>
      <c r="M27">
        <f>IFERROR(VLOOKUP(K27,'[4]12.13-12.15聚划算数据透视表'!$A:$B,2,FALSE),0)</f>
        <v>9779.79</v>
      </c>
      <c r="N27">
        <f>IFERROR(VLOOKUP(K27,'[4]12.13-12.15聚划算数据透视表'!$A:$C,3,FALSE),0)</f>
        <v>83</v>
      </c>
      <c r="O27">
        <f>IFERROR(VLOOKUP(K27,'[4]12.13-12.15聚划算数据透视表'!$A:$D,4,FALSE),0)</f>
        <v>627</v>
      </c>
      <c r="R27">
        <f>IFERROR(VLOOKUP(K27,'[4]12.13-12.15聚划算数据透视表'!$A:$G,7,FALSE),0)</f>
        <v>53</v>
      </c>
    </row>
    <row r="28" spans="1:18">
      <c r="A28" s="5">
        <v>528778018743</v>
      </c>
      <c r="B28" t="s">
        <v>49</v>
      </c>
      <c r="C28">
        <f>IFERROR(VLOOKUP(A28,'[4]12.11-12.12聚划算数据透视表'!$A:$B,2,FALSE),0)</f>
        <v>418756.56</v>
      </c>
      <c r="D28">
        <f>IFERROR(VLOOKUP(A28,'[4]12.11-12.12聚划算数据透视表'!$A:$C,3,FALSE),0)</f>
        <v>9342</v>
      </c>
      <c r="E28">
        <f>IFERROR(VLOOKUP(A28,'[4]12.11-12.12聚划算数据透视表'!$A:$D,4,FALSE),0)</f>
        <v>30368</v>
      </c>
      <c r="H28">
        <f>IFERROR(VLOOKUP(A28,'[4]12.11-12.12聚划算数据透视表'!$A:$G,7,FALSE),0)</f>
        <v>4963</v>
      </c>
      <c r="K28" s="5">
        <v>628767299363</v>
      </c>
      <c r="L28" t="s">
        <v>523</v>
      </c>
      <c r="M28">
        <f>IFERROR(VLOOKUP(K28,'[4]12.13-12.15聚划算数据透视表'!$A:$B,2,FALSE),0)</f>
        <v>0</v>
      </c>
      <c r="N28">
        <f>IFERROR(VLOOKUP(K28,'[4]12.13-12.15聚划算数据透视表'!$A:$C,3,FALSE),0)</f>
        <v>0</v>
      </c>
      <c r="O28">
        <f>IFERROR(VLOOKUP(K28,'[4]12.13-12.15聚划算数据透视表'!$A:$D,4,FALSE),0)</f>
        <v>0</v>
      </c>
      <c r="R28">
        <f>IFERROR(VLOOKUP(K28,'[4]12.13-12.15聚划算数据透视表'!$A:$G,7,FALSE),0)</f>
        <v>0</v>
      </c>
    </row>
    <row r="29" spans="1:18">
      <c r="A29" s="5">
        <v>526145930115</v>
      </c>
      <c r="B29" t="s">
        <v>51</v>
      </c>
      <c r="C29">
        <f>IFERROR(VLOOKUP(A29,'[4]12.11-12.12聚划算数据透视表'!$A:$B,2,FALSE),0)</f>
        <v>44428.51</v>
      </c>
      <c r="D29">
        <f>IFERROR(VLOOKUP(A29,'[4]12.11-12.12聚划算数据透视表'!$A:$C,3,FALSE),0)</f>
        <v>714</v>
      </c>
      <c r="E29">
        <f>IFERROR(VLOOKUP(A29,'[4]12.11-12.12聚划算数据透视表'!$A:$D,4,FALSE),0)</f>
        <v>3063</v>
      </c>
      <c r="H29">
        <f>IFERROR(VLOOKUP(A29,'[4]12.11-12.12聚划算数据透视表'!$A:$G,7,FALSE),0)</f>
        <v>475</v>
      </c>
      <c r="K29" s="5">
        <v>622645559255</v>
      </c>
      <c r="L29" t="s">
        <v>28</v>
      </c>
      <c r="M29">
        <f>IFERROR(VLOOKUP(K29,'[4]12.13-12.15聚划算数据透视表'!$A:$B,2,FALSE),0)</f>
        <v>0</v>
      </c>
      <c r="N29">
        <f>IFERROR(VLOOKUP(K29,'[4]12.13-12.15聚划算数据透视表'!$A:$C,3,FALSE),0)</f>
        <v>0</v>
      </c>
      <c r="O29">
        <f>IFERROR(VLOOKUP(K29,'[4]12.13-12.15聚划算数据透视表'!$A:$D,4,FALSE),0)</f>
        <v>0</v>
      </c>
      <c r="R29">
        <f>IFERROR(VLOOKUP(K29,'[4]12.13-12.15聚划算数据透视表'!$A:$G,7,FALSE),0)</f>
        <v>0</v>
      </c>
    </row>
    <row r="30" spans="1:18">
      <c r="A30" s="5">
        <v>535688693680</v>
      </c>
      <c r="B30" t="s">
        <v>52</v>
      </c>
      <c r="C30">
        <f>IFERROR(VLOOKUP(A30,'[4]12.11-12.12聚划算数据透视表'!$A:$B,2,FALSE),0)</f>
        <v>156763.99</v>
      </c>
      <c r="D30">
        <f>IFERROR(VLOOKUP(A30,'[4]12.11-12.12聚划算数据透视表'!$A:$C,3,FALSE),0)</f>
        <v>2889</v>
      </c>
      <c r="E30">
        <f>IFERROR(VLOOKUP(A30,'[4]12.11-12.12聚划算数据透视表'!$A:$D,4,FALSE),0)</f>
        <v>11134</v>
      </c>
      <c r="H30">
        <f>IFERROR(VLOOKUP(A30,'[4]12.11-12.12聚划算数据透视表'!$A:$G,7,FALSE),0)</f>
        <v>1493</v>
      </c>
      <c r="K30" s="5">
        <v>555332266949</v>
      </c>
      <c r="L30" t="s">
        <v>47</v>
      </c>
      <c r="M30">
        <f>IFERROR(VLOOKUP(K30,'[4]12.13-12.15聚划算数据透视表'!$A:$B,2,FALSE),0)</f>
        <v>90576.02</v>
      </c>
      <c r="N30">
        <f>IFERROR(VLOOKUP(K30,'[4]12.13-12.15聚划算数据透视表'!$A:$C,3,FALSE),0)</f>
        <v>1655</v>
      </c>
      <c r="O30">
        <f>IFERROR(VLOOKUP(K30,'[4]12.13-12.15聚划算数据透视表'!$A:$D,4,FALSE),0)</f>
        <v>17437</v>
      </c>
      <c r="R30">
        <f>IFERROR(VLOOKUP(K30,'[4]12.13-12.15聚划算数据透视表'!$A:$G,7,FALSE),0)</f>
        <v>1247</v>
      </c>
    </row>
    <row r="31" spans="1:18">
      <c r="A31" s="5">
        <v>563835009431</v>
      </c>
      <c r="B31" t="s">
        <v>53</v>
      </c>
      <c r="C31">
        <f>IFERROR(VLOOKUP(A31,'[4]12.11-12.12聚划算数据透视表'!$A:$B,2,FALSE),0)</f>
        <v>32038.17</v>
      </c>
      <c r="D31">
        <f>IFERROR(VLOOKUP(A31,'[4]12.11-12.12聚划算数据透视表'!$A:$C,3,FALSE),0)</f>
        <v>451</v>
      </c>
      <c r="E31">
        <f>IFERROR(VLOOKUP(A31,'[4]12.11-12.12聚划算数据透视表'!$A:$D,4,FALSE),0)</f>
        <v>1580</v>
      </c>
      <c r="H31">
        <f>IFERROR(VLOOKUP(A31,'[4]12.11-12.12聚划算数据透视表'!$A:$G,7,FALSE),0)</f>
        <v>345</v>
      </c>
      <c r="K31" s="5">
        <v>593225443577</v>
      </c>
      <c r="L31" t="s">
        <v>48</v>
      </c>
      <c r="M31">
        <f>IFERROR(VLOOKUP(K31,'[4]12.13-12.15聚划算数据透视表'!$A:$B,2,FALSE),0)</f>
        <v>23145.91</v>
      </c>
      <c r="N31">
        <f>IFERROR(VLOOKUP(K31,'[4]12.13-12.15聚划算数据透视表'!$A:$C,3,FALSE),0)</f>
        <v>386</v>
      </c>
      <c r="O31">
        <f>IFERROR(VLOOKUP(K31,'[4]12.13-12.15聚划算数据透视表'!$A:$D,4,FALSE),0)</f>
        <v>12746</v>
      </c>
      <c r="R31">
        <f>IFERROR(VLOOKUP(K31,'[4]12.13-12.15聚划算数据透视表'!$A:$G,7,FALSE),0)</f>
        <v>293</v>
      </c>
    </row>
    <row r="32" spans="1:18">
      <c r="A32" s="5">
        <v>592049049728</v>
      </c>
      <c r="B32" t="s">
        <v>54</v>
      </c>
      <c r="C32">
        <f>IFERROR(VLOOKUP(A32,'[4]12.11-12.12聚划算数据透视表'!$A:$B,2,FALSE),0)</f>
        <v>53171.13</v>
      </c>
      <c r="D32">
        <f>IFERROR(VLOOKUP(A32,'[4]12.11-12.12聚划算数据透视表'!$A:$C,3,FALSE),0)</f>
        <v>1291</v>
      </c>
      <c r="E32">
        <f>IFERROR(VLOOKUP(A32,'[4]12.11-12.12聚划算数据透视表'!$A:$D,4,FALSE),0)</f>
        <v>7034</v>
      </c>
      <c r="H32">
        <f>IFERROR(VLOOKUP(A32,'[4]12.11-12.12聚划算数据透视表'!$A:$G,7,FALSE),0)</f>
        <v>792</v>
      </c>
      <c r="K32" s="5">
        <v>528778018743</v>
      </c>
      <c r="L32" t="s">
        <v>49</v>
      </c>
      <c r="M32">
        <f>IFERROR(VLOOKUP(K32,'[4]12.13-12.15聚划算数据透视表'!$A:$B,2,FALSE),0)</f>
        <v>76512.88</v>
      </c>
      <c r="N32">
        <f>IFERROR(VLOOKUP(K32,'[4]12.13-12.15聚划算数据透视表'!$A:$C,3,FALSE),0)</f>
        <v>1425</v>
      </c>
      <c r="O32">
        <f>IFERROR(VLOOKUP(K32,'[4]12.13-12.15聚划算数据透视表'!$A:$D,4,FALSE),0)</f>
        <v>7287</v>
      </c>
      <c r="R32">
        <f>IFERROR(VLOOKUP(K32,'[4]12.13-12.15聚划算数据透视表'!$A:$G,7,FALSE),0)</f>
        <v>966</v>
      </c>
    </row>
    <row r="33" spans="1:18">
      <c r="A33" s="5">
        <v>527990951359</v>
      </c>
      <c r="B33" t="s">
        <v>55</v>
      </c>
      <c r="C33">
        <f>IFERROR(VLOOKUP(A33,'[4]12.11-12.12聚划算数据透视表'!$A:$B,2,FALSE),0)</f>
        <v>30720.96</v>
      </c>
      <c r="D33">
        <f>IFERROR(VLOOKUP(A33,'[4]12.11-12.12聚划算数据透视表'!$A:$C,3,FALSE),0)</f>
        <v>572</v>
      </c>
      <c r="E33">
        <f>IFERROR(VLOOKUP(A33,'[4]12.11-12.12聚划算数据透视表'!$A:$D,4,FALSE),0)</f>
        <v>2318</v>
      </c>
      <c r="H33">
        <f>IFERROR(VLOOKUP(A33,'[4]12.11-12.12聚划算数据透视表'!$A:$G,7,FALSE),0)</f>
        <v>382</v>
      </c>
      <c r="K33" s="5">
        <v>526145930115</v>
      </c>
      <c r="L33" t="s">
        <v>51</v>
      </c>
      <c r="M33">
        <f>IFERROR(VLOOKUP(K33,'[4]12.13-12.15聚划算数据透视表'!$A:$B,2,FALSE),0)</f>
        <v>4919.91</v>
      </c>
      <c r="N33">
        <f>IFERROR(VLOOKUP(K33,'[4]12.13-12.15聚划算数据透视表'!$A:$C,3,FALSE),0)</f>
        <v>73</v>
      </c>
      <c r="O33">
        <f>IFERROR(VLOOKUP(K33,'[4]12.13-12.15聚划算数据透视表'!$A:$D,4,FALSE),0)</f>
        <v>1184</v>
      </c>
      <c r="R33">
        <f>IFERROR(VLOOKUP(K33,'[4]12.13-12.15聚划算数据透视表'!$A:$G,7,FALSE),0)</f>
        <v>57</v>
      </c>
    </row>
    <row r="34" spans="1:18">
      <c r="A34" s="5">
        <v>599279018544</v>
      </c>
      <c r="B34" t="s">
        <v>60</v>
      </c>
      <c r="C34">
        <f>IFERROR(VLOOKUP(A34,'[4]12.11-12.12聚划算数据透视表'!$A:$B,2,FALSE),0)</f>
        <v>47770.79</v>
      </c>
      <c r="D34">
        <f>IFERROR(VLOOKUP(A34,'[4]12.11-12.12聚划算数据透视表'!$A:$C,3,FALSE),0)</f>
        <v>957</v>
      </c>
      <c r="E34">
        <f>IFERROR(VLOOKUP(A34,'[4]12.11-12.12聚划算数据透视表'!$A:$D,4,FALSE),0)</f>
        <v>23494</v>
      </c>
      <c r="H34">
        <f>IFERROR(VLOOKUP(A34,'[4]12.11-12.12聚划算数据透视表'!$A:$G,7,FALSE),0)</f>
        <v>594</v>
      </c>
      <c r="K34" s="5">
        <v>535688693680</v>
      </c>
      <c r="L34" t="s">
        <v>52</v>
      </c>
      <c r="M34">
        <f>IFERROR(VLOOKUP(K34,'[4]12.13-12.15聚划算数据透视表'!$A:$B,2,FALSE),0)</f>
        <v>14493.28</v>
      </c>
      <c r="N34">
        <f>IFERROR(VLOOKUP(K34,'[4]12.13-12.15聚划算数据透视表'!$A:$C,3,FALSE),0)</f>
        <v>210</v>
      </c>
      <c r="O34">
        <f>IFERROR(VLOOKUP(K34,'[4]12.13-12.15聚划算数据透视表'!$A:$D,4,FALSE),0)</f>
        <v>2168</v>
      </c>
      <c r="R34">
        <f>IFERROR(VLOOKUP(K34,'[4]12.13-12.15聚划算数据透视表'!$A:$G,7,FALSE),0)</f>
        <v>151</v>
      </c>
    </row>
    <row r="35" spans="1:18">
      <c r="A35" s="5">
        <v>613513119392</v>
      </c>
      <c r="B35" t="s">
        <v>61</v>
      </c>
      <c r="C35">
        <f>IFERROR(VLOOKUP(A35,'[4]12.11-12.12聚划算数据透视表'!$A:$B,2,FALSE),0)</f>
        <v>0</v>
      </c>
      <c r="D35">
        <f>IFERROR(VLOOKUP(A35,'[4]12.11-12.12聚划算数据透视表'!$A:$C,3,FALSE),0)</f>
        <v>0</v>
      </c>
      <c r="E35">
        <f>IFERROR(VLOOKUP(A35,'[4]12.11-12.12聚划算数据透视表'!$A:$D,4,FALSE),0)</f>
        <v>0</v>
      </c>
      <c r="H35">
        <f>IFERROR(VLOOKUP(A35,'[4]12.11-12.12聚划算数据透视表'!$A:$G,7,FALSE),0)</f>
        <v>0</v>
      </c>
      <c r="K35" s="5">
        <v>527990951359</v>
      </c>
      <c r="L35" t="s">
        <v>55</v>
      </c>
      <c r="M35">
        <f>IFERROR(VLOOKUP(K35,'[4]12.13-12.15聚划算数据透视表'!$A:$B,2,FALSE),0)</f>
        <v>11949.4</v>
      </c>
      <c r="N35">
        <f>IFERROR(VLOOKUP(K35,'[4]12.13-12.15聚划算数据透视表'!$A:$C,3,FALSE),0)</f>
        <v>206</v>
      </c>
      <c r="O35">
        <f>IFERROR(VLOOKUP(K35,'[4]12.13-12.15聚划算数据透视表'!$A:$D,4,FALSE),0)</f>
        <v>745</v>
      </c>
      <c r="R35">
        <f>IFERROR(VLOOKUP(K35,'[4]12.13-12.15聚划算数据透视表'!$A:$G,7,FALSE),0)</f>
        <v>139</v>
      </c>
    </row>
    <row r="36" spans="1:18">
      <c r="A36" s="5">
        <v>593809413272</v>
      </c>
      <c r="B36" t="s">
        <v>66</v>
      </c>
      <c r="C36">
        <f>IFERROR(VLOOKUP(A36,'[4]12.11-12.12聚划算数据透视表'!$A:$B,2,FALSE),0)</f>
        <v>7461.1</v>
      </c>
      <c r="D36">
        <f>IFERROR(VLOOKUP(A36,'[4]12.11-12.12聚划算数据透视表'!$A:$C,3,FALSE),0)</f>
        <v>129</v>
      </c>
      <c r="E36">
        <f>IFERROR(VLOOKUP(A36,'[4]12.11-12.12聚划算数据透视表'!$A:$D,4,FALSE),0)</f>
        <v>4895</v>
      </c>
      <c r="H36">
        <f>IFERROR(VLOOKUP(A36,'[4]12.11-12.12聚划算数据透视表'!$A:$G,7,FALSE),0)</f>
        <v>101</v>
      </c>
      <c r="K36" s="5">
        <v>599279018544</v>
      </c>
      <c r="L36" t="s">
        <v>60</v>
      </c>
      <c r="M36">
        <f>IFERROR(VLOOKUP(K36,'[4]12.13-12.15聚划算数据透视表'!$A:$B,2,FALSE),0)</f>
        <v>8642.53</v>
      </c>
      <c r="N36">
        <f>IFERROR(VLOOKUP(K36,'[4]12.13-12.15聚划算数据透视表'!$A:$C,3,FALSE),0)</f>
        <v>158</v>
      </c>
      <c r="O36">
        <f>IFERROR(VLOOKUP(K36,'[4]12.13-12.15聚划算数据透视表'!$A:$D,4,FALSE),0)</f>
        <v>7810</v>
      </c>
      <c r="R36">
        <f>IFERROR(VLOOKUP(K36,'[4]12.13-12.15聚划算数据透视表'!$A:$G,7,FALSE),0)</f>
        <v>123</v>
      </c>
    </row>
    <row r="37" spans="1:18">
      <c r="A37" s="5">
        <v>538927350752</v>
      </c>
      <c r="B37" t="s">
        <v>72</v>
      </c>
      <c r="C37">
        <f>IFERROR(VLOOKUP(A37,'[4]12.11-12.12聚划算数据透视表'!$A:$B,2,FALSE),0)</f>
        <v>5948.47</v>
      </c>
      <c r="D37">
        <f>IFERROR(VLOOKUP(A37,'[4]12.11-12.12聚划算数据透视表'!$A:$C,3,FALSE),0)</f>
        <v>135</v>
      </c>
      <c r="E37">
        <f>IFERROR(VLOOKUP(A37,'[4]12.11-12.12聚划算数据透视表'!$A:$D,4,FALSE),0)</f>
        <v>897</v>
      </c>
      <c r="H37">
        <f>IFERROR(VLOOKUP(A37,'[4]12.11-12.12聚划算数据透视表'!$A:$G,7,FALSE),0)</f>
        <v>118</v>
      </c>
      <c r="K37" s="5">
        <v>613513119392</v>
      </c>
      <c r="L37" t="s">
        <v>61</v>
      </c>
      <c r="M37">
        <f>IFERROR(VLOOKUP(K37,'[4]12.13-12.15聚划算数据透视表'!$A:$B,2,FALSE),0)</f>
        <v>0</v>
      </c>
      <c r="N37">
        <f>IFERROR(VLOOKUP(K37,'[4]12.13-12.15聚划算数据透视表'!$A:$C,3,FALSE),0)</f>
        <v>0</v>
      </c>
      <c r="O37">
        <f>IFERROR(VLOOKUP(K37,'[4]12.13-12.15聚划算数据透视表'!$A:$D,4,FALSE),0)</f>
        <v>0</v>
      </c>
      <c r="R37">
        <f>IFERROR(VLOOKUP(K37,'[4]12.13-12.15聚划算数据透视表'!$A:$G,7,FALSE),0)</f>
        <v>0</v>
      </c>
    </row>
    <row r="38" spans="1:18">
      <c r="A38" s="5">
        <v>599148365406</v>
      </c>
      <c r="B38" t="s">
        <v>73</v>
      </c>
      <c r="C38">
        <f>IFERROR(VLOOKUP(A38,'[4]12.11-12.12聚划算数据透视表'!$A:$B,2,FALSE),0)</f>
        <v>79888.08</v>
      </c>
      <c r="D38">
        <f>IFERROR(VLOOKUP(A38,'[4]12.11-12.12聚划算数据透视表'!$A:$C,3,FALSE),0)</f>
        <v>2002</v>
      </c>
      <c r="E38">
        <f>IFERROR(VLOOKUP(A38,'[4]12.11-12.12聚划算数据透视表'!$A:$D,4,FALSE),0)</f>
        <v>17194</v>
      </c>
      <c r="H38">
        <f>IFERROR(VLOOKUP(A38,'[4]12.11-12.12聚划算数据透视表'!$A:$G,7,FALSE),0)</f>
        <v>1536</v>
      </c>
      <c r="K38" s="5">
        <v>593809413272</v>
      </c>
      <c r="L38" t="s">
        <v>66</v>
      </c>
      <c r="M38">
        <f>IFERROR(VLOOKUP(K38,'[4]12.13-12.15聚划算数据透视表'!$A:$B,2,FALSE),0)</f>
        <v>2271.89</v>
      </c>
      <c r="N38">
        <f>IFERROR(VLOOKUP(K38,'[4]12.13-12.15聚划算数据透视表'!$A:$C,3,FALSE),0)</f>
        <v>37</v>
      </c>
      <c r="O38">
        <f>IFERROR(VLOOKUP(K38,'[4]12.13-12.15聚划算数据透视表'!$A:$D,4,FALSE),0)</f>
        <v>5249</v>
      </c>
      <c r="R38">
        <f>IFERROR(VLOOKUP(K38,'[4]12.13-12.15聚划算数据透视表'!$A:$G,7,FALSE),0)</f>
        <v>26</v>
      </c>
    </row>
    <row r="39" spans="1:18">
      <c r="A39" s="5">
        <v>524754970729</v>
      </c>
      <c r="B39" t="s">
        <v>74</v>
      </c>
      <c r="C39">
        <f>IFERROR(VLOOKUP(A39,'[4]12.11-12.12聚划算数据透视表'!$A:$B,2,FALSE),0)</f>
        <v>20145.43</v>
      </c>
      <c r="D39">
        <f>IFERROR(VLOOKUP(A39,'[4]12.11-12.12聚划算数据透视表'!$A:$C,3,FALSE),0)</f>
        <v>557</v>
      </c>
      <c r="E39">
        <f>IFERROR(VLOOKUP(A39,'[4]12.11-12.12聚划算数据透视表'!$A:$D,4,FALSE),0)</f>
        <v>2463</v>
      </c>
      <c r="H39">
        <f>IFERROR(VLOOKUP(A39,'[4]12.11-12.12聚划算数据透视表'!$A:$G,7,FALSE),0)</f>
        <v>327</v>
      </c>
      <c r="K39" s="5">
        <v>538927350752</v>
      </c>
      <c r="L39" t="s">
        <v>72</v>
      </c>
      <c r="M39">
        <f>IFERROR(VLOOKUP(K39,'[4]12.13-12.15聚划算数据透视表'!$A:$B,2,FALSE),0)</f>
        <v>2632.39</v>
      </c>
      <c r="N39">
        <f>IFERROR(VLOOKUP(K39,'[4]12.13-12.15聚划算数据透视表'!$A:$C,3,FALSE),0)</f>
        <v>56</v>
      </c>
      <c r="O39">
        <f>IFERROR(VLOOKUP(K39,'[4]12.13-12.15聚划算数据透视表'!$A:$D,4,FALSE),0)</f>
        <v>445</v>
      </c>
      <c r="R39">
        <f>IFERROR(VLOOKUP(K39,'[4]12.13-12.15聚划算数据透视表'!$A:$G,7,FALSE),0)</f>
        <v>48</v>
      </c>
    </row>
    <row r="40" spans="1:18">
      <c r="A40" s="5">
        <v>562374577568</v>
      </c>
      <c r="B40" t="s">
        <v>75</v>
      </c>
      <c r="C40">
        <f>IFERROR(VLOOKUP(A40,'[4]12.11-12.12聚划算数据透视表'!$A:$B,2,FALSE),0)</f>
        <v>53166.05</v>
      </c>
      <c r="D40">
        <f>IFERROR(VLOOKUP(A40,'[4]12.11-12.12聚划算数据透视表'!$A:$C,3,FALSE),0)</f>
        <v>1128</v>
      </c>
      <c r="E40">
        <f>IFERROR(VLOOKUP(A40,'[4]12.11-12.12聚划算数据透视表'!$A:$D,4,FALSE),0)</f>
        <v>3714</v>
      </c>
      <c r="H40">
        <f>IFERROR(VLOOKUP(A40,'[4]12.11-12.12聚划算数据透视表'!$A:$G,7,FALSE),0)</f>
        <v>789</v>
      </c>
      <c r="K40" s="5">
        <v>599148365406</v>
      </c>
      <c r="L40" t="s">
        <v>73</v>
      </c>
      <c r="M40">
        <f>IFERROR(VLOOKUP(K40,'[4]12.13-12.15聚划算数据透视表'!$A:$B,2,FALSE),0)</f>
        <v>13170.4</v>
      </c>
      <c r="N40">
        <f>IFERROR(VLOOKUP(K40,'[4]12.13-12.15聚划算数据透视表'!$A:$C,3,FALSE),0)</f>
        <v>311</v>
      </c>
      <c r="O40">
        <f>IFERROR(VLOOKUP(K40,'[4]12.13-12.15聚划算数据透视表'!$A:$D,4,FALSE),0)</f>
        <v>7464</v>
      </c>
      <c r="R40">
        <f>IFERROR(VLOOKUP(K40,'[4]12.13-12.15聚划算数据透视表'!$A:$G,7,FALSE),0)</f>
        <v>263</v>
      </c>
    </row>
    <row r="41" spans="1:18">
      <c r="A41" s="5">
        <v>621584076904</v>
      </c>
      <c r="B41" t="s">
        <v>105</v>
      </c>
      <c r="C41">
        <f>IFERROR(VLOOKUP(A41,'[4]12.11-12.12聚划算数据透视表'!$A:$B,2,FALSE),0)</f>
        <v>0</v>
      </c>
      <c r="D41">
        <f>IFERROR(VLOOKUP(A41,'[4]12.11-12.12聚划算数据透视表'!$A:$C,3,FALSE),0)</f>
        <v>0</v>
      </c>
      <c r="E41">
        <f>IFERROR(VLOOKUP(A41,'[4]12.11-12.12聚划算数据透视表'!$A:$D,4,FALSE),0)</f>
        <v>0</v>
      </c>
      <c r="H41">
        <f>IFERROR(VLOOKUP(A41,'[4]12.11-12.12聚划算数据透视表'!$A:$G,7,FALSE),0)</f>
        <v>0</v>
      </c>
      <c r="K41" s="5">
        <v>524754970729</v>
      </c>
      <c r="L41" t="s">
        <v>74</v>
      </c>
      <c r="M41">
        <f>IFERROR(VLOOKUP(K41,'[4]12.13-12.15聚划算数据透视表'!$A:$B,2,FALSE),0)</f>
        <v>4741.83</v>
      </c>
      <c r="N41">
        <f>IFERROR(VLOOKUP(K41,'[4]12.13-12.15聚划算数据透视表'!$A:$C,3,FALSE),0)</f>
        <v>122</v>
      </c>
      <c r="O41">
        <f>IFERROR(VLOOKUP(K41,'[4]12.13-12.15聚划算数据透视表'!$A:$D,4,FALSE),0)</f>
        <v>1465</v>
      </c>
      <c r="R41">
        <f>IFERROR(VLOOKUP(K41,'[4]12.13-12.15聚划算数据透视表'!$A:$G,7,FALSE),0)</f>
        <v>77</v>
      </c>
    </row>
    <row r="42" spans="1:18">
      <c r="A42" s="5">
        <v>624636128578</v>
      </c>
      <c r="B42" t="s">
        <v>106</v>
      </c>
      <c r="C42">
        <f>IFERROR(VLOOKUP(A42,'[4]12.11-12.12聚划算数据透视表'!$A:$B,2,FALSE),0)</f>
        <v>0</v>
      </c>
      <c r="D42">
        <f>IFERROR(VLOOKUP(A42,'[4]12.11-12.12聚划算数据透视表'!$A:$C,3,FALSE),0)</f>
        <v>0</v>
      </c>
      <c r="E42">
        <f>IFERROR(VLOOKUP(A42,'[4]12.11-12.12聚划算数据透视表'!$A:$D,4,FALSE),0)</f>
        <v>0</v>
      </c>
      <c r="H42">
        <f>IFERROR(VLOOKUP(A42,'[4]12.11-12.12聚划算数据透视表'!$A:$G,7,FALSE),0)</f>
        <v>0</v>
      </c>
      <c r="K42" s="5">
        <v>562374577568</v>
      </c>
      <c r="L42" t="s">
        <v>75</v>
      </c>
      <c r="M42">
        <f>IFERROR(VLOOKUP(K42,'[4]12.13-12.15聚划算数据透视表'!$A:$B,2,FALSE),0)</f>
        <v>10980.04</v>
      </c>
      <c r="N42">
        <f>IFERROR(VLOOKUP(K42,'[4]12.13-12.15聚划算数据透视表'!$A:$C,3,FALSE),0)</f>
        <v>214</v>
      </c>
      <c r="O42">
        <f>IFERROR(VLOOKUP(K42,'[4]12.13-12.15聚划算数据透视表'!$A:$D,4,FALSE),0)</f>
        <v>1698</v>
      </c>
      <c r="R42">
        <f>IFERROR(VLOOKUP(K42,'[4]12.13-12.15聚划算数据透视表'!$A:$G,7,FALSE),0)</f>
        <v>185</v>
      </c>
    </row>
    <row r="43" spans="1:18">
      <c r="A43" s="5">
        <v>589377945837</v>
      </c>
      <c r="B43" t="s">
        <v>15</v>
      </c>
      <c r="C43">
        <f>IFERROR(VLOOKUP(A43,'[4]12.11-12.12聚划算数据透视表'!$A:$B,2,FALSE),0)</f>
        <v>188690.67</v>
      </c>
      <c r="D43">
        <f>IFERROR(VLOOKUP(A43,'[4]12.11-12.12聚划算数据透视表'!$A:$C,3,FALSE),0)</f>
        <v>6216</v>
      </c>
      <c r="E43">
        <f>IFERROR(VLOOKUP(A43,'[4]12.11-12.12聚划算数据透视表'!$A:$D,4,FALSE),0)</f>
        <v>38935</v>
      </c>
      <c r="H43">
        <f>IFERROR(VLOOKUP(A43,'[4]12.11-12.12聚划算数据透视表'!$A:$G,7,FALSE),0)</f>
        <v>4438</v>
      </c>
      <c r="K43" s="5">
        <v>621584076904</v>
      </c>
      <c r="L43" t="s">
        <v>105</v>
      </c>
      <c r="M43">
        <f>IFERROR(VLOOKUP(K43,'[4]12.13-12.15聚划算数据透视表'!$A:$B,2,FALSE),0)</f>
        <v>0</v>
      </c>
      <c r="N43">
        <f>IFERROR(VLOOKUP(K43,'[4]12.13-12.15聚划算数据透视表'!$A:$C,3,FALSE),0)</f>
        <v>0</v>
      </c>
      <c r="O43">
        <f>IFERROR(VLOOKUP(K43,'[4]12.13-12.15聚划算数据透视表'!$A:$D,4,FALSE),0)</f>
        <v>0</v>
      </c>
      <c r="R43">
        <f>IFERROR(VLOOKUP(K43,'[4]12.13-12.15聚划算数据透视表'!$A:$G,7,FALSE),0)</f>
        <v>0</v>
      </c>
    </row>
    <row r="44" spans="1:18">
      <c r="A44" s="5">
        <v>562674596108</v>
      </c>
      <c r="B44" t="s">
        <v>17</v>
      </c>
      <c r="C44">
        <f>IFERROR(VLOOKUP(A44,'[4]12.11-12.12聚划算数据透视表'!$A:$B,2,FALSE),0)</f>
        <v>55996.9</v>
      </c>
      <c r="D44">
        <f>IFERROR(VLOOKUP(A44,'[4]12.11-12.12聚划算数据透视表'!$A:$C,3,FALSE),0)</f>
        <v>1651</v>
      </c>
      <c r="E44">
        <f>IFERROR(VLOOKUP(A44,'[4]12.11-12.12聚划算数据透视表'!$A:$D,4,FALSE),0)</f>
        <v>7784</v>
      </c>
      <c r="H44">
        <f>IFERROR(VLOOKUP(A44,'[4]12.11-12.12聚划算数据透视表'!$A:$G,7,FALSE),0)</f>
        <v>1029</v>
      </c>
      <c r="K44" s="5">
        <v>589377945837</v>
      </c>
      <c r="L44" t="s">
        <v>15</v>
      </c>
      <c r="M44">
        <f>IFERROR(VLOOKUP(K44,'[4]12.13-12.15聚划算数据透视表'!$A:$B,2,FALSE),0)</f>
        <v>31232.21</v>
      </c>
      <c r="N44">
        <f>IFERROR(VLOOKUP(K44,'[4]12.13-12.15聚划算数据透视表'!$A:$C,3,FALSE),0)</f>
        <v>971</v>
      </c>
      <c r="O44">
        <f>IFERROR(VLOOKUP(K44,'[4]12.13-12.15聚划算数据透视表'!$A:$D,4,FALSE),0)</f>
        <v>11484</v>
      </c>
      <c r="R44">
        <f>IFERROR(VLOOKUP(K44,'[4]12.13-12.15聚划算数据透视表'!$A:$G,7,FALSE),0)</f>
        <v>796</v>
      </c>
    </row>
    <row r="45" spans="1:18">
      <c r="A45" s="5">
        <v>596986065929</v>
      </c>
      <c r="B45" t="s">
        <v>19</v>
      </c>
      <c r="C45">
        <f>IFERROR(VLOOKUP(A45,'[4]12.11-12.12聚划算数据透视表'!$A:$B,2,FALSE),0)</f>
        <v>18754.89</v>
      </c>
      <c r="D45">
        <f>IFERROR(VLOOKUP(A45,'[4]12.11-12.12聚划算数据透视表'!$A:$C,3,FALSE),0)</f>
        <v>571</v>
      </c>
      <c r="E45">
        <f>IFERROR(VLOOKUP(A45,'[4]12.11-12.12聚划算数据透视表'!$A:$D,4,FALSE),0)</f>
        <v>2786</v>
      </c>
      <c r="H45">
        <f>IFERROR(VLOOKUP(A45,'[4]12.11-12.12聚划算数据透视表'!$A:$G,7,FALSE),0)</f>
        <v>444</v>
      </c>
      <c r="K45" s="5">
        <v>562674596108</v>
      </c>
      <c r="L45" t="s">
        <v>17</v>
      </c>
      <c r="M45">
        <f>IFERROR(VLOOKUP(K45,'[4]12.13-12.15聚划算数据透视表'!$A:$B,2,FALSE),0)</f>
        <v>14212.63</v>
      </c>
      <c r="N45">
        <f>IFERROR(VLOOKUP(K45,'[4]12.13-12.15聚划算数据透视表'!$A:$C,3,FALSE),0)</f>
        <v>413</v>
      </c>
      <c r="O45">
        <f>IFERROR(VLOOKUP(K45,'[4]12.13-12.15聚划算数据透视表'!$A:$D,4,FALSE),0)</f>
        <v>2986</v>
      </c>
      <c r="R45">
        <f>IFERROR(VLOOKUP(K45,'[4]12.13-12.15聚划算数据透视表'!$A:$G,7,FALSE),0)</f>
        <v>328</v>
      </c>
    </row>
    <row r="46" spans="1:18">
      <c r="A46" s="5">
        <v>589851591771</v>
      </c>
      <c r="B46" t="s">
        <v>64</v>
      </c>
      <c r="C46">
        <f>IFERROR(VLOOKUP(A46,'[4]12.11-12.12聚划算数据透视表'!$A:$B,2,FALSE),0)</f>
        <v>39775.17</v>
      </c>
      <c r="D46">
        <f>IFERROR(VLOOKUP(A46,'[4]12.11-12.12聚划算数据透视表'!$A:$C,3,FALSE),0)</f>
        <v>1015</v>
      </c>
      <c r="E46">
        <f>IFERROR(VLOOKUP(A46,'[4]12.11-12.12聚划算数据透视表'!$A:$D,4,FALSE),0)</f>
        <v>4842</v>
      </c>
      <c r="H46">
        <f>IFERROR(VLOOKUP(A46,'[4]12.11-12.12聚划算数据透视表'!$A:$G,7,FALSE),0)</f>
        <v>720</v>
      </c>
      <c r="K46" s="5">
        <v>596986065929</v>
      </c>
      <c r="L46" t="s">
        <v>19</v>
      </c>
      <c r="M46">
        <f>IFERROR(VLOOKUP(K46,'[4]12.13-12.15聚划算数据透视表'!$A:$B,2,FALSE),0)</f>
        <v>3618.3</v>
      </c>
      <c r="N46">
        <f>IFERROR(VLOOKUP(K46,'[4]12.13-12.15聚划算数据透视表'!$A:$C,3,FALSE),0)</f>
        <v>107</v>
      </c>
      <c r="O46">
        <f>IFERROR(VLOOKUP(K46,'[4]12.13-12.15聚划算数据透视表'!$A:$D,4,FALSE),0)</f>
        <v>1011</v>
      </c>
      <c r="R46">
        <f>IFERROR(VLOOKUP(K46,'[4]12.13-12.15聚划算数据透视表'!$A:$G,7,FALSE),0)</f>
        <v>91</v>
      </c>
    </row>
    <row r="47" spans="1:18">
      <c r="A47" s="5">
        <v>592889713507</v>
      </c>
      <c r="B47" t="s">
        <v>70</v>
      </c>
      <c r="C47">
        <f>IFERROR(VLOOKUP(A47,'[4]12.11-12.12聚划算数据透视表'!$A:$B,2,FALSE),0)</f>
        <v>11055.44</v>
      </c>
      <c r="D47">
        <f>IFERROR(VLOOKUP(A47,'[4]12.11-12.12聚划算数据透视表'!$A:$C,3,FALSE),0)</f>
        <v>305</v>
      </c>
      <c r="E47">
        <f>IFERROR(VLOOKUP(A47,'[4]12.11-12.12聚划算数据透视表'!$A:$D,4,FALSE),0)</f>
        <v>3714</v>
      </c>
      <c r="H47">
        <f>IFERROR(VLOOKUP(A47,'[4]12.11-12.12聚划算数据透视表'!$A:$G,7,FALSE),0)</f>
        <v>269</v>
      </c>
      <c r="K47" s="5">
        <v>589851591771</v>
      </c>
      <c r="L47" t="s">
        <v>64</v>
      </c>
      <c r="M47">
        <f>IFERROR(VLOOKUP(K47,'[4]12.13-12.15聚划算数据透视表'!$A:$B,2,FALSE),0)</f>
        <v>7662.75</v>
      </c>
      <c r="N47">
        <f>IFERROR(VLOOKUP(K47,'[4]12.13-12.15聚划算数据透视表'!$A:$C,3,FALSE),0)</f>
        <v>186</v>
      </c>
      <c r="O47">
        <f>IFERROR(VLOOKUP(K47,'[4]12.13-12.15聚划算数据透视表'!$A:$D,4,FALSE),0)</f>
        <v>2078</v>
      </c>
      <c r="R47">
        <f>IFERROR(VLOOKUP(K47,'[4]12.13-12.15聚划算数据透视表'!$A:$G,7,FALSE),0)</f>
        <v>163</v>
      </c>
    </row>
    <row r="48" spans="1:18">
      <c r="A48" s="5">
        <v>573035985548</v>
      </c>
      <c r="B48" t="s">
        <v>77</v>
      </c>
      <c r="C48">
        <f>IFERROR(VLOOKUP(A48,'[4]12.11-12.12聚划算数据透视表'!$A:$B,2,FALSE),0)</f>
        <v>189621.6</v>
      </c>
      <c r="D48">
        <f>IFERROR(VLOOKUP(A48,'[4]12.11-12.12聚划算数据透视表'!$A:$C,3,FALSE),0)</f>
        <v>5726</v>
      </c>
      <c r="E48">
        <f>IFERROR(VLOOKUP(A48,'[4]12.11-12.12聚划算数据透视表'!$A:$D,4,FALSE),0)</f>
        <v>13231</v>
      </c>
      <c r="H48">
        <f>IFERROR(VLOOKUP(A48,'[4]12.11-12.12聚划算数据透视表'!$A:$G,7,FALSE),0)</f>
        <v>3765</v>
      </c>
      <c r="K48" s="5">
        <v>592889713507</v>
      </c>
      <c r="L48" t="s">
        <v>70</v>
      </c>
      <c r="M48">
        <f>IFERROR(VLOOKUP(K48,'[4]12.13-12.15聚划算数据透视表'!$A:$B,2,FALSE),0)</f>
        <v>3500</v>
      </c>
      <c r="N48">
        <f>IFERROR(VLOOKUP(K48,'[4]12.13-12.15聚划算数据透视表'!$A:$C,3,FALSE),0)</f>
        <v>91</v>
      </c>
      <c r="O48">
        <f>IFERROR(VLOOKUP(K48,'[4]12.13-12.15聚划算数据透视表'!$A:$D,4,FALSE),0)</f>
        <v>1350</v>
      </c>
      <c r="R48">
        <f>IFERROR(VLOOKUP(K48,'[4]12.13-12.15聚划算数据透视表'!$A:$G,7,FALSE),0)</f>
        <v>82</v>
      </c>
    </row>
    <row r="49" spans="1:18">
      <c r="A49" s="5">
        <v>544053639760</v>
      </c>
      <c r="B49" t="s">
        <v>20</v>
      </c>
      <c r="C49">
        <f>IFERROR(VLOOKUP(A49,'[4]12.11-12.12聚划算数据透视表'!$A:$B,2,FALSE),0)</f>
        <v>42640.48</v>
      </c>
      <c r="D49">
        <f>IFERROR(VLOOKUP(A49,'[4]12.11-12.12聚划算数据透视表'!$A:$C,3,FALSE),0)</f>
        <v>1537</v>
      </c>
      <c r="E49">
        <f>IFERROR(VLOOKUP(A49,'[4]12.11-12.12聚划算数据透视表'!$A:$D,4,FALSE),0)</f>
        <v>7615</v>
      </c>
      <c r="H49">
        <f>IFERROR(VLOOKUP(A49,'[4]12.11-12.12聚划算数据透视表'!$A:$G,7,FALSE),0)</f>
        <v>1079</v>
      </c>
      <c r="K49" s="5">
        <v>573035985548</v>
      </c>
      <c r="L49" t="s">
        <v>77</v>
      </c>
      <c r="M49">
        <f>IFERROR(VLOOKUP(K49,'[4]12.13-12.15聚划算数据透视表'!$A:$B,2,FALSE),0)</f>
        <v>55205.76</v>
      </c>
      <c r="N49">
        <f>IFERROR(VLOOKUP(K49,'[4]12.13-12.15聚划算数据透视表'!$A:$C,3,FALSE),0)</f>
        <v>1544</v>
      </c>
      <c r="O49">
        <f>IFERROR(VLOOKUP(K49,'[4]12.13-12.15聚划算数据透视表'!$A:$D,4,FALSE),0)</f>
        <v>4683</v>
      </c>
      <c r="R49">
        <f>IFERROR(VLOOKUP(K49,'[4]12.13-12.15聚划算数据透视表'!$A:$G,7,FALSE),0)</f>
        <v>1113</v>
      </c>
    </row>
    <row r="50" spans="1:18">
      <c r="A50" s="5">
        <v>624157848041</v>
      </c>
      <c r="B50" t="s">
        <v>22</v>
      </c>
      <c r="C50">
        <f>IFERROR(VLOOKUP(A50,'[4]12.11-12.12聚划算数据透视表'!$A:$B,2,FALSE),0)</f>
        <v>0</v>
      </c>
      <c r="D50">
        <f>IFERROR(VLOOKUP(A50,'[4]12.11-12.12聚划算数据透视表'!$A:$C,3,FALSE),0)</f>
        <v>0</v>
      </c>
      <c r="E50">
        <f>IFERROR(VLOOKUP(A50,'[4]12.11-12.12聚划算数据透视表'!$A:$D,4,FALSE),0)</f>
        <v>0</v>
      </c>
      <c r="H50">
        <f>IFERROR(VLOOKUP(A50,'[4]12.11-12.12聚划算数据透视表'!$A:$G,7,FALSE),0)</f>
        <v>0</v>
      </c>
      <c r="K50" s="5">
        <v>544053639760</v>
      </c>
      <c r="L50" t="s">
        <v>20</v>
      </c>
      <c r="M50">
        <f>IFERROR(VLOOKUP(K50,'[4]12.13-12.15聚划算数据透视表'!$A:$B,2,FALSE),0)</f>
        <v>7013.92</v>
      </c>
      <c r="N50">
        <f>IFERROR(VLOOKUP(K50,'[4]12.13-12.15聚划算数据透视表'!$A:$C,3,FALSE),0)</f>
        <v>231</v>
      </c>
      <c r="O50">
        <f>IFERROR(VLOOKUP(K50,'[4]12.13-12.15聚划算数据透视表'!$A:$D,4,FALSE),0)</f>
        <v>2530</v>
      </c>
      <c r="R50">
        <f>IFERROR(VLOOKUP(K50,'[4]12.13-12.15聚划算数据透视表'!$A:$G,7,FALSE),0)</f>
        <v>177</v>
      </c>
    </row>
    <row r="51" spans="1:18">
      <c r="A51" s="5">
        <v>602881179663</v>
      </c>
      <c r="B51" t="s">
        <v>69</v>
      </c>
      <c r="C51">
        <f>IFERROR(VLOOKUP(A51,'[4]12.11-12.12聚划算数据透视表'!$A:$B,2,FALSE),0)</f>
        <v>0</v>
      </c>
      <c r="D51">
        <f>IFERROR(VLOOKUP(A51,'[4]12.11-12.12聚划算数据透视表'!$A:$C,3,FALSE),0)</f>
        <v>0</v>
      </c>
      <c r="E51">
        <f>IFERROR(VLOOKUP(A51,'[4]12.11-12.12聚划算数据透视表'!$A:$D,4,FALSE),0)</f>
        <v>0</v>
      </c>
      <c r="H51">
        <f>IFERROR(VLOOKUP(A51,'[4]12.11-12.12聚划算数据透视表'!$A:$G,7,FALSE),0)</f>
        <v>0</v>
      </c>
      <c r="K51" s="5">
        <v>624157848041</v>
      </c>
      <c r="L51" t="s">
        <v>22</v>
      </c>
      <c r="M51">
        <f>IFERROR(VLOOKUP(K51,'[4]12.13-12.15聚划算数据透视表'!$A:$B,2,FALSE),0)</f>
        <v>0</v>
      </c>
      <c r="N51">
        <f>IFERROR(VLOOKUP(K51,'[4]12.13-12.15聚划算数据透视表'!$A:$C,3,FALSE),0)</f>
        <v>0</v>
      </c>
      <c r="O51">
        <f>IFERROR(VLOOKUP(K51,'[4]12.13-12.15聚划算数据透视表'!$A:$D,4,FALSE),0)</f>
        <v>0</v>
      </c>
      <c r="R51">
        <f>IFERROR(VLOOKUP(K51,'[4]12.13-12.15聚划算数据透视表'!$A:$G,7,FALSE),0)</f>
        <v>0</v>
      </c>
    </row>
    <row r="52" spans="1:18">
      <c r="A52" s="5">
        <v>528047181291</v>
      </c>
      <c r="B52" t="s">
        <v>82</v>
      </c>
      <c r="C52">
        <f>IFERROR(VLOOKUP(A52,'[4]12.11-12.12聚划算数据透视表'!$A:$B,2,FALSE),0)</f>
        <v>5736.07</v>
      </c>
      <c r="D52">
        <f>IFERROR(VLOOKUP(A52,'[4]12.11-12.12聚划算数据透视表'!$A:$C,3,FALSE),0)</f>
        <v>139</v>
      </c>
      <c r="E52">
        <f>IFERROR(VLOOKUP(A52,'[4]12.11-12.12聚划算数据透视表'!$A:$D,4,FALSE),0)</f>
        <v>760</v>
      </c>
      <c r="H52">
        <f>IFERROR(VLOOKUP(A52,'[4]12.11-12.12聚划算数据透视表'!$A:$G,7,FALSE),0)</f>
        <v>119</v>
      </c>
      <c r="K52" s="5">
        <v>602881179663</v>
      </c>
      <c r="L52" t="s">
        <v>69</v>
      </c>
      <c r="M52">
        <f>IFERROR(VLOOKUP(K52,'[4]12.13-12.15聚划算数据透视表'!$A:$B,2,FALSE),0)</f>
        <v>0</v>
      </c>
      <c r="N52">
        <f>IFERROR(VLOOKUP(K52,'[4]12.13-12.15聚划算数据透视表'!$A:$C,3,FALSE),0)</f>
        <v>0</v>
      </c>
      <c r="O52">
        <f>IFERROR(VLOOKUP(K52,'[4]12.13-12.15聚划算数据透视表'!$A:$D,4,FALSE),0)</f>
        <v>0</v>
      </c>
      <c r="R52">
        <f>IFERROR(VLOOKUP(K52,'[4]12.13-12.15聚划算数据透视表'!$A:$G,7,FALSE),0)</f>
        <v>0</v>
      </c>
    </row>
    <row r="53" spans="1:18">
      <c r="A53" s="5">
        <v>538263950177</v>
      </c>
      <c r="B53" t="s">
        <v>104</v>
      </c>
      <c r="C53">
        <f>IFERROR(VLOOKUP(A53,'[4]12.11-12.12聚划算数据透视表'!$A:$B,2,FALSE),0)</f>
        <v>460873.5</v>
      </c>
      <c r="D53">
        <f>IFERROR(VLOOKUP(A53,'[4]12.11-12.12聚划算数据透视表'!$A:$C,3,FALSE),0)</f>
        <v>3251</v>
      </c>
      <c r="E53">
        <f>IFERROR(VLOOKUP(A53,'[4]12.11-12.12聚划算数据透视表'!$A:$D,4,FALSE),0)</f>
        <v>32299</v>
      </c>
      <c r="H53">
        <f>IFERROR(VLOOKUP(A53,'[4]12.11-12.12聚划算数据透视表'!$A:$G,7,FALSE),0)</f>
        <v>3000</v>
      </c>
      <c r="K53" s="5">
        <v>528047181291</v>
      </c>
      <c r="L53" t="s">
        <v>82</v>
      </c>
      <c r="M53">
        <f>IFERROR(VLOOKUP(K53,'[4]12.13-12.15聚划算数据透视表'!$A:$B,2,FALSE),0)</f>
        <v>1071.49</v>
      </c>
      <c r="N53">
        <f>IFERROR(VLOOKUP(K53,'[4]12.13-12.15聚划算数据透视表'!$A:$C,3,FALSE),0)</f>
        <v>24</v>
      </c>
      <c r="O53">
        <f>IFERROR(VLOOKUP(K53,'[4]12.13-12.15聚划算数据透视表'!$A:$D,4,FALSE),0)</f>
        <v>203</v>
      </c>
      <c r="R53">
        <f>IFERROR(VLOOKUP(K53,'[4]12.13-12.15聚划算数据透视表'!$A:$G,7,FALSE),0)</f>
        <v>23</v>
      </c>
    </row>
    <row r="54" spans="1:18">
      <c r="A54" s="5">
        <v>604021319220</v>
      </c>
      <c r="B54" t="s">
        <v>13</v>
      </c>
      <c r="C54">
        <f>IFERROR(VLOOKUP(A54,'[4]12.11-12.12聚划算数据透视表'!$A:$B,2,FALSE),0)</f>
        <v>3526.89</v>
      </c>
      <c r="D54">
        <f>IFERROR(VLOOKUP(A54,'[4]12.11-12.12聚划算数据透视表'!$A:$C,3,FALSE),0)</f>
        <v>51</v>
      </c>
      <c r="E54">
        <f>IFERROR(VLOOKUP(A54,'[4]12.11-12.12聚划算数据透视表'!$A:$D,4,FALSE),0)</f>
        <v>714</v>
      </c>
      <c r="H54">
        <f>IFERROR(VLOOKUP(A54,'[4]12.11-12.12聚划算数据透视表'!$A:$G,7,FALSE),0)</f>
        <v>42</v>
      </c>
      <c r="K54" s="5">
        <v>538263950177</v>
      </c>
      <c r="L54" t="s">
        <v>104</v>
      </c>
      <c r="M54">
        <f>IFERROR(VLOOKUP(K54,'[4]12.13-12.15聚划算数据透视表'!$A:$B,2,FALSE),0)</f>
        <v>156119.1</v>
      </c>
      <c r="N54">
        <f>IFERROR(VLOOKUP(K54,'[4]12.13-12.15聚划算数据透视表'!$A:$C,3,FALSE),0)</f>
        <v>1120</v>
      </c>
      <c r="O54">
        <f>IFERROR(VLOOKUP(K54,'[4]12.13-12.15聚划算数据透视表'!$A:$D,4,FALSE),0)</f>
        <v>9693</v>
      </c>
      <c r="R54">
        <f>IFERROR(VLOOKUP(K54,'[4]12.13-12.15聚划算数据透视表'!$A:$G,7,FALSE),0)</f>
        <v>1058</v>
      </c>
    </row>
    <row r="55" spans="1:18">
      <c r="A55" s="5">
        <v>577184412748</v>
      </c>
      <c r="B55" t="s">
        <v>11</v>
      </c>
      <c r="C55">
        <f>IFERROR(VLOOKUP(A55,'[4]12.11-12.12聚划算数据透视表'!$A:$B,2,FALSE),0)</f>
        <v>87529.17</v>
      </c>
      <c r="D55">
        <f>IFERROR(VLOOKUP(A55,'[4]12.11-12.12聚划算数据透视表'!$A:$C,3,FALSE),0)</f>
        <v>2424</v>
      </c>
      <c r="E55">
        <f>IFERROR(VLOOKUP(A55,'[4]12.11-12.12聚划算数据透视表'!$A:$D,4,FALSE),0)</f>
        <v>37894</v>
      </c>
      <c r="H55">
        <f>IFERROR(VLOOKUP(A55,'[4]12.11-12.12聚划算数据透视表'!$A:$G,7,FALSE),0)</f>
        <v>1695</v>
      </c>
      <c r="K55" s="5">
        <v>601890751194</v>
      </c>
      <c r="L55" t="s">
        <v>67</v>
      </c>
      <c r="M55">
        <f>IFERROR(VLOOKUP(K55,'[4]12.13-12.15聚划算数据透视表'!$A:$B,2,FALSE),0)</f>
        <v>0</v>
      </c>
      <c r="N55">
        <f>IFERROR(VLOOKUP(K55,'[4]12.13-12.15聚划算数据透视表'!$A:$C,3,FALSE),0)</f>
        <v>0</v>
      </c>
      <c r="O55">
        <f>IFERROR(VLOOKUP(K55,'[4]12.13-12.15聚划算数据透视表'!$A:$D,4,FALSE),0)</f>
        <v>0</v>
      </c>
      <c r="R55">
        <f>IFERROR(VLOOKUP(K55,'[4]12.13-12.15聚划算数据透视表'!$A:$G,7,FALSE),0)</f>
        <v>0</v>
      </c>
    </row>
    <row r="56" spans="1:18">
      <c r="A56" s="5">
        <v>539325022308</v>
      </c>
      <c r="B56" t="s">
        <v>46</v>
      </c>
      <c r="C56">
        <f>IFERROR(VLOOKUP(A56,'[4]12.11-12.12聚划算数据透视表'!$A:$B,2,FALSE),0)</f>
        <v>167622.89</v>
      </c>
      <c r="D56">
        <f>IFERROR(VLOOKUP(A56,'[4]12.11-12.12聚划算数据透视表'!$A:$C,3,FALSE),0)</f>
        <v>2689</v>
      </c>
      <c r="E56">
        <f>IFERROR(VLOOKUP(A56,'[4]12.11-12.12聚划算数据透视表'!$A:$D,4,FALSE),0)</f>
        <v>9997</v>
      </c>
      <c r="H56">
        <f>IFERROR(VLOOKUP(A56,'[4]12.11-12.12聚划算数据透视表'!$A:$G,7,FALSE),0)</f>
        <v>1638</v>
      </c>
      <c r="K56" s="5">
        <v>604021319220</v>
      </c>
      <c r="L56" t="s">
        <v>13</v>
      </c>
      <c r="M56">
        <f>IFERROR(VLOOKUP(K56,'[4]12.13-12.15聚划算数据透视表'!$A:$B,2,FALSE),0)</f>
        <v>272.58</v>
      </c>
      <c r="N56">
        <f>IFERROR(VLOOKUP(K56,'[4]12.13-12.15聚划算数据透视表'!$A:$C,3,FALSE),0)</f>
        <v>4</v>
      </c>
      <c r="O56">
        <f>IFERROR(VLOOKUP(K56,'[4]12.13-12.15聚划算数据透视表'!$A:$D,4,FALSE),0)</f>
        <v>123</v>
      </c>
      <c r="R56">
        <f>IFERROR(VLOOKUP(K56,'[4]12.13-12.15聚划算数据透视表'!$A:$G,7,FALSE),0)</f>
        <v>4</v>
      </c>
    </row>
    <row r="57" spans="1:18">
      <c r="A57" s="5">
        <v>628767299363</v>
      </c>
      <c r="B57" t="s">
        <v>523</v>
      </c>
      <c r="C57">
        <f>IFERROR(VLOOKUP(A57,'[4]12.11-12.12聚划算数据透视表'!$A:$B,2,FALSE),0)</f>
        <v>0</v>
      </c>
      <c r="D57">
        <f>IFERROR(VLOOKUP(A57,'[4]12.11-12.12聚划算数据透视表'!$A:$C,3,FALSE),0)</f>
        <v>0</v>
      </c>
      <c r="E57">
        <f>IFERROR(VLOOKUP(A57,'[4]12.11-12.12聚划算数据透视表'!$A:$D,4,FALSE),0)</f>
        <v>0</v>
      </c>
      <c r="H57">
        <f>IFERROR(VLOOKUP(A57,'[4]12.11-12.12聚划算数据透视表'!$A:$G,7,FALSE),0)</f>
        <v>0</v>
      </c>
      <c r="M57">
        <f t="shared" ref="M57:R57" si="0">SUM(M8:M56)</f>
        <v>3393167.64</v>
      </c>
      <c r="N57">
        <f t="shared" si="0"/>
        <v>61019</v>
      </c>
      <c r="O57">
        <f t="shared" si="0"/>
        <v>527879</v>
      </c>
      <c r="P57" s="11">
        <f>R57/O57</f>
        <v>0.0827481297797412</v>
      </c>
      <c r="R57">
        <f>SUM(R8:R56)</f>
        <v>43681</v>
      </c>
    </row>
    <row r="58" spans="1:8">
      <c r="A58" s="5">
        <v>541918489832</v>
      </c>
      <c r="B58" t="s">
        <v>102</v>
      </c>
      <c r="C58">
        <f>IFERROR(VLOOKUP(A58,'[4]12.11-12.12聚划算数据透视表'!$A:$B,2,FALSE),0)</f>
        <v>16634.55</v>
      </c>
      <c r="D58">
        <f>IFERROR(VLOOKUP(A58,'[4]12.11-12.12聚划算数据透视表'!$A:$C,3,FALSE),0)</f>
        <v>461</v>
      </c>
      <c r="E58">
        <f>IFERROR(VLOOKUP(A58,'[4]12.11-12.12聚划算数据透视表'!$A:$D,4,FALSE),0)</f>
        <v>2527</v>
      </c>
      <c r="H58">
        <f>IFERROR(VLOOKUP(A58,'[4]12.11-12.12聚划算数据透视表'!$A:$G,7,FALSE),0)</f>
        <v>367</v>
      </c>
    </row>
    <row r="59" spans="1:8">
      <c r="A59" s="5">
        <v>538349196723</v>
      </c>
      <c r="B59" t="s">
        <v>89</v>
      </c>
      <c r="C59">
        <f>IFERROR(VLOOKUP(A59,'[4]12.11-12.12聚划算数据透视表'!$A:$B,2,FALSE),0)</f>
        <v>59966.99</v>
      </c>
      <c r="D59">
        <f>IFERROR(VLOOKUP(A59,'[4]12.11-12.12聚划算数据透视表'!$A:$C,3,FALSE),0)</f>
        <v>411</v>
      </c>
      <c r="E59">
        <f>IFERROR(VLOOKUP(A59,'[4]12.11-12.12聚划算数据透视表'!$A:$D,4,FALSE),0)</f>
        <v>5859</v>
      </c>
      <c r="H59">
        <f>IFERROR(VLOOKUP(A59,'[4]12.11-12.12聚划算数据透视表'!$A:$G,7,FALSE),0)</f>
        <v>353</v>
      </c>
    </row>
    <row r="60" spans="1:8">
      <c r="A60" s="5">
        <v>538305797734</v>
      </c>
      <c r="B60" t="s">
        <v>103</v>
      </c>
      <c r="C60">
        <f>IFERROR(VLOOKUP(A60,'[4]12.11-12.12聚划算数据透视表'!$A:$B,2,FALSE),0)</f>
        <v>165060.57</v>
      </c>
      <c r="D60">
        <f>IFERROR(VLOOKUP(A60,'[4]12.11-12.12聚划算数据透视表'!$A:$C,3,FALSE),0)</f>
        <v>1243</v>
      </c>
      <c r="E60">
        <f>IFERROR(VLOOKUP(A60,'[4]12.11-12.12聚划算数据透视表'!$A:$D,4,FALSE),0)</f>
        <v>15592</v>
      </c>
      <c r="H60">
        <f>IFERROR(VLOOKUP(A60,'[4]12.11-12.12聚划算数据透视表'!$A:$G,7,FALSE),0)</f>
        <v>1104</v>
      </c>
    </row>
    <row r="61" spans="1:8">
      <c r="A61" s="5">
        <v>538266122146</v>
      </c>
      <c r="B61" t="s">
        <v>94</v>
      </c>
      <c r="C61">
        <f>IFERROR(VLOOKUP(A61,'[4]12.11-12.12聚划算数据透视表'!$A:$B,2,FALSE),0)</f>
        <v>16127.93</v>
      </c>
      <c r="D61">
        <f>IFERROR(VLOOKUP(A61,'[4]12.11-12.12聚划算数据透视表'!$A:$C,3,FALSE),0)</f>
        <v>194</v>
      </c>
      <c r="E61">
        <f>IFERROR(VLOOKUP(A61,'[4]12.11-12.12聚划算数据透视表'!$A:$D,4,FALSE),0)</f>
        <v>723</v>
      </c>
      <c r="H61">
        <f>IFERROR(VLOOKUP(A61,'[4]12.11-12.12聚划算数据透视表'!$A:$G,7,FALSE),0)</f>
        <v>81</v>
      </c>
    </row>
    <row r="62" spans="1:8">
      <c r="A62" s="5">
        <v>528064196860</v>
      </c>
      <c r="B62" t="s">
        <v>83</v>
      </c>
      <c r="C62">
        <f>IFERROR(VLOOKUP(A62,'[4]12.11-12.12聚划算数据透视表'!$A:$B,2,FALSE),0)</f>
        <v>10206.16</v>
      </c>
      <c r="D62">
        <f>IFERROR(VLOOKUP(A62,'[4]12.11-12.12聚划算数据透视表'!$A:$C,3,FALSE),0)</f>
        <v>163</v>
      </c>
      <c r="E62">
        <f>IFERROR(VLOOKUP(A62,'[4]12.11-12.12聚划算数据透视表'!$A:$D,4,FALSE),0)</f>
        <v>453</v>
      </c>
      <c r="H62">
        <f>IFERROR(VLOOKUP(A62,'[4]12.11-12.12聚划算数据透视表'!$A:$G,7,FALSE),0)</f>
        <v>120</v>
      </c>
    </row>
    <row r="63" spans="1:8">
      <c r="A63" s="5">
        <v>528033190141</v>
      </c>
      <c r="B63" t="s">
        <v>84</v>
      </c>
      <c r="C63">
        <f>IFERROR(VLOOKUP(A63,'[4]12.11-12.12聚划算数据透视表'!$A:$B,2,FALSE),0)</f>
        <v>1301.88</v>
      </c>
      <c r="D63">
        <f>IFERROR(VLOOKUP(A63,'[4]12.11-12.12聚划算数据透视表'!$A:$C,3,FALSE),0)</f>
        <v>30</v>
      </c>
      <c r="E63">
        <f>IFERROR(VLOOKUP(A63,'[4]12.11-12.12聚划算数据透视表'!$A:$D,4,FALSE),0)</f>
        <v>245</v>
      </c>
      <c r="H63">
        <f>IFERROR(VLOOKUP(A63,'[4]12.11-12.12聚划算数据透视表'!$A:$G,7,FALSE),0)</f>
        <v>19</v>
      </c>
    </row>
    <row r="64" spans="1:8">
      <c r="A64" s="5">
        <v>587409020085</v>
      </c>
      <c r="B64" t="s">
        <v>87</v>
      </c>
      <c r="C64">
        <f>IFERROR(VLOOKUP(A64,'[4]12.11-12.12聚划算数据透视表'!$A:$B,2,FALSE),0)</f>
        <v>32027.21</v>
      </c>
      <c r="D64">
        <f>IFERROR(VLOOKUP(A64,'[4]12.11-12.12聚划算数据透视表'!$A:$C,3,FALSE),0)</f>
        <v>296</v>
      </c>
      <c r="E64">
        <f>IFERROR(VLOOKUP(A64,'[4]12.11-12.12聚划算数据透视表'!$A:$D,4,FALSE),0)</f>
        <v>8076</v>
      </c>
      <c r="H64">
        <f>IFERROR(VLOOKUP(A64,'[4]12.11-12.12聚划算数据透视表'!$A:$G,7,FALSE),0)</f>
        <v>249</v>
      </c>
    </row>
    <row r="65" spans="1:8">
      <c r="A65" s="5">
        <v>538312709167</v>
      </c>
      <c r="B65" t="s">
        <v>88</v>
      </c>
      <c r="C65">
        <f>IFERROR(VLOOKUP(A65,'[4]12.11-12.12聚划算数据透视表'!$A:$B,2,FALSE),0)</f>
        <v>197554.41</v>
      </c>
      <c r="D65">
        <f>IFERROR(VLOOKUP(A65,'[4]12.11-12.12聚划算数据透视表'!$A:$C,3,FALSE),0)</f>
        <v>1598</v>
      </c>
      <c r="E65">
        <f>IFERROR(VLOOKUP(A65,'[4]12.11-12.12聚划算数据透视表'!$A:$D,4,FALSE),0)</f>
        <v>14092</v>
      </c>
      <c r="H65">
        <f>IFERROR(VLOOKUP(A65,'[4]12.11-12.12聚划算数据透视表'!$A:$G,7,FALSE),0)</f>
        <v>1451</v>
      </c>
    </row>
    <row r="66" spans="1:8">
      <c r="A66" s="5">
        <v>538354076404</v>
      </c>
      <c r="B66" t="s">
        <v>90</v>
      </c>
      <c r="C66">
        <f>IFERROR(VLOOKUP(A66,'[4]12.11-12.12聚划算数据透视表'!$A:$B,2,FALSE),0)</f>
        <v>88126.27</v>
      </c>
      <c r="D66">
        <f>IFERROR(VLOOKUP(A66,'[4]12.11-12.12聚划算数据透视表'!$A:$C,3,FALSE),0)</f>
        <v>1040</v>
      </c>
      <c r="E66">
        <f>IFERROR(VLOOKUP(A66,'[4]12.11-12.12聚划算数据透视表'!$A:$D,4,FALSE),0)</f>
        <v>6066</v>
      </c>
      <c r="H66">
        <f>IFERROR(VLOOKUP(A66,'[4]12.11-12.12聚划算数据透视表'!$A:$G,7,FALSE),0)</f>
        <v>894</v>
      </c>
    </row>
    <row r="67" spans="1:8">
      <c r="A67" s="5">
        <v>574520036128</v>
      </c>
      <c r="B67" t="s">
        <v>91</v>
      </c>
      <c r="C67">
        <f>IFERROR(VLOOKUP(A67,'[4]12.11-12.12聚划算数据透视表'!$A:$B,2,FALSE),0)</f>
        <v>153749.38</v>
      </c>
      <c r="D67">
        <f>IFERROR(VLOOKUP(A67,'[4]12.11-12.12聚划算数据透视表'!$A:$C,3,FALSE),0)</f>
        <v>4283</v>
      </c>
      <c r="E67">
        <f>IFERROR(VLOOKUP(A67,'[4]12.11-12.12聚划算数据透视表'!$A:$D,4,FALSE),0)</f>
        <v>10355</v>
      </c>
      <c r="H67">
        <f>IFERROR(VLOOKUP(A67,'[4]12.11-12.12聚划算数据透视表'!$A:$G,7,FALSE),0)</f>
        <v>1922</v>
      </c>
    </row>
    <row r="68" spans="1:8">
      <c r="A68" s="5">
        <v>583643847514</v>
      </c>
      <c r="B68" t="s">
        <v>92</v>
      </c>
      <c r="C68">
        <f>IFERROR(VLOOKUP(A68,'[4]12.11-12.12聚划算数据透视表'!$A:$B,2,FALSE),0)</f>
        <v>93292.42</v>
      </c>
      <c r="D68">
        <f>IFERROR(VLOOKUP(A68,'[4]12.11-12.12聚划算数据透视表'!$A:$C,3,FALSE),0)</f>
        <v>2297</v>
      </c>
      <c r="E68">
        <f>IFERROR(VLOOKUP(A68,'[4]12.11-12.12聚划算数据透视表'!$A:$D,4,FALSE),0)</f>
        <v>4891</v>
      </c>
      <c r="H68">
        <f>IFERROR(VLOOKUP(A68,'[4]12.11-12.12聚划算数据透视表'!$A:$G,7,FALSE),0)</f>
        <v>976</v>
      </c>
    </row>
    <row r="69" spans="1:8">
      <c r="A69" s="5">
        <v>538307169296</v>
      </c>
      <c r="B69" t="s">
        <v>93</v>
      </c>
      <c r="C69">
        <f>IFERROR(VLOOKUP(A69,'[4]12.11-12.12聚划算数据透视表'!$A:$B,2,FALSE),0)</f>
        <v>27905.14</v>
      </c>
      <c r="D69">
        <f>IFERROR(VLOOKUP(A69,'[4]12.11-12.12聚划算数据透视表'!$A:$C,3,FALSE),0)</f>
        <v>291</v>
      </c>
      <c r="E69">
        <f>IFERROR(VLOOKUP(A69,'[4]12.11-12.12聚划算数据透视表'!$A:$D,4,FALSE),0)</f>
        <v>2547</v>
      </c>
      <c r="H69">
        <f>IFERROR(VLOOKUP(A69,'[4]12.11-12.12聚划算数据透视表'!$A:$G,7,FALSE),0)</f>
        <v>253</v>
      </c>
    </row>
    <row r="70" spans="1:8">
      <c r="A70" s="5">
        <v>527990475963</v>
      </c>
      <c r="B70" t="s">
        <v>95</v>
      </c>
      <c r="C70">
        <f>IFERROR(VLOOKUP(A70,'[4]12.11-12.12聚划算数据透视表'!$A:$B,2,FALSE),0)</f>
        <v>117429.22</v>
      </c>
      <c r="D70">
        <f>IFERROR(VLOOKUP(A70,'[4]12.11-12.12聚划算数据透视表'!$A:$C,3,FALSE),0)</f>
        <v>2263</v>
      </c>
      <c r="E70">
        <f>IFERROR(VLOOKUP(A70,'[4]12.11-12.12聚划算数据透视表'!$A:$D,4,FALSE),0)</f>
        <v>10263</v>
      </c>
      <c r="H70">
        <f>IFERROR(VLOOKUP(A70,'[4]12.11-12.12聚划算数据透视表'!$A:$G,7,FALSE),0)</f>
        <v>1613</v>
      </c>
    </row>
    <row r="71" spans="1:8">
      <c r="A71" s="5">
        <v>528064232769</v>
      </c>
      <c r="B71" t="s">
        <v>96</v>
      </c>
      <c r="C71">
        <f>IFERROR(VLOOKUP(A71,'[4]12.11-12.12聚划算数据透视表'!$A:$B,2,FALSE),0)</f>
        <v>6250.56</v>
      </c>
      <c r="D71">
        <f>IFERROR(VLOOKUP(A71,'[4]12.11-12.12聚划算数据透视表'!$A:$C,3,FALSE),0)</f>
        <v>145</v>
      </c>
      <c r="E71">
        <f>IFERROR(VLOOKUP(A71,'[4]12.11-12.12聚划算数据透视表'!$A:$D,4,FALSE),0)</f>
        <v>337</v>
      </c>
      <c r="H71">
        <f>IFERROR(VLOOKUP(A71,'[4]12.11-12.12聚划算数据透视表'!$A:$G,7,FALSE),0)</f>
        <v>76</v>
      </c>
    </row>
    <row r="72" spans="1:8">
      <c r="A72" s="5">
        <v>538192543595</v>
      </c>
      <c r="B72" t="s">
        <v>97</v>
      </c>
      <c r="C72">
        <f>IFERROR(VLOOKUP(A72,'[4]12.11-12.12聚划算数据透视表'!$A:$B,2,FALSE),0)</f>
        <v>70763.19</v>
      </c>
      <c r="D72">
        <f>IFERROR(VLOOKUP(A72,'[4]12.11-12.12聚划算数据透视表'!$A:$C,3,FALSE),0)</f>
        <v>634</v>
      </c>
      <c r="E72">
        <f>IFERROR(VLOOKUP(A72,'[4]12.11-12.12聚划算数据透视表'!$A:$D,4,FALSE),0)</f>
        <v>8647</v>
      </c>
      <c r="H72">
        <f>IFERROR(VLOOKUP(A72,'[4]12.11-12.12聚划算数据透视表'!$A:$G,7,FALSE),0)</f>
        <v>548</v>
      </c>
    </row>
    <row r="73" spans="1:8">
      <c r="A73" s="5">
        <v>528033010612</v>
      </c>
      <c r="B73" t="s">
        <v>98</v>
      </c>
      <c r="C73">
        <f>IFERROR(VLOOKUP(A73,'[4]12.11-12.12聚划算数据透视表'!$A:$B,2,FALSE),0)</f>
        <v>49890.23</v>
      </c>
      <c r="D73">
        <f>IFERROR(VLOOKUP(A73,'[4]12.11-12.12聚划算数据透视表'!$A:$C,3,FALSE),0)</f>
        <v>637</v>
      </c>
      <c r="E73">
        <f>IFERROR(VLOOKUP(A73,'[4]12.11-12.12聚划算数据透视表'!$A:$D,4,FALSE),0)</f>
        <v>5149</v>
      </c>
      <c r="H73">
        <f>IFERROR(VLOOKUP(A73,'[4]12.11-12.12聚划算数据透视表'!$A:$G,7,FALSE),0)</f>
        <v>442</v>
      </c>
    </row>
    <row r="74" spans="1:8">
      <c r="A74" s="5">
        <v>527119411115</v>
      </c>
      <c r="B74" t="s">
        <v>99</v>
      </c>
      <c r="C74">
        <f>IFERROR(VLOOKUP(A74,'[4]12.11-12.12聚划算数据透视表'!$A:$B,2,FALSE),0)</f>
        <v>6725.48</v>
      </c>
      <c r="D74">
        <f>IFERROR(VLOOKUP(A74,'[4]12.11-12.12聚划算数据透视表'!$A:$C,3,FALSE),0)</f>
        <v>163</v>
      </c>
      <c r="E74">
        <f>IFERROR(VLOOKUP(A74,'[4]12.11-12.12聚划算数据透视表'!$A:$D,4,FALSE),0)</f>
        <v>812</v>
      </c>
      <c r="H74">
        <f>IFERROR(VLOOKUP(A74,'[4]12.11-12.12聚划算数据透视表'!$A:$G,7,FALSE),0)</f>
        <v>129</v>
      </c>
    </row>
    <row r="75" spans="1:8">
      <c r="A75" s="5">
        <v>528047125345</v>
      </c>
      <c r="B75" t="s">
        <v>100</v>
      </c>
      <c r="C75">
        <f>IFERROR(VLOOKUP(A75,'[4]12.11-12.12聚划算数据透视表'!$A:$B,2,FALSE),0)</f>
        <v>21049.05</v>
      </c>
      <c r="D75">
        <f>IFERROR(VLOOKUP(A75,'[4]12.11-12.12聚划算数据透视表'!$A:$C,3,FALSE),0)</f>
        <v>424</v>
      </c>
      <c r="E75">
        <f>IFERROR(VLOOKUP(A75,'[4]12.11-12.12聚划算数据透视表'!$A:$D,4,FALSE),0)</f>
        <v>1142</v>
      </c>
      <c r="H75">
        <f>IFERROR(VLOOKUP(A75,'[4]12.11-12.12聚划算数据透视表'!$A:$G,7,FALSE),0)</f>
        <v>300</v>
      </c>
    </row>
    <row r="76" spans="1:8">
      <c r="A76" s="5">
        <v>587405880719</v>
      </c>
      <c r="B76" t="s">
        <v>79</v>
      </c>
      <c r="C76">
        <f>IFERROR(VLOOKUP(A76,'[4]12.11-12.12聚划算数据透视表'!$A:$B,2,FALSE),0)</f>
        <v>62502.45</v>
      </c>
      <c r="D76">
        <f>IFERROR(VLOOKUP(A76,'[4]12.11-12.12聚划算数据透视表'!$A:$C,3,FALSE),0)</f>
        <v>539</v>
      </c>
      <c r="E76">
        <f>IFERROR(VLOOKUP(A76,'[4]12.11-12.12聚划算数据透视表'!$A:$D,4,FALSE),0)</f>
        <v>17236</v>
      </c>
      <c r="H76">
        <f>IFERROR(VLOOKUP(A76,'[4]12.11-12.12聚划算数据透视表'!$A:$G,7,FALSE),0)</f>
        <v>394</v>
      </c>
    </row>
    <row r="77" spans="1:8">
      <c r="A77" s="5">
        <v>538314893621</v>
      </c>
      <c r="B77" t="s">
        <v>80</v>
      </c>
      <c r="C77">
        <f>IFERROR(VLOOKUP(A77,'[4]12.11-12.12聚划算数据透视表'!$A:$B,2,FALSE),0)</f>
        <v>25856.48</v>
      </c>
      <c r="D77">
        <f>IFERROR(VLOOKUP(A77,'[4]12.11-12.12聚划算数据透视表'!$A:$C,3,FALSE),0)</f>
        <v>372</v>
      </c>
      <c r="E77">
        <f>IFERROR(VLOOKUP(A77,'[4]12.11-12.12聚划算数据透视表'!$A:$D,4,FALSE),0)</f>
        <v>2426</v>
      </c>
      <c r="H77">
        <f>IFERROR(VLOOKUP(A77,'[4]12.11-12.12聚划算数据透视表'!$A:$G,7,FALSE),0)</f>
        <v>299</v>
      </c>
    </row>
    <row r="78" spans="3:8">
      <c r="C78" s="9">
        <f t="shared" ref="C78:H78" si="1">SUM(C8:C77)</f>
        <v>21418853.81</v>
      </c>
      <c r="D78" s="9">
        <f t="shared" si="1"/>
        <v>476719</v>
      </c>
      <c r="E78" s="9">
        <f t="shared" si="1"/>
        <v>1430200</v>
      </c>
      <c r="F78" s="14">
        <f>H78/E78</f>
        <v>0.164131589987414</v>
      </c>
      <c r="G78" s="15">
        <f>C78/H78</f>
        <v>91.2446219876374</v>
      </c>
      <c r="H78" s="9">
        <f t="shared" si="1"/>
        <v>234741</v>
      </c>
    </row>
    <row r="79" spans="3:8">
      <c r="C79" s="9">
        <v>15711475.52</v>
      </c>
      <c r="D79" s="9">
        <v>405841</v>
      </c>
      <c r="E79" s="9">
        <v>700670</v>
      </c>
      <c r="F79" s="14">
        <v>0.212703555168624</v>
      </c>
      <c r="G79" s="15">
        <v>105.421381017882</v>
      </c>
      <c r="H79" s="9">
        <v>149035</v>
      </c>
    </row>
    <row r="80" spans="3:8">
      <c r="C80" s="9">
        <v>3393167.64</v>
      </c>
      <c r="D80" s="9">
        <v>61019</v>
      </c>
      <c r="E80" s="9">
        <v>527879</v>
      </c>
      <c r="F80" s="14">
        <f>H80/E80</f>
        <v>0.0827481297797412</v>
      </c>
      <c r="G80" s="9">
        <f>C80/H80</f>
        <v>77.6806309379364</v>
      </c>
      <c r="H80" s="9">
        <v>43681</v>
      </c>
    </row>
    <row r="81" spans="3:8">
      <c r="C81">
        <f t="shared" ref="C81:H81" si="2">SUM(C78:C80)</f>
        <v>40523496.97</v>
      </c>
      <c r="D81">
        <f t="shared" si="2"/>
        <v>943579</v>
      </c>
      <c r="E81">
        <f t="shared" si="2"/>
        <v>2658749</v>
      </c>
      <c r="F81" s="11">
        <f>H81/E81</f>
        <v>0.160773732307939</v>
      </c>
      <c r="G81">
        <f>C81/H81</f>
        <v>94.8013413512938</v>
      </c>
      <c r="H81">
        <f t="shared" si="2"/>
        <v>427457</v>
      </c>
    </row>
    <row r="82" spans="3:8">
      <c r="C82">
        <v>40523496.97</v>
      </c>
      <c r="D82">
        <v>943579</v>
      </c>
      <c r="E82">
        <v>2658749</v>
      </c>
      <c r="F82">
        <v>0.160773732307939</v>
      </c>
      <c r="G82">
        <v>94.8013413512938</v>
      </c>
      <c r="H82">
        <v>427457</v>
      </c>
    </row>
  </sheetData>
  <pageMargins left="0.75" right="0.75" top="1" bottom="1" header="0.5" footer="0.5"/>
  <pageSetup paperSize="9" orientation="portrait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F233"/>
  <sheetViews>
    <sheetView workbookViewId="0">
      <selection activeCell="X2" sqref="X2:Z28"/>
    </sheetView>
  </sheetViews>
  <sheetFormatPr defaultColWidth="8.88888888888889" defaultRowHeight="14.4"/>
  <sheetData>
    <row r="3" spans="3:4">
      <c r="C3" t="s">
        <v>108</v>
      </c>
      <c r="D3" t="s">
        <v>459</v>
      </c>
    </row>
    <row r="4" spans="3:32">
      <c r="C4">
        <v>20201127</v>
      </c>
      <c r="I4">
        <v>20201201</v>
      </c>
      <c r="O4">
        <v>20201202</v>
      </c>
      <c r="U4">
        <v>20201203</v>
      </c>
      <c r="AA4" t="s">
        <v>460</v>
      </c>
      <c r="AB4" t="s">
        <v>461</v>
      </c>
      <c r="AC4" t="s">
        <v>462</v>
      </c>
      <c r="AD4" t="s">
        <v>463</v>
      </c>
      <c r="AE4" t="s">
        <v>464</v>
      </c>
      <c r="AF4" t="s">
        <v>465</v>
      </c>
    </row>
    <row r="5" spans="1:26">
      <c r="A5" t="s">
        <v>498</v>
      </c>
      <c r="B5" t="s">
        <v>117</v>
      </c>
      <c r="C5" t="s">
        <v>466</v>
      </c>
      <c r="D5" t="s">
        <v>467</v>
      </c>
      <c r="E5" t="s">
        <v>468</v>
      </c>
      <c r="F5" t="s">
        <v>469</v>
      </c>
      <c r="G5" t="s">
        <v>470</v>
      </c>
      <c r="H5" t="s">
        <v>471</v>
      </c>
      <c r="I5" t="s">
        <v>466</v>
      </c>
      <c r="J5" t="s">
        <v>467</v>
      </c>
      <c r="K5" t="s">
        <v>468</v>
      </c>
      <c r="L5" t="s">
        <v>469</v>
      </c>
      <c r="M5" t="s">
        <v>470</v>
      </c>
      <c r="N5" t="s">
        <v>471</v>
      </c>
      <c r="O5" t="s">
        <v>466</v>
      </c>
      <c r="P5" t="s">
        <v>467</v>
      </c>
      <c r="Q5" t="s">
        <v>468</v>
      </c>
      <c r="R5" t="s">
        <v>469</v>
      </c>
      <c r="S5" t="s">
        <v>470</v>
      </c>
      <c r="T5" t="s">
        <v>471</v>
      </c>
      <c r="U5" t="s">
        <v>466</v>
      </c>
      <c r="V5" t="s">
        <v>467</v>
      </c>
      <c r="W5" t="s">
        <v>468</v>
      </c>
      <c r="X5" t="s">
        <v>469</v>
      </c>
      <c r="Y5" t="s">
        <v>470</v>
      </c>
      <c r="Z5" t="s">
        <v>471</v>
      </c>
    </row>
    <row r="6" spans="1:32">
      <c r="A6" s="5">
        <v>14816670119</v>
      </c>
      <c r="B6" t="s">
        <v>370</v>
      </c>
      <c r="C6">
        <v>2007.98</v>
      </c>
      <c r="D6">
        <v>235</v>
      </c>
      <c r="E6">
        <v>502</v>
      </c>
      <c r="F6">
        <v>0.1873</v>
      </c>
      <c r="G6">
        <v>21.36</v>
      </c>
      <c r="H6">
        <v>8.54</v>
      </c>
      <c r="I6">
        <v>1873.2</v>
      </c>
      <c r="J6">
        <v>223</v>
      </c>
      <c r="K6">
        <v>694</v>
      </c>
      <c r="L6">
        <v>0.2089</v>
      </c>
      <c r="M6">
        <v>12.92</v>
      </c>
      <c r="N6">
        <v>8.4</v>
      </c>
      <c r="O6">
        <v>2166.46</v>
      </c>
      <c r="P6">
        <v>253</v>
      </c>
      <c r="Q6">
        <v>664</v>
      </c>
      <c r="R6">
        <v>0.1868</v>
      </c>
      <c r="S6">
        <v>17.47</v>
      </c>
      <c r="T6">
        <v>8.56</v>
      </c>
      <c r="U6">
        <v>2500.52</v>
      </c>
      <c r="V6">
        <v>288</v>
      </c>
      <c r="W6">
        <v>708</v>
      </c>
      <c r="X6">
        <v>0.1879</v>
      </c>
      <c r="Y6">
        <v>18.8</v>
      </c>
      <c r="Z6">
        <v>8.68</v>
      </c>
      <c r="AA6">
        <v>8548.16</v>
      </c>
      <c r="AB6">
        <v>999</v>
      </c>
      <c r="AC6">
        <v>2568</v>
      </c>
      <c r="AD6">
        <v>0.7709</v>
      </c>
      <c r="AE6">
        <v>70.55</v>
      </c>
      <c r="AF6">
        <v>34.18</v>
      </c>
    </row>
    <row r="7" spans="1:32">
      <c r="A7" s="5">
        <v>15699771744</v>
      </c>
      <c r="B7" t="s">
        <v>179</v>
      </c>
      <c r="C7">
        <v>27882.95</v>
      </c>
      <c r="D7">
        <v>1010</v>
      </c>
      <c r="E7">
        <v>3135</v>
      </c>
      <c r="F7">
        <v>0.2038</v>
      </c>
      <c r="G7">
        <v>43.64</v>
      </c>
      <c r="H7">
        <v>27.61</v>
      </c>
      <c r="I7">
        <v>39420.56</v>
      </c>
      <c r="J7">
        <v>1434</v>
      </c>
      <c r="K7">
        <v>3537</v>
      </c>
      <c r="L7">
        <v>0.1959</v>
      </c>
      <c r="M7">
        <v>56.88</v>
      </c>
      <c r="N7">
        <v>27.49</v>
      </c>
      <c r="O7">
        <v>30639.31</v>
      </c>
      <c r="P7">
        <v>1103</v>
      </c>
      <c r="Q7">
        <v>3531</v>
      </c>
      <c r="R7">
        <v>0.1895</v>
      </c>
      <c r="S7">
        <v>45.8</v>
      </c>
      <c r="T7">
        <v>27.78</v>
      </c>
      <c r="U7">
        <v>33858.56</v>
      </c>
      <c r="V7">
        <v>1229</v>
      </c>
      <c r="W7">
        <v>4126</v>
      </c>
      <c r="X7">
        <v>0.1711</v>
      </c>
      <c r="Y7">
        <v>47.96</v>
      </c>
      <c r="Z7">
        <v>27.55</v>
      </c>
      <c r="AA7">
        <v>131801.38</v>
      </c>
      <c r="AB7">
        <v>4776</v>
      </c>
      <c r="AC7">
        <v>14329</v>
      </c>
      <c r="AD7">
        <v>0.7603</v>
      </c>
      <c r="AE7">
        <v>194.28</v>
      </c>
      <c r="AF7">
        <v>110.43</v>
      </c>
    </row>
    <row r="8" spans="1:32">
      <c r="A8" s="5">
        <v>15699803229</v>
      </c>
      <c r="B8" t="s">
        <v>142</v>
      </c>
      <c r="C8">
        <v>22108.28</v>
      </c>
      <c r="D8">
        <v>1138</v>
      </c>
      <c r="E8">
        <v>1965</v>
      </c>
      <c r="F8">
        <v>0.2768</v>
      </c>
      <c r="G8">
        <v>40.64</v>
      </c>
      <c r="H8">
        <v>19.43</v>
      </c>
      <c r="I8">
        <v>19582.88</v>
      </c>
      <c r="J8">
        <v>1000</v>
      </c>
      <c r="K8">
        <v>2328</v>
      </c>
      <c r="L8">
        <v>0.2638</v>
      </c>
      <c r="M8">
        <v>31.89</v>
      </c>
      <c r="N8">
        <v>19.58</v>
      </c>
      <c r="O8">
        <v>19799.14</v>
      </c>
      <c r="P8">
        <v>1014</v>
      </c>
      <c r="Q8">
        <v>2420</v>
      </c>
      <c r="R8">
        <v>0.2599</v>
      </c>
      <c r="S8">
        <v>31.48</v>
      </c>
      <c r="T8">
        <v>19.53</v>
      </c>
      <c r="U8">
        <v>25515.65</v>
      </c>
      <c r="V8">
        <v>1305</v>
      </c>
      <c r="W8">
        <v>2577</v>
      </c>
      <c r="X8">
        <v>0.2709</v>
      </c>
      <c r="Y8">
        <v>36.56</v>
      </c>
      <c r="Z8">
        <v>19.55</v>
      </c>
      <c r="AA8">
        <v>87005.95</v>
      </c>
      <c r="AB8">
        <v>4457</v>
      </c>
      <c r="AC8">
        <v>9290</v>
      </c>
      <c r="AD8">
        <v>1.0714</v>
      </c>
      <c r="AE8">
        <v>140.57</v>
      </c>
      <c r="AF8">
        <v>78.09</v>
      </c>
    </row>
    <row r="9" spans="1:32">
      <c r="A9" s="5">
        <v>16175250812</v>
      </c>
      <c r="B9" t="s">
        <v>268</v>
      </c>
      <c r="C9">
        <v>3951.38</v>
      </c>
      <c r="D9">
        <v>190</v>
      </c>
      <c r="E9">
        <v>213</v>
      </c>
      <c r="F9">
        <v>0.2582</v>
      </c>
      <c r="G9">
        <v>71.84</v>
      </c>
      <c r="H9">
        <v>20.8</v>
      </c>
      <c r="I9">
        <v>6806.54</v>
      </c>
      <c r="J9">
        <v>326</v>
      </c>
      <c r="K9">
        <v>247</v>
      </c>
      <c r="L9">
        <v>0.2793</v>
      </c>
      <c r="M9">
        <v>98.65</v>
      </c>
      <c r="N9">
        <v>20.88</v>
      </c>
      <c r="O9">
        <v>11354.4</v>
      </c>
      <c r="P9">
        <v>529</v>
      </c>
      <c r="Q9">
        <v>245</v>
      </c>
      <c r="R9">
        <v>0.2612</v>
      </c>
      <c r="S9">
        <v>177.41</v>
      </c>
      <c r="T9">
        <v>21.46</v>
      </c>
      <c r="U9">
        <v>7270.38</v>
      </c>
      <c r="V9">
        <v>356</v>
      </c>
      <c r="W9">
        <v>256</v>
      </c>
      <c r="X9">
        <v>0.2734</v>
      </c>
      <c r="Y9">
        <v>103.86</v>
      </c>
      <c r="Z9">
        <v>20.42</v>
      </c>
      <c r="AA9">
        <v>29382.7</v>
      </c>
      <c r="AB9">
        <v>1401</v>
      </c>
      <c r="AC9">
        <v>961</v>
      </c>
      <c r="AD9">
        <v>1.0721</v>
      </c>
      <c r="AE9">
        <v>451.76</v>
      </c>
      <c r="AF9">
        <v>83.56</v>
      </c>
    </row>
    <row r="10" spans="1:32">
      <c r="A10" s="5">
        <v>17059283658</v>
      </c>
      <c r="B10" t="s">
        <v>303</v>
      </c>
      <c r="C10">
        <v>811.88</v>
      </c>
      <c r="D10">
        <v>83</v>
      </c>
      <c r="E10">
        <v>252</v>
      </c>
      <c r="F10">
        <v>0.127</v>
      </c>
      <c r="G10">
        <v>25.37</v>
      </c>
      <c r="H10">
        <v>9.78</v>
      </c>
      <c r="I10">
        <v>802.55</v>
      </c>
      <c r="J10">
        <v>79</v>
      </c>
      <c r="K10">
        <v>308</v>
      </c>
      <c r="L10">
        <v>0.1558</v>
      </c>
      <c r="M10">
        <v>16.72</v>
      </c>
      <c r="N10">
        <v>10.16</v>
      </c>
      <c r="O10">
        <v>1238.57</v>
      </c>
      <c r="P10">
        <v>125</v>
      </c>
      <c r="Q10">
        <v>340</v>
      </c>
      <c r="R10">
        <v>0.1029</v>
      </c>
      <c r="S10">
        <v>35.39</v>
      </c>
      <c r="T10">
        <v>9.91</v>
      </c>
      <c r="U10">
        <v>570.78</v>
      </c>
      <c r="V10">
        <v>56</v>
      </c>
      <c r="W10">
        <v>331</v>
      </c>
      <c r="X10">
        <v>0.1299</v>
      </c>
      <c r="Y10">
        <v>13.27</v>
      </c>
      <c r="Z10">
        <v>10.19</v>
      </c>
      <c r="AA10">
        <v>3423.78</v>
      </c>
      <c r="AB10">
        <v>343</v>
      </c>
      <c r="AC10">
        <v>1231</v>
      </c>
      <c r="AD10">
        <v>0.5156</v>
      </c>
      <c r="AE10">
        <v>90.75</v>
      </c>
      <c r="AF10">
        <v>40.04</v>
      </c>
    </row>
    <row r="11" spans="1:32">
      <c r="A11" s="5">
        <v>17609664652</v>
      </c>
      <c r="B11" t="s">
        <v>292</v>
      </c>
      <c r="C11">
        <v>3211.49</v>
      </c>
      <c r="D11">
        <v>656</v>
      </c>
      <c r="E11">
        <v>1677</v>
      </c>
      <c r="F11">
        <v>0.2737</v>
      </c>
      <c r="G11">
        <v>7</v>
      </c>
      <c r="H11">
        <v>4.9</v>
      </c>
      <c r="I11">
        <v>3994.93</v>
      </c>
      <c r="J11">
        <v>796</v>
      </c>
      <c r="K11">
        <v>1839</v>
      </c>
      <c r="L11">
        <v>0.2958</v>
      </c>
      <c r="M11">
        <v>7.34</v>
      </c>
      <c r="N11">
        <v>5.02</v>
      </c>
      <c r="O11">
        <v>4198.35</v>
      </c>
      <c r="P11">
        <v>866</v>
      </c>
      <c r="Q11">
        <v>1947</v>
      </c>
      <c r="R11">
        <v>0.2917</v>
      </c>
      <c r="S11">
        <v>7.39</v>
      </c>
      <c r="T11">
        <v>4.85</v>
      </c>
      <c r="U11">
        <v>4037.43</v>
      </c>
      <c r="V11">
        <v>800</v>
      </c>
      <c r="W11">
        <v>1982</v>
      </c>
      <c r="X11">
        <v>0.2699</v>
      </c>
      <c r="Y11">
        <v>7.55</v>
      </c>
      <c r="Z11">
        <v>5.05</v>
      </c>
      <c r="AA11">
        <v>15442.2</v>
      </c>
      <c r="AB11">
        <v>3118</v>
      </c>
      <c r="AC11">
        <v>7445</v>
      </c>
      <c r="AD11">
        <v>1.1311</v>
      </c>
      <c r="AE11">
        <v>29.28</v>
      </c>
      <c r="AF11">
        <v>19.82</v>
      </c>
    </row>
    <row r="12" spans="1:32">
      <c r="A12" s="5">
        <v>17609716325</v>
      </c>
      <c r="B12" t="s">
        <v>285</v>
      </c>
      <c r="C12">
        <v>1350.69</v>
      </c>
      <c r="D12">
        <v>84</v>
      </c>
      <c r="E12">
        <v>218</v>
      </c>
      <c r="F12">
        <v>0.1514</v>
      </c>
      <c r="G12">
        <v>40.93</v>
      </c>
      <c r="H12">
        <v>16.08</v>
      </c>
      <c r="I12">
        <v>4062.07</v>
      </c>
      <c r="J12">
        <v>246</v>
      </c>
      <c r="K12">
        <v>254</v>
      </c>
      <c r="L12">
        <v>0.2441</v>
      </c>
      <c r="M12">
        <v>65.52</v>
      </c>
      <c r="N12">
        <v>16.51</v>
      </c>
      <c r="O12">
        <v>3711.02</v>
      </c>
      <c r="P12">
        <v>232</v>
      </c>
      <c r="Q12">
        <v>269</v>
      </c>
      <c r="R12">
        <v>0.1784</v>
      </c>
      <c r="S12">
        <v>77.31</v>
      </c>
      <c r="T12">
        <v>16</v>
      </c>
      <c r="U12">
        <v>3170.61</v>
      </c>
      <c r="V12">
        <v>195</v>
      </c>
      <c r="W12">
        <v>225</v>
      </c>
      <c r="X12">
        <v>0.1956</v>
      </c>
      <c r="Y12">
        <v>72.06</v>
      </c>
      <c r="Z12">
        <v>16.26</v>
      </c>
      <c r="AA12">
        <v>12294.39</v>
      </c>
      <c r="AB12">
        <v>757</v>
      </c>
      <c r="AC12">
        <v>966</v>
      </c>
      <c r="AD12">
        <v>0.7695</v>
      </c>
      <c r="AE12">
        <v>255.82</v>
      </c>
      <c r="AF12">
        <v>64.85</v>
      </c>
    </row>
    <row r="13" spans="1:32">
      <c r="A13" s="5">
        <v>17609756261</v>
      </c>
      <c r="B13" t="s">
        <v>245</v>
      </c>
      <c r="C13">
        <v>1588.89</v>
      </c>
      <c r="D13">
        <v>159</v>
      </c>
      <c r="E13">
        <v>514</v>
      </c>
      <c r="F13">
        <v>0.144</v>
      </c>
      <c r="G13">
        <v>21.47</v>
      </c>
      <c r="H13">
        <v>9.99</v>
      </c>
      <c r="I13">
        <v>2212.62</v>
      </c>
      <c r="J13">
        <v>221</v>
      </c>
      <c r="K13">
        <v>545</v>
      </c>
      <c r="L13">
        <v>0.1431</v>
      </c>
      <c r="M13">
        <v>28.37</v>
      </c>
      <c r="N13">
        <v>10.01</v>
      </c>
      <c r="O13">
        <v>1316.15</v>
      </c>
      <c r="P13">
        <v>128</v>
      </c>
      <c r="Q13">
        <v>761</v>
      </c>
      <c r="R13">
        <v>0.1012</v>
      </c>
      <c r="S13">
        <v>17.09</v>
      </c>
      <c r="T13">
        <v>10.28</v>
      </c>
      <c r="U13">
        <v>2583.58</v>
      </c>
      <c r="V13">
        <v>261</v>
      </c>
      <c r="W13">
        <v>724</v>
      </c>
      <c r="X13">
        <v>0.1022</v>
      </c>
      <c r="Y13">
        <v>34.91</v>
      </c>
      <c r="Z13">
        <v>9.9</v>
      </c>
      <c r="AA13">
        <v>7701.24</v>
      </c>
      <c r="AB13">
        <v>769</v>
      </c>
      <c r="AC13">
        <v>2544</v>
      </c>
      <c r="AD13">
        <v>0.4905</v>
      </c>
      <c r="AE13">
        <v>101.84</v>
      </c>
      <c r="AF13">
        <v>40.18</v>
      </c>
    </row>
    <row r="14" spans="1:32">
      <c r="A14" s="5">
        <v>17609784091</v>
      </c>
      <c r="B14" t="e">
        <v>#N/A</v>
      </c>
      <c r="O14">
        <v>142.61</v>
      </c>
      <c r="P14">
        <v>24</v>
      </c>
      <c r="Q14">
        <v>83</v>
      </c>
      <c r="R14">
        <v>0.1807</v>
      </c>
      <c r="S14">
        <v>9.51</v>
      </c>
      <c r="T14">
        <v>5.94</v>
      </c>
      <c r="AA14">
        <v>142.61</v>
      </c>
      <c r="AB14">
        <v>24</v>
      </c>
      <c r="AC14">
        <v>83</v>
      </c>
      <c r="AD14">
        <v>0.1807</v>
      </c>
      <c r="AE14">
        <v>9.51</v>
      </c>
      <c r="AF14">
        <v>5.94</v>
      </c>
    </row>
    <row r="15" spans="1:32">
      <c r="A15" s="5">
        <v>17609832853</v>
      </c>
      <c r="B15" t="s">
        <v>218</v>
      </c>
      <c r="C15">
        <v>5915.13</v>
      </c>
      <c r="D15">
        <v>2096</v>
      </c>
      <c r="E15">
        <v>5738</v>
      </c>
      <c r="F15">
        <v>0.2637</v>
      </c>
      <c r="G15">
        <v>3.91</v>
      </c>
      <c r="H15">
        <v>2.82</v>
      </c>
      <c r="I15">
        <v>5915.62</v>
      </c>
      <c r="J15">
        <v>2055</v>
      </c>
      <c r="K15">
        <v>5478</v>
      </c>
      <c r="L15">
        <v>0.2771</v>
      </c>
      <c r="M15">
        <v>3.9</v>
      </c>
      <c r="N15">
        <v>2.88</v>
      </c>
      <c r="O15">
        <v>6757.43</v>
      </c>
      <c r="P15">
        <v>2402</v>
      </c>
      <c r="Q15">
        <v>5834</v>
      </c>
      <c r="R15">
        <v>0.2842</v>
      </c>
      <c r="S15">
        <v>4.08</v>
      </c>
      <c r="T15">
        <v>2.81</v>
      </c>
      <c r="U15">
        <v>6339.66</v>
      </c>
      <c r="V15">
        <v>2309</v>
      </c>
      <c r="W15">
        <v>5717</v>
      </c>
      <c r="X15">
        <v>0.3</v>
      </c>
      <c r="Y15">
        <v>3.7</v>
      </c>
      <c r="Z15">
        <v>2.75</v>
      </c>
      <c r="AA15">
        <v>24927.84</v>
      </c>
      <c r="AB15">
        <v>8862</v>
      </c>
      <c r="AC15">
        <v>22767</v>
      </c>
      <c r="AD15">
        <v>1.125</v>
      </c>
      <c r="AE15">
        <v>15.59</v>
      </c>
      <c r="AF15">
        <v>11.26</v>
      </c>
    </row>
    <row r="16" spans="1:32">
      <c r="A16" s="5">
        <v>17609936348</v>
      </c>
      <c r="B16" t="s">
        <v>344</v>
      </c>
      <c r="C16">
        <v>5461.06</v>
      </c>
      <c r="D16">
        <v>3784</v>
      </c>
      <c r="E16">
        <v>8566</v>
      </c>
      <c r="F16">
        <v>0.3737</v>
      </c>
      <c r="G16">
        <v>1.71</v>
      </c>
      <c r="H16">
        <v>1.44</v>
      </c>
      <c r="I16">
        <v>5749.85</v>
      </c>
      <c r="J16">
        <v>3816</v>
      </c>
      <c r="K16">
        <v>8695</v>
      </c>
      <c r="L16">
        <v>0.3673</v>
      </c>
      <c r="M16">
        <v>1.8</v>
      </c>
      <c r="N16">
        <v>1.51</v>
      </c>
      <c r="O16">
        <v>5918.29</v>
      </c>
      <c r="P16">
        <v>3904</v>
      </c>
      <c r="Q16">
        <v>9051</v>
      </c>
      <c r="R16">
        <v>0.3597</v>
      </c>
      <c r="S16">
        <v>1.82</v>
      </c>
      <c r="T16">
        <v>1.52</v>
      </c>
      <c r="U16">
        <v>6646.55</v>
      </c>
      <c r="V16">
        <v>4376</v>
      </c>
      <c r="W16">
        <v>9515</v>
      </c>
      <c r="X16">
        <v>0.3744</v>
      </c>
      <c r="Y16">
        <v>1.87</v>
      </c>
      <c r="Z16">
        <v>1.52</v>
      </c>
      <c r="AA16">
        <v>23775.75</v>
      </c>
      <c r="AB16">
        <v>15880</v>
      </c>
      <c r="AC16">
        <v>35827</v>
      </c>
      <c r="AD16">
        <v>1.4751</v>
      </c>
      <c r="AE16">
        <v>7.2</v>
      </c>
      <c r="AF16">
        <v>5.99</v>
      </c>
    </row>
    <row r="17" spans="1:32">
      <c r="A17" s="5">
        <v>17609980146</v>
      </c>
      <c r="B17" t="s">
        <v>288</v>
      </c>
      <c r="C17">
        <v>2788.04</v>
      </c>
      <c r="D17">
        <v>544</v>
      </c>
      <c r="E17">
        <v>1350</v>
      </c>
      <c r="F17">
        <v>0.1978</v>
      </c>
      <c r="G17">
        <v>10.44</v>
      </c>
      <c r="H17">
        <v>5.13</v>
      </c>
      <c r="I17">
        <v>2857.21</v>
      </c>
      <c r="J17">
        <v>545</v>
      </c>
      <c r="K17">
        <v>1153</v>
      </c>
      <c r="L17">
        <v>0.1769</v>
      </c>
      <c r="M17">
        <v>14.01</v>
      </c>
      <c r="N17">
        <v>5.24</v>
      </c>
      <c r="O17">
        <v>2513.37</v>
      </c>
      <c r="P17">
        <v>484</v>
      </c>
      <c r="Q17">
        <v>1138</v>
      </c>
      <c r="R17">
        <v>0.1898</v>
      </c>
      <c r="S17">
        <v>11.64</v>
      </c>
      <c r="T17">
        <v>5.19</v>
      </c>
      <c r="U17">
        <v>2534.84</v>
      </c>
      <c r="V17">
        <v>499</v>
      </c>
      <c r="W17">
        <v>985</v>
      </c>
      <c r="X17">
        <v>0.2081</v>
      </c>
      <c r="Y17">
        <v>12.37</v>
      </c>
      <c r="Z17">
        <v>5.08</v>
      </c>
      <c r="AA17">
        <v>10693.46</v>
      </c>
      <c r="AB17">
        <v>2072</v>
      </c>
      <c r="AC17">
        <v>4626</v>
      </c>
      <c r="AD17">
        <v>0.7726</v>
      </c>
      <c r="AE17">
        <v>48.46</v>
      </c>
      <c r="AF17">
        <v>20.64</v>
      </c>
    </row>
    <row r="18" spans="1:32">
      <c r="A18" s="5">
        <v>17704561464</v>
      </c>
      <c r="B18" t="s">
        <v>160</v>
      </c>
      <c r="C18">
        <v>46642.83</v>
      </c>
      <c r="D18">
        <v>3467</v>
      </c>
      <c r="E18">
        <v>8782</v>
      </c>
      <c r="F18">
        <v>0.2436</v>
      </c>
      <c r="G18">
        <v>21.81</v>
      </c>
      <c r="H18">
        <v>13.45</v>
      </c>
      <c r="I18">
        <v>100429.85</v>
      </c>
      <c r="J18">
        <v>8371</v>
      </c>
      <c r="K18">
        <v>16843</v>
      </c>
      <c r="L18">
        <v>0.395</v>
      </c>
      <c r="M18">
        <v>15.1</v>
      </c>
      <c r="N18">
        <v>12</v>
      </c>
      <c r="O18">
        <v>96057.81</v>
      </c>
      <c r="P18">
        <v>8072</v>
      </c>
      <c r="Q18">
        <v>15989</v>
      </c>
      <c r="R18">
        <v>0.3996</v>
      </c>
      <c r="S18">
        <v>15.03</v>
      </c>
      <c r="T18">
        <v>11.9</v>
      </c>
      <c r="U18">
        <v>144336.19</v>
      </c>
      <c r="V18">
        <v>12688</v>
      </c>
      <c r="W18">
        <v>26505</v>
      </c>
      <c r="X18">
        <v>0.4238</v>
      </c>
      <c r="Y18">
        <v>12.85</v>
      </c>
      <c r="Z18">
        <v>11.38</v>
      </c>
      <c r="AA18">
        <v>387466.68</v>
      </c>
      <c r="AB18">
        <v>32598</v>
      </c>
      <c r="AC18">
        <v>68119</v>
      </c>
      <c r="AD18">
        <v>1.462</v>
      </c>
      <c r="AE18">
        <v>64.79</v>
      </c>
      <c r="AF18">
        <v>48.73</v>
      </c>
    </row>
    <row r="19" spans="1:32">
      <c r="A19" s="5">
        <v>18943200386</v>
      </c>
      <c r="B19" t="s">
        <v>256</v>
      </c>
      <c r="C19">
        <v>4852.09</v>
      </c>
      <c r="D19">
        <v>1077</v>
      </c>
      <c r="E19">
        <v>2527</v>
      </c>
      <c r="F19">
        <v>0.2833</v>
      </c>
      <c r="G19">
        <v>6.78</v>
      </c>
      <c r="H19">
        <v>4.51</v>
      </c>
      <c r="I19">
        <v>6390.76</v>
      </c>
      <c r="J19">
        <v>1411</v>
      </c>
      <c r="K19">
        <v>2888</v>
      </c>
      <c r="L19">
        <v>0.3245</v>
      </c>
      <c r="M19">
        <v>6.82</v>
      </c>
      <c r="N19">
        <v>4.53</v>
      </c>
      <c r="O19">
        <v>6420.95</v>
      </c>
      <c r="P19">
        <v>1429</v>
      </c>
      <c r="Q19">
        <v>3254</v>
      </c>
      <c r="R19">
        <v>0.2981</v>
      </c>
      <c r="S19">
        <v>6.62</v>
      </c>
      <c r="T19">
        <v>4.49</v>
      </c>
      <c r="U19">
        <v>6716.69</v>
      </c>
      <c r="V19">
        <v>1481</v>
      </c>
      <c r="W19">
        <v>3201</v>
      </c>
      <c r="X19">
        <v>0.3121</v>
      </c>
      <c r="Y19">
        <v>6.72</v>
      </c>
      <c r="Z19">
        <v>4.54</v>
      </c>
      <c r="AA19">
        <v>24380.49</v>
      </c>
      <c r="AB19">
        <v>5398</v>
      </c>
      <c r="AC19">
        <v>11870</v>
      </c>
      <c r="AD19">
        <v>1.218</v>
      </c>
      <c r="AE19">
        <v>26.94</v>
      </c>
      <c r="AF19">
        <v>18.07</v>
      </c>
    </row>
    <row r="20" spans="1:32">
      <c r="A20" s="5">
        <v>19539059607</v>
      </c>
      <c r="B20" t="s">
        <v>163</v>
      </c>
      <c r="C20">
        <v>6919.28</v>
      </c>
      <c r="D20">
        <v>339</v>
      </c>
      <c r="E20">
        <v>956</v>
      </c>
      <c r="F20">
        <v>0.2385</v>
      </c>
      <c r="G20">
        <v>30.35</v>
      </c>
      <c r="H20">
        <v>20.41</v>
      </c>
      <c r="I20">
        <v>9744.48</v>
      </c>
      <c r="J20">
        <v>476</v>
      </c>
      <c r="K20">
        <v>1045</v>
      </c>
      <c r="L20">
        <v>0.2354</v>
      </c>
      <c r="M20">
        <v>39.61</v>
      </c>
      <c r="N20">
        <v>20.47</v>
      </c>
      <c r="O20">
        <v>8586.26</v>
      </c>
      <c r="P20">
        <v>424</v>
      </c>
      <c r="Q20">
        <v>1027</v>
      </c>
      <c r="R20">
        <v>0.2425</v>
      </c>
      <c r="S20">
        <v>34.48</v>
      </c>
      <c r="T20">
        <v>20.25</v>
      </c>
      <c r="U20">
        <v>7122.74</v>
      </c>
      <c r="V20">
        <v>347</v>
      </c>
      <c r="W20">
        <v>1034</v>
      </c>
      <c r="X20">
        <v>0.2379</v>
      </c>
      <c r="Y20">
        <v>28.95</v>
      </c>
      <c r="Z20">
        <v>20.53</v>
      </c>
      <c r="AA20">
        <v>32372.76</v>
      </c>
      <c r="AB20">
        <v>1586</v>
      </c>
      <c r="AC20">
        <v>4062</v>
      </c>
      <c r="AD20">
        <v>0.9543</v>
      </c>
      <c r="AE20">
        <v>133.39</v>
      </c>
      <c r="AF20">
        <v>81.66</v>
      </c>
    </row>
    <row r="21" spans="1:32">
      <c r="A21" s="5">
        <v>37253526527</v>
      </c>
      <c r="B21" t="s">
        <v>203</v>
      </c>
      <c r="C21">
        <v>17476.61</v>
      </c>
      <c r="D21">
        <v>1602</v>
      </c>
      <c r="E21">
        <v>3180</v>
      </c>
      <c r="F21">
        <v>0.4579</v>
      </c>
      <c r="G21">
        <v>12</v>
      </c>
      <c r="H21">
        <v>10.91</v>
      </c>
      <c r="I21">
        <v>5945.88</v>
      </c>
      <c r="J21">
        <v>433</v>
      </c>
      <c r="K21">
        <v>1031</v>
      </c>
      <c r="L21">
        <v>0.2813</v>
      </c>
      <c r="M21">
        <v>20.5</v>
      </c>
      <c r="N21">
        <v>13.73</v>
      </c>
      <c r="O21">
        <v>4988.01</v>
      </c>
      <c r="P21">
        <v>361</v>
      </c>
      <c r="Q21">
        <v>871</v>
      </c>
      <c r="R21">
        <v>0.2882</v>
      </c>
      <c r="S21">
        <v>19.87</v>
      </c>
      <c r="T21">
        <v>13.82</v>
      </c>
      <c r="U21">
        <v>6287.48</v>
      </c>
      <c r="V21">
        <v>460</v>
      </c>
      <c r="W21">
        <v>964</v>
      </c>
      <c r="X21">
        <v>0.2998</v>
      </c>
      <c r="Y21">
        <v>21.76</v>
      </c>
      <c r="Z21">
        <v>13.67</v>
      </c>
      <c r="AA21">
        <v>34697.98</v>
      </c>
      <c r="AB21">
        <v>2856</v>
      </c>
      <c r="AC21">
        <v>6046</v>
      </c>
      <c r="AD21">
        <v>1.3272</v>
      </c>
      <c r="AE21">
        <v>74.13</v>
      </c>
      <c r="AF21">
        <v>52.13</v>
      </c>
    </row>
    <row r="22" spans="1:32">
      <c r="A22" s="5">
        <v>37253770022</v>
      </c>
      <c r="B22" t="s">
        <v>336</v>
      </c>
      <c r="C22">
        <v>2155.96</v>
      </c>
      <c r="D22">
        <v>248</v>
      </c>
      <c r="E22">
        <v>517</v>
      </c>
      <c r="F22">
        <v>0.2476</v>
      </c>
      <c r="G22">
        <v>16.84</v>
      </c>
      <c r="H22">
        <v>8.69</v>
      </c>
      <c r="I22">
        <v>2463.3</v>
      </c>
      <c r="J22">
        <v>286</v>
      </c>
      <c r="K22">
        <v>502</v>
      </c>
      <c r="L22">
        <v>0.2868</v>
      </c>
      <c r="M22">
        <v>17.11</v>
      </c>
      <c r="N22">
        <v>8.61</v>
      </c>
      <c r="O22">
        <v>2059.71</v>
      </c>
      <c r="P22">
        <v>240</v>
      </c>
      <c r="Q22">
        <v>549</v>
      </c>
      <c r="R22">
        <v>0.235</v>
      </c>
      <c r="S22">
        <v>15.97</v>
      </c>
      <c r="T22">
        <v>8.58</v>
      </c>
      <c r="U22">
        <v>2683.58</v>
      </c>
      <c r="V22">
        <v>317</v>
      </c>
      <c r="W22">
        <v>556</v>
      </c>
      <c r="X22">
        <v>0.2446</v>
      </c>
      <c r="Y22">
        <v>19.73</v>
      </c>
      <c r="Z22">
        <v>8.47</v>
      </c>
      <c r="AA22">
        <v>9362.55</v>
      </c>
      <c r="AB22">
        <v>1091</v>
      </c>
      <c r="AC22">
        <v>2124</v>
      </c>
      <c r="AD22">
        <v>1.014</v>
      </c>
      <c r="AE22">
        <v>69.65</v>
      </c>
      <c r="AF22">
        <v>34.35</v>
      </c>
    </row>
    <row r="23" spans="1:32">
      <c r="A23" s="5">
        <v>37254243740</v>
      </c>
      <c r="B23" t="s">
        <v>270</v>
      </c>
      <c r="C23">
        <v>9206.43</v>
      </c>
      <c r="D23">
        <v>621</v>
      </c>
      <c r="E23">
        <v>914</v>
      </c>
      <c r="F23">
        <v>0.267</v>
      </c>
      <c r="G23">
        <v>37.73</v>
      </c>
      <c r="H23">
        <v>14.83</v>
      </c>
      <c r="I23">
        <v>7299.9</v>
      </c>
      <c r="J23">
        <v>483</v>
      </c>
      <c r="K23">
        <v>862</v>
      </c>
      <c r="L23">
        <v>0.2239</v>
      </c>
      <c r="M23">
        <v>37.82</v>
      </c>
      <c r="N23">
        <v>15.11</v>
      </c>
      <c r="O23">
        <v>8178.9</v>
      </c>
      <c r="P23">
        <v>546</v>
      </c>
      <c r="Q23">
        <v>799</v>
      </c>
      <c r="R23">
        <v>0.2716</v>
      </c>
      <c r="S23">
        <v>37.69</v>
      </c>
      <c r="T23">
        <v>14.98</v>
      </c>
      <c r="U23">
        <v>9180.26</v>
      </c>
      <c r="V23">
        <v>613</v>
      </c>
      <c r="W23">
        <v>903</v>
      </c>
      <c r="X23">
        <v>0.2691</v>
      </c>
      <c r="Y23">
        <v>37.78</v>
      </c>
      <c r="Z23">
        <v>14.98</v>
      </c>
      <c r="AA23">
        <v>33865.49</v>
      </c>
      <c r="AB23">
        <v>2263</v>
      </c>
      <c r="AC23">
        <v>3478</v>
      </c>
      <c r="AD23">
        <v>1.0316</v>
      </c>
      <c r="AE23">
        <v>151.02</v>
      </c>
      <c r="AF23">
        <v>59.9</v>
      </c>
    </row>
    <row r="24" spans="1:32">
      <c r="A24" s="5">
        <v>37318730769</v>
      </c>
      <c r="B24" t="s">
        <v>153</v>
      </c>
      <c r="C24">
        <v>901.75</v>
      </c>
      <c r="D24">
        <v>65</v>
      </c>
      <c r="E24">
        <v>360</v>
      </c>
      <c r="F24">
        <v>0.1194</v>
      </c>
      <c r="G24">
        <v>20.97</v>
      </c>
      <c r="H24">
        <v>13.87</v>
      </c>
      <c r="I24">
        <v>1325.01</v>
      </c>
      <c r="J24">
        <v>96</v>
      </c>
      <c r="K24">
        <v>373</v>
      </c>
      <c r="L24">
        <v>0.1555</v>
      </c>
      <c r="M24">
        <v>22.84</v>
      </c>
      <c r="N24">
        <v>13.8</v>
      </c>
      <c r="O24">
        <v>1375.61</v>
      </c>
      <c r="P24">
        <v>102</v>
      </c>
      <c r="Q24">
        <v>346</v>
      </c>
      <c r="R24">
        <v>0.1618</v>
      </c>
      <c r="S24">
        <v>24.56</v>
      </c>
      <c r="T24">
        <v>13.49</v>
      </c>
      <c r="U24">
        <v>1165.24</v>
      </c>
      <c r="V24">
        <v>88</v>
      </c>
      <c r="W24">
        <v>385</v>
      </c>
      <c r="X24">
        <v>0.1195</v>
      </c>
      <c r="Y24">
        <v>25.33</v>
      </c>
      <c r="Z24">
        <v>13.24</v>
      </c>
      <c r="AA24">
        <v>4767.61</v>
      </c>
      <c r="AB24">
        <v>351</v>
      </c>
      <c r="AC24">
        <v>1464</v>
      </c>
      <c r="AD24">
        <v>0.5562</v>
      </c>
      <c r="AE24">
        <v>93.7</v>
      </c>
      <c r="AF24">
        <v>54.4</v>
      </c>
    </row>
    <row r="25" spans="1:32">
      <c r="A25" s="5">
        <v>39290708556</v>
      </c>
      <c r="B25" t="s">
        <v>126</v>
      </c>
      <c r="C25">
        <v>72573.99</v>
      </c>
      <c r="D25">
        <v>1051</v>
      </c>
      <c r="E25">
        <v>6342</v>
      </c>
      <c r="F25">
        <v>0.1008</v>
      </c>
      <c r="G25">
        <v>113.57</v>
      </c>
      <c r="H25">
        <v>69.05</v>
      </c>
      <c r="I25">
        <v>92540.34</v>
      </c>
      <c r="J25">
        <v>1331</v>
      </c>
      <c r="K25">
        <v>7529</v>
      </c>
      <c r="L25">
        <v>0.1075</v>
      </c>
      <c r="M25">
        <v>114.39</v>
      </c>
      <c r="N25">
        <v>69.53</v>
      </c>
      <c r="O25">
        <v>106596.69</v>
      </c>
      <c r="P25">
        <v>1576</v>
      </c>
      <c r="Q25">
        <v>7796</v>
      </c>
      <c r="R25">
        <v>0.1192</v>
      </c>
      <c r="S25">
        <v>114.74</v>
      </c>
      <c r="T25">
        <v>67.64</v>
      </c>
      <c r="U25">
        <v>113328.68</v>
      </c>
      <c r="V25">
        <v>1637</v>
      </c>
      <c r="W25">
        <v>8274</v>
      </c>
      <c r="X25">
        <v>0.121</v>
      </c>
      <c r="Y25">
        <v>113.22</v>
      </c>
      <c r="Z25">
        <v>69.23</v>
      </c>
      <c r="AA25">
        <v>385039.7</v>
      </c>
      <c r="AB25">
        <v>5595</v>
      </c>
      <c r="AC25">
        <v>29941</v>
      </c>
      <c r="AD25">
        <v>0.4485</v>
      </c>
      <c r="AE25">
        <v>455.92</v>
      </c>
      <c r="AF25">
        <v>275.45</v>
      </c>
    </row>
    <row r="26" spans="1:32">
      <c r="A26" s="5">
        <v>39788807046</v>
      </c>
      <c r="B26" t="s">
        <v>183</v>
      </c>
      <c r="C26">
        <v>16155.04</v>
      </c>
      <c r="D26">
        <v>1375</v>
      </c>
      <c r="E26">
        <v>3807</v>
      </c>
      <c r="F26">
        <v>0.2556</v>
      </c>
      <c r="G26">
        <v>16.6</v>
      </c>
      <c r="H26">
        <v>11.75</v>
      </c>
      <c r="I26">
        <v>29665.12</v>
      </c>
      <c r="J26">
        <v>2750</v>
      </c>
      <c r="K26">
        <v>6591</v>
      </c>
      <c r="L26">
        <v>0.3462</v>
      </c>
      <c r="M26">
        <v>13</v>
      </c>
      <c r="N26">
        <v>10.79</v>
      </c>
      <c r="O26">
        <v>19337.34</v>
      </c>
      <c r="P26">
        <v>1739</v>
      </c>
      <c r="Q26">
        <v>3904</v>
      </c>
      <c r="R26">
        <v>0.3366</v>
      </c>
      <c r="S26">
        <v>14.72</v>
      </c>
      <c r="T26">
        <v>11.12</v>
      </c>
      <c r="U26">
        <v>11022.6</v>
      </c>
      <c r="V26">
        <v>892</v>
      </c>
      <c r="W26">
        <v>2004</v>
      </c>
      <c r="X26">
        <v>0.2295</v>
      </c>
      <c r="Y26">
        <v>23.96</v>
      </c>
      <c r="Z26">
        <v>12.36</v>
      </c>
      <c r="AA26">
        <v>76180.1</v>
      </c>
      <c r="AB26">
        <v>6756</v>
      </c>
      <c r="AC26">
        <v>16306</v>
      </c>
      <c r="AD26">
        <v>1.1679</v>
      </c>
      <c r="AE26">
        <v>68.28</v>
      </c>
      <c r="AF26">
        <v>46.02</v>
      </c>
    </row>
    <row r="27" spans="1:32">
      <c r="A27" s="5">
        <v>39800042951</v>
      </c>
      <c r="B27" t="s">
        <v>252</v>
      </c>
      <c r="C27">
        <v>7500.75</v>
      </c>
      <c r="D27">
        <v>335</v>
      </c>
      <c r="E27">
        <v>813</v>
      </c>
      <c r="F27">
        <v>0.1587</v>
      </c>
      <c r="G27">
        <v>58.15</v>
      </c>
      <c r="H27">
        <v>22.39</v>
      </c>
      <c r="I27">
        <v>9302.81</v>
      </c>
      <c r="J27">
        <v>411</v>
      </c>
      <c r="K27">
        <v>823</v>
      </c>
      <c r="L27">
        <v>0.1932</v>
      </c>
      <c r="M27">
        <v>58.51</v>
      </c>
      <c r="N27">
        <v>22.63</v>
      </c>
      <c r="O27">
        <v>9436.82</v>
      </c>
      <c r="P27">
        <v>417</v>
      </c>
      <c r="Q27">
        <v>726</v>
      </c>
      <c r="R27">
        <v>0.1984</v>
      </c>
      <c r="S27">
        <v>65.53</v>
      </c>
      <c r="T27">
        <v>22.63</v>
      </c>
      <c r="U27">
        <v>8250.37</v>
      </c>
      <c r="V27">
        <v>360</v>
      </c>
      <c r="W27">
        <v>845</v>
      </c>
      <c r="X27">
        <v>0.1953</v>
      </c>
      <c r="Y27">
        <v>50</v>
      </c>
      <c r="Z27">
        <v>22.92</v>
      </c>
      <c r="AA27">
        <v>34490.75</v>
      </c>
      <c r="AB27">
        <v>1523</v>
      </c>
      <c r="AC27">
        <v>3207</v>
      </c>
      <c r="AD27">
        <v>0.7456</v>
      </c>
      <c r="AE27">
        <v>232.19</v>
      </c>
      <c r="AF27">
        <v>90.57</v>
      </c>
    </row>
    <row r="28" spans="1:32">
      <c r="A28" s="5">
        <v>39829692578</v>
      </c>
      <c r="B28" t="s">
        <v>237</v>
      </c>
      <c r="C28">
        <v>12176.38</v>
      </c>
      <c r="D28">
        <v>1439</v>
      </c>
      <c r="E28">
        <v>2583</v>
      </c>
      <c r="F28">
        <v>0.4487</v>
      </c>
      <c r="G28">
        <v>10.51</v>
      </c>
      <c r="H28">
        <v>8.46</v>
      </c>
      <c r="I28">
        <v>4976.67</v>
      </c>
      <c r="J28">
        <v>511</v>
      </c>
      <c r="K28">
        <v>954</v>
      </c>
      <c r="L28">
        <v>0.2076</v>
      </c>
      <c r="M28">
        <v>25.13</v>
      </c>
      <c r="N28">
        <v>9.74</v>
      </c>
      <c r="O28">
        <v>6740.61</v>
      </c>
      <c r="P28">
        <v>708</v>
      </c>
      <c r="Q28">
        <v>863</v>
      </c>
      <c r="R28">
        <v>0.241</v>
      </c>
      <c r="S28">
        <v>32.41</v>
      </c>
      <c r="T28">
        <v>9.52</v>
      </c>
      <c r="U28">
        <v>5934.75</v>
      </c>
      <c r="V28">
        <v>617</v>
      </c>
      <c r="W28">
        <v>808</v>
      </c>
      <c r="X28">
        <v>0.2389</v>
      </c>
      <c r="Y28">
        <v>30.75</v>
      </c>
      <c r="Z28">
        <v>9.62</v>
      </c>
      <c r="AA28">
        <v>29828.41</v>
      </c>
      <c r="AB28">
        <v>3275</v>
      </c>
      <c r="AC28">
        <v>5208</v>
      </c>
      <c r="AD28">
        <v>1.1362</v>
      </c>
      <c r="AE28">
        <v>98.8</v>
      </c>
      <c r="AF28">
        <v>37.34</v>
      </c>
    </row>
    <row r="29" spans="1:32">
      <c r="A29" s="5">
        <v>40596755110</v>
      </c>
      <c r="B29" t="s">
        <v>168</v>
      </c>
      <c r="C29">
        <v>1810.11</v>
      </c>
      <c r="D29">
        <v>93</v>
      </c>
      <c r="E29">
        <v>385</v>
      </c>
      <c r="F29">
        <v>0.1636</v>
      </c>
      <c r="G29">
        <v>28.73</v>
      </c>
      <c r="H29">
        <v>19.46</v>
      </c>
      <c r="I29">
        <v>818.65</v>
      </c>
      <c r="J29">
        <v>39</v>
      </c>
      <c r="K29">
        <v>244</v>
      </c>
      <c r="L29">
        <v>0.1147</v>
      </c>
      <c r="M29">
        <v>29.24</v>
      </c>
      <c r="N29">
        <v>20.99</v>
      </c>
      <c r="O29">
        <v>1726.86</v>
      </c>
      <c r="P29">
        <v>87</v>
      </c>
      <c r="Q29">
        <v>236</v>
      </c>
      <c r="R29">
        <v>0.1483</v>
      </c>
      <c r="S29">
        <v>49.34</v>
      </c>
      <c r="T29">
        <v>19.85</v>
      </c>
      <c r="U29">
        <v>3004.56</v>
      </c>
      <c r="V29">
        <v>153</v>
      </c>
      <c r="W29">
        <v>343</v>
      </c>
      <c r="X29">
        <v>0.1399</v>
      </c>
      <c r="Y29">
        <v>62.59</v>
      </c>
      <c r="Z29">
        <v>19.64</v>
      </c>
      <c r="AA29">
        <v>7360.18</v>
      </c>
      <c r="AB29">
        <v>372</v>
      </c>
      <c r="AC29">
        <v>1208</v>
      </c>
      <c r="AD29">
        <v>0.5665</v>
      </c>
      <c r="AE29">
        <v>169.9</v>
      </c>
      <c r="AF29">
        <v>79.94</v>
      </c>
    </row>
    <row r="30" spans="1:32">
      <c r="A30" s="5">
        <v>40611478319</v>
      </c>
      <c r="B30" t="s">
        <v>166</v>
      </c>
      <c r="C30">
        <v>20530.05</v>
      </c>
      <c r="D30">
        <v>283</v>
      </c>
      <c r="E30">
        <v>1490</v>
      </c>
      <c r="F30">
        <v>0.1128</v>
      </c>
      <c r="G30">
        <v>122.2</v>
      </c>
      <c r="H30">
        <v>72.54</v>
      </c>
      <c r="I30">
        <v>25720.82</v>
      </c>
      <c r="J30">
        <v>357</v>
      </c>
      <c r="K30">
        <v>1762</v>
      </c>
      <c r="L30">
        <v>0.1158</v>
      </c>
      <c r="M30">
        <v>126.08</v>
      </c>
      <c r="N30">
        <v>72.05</v>
      </c>
      <c r="O30">
        <v>55088.39</v>
      </c>
      <c r="P30">
        <v>739</v>
      </c>
      <c r="Q30">
        <v>3216</v>
      </c>
      <c r="R30">
        <v>0.121</v>
      </c>
      <c r="S30">
        <v>141.62</v>
      </c>
      <c r="T30">
        <v>74.54</v>
      </c>
      <c r="U30">
        <v>215083.9</v>
      </c>
      <c r="V30">
        <v>2935</v>
      </c>
      <c r="W30">
        <v>6968</v>
      </c>
      <c r="X30">
        <v>0.1883</v>
      </c>
      <c r="Y30">
        <v>163.94</v>
      </c>
      <c r="Z30">
        <v>73.28</v>
      </c>
      <c r="AA30">
        <v>316423.16</v>
      </c>
      <c r="AB30">
        <v>4314</v>
      </c>
      <c r="AC30">
        <v>13436</v>
      </c>
      <c r="AD30">
        <v>0.5379</v>
      </c>
      <c r="AE30">
        <v>553.84</v>
      </c>
      <c r="AF30">
        <v>292.41</v>
      </c>
    </row>
    <row r="31" spans="1:32">
      <c r="A31" s="5">
        <v>41141176393</v>
      </c>
      <c r="B31" t="s">
        <v>123</v>
      </c>
      <c r="C31">
        <v>138614.9</v>
      </c>
      <c r="D31">
        <v>2757</v>
      </c>
      <c r="E31">
        <v>11590</v>
      </c>
      <c r="F31">
        <v>0.1403</v>
      </c>
      <c r="G31">
        <v>85.25</v>
      </c>
      <c r="H31">
        <v>50.28</v>
      </c>
      <c r="I31">
        <v>159681.16</v>
      </c>
      <c r="J31">
        <v>3198</v>
      </c>
      <c r="K31">
        <v>12737</v>
      </c>
      <c r="L31">
        <v>0.1442</v>
      </c>
      <c r="M31">
        <v>86.92</v>
      </c>
      <c r="N31">
        <v>49.93</v>
      </c>
      <c r="O31">
        <v>189060.25</v>
      </c>
      <c r="P31">
        <v>3846</v>
      </c>
      <c r="Q31">
        <v>13995</v>
      </c>
      <c r="R31">
        <v>0.1618</v>
      </c>
      <c r="S31">
        <v>83.47</v>
      </c>
      <c r="T31">
        <v>49.16</v>
      </c>
      <c r="U31">
        <v>186240.45</v>
      </c>
      <c r="V31">
        <v>3763</v>
      </c>
      <c r="W31">
        <v>13790</v>
      </c>
      <c r="X31">
        <v>0.1632</v>
      </c>
      <c r="Y31">
        <v>82.74</v>
      </c>
      <c r="Z31">
        <v>49.49</v>
      </c>
      <c r="AA31">
        <v>673596.76</v>
      </c>
      <c r="AB31">
        <v>13564</v>
      </c>
      <c r="AC31">
        <v>52112</v>
      </c>
      <c r="AD31">
        <v>0.6095</v>
      </c>
      <c r="AE31">
        <v>338.38</v>
      </c>
      <c r="AF31">
        <v>198.86</v>
      </c>
    </row>
    <row r="32" spans="1:32">
      <c r="A32" s="5">
        <v>42759737847</v>
      </c>
      <c r="B32" t="s">
        <v>186</v>
      </c>
      <c r="C32">
        <v>8623.56</v>
      </c>
      <c r="D32">
        <v>137</v>
      </c>
      <c r="E32">
        <v>961</v>
      </c>
      <c r="F32">
        <v>0.0957</v>
      </c>
      <c r="G32">
        <v>93.73</v>
      </c>
      <c r="H32">
        <v>62.95</v>
      </c>
      <c r="I32">
        <v>9421.02</v>
      </c>
      <c r="J32">
        <v>148</v>
      </c>
      <c r="K32">
        <v>1019</v>
      </c>
      <c r="L32">
        <v>0.1011</v>
      </c>
      <c r="M32">
        <v>91.47</v>
      </c>
      <c r="N32">
        <v>63.66</v>
      </c>
      <c r="O32">
        <v>18298.65</v>
      </c>
      <c r="P32">
        <v>278</v>
      </c>
      <c r="Q32">
        <v>1290</v>
      </c>
      <c r="R32">
        <v>0.1264</v>
      </c>
      <c r="S32">
        <v>112.26</v>
      </c>
      <c r="T32">
        <v>65.82</v>
      </c>
      <c r="U32">
        <v>16328.49</v>
      </c>
      <c r="V32">
        <v>236</v>
      </c>
      <c r="W32">
        <v>1405</v>
      </c>
      <c r="X32">
        <v>0.1089</v>
      </c>
      <c r="Y32">
        <v>106.72</v>
      </c>
      <c r="Z32">
        <v>69.19</v>
      </c>
      <c r="AA32">
        <v>52671.72</v>
      </c>
      <c r="AB32">
        <v>799</v>
      </c>
      <c r="AC32">
        <v>4675</v>
      </c>
      <c r="AD32">
        <v>0.4321</v>
      </c>
      <c r="AE32">
        <v>404.18</v>
      </c>
      <c r="AF32">
        <v>261.62</v>
      </c>
    </row>
    <row r="33" spans="1:32">
      <c r="A33" s="5">
        <v>43893226461</v>
      </c>
      <c r="B33" t="s">
        <v>247</v>
      </c>
      <c r="C33">
        <v>11614.16</v>
      </c>
      <c r="D33">
        <v>1704</v>
      </c>
      <c r="E33">
        <v>3274</v>
      </c>
      <c r="F33">
        <v>0.438</v>
      </c>
      <c r="G33">
        <v>8.1</v>
      </c>
      <c r="H33">
        <v>6.82</v>
      </c>
      <c r="I33">
        <v>5081.97</v>
      </c>
      <c r="J33">
        <v>609</v>
      </c>
      <c r="K33">
        <v>1355</v>
      </c>
      <c r="L33">
        <v>0.2413</v>
      </c>
      <c r="M33">
        <v>15.54</v>
      </c>
      <c r="N33">
        <v>8.34</v>
      </c>
      <c r="O33">
        <v>5049.63</v>
      </c>
      <c r="P33">
        <v>614</v>
      </c>
      <c r="Q33">
        <v>1422</v>
      </c>
      <c r="R33">
        <v>0.2243</v>
      </c>
      <c r="S33">
        <v>15.83</v>
      </c>
      <c r="T33">
        <v>8.22</v>
      </c>
      <c r="U33">
        <v>5983.01</v>
      </c>
      <c r="V33">
        <v>723</v>
      </c>
      <c r="W33">
        <v>1532</v>
      </c>
      <c r="X33">
        <v>0.2219</v>
      </c>
      <c r="Y33">
        <v>17.6</v>
      </c>
      <c r="Z33">
        <v>8.28</v>
      </c>
      <c r="AA33">
        <v>27728.77</v>
      </c>
      <c r="AB33">
        <v>3650</v>
      </c>
      <c r="AC33">
        <v>7583</v>
      </c>
      <c r="AD33">
        <v>1.1255</v>
      </c>
      <c r="AE33">
        <v>57.07</v>
      </c>
      <c r="AF33">
        <v>31.66</v>
      </c>
    </row>
    <row r="34" spans="1:32">
      <c r="A34" s="5">
        <v>43988989706</v>
      </c>
      <c r="B34" t="s">
        <v>208</v>
      </c>
      <c r="C34">
        <v>16684.82</v>
      </c>
      <c r="D34">
        <v>2719</v>
      </c>
      <c r="E34">
        <v>5205</v>
      </c>
      <c r="F34">
        <v>0.4571</v>
      </c>
      <c r="G34">
        <v>7.01</v>
      </c>
      <c r="H34">
        <v>6.14</v>
      </c>
      <c r="I34">
        <v>20983.93</v>
      </c>
      <c r="J34">
        <v>3449</v>
      </c>
      <c r="K34">
        <v>6543</v>
      </c>
      <c r="L34">
        <v>0.4582</v>
      </c>
      <c r="M34">
        <v>7</v>
      </c>
      <c r="N34">
        <v>6.08</v>
      </c>
      <c r="O34">
        <v>19953.22</v>
      </c>
      <c r="P34">
        <v>3301</v>
      </c>
      <c r="Q34">
        <v>6195</v>
      </c>
      <c r="R34">
        <v>0.4744</v>
      </c>
      <c r="S34">
        <v>6.79</v>
      </c>
      <c r="T34">
        <v>6.04</v>
      </c>
      <c r="U34">
        <v>24016.11</v>
      </c>
      <c r="V34">
        <v>3953</v>
      </c>
      <c r="W34">
        <v>6859</v>
      </c>
      <c r="X34">
        <v>0.5055</v>
      </c>
      <c r="Y34">
        <v>6.93</v>
      </c>
      <c r="Z34">
        <v>6.08</v>
      </c>
      <c r="AA34">
        <v>81638.08</v>
      </c>
      <c r="AB34">
        <v>13422</v>
      </c>
      <c r="AC34">
        <v>24802</v>
      </c>
      <c r="AD34">
        <v>1.8952</v>
      </c>
      <c r="AE34">
        <v>27.73</v>
      </c>
      <c r="AF34">
        <v>24.34</v>
      </c>
    </row>
    <row r="35" spans="1:32">
      <c r="A35" s="5">
        <v>520538406051</v>
      </c>
      <c r="B35" t="s">
        <v>137</v>
      </c>
      <c r="C35">
        <v>17479.39</v>
      </c>
      <c r="D35">
        <v>282</v>
      </c>
      <c r="E35">
        <v>1780</v>
      </c>
      <c r="F35">
        <v>0.086</v>
      </c>
      <c r="G35">
        <v>114.24</v>
      </c>
      <c r="H35">
        <v>61.98</v>
      </c>
      <c r="I35">
        <v>50801.42</v>
      </c>
      <c r="J35">
        <v>873</v>
      </c>
      <c r="K35">
        <v>3121</v>
      </c>
      <c r="L35">
        <v>0.1487</v>
      </c>
      <c r="M35">
        <v>109.49</v>
      </c>
      <c r="N35">
        <v>58.19</v>
      </c>
      <c r="O35">
        <v>65129.66</v>
      </c>
      <c r="P35">
        <v>1233</v>
      </c>
      <c r="Q35">
        <v>3363</v>
      </c>
      <c r="R35">
        <v>0.1624</v>
      </c>
      <c r="S35">
        <v>119.29</v>
      </c>
      <c r="T35">
        <v>52.82</v>
      </c>
      <c r="U35">
        <v>47202.4</v>
      </c>
      <c r="V35">
        <v>821</v>
      </c>
      <c r="W35">
        <v>3237</v>
      </c>
      <c r="X35">
        <v>0.1322</v>
      </c>
      <c r="Y35">
        <v>110.29</v>
      </c>
      <c r="Z35">
        <v>57.49</v>
      </c>
      <c r="AA35">
        <v>180612.87</v>
      </c>
      <c r="AB35">
        <v>3209</v>
      </c>
      <c r="AC35">
        <v>11501</v>
      </c>
      <c r="AD35">
        <v>0.5293</v>
      </c>
      <c r="AE35">
        <v>453.31</v>
      </c>
      <c r="AF35">
        <v>230.48</v>
      </c>
    </row>
    <row r="36" spans="1:32">
      <c r="A36" s="5">
        <v>521804256985</v>
      </c>
      <c r="B36" t="s">
        <v>43</v>
      </c>
      <c r="C36">
        <v>37233.81</v>
      </c>
      <c r="D36">
        <v>846</v>
      </c>
      <c r="E36">
        <v>2450</v>
      </c>
      <c r="F36">
        <v>0.1543</v>
      </c>
      <c r="G36">
        <v>98.5</v>
      </c>
      <c r="H36">
        <v>44.01</v>
      </c>
      <c r="I36">
        <v>34628.89</v>
      </c>
      <c r="J36">
        <v>770</v>
      </c>
      <c r="K36">
        <v>2289</v>
      </c>
      <c r="L36">
        <v>0.1459</v>
      </c>
      <c r="M36">
        <v>103.68</v>
      </c>
      <c r="N36">
        <v>44.97</v>
      </c>
      <c r="O36">
        <v>25773.55</v>
      </c>
      <c r="P36">
        <v>547</v>
      </c>
      <c r="Q36">
        <v>2130</v>
      </c>
      <c r="R36">
        <v>0.13</v>
      </c>
      <c r="S36">
        <v>93.05</v>
      </c>
      <c r="T36">
        <v>47.12</v>
      </c>
      <c r="U36">
        <v>21559.73</v>
      </c>
      <c r="V36">
        <v>459</v>
      </c>
      <c r="W36">
        <v>1946</v>
      </c>
      <c r="X36">
        <v>0.1146</v>
      </c>
      <c r="Y36">
        <v>96.68</v>
      </c>
      <c r="Z36">
        <v>46.97</v>
      </c>
      <c r="AA36">
        <v>119195.98</v>
      </c>
      <c r="AB36">
        <v>2622</v>
      </c>
      <c r="AC36">
        <v>8815</v>
      </c>
      <c r="AD36">
        <v>0.5448</v>
      </c>
      <c r="AE36">
        <v>391.91</v>
      </c>
      <c r="AF36">
        <v>183.07</v>
      </c>
    </row>
    <row r="37" spans="1:32">
      <c r="A37" s="5">
        <v>521869636173</v>
      </c>
      <c r="B37" t="s">
        <v>188</v>
      </c>
      <c r="C37">
        <v>5037.8</v>
      </c>
      <c r="D37">
        <v>189</v>
      </c>
      <c r="E37">
        <v>559</v>
      </c>
      <c r="F37">
        <v>0.2272</v>
      </c>
      <c r="G37">
        <v>39.67</v>
      </c>
      <c r="H37">
        <v>26.66</v>
      </c>
      <c r="I37">
        <v>6914.37</v>
      </c>
      <c r="J37">
        <v>257</v>
      </c>
      <c r="K37">
        <v>636</v>
      </c>
      <c r="L37">
        <v>0.2531</v>
      </c>
      <c r="M37">
        <v>42.95</v>
      </c>
      <c r="N37">
        <v>26.9</v>
      </c>
      <c r="O37">
        <v>7307.49</v>
      </c>
      <c r="P37">
        <v>270</v>
      </c>
      <c r="Q37">
        <v>593</v>
      </c>
      <c r="R37">
        <v>0.2158</v>
      </c>
      <c r="S37">
        <v>57.09</v>
      </c>
      <c r="T37">
        <v>27.06</v>
      </c>
      <c r="U37">
        <v>5136.59</v>
      </c>
      <c r="V37">
        <v>191</v>
      </c>
      <c r="W37">
        <v>588</v>
      </c>
      <c r="X37">
        <v>0.2109</v>
      </c>
      <c r="Y37">
        <v>41.42</v>
      </c>
      <c r="Z37">
        <v>26.89</v>
      </c>
      <c r="AA37">
        <v>24396.25</v>
      </c>
      <c r="AB37">
        <v>907</v>
      </c>
      <c r="AC37">
        <v>2376</v>
      </c>
      <c r="AD37">
        <v>0.907</v>
      </c>
      <c r="AE37">
        <v>181.13</v>
      </c>
      <c r="AF37">
        <v>107.51</v>
      </c>
    </row>
    <row r="38" spans="1:32">
      <c r="A38" s="5">
        <v>523138079161</v>
      </c>
      <c r="B38" t="s">
        <v>385</v>
      </c>
      <c r="C38">
        <v>1328.06</v>
      </c>
      <c r="D38">
        <v>198</v>
      </c>
      <c r="E38">
        <v>526</v>
      </c>
      <c r="F38">
        <v>0.1616</v>
      </c>
      <c r="G38">
        <v>15.62</v>
      </c>
      <c r="H38">
        <v>6.71</v>
      </c>
      <c r="I38">
        <v>1230.51</v>
      </c>
      <c r="J38">
        <v>179</v>
      </c>
      <c r="K38">
        <v>420</v>
      </c>
      <c r="L38">
        <v>0.2095</v>
      </c>
      <c r="M38">
        <v>13.98</v>
      </c>
      <c r="N38">
        <v>6.87</v>
      </c>
      <c r="O38">
        <v>1454.36</v>
      </c>
      <c r="P38">
        <v>221</v>
      </c>
      <c r="Q38">
        <v>411</v>
      </c>
      <c r="R38">
        <v>0.2263</v>
      </c>
      <c r="S38">
        <v>15.64</v>
      </c>
      <c r="T38">
        <v>6.58</v>
      </c>
      <c r="U38">
        <v>1336.5</v>
      </c>
      <c r="V38">
        <v>205</v>
      </c>
      <c r="W38">
        <v>439</v>
      </c>
      <c r="X38">
        <v>0.1982</v>
      </c>
      <c r="Y38">
        <v>15.36</v>
      </c>
      <c r="Z38">
        <v>6.52</v>
      </c>
      <c r="AA38">
        <v>5349.43</v>
      </c>
      <c r="AB38">
        <v>803</v>
      </c>
      <c r="AC38">
        <v>1796</v>
      </c>
      <c r="AD38">
        <v>0.7956</v>
      </c>
      <c r="AE38">
        <v>60.6</v>
      </c>
      <c r="AF38">
        <v>26.68</v>
      </c>
    </row>
    <row r="39" spans="1:32">
      <c r="A39" s="5">
        <v>524754970729</v>
      </c>
      <c r="B39" t="s">
        <v>74</v>
      </c>
      <c r="C39">
        <v>1387.7</v>
      </c>
      <c r="D39">
        <v>43</v>
      </c>
      <c r="E39">
        <v>573</v>
      </c>
      <c r="F39">
        <v>0.0349</v>
      </c>
      <c r="G39">
        <v>69.39</v>
      </c>
      <c r="H39">
        <v>32.27</v>
      </c>
      <c r="I39">
        <v>739.17</v>
      </c>
      <c r="J39">
        <v>21</v>
      </c>
      <c r="K39">
        <v>513</v>
      </c>
      <c r="L39">
        <v>0.0234</v>
      </c>
      <c r="M39">
        <v>61.6</v>
      </c>
      <c r="N39">
        <v>35.2</v>
      </c>
      <c r="O39">
        <v>1110.13</v>
      </c>
      <c r="P39">
        <v>32</v>
      </c>
      <c r="Q39">
        <v>477</v>
      </c>
      <c r="R39">
        <v>0.0356</v>
      </c>
      <c r="S39">
        <v>65.3</v>
      </c>
      <c r="T39">
        <v>34.69</v>
      </c>
      <c r="U39">
        <v>1108</v>
      </c>
      <c r="V39">
        <v>31</v>
      </c>
      <c r="W39">
        <v>429</v>
      </c>
      <c r="X39">
        <v>0.0373</v>
      </c>
      <c r="Y39">
        <v>69.25</v>
      </c>
      <c r="Z39">
        <v>35.74</v>
      </c>
      <c r="AA39">
        <v>4345</v>
      </c>
      <c r="AB39">
        <v>127</v>
      </c>
      <c r="AC39">
        <v>1992</v>
      </c>
      <c r="AD39">
        <v>0.1312</v>
      </c>
      <c r="AE39">
        <v>265.54</v>
      </c>
      <c r="AF39">
        <v>137.9</v>
      </c>
    </row>
    <row r="40" spans="1:32">
      <c r="A40" s="5">
        <v>525000115434</v>
      </c>
      <c r="B40" t="s">
        <v>177</v>
      </c>
      <c r="C40">
        <v>1601.89</v>
      </c>
      <c r="D40">
        <v>113</v>
      </c>
      <c r="E40">
        <v>837</v>
      </c>
      <c r="F40">
        <v>0.1039</v>
      </c>
      <c r="G40">
        <v>18.41</v>
      </c>
      <c r="H40">
        <v>14.18</v>
      </c>
      <c r="I40">
        <v>2175.43</v>
      </c>
      <c r="J40">
        <v>154</v>
      </c>
      <c r="K40">
        <v>1052</v>
      </c>
      <c r="L40">
        <v>0.1055</v>
      </c>
      <c r="M40">
        <v>19.6</v>
      </c>
      <c r="N40">
        <v>14.13</v>
      </c>
      <c r="O40">
        <v>1774.71</v>
      </c>
      <c r="P40">
        <v>128</v>
      </c>
      <c r="Q40">
        <v>900</v>
      </c>
      <c r="R40">
        <v>0.1167</v>
      </c>
      <c r="S40">
        <v>16.9</v>
      </c>
      <c r="T40">
        <v>13.86</v>
      </c>
      <c r="U40">
        <v>1344.17</v>
      </c>
      <c r="V40">
        <v>96</v>
      </c>
      <c r="W40">
        <v>899</v>
      </c>
      <c r="X40">
        <v>0.0946</v>
      </c>
      <c r="Y40">
        <v>15.81</v>
      </c>
      <c r="Z40">
        <v>14</v>
      </c>
      <c r="AA40">
        <v>6896.2</v>
      </c>
      <c r="AB40">
        <v>491</v>
      </c>
      <c r="AC40">
        <v>3688</v>
      </c>
      <c r="AD40">
        <v>0.4207</v>
      </c>
      <c r="AE40">
        <v>70.72</v>
      </c>
      <c r="AF40">
        <v>56.17</v>
      </c>
    </row>
    <row r="41" spans="1:32">
      <c r="A41" s="5">
        <v>525048016525</v>
      </c>
      <c r="B41" t="s">
        <v>340</v>
      </c>
      <c r="C41">
        <v>3080.61</v>
      </c>
      <c r="D41">
        <v>157</v>
      </c>
      <c r="E41">
        <v>534</v>
      </c>
      <c r="F41">
        <v>0.103</v>
      </c>
      <c r="G41">
        <v>56.01</v>
      </c>
      <c r="H41">
        <v>19.62</v>
      </c>
      <c r="I41">
        <v>1124.33</v>
      </c>
      <c r="J41">
        <v>46</v>
      </c>
      <c r="K41">
        <v>441</v>
      </c>
      <c r="L41">
        <v>0.0521</v>
      </c>
      <c r="M41">
        <v>48.88</v>
      </c>
      <c r="N41">
        <v>24.44</v>
      </c>
      <c r="O41">
        <v>1029.24</v>
      </c>
      <c r="P41">
        <v>43</v>
      </c>
      <c r="Q41">
        <v>397</v>
      </c>
      <c r="R41">
        <v>0.0554</v>
      </c>
      <c r="S41">
        <v>46.78</v>
      </c>
      <c r="T41">
        <v>23.94</v>
      </c>
      <c r="U41">
        <v>3182.07</v>
      </c>
      <c r="V41">
        <v>162</v>
      </c>
      <c r="W41">
        <v>406</v>
      </c>
      <c r="X41">
        <v>0.1231</v>
      </c>
      <c r="Y41">
        <v>63.64</v>
      </c>
      <c r="Z41">
        <v>19.64</v>
      </c>
      <c r="AA41">
        <v>8416.25</v>
      </c>
      <c r="AB41">
        <v>408</v>
      </c>
      <c r="AC41">
        <v>1778</v>
      </c>
      <c r="AD41">
        <v>0.3336</v>
      </c>
      <c r="AE41">
        <v>215.31</v>
      </c>
      <c r="AF41">
        <v>87.64</v>
      </c>
    </row>
    <row r="42" spans="1:32">
      <c r="A42" s="5">
        <v>526145930115</v>
      </c>
      <c r="B42" t="s">
        <v>334</v>
      </c>
      <c r="C42">
        <v>2428.26</v>
      </c>
      <c r="D42">
        <v>35</v>
      </c>
      <c r="E42">
        <v>215</v>
      </c>
      <c r="F42">
        <v>0.093</v>
      </c>
      <c r="G42">
        <v>121.41</v>
      </c>
      <c r="H42">
        <v>69.38</v>
      </c>
      <c r="I42">
        <v>1119.23</v>
      </c>
      <c r="J42">
        <v>16</v>
      </c>
      <c r="K42">
        <v>297</v>
      </c>
      <c r="L42">
        <v>0.0404</v>
      </c>
      <c r="M42">
        <v>93.27</v>
      </c>
      <c r="N42">
        <v>69.95</v>
      </c>
      <c r="O42">
        <v>2467.83</v>
      </c>
      <c r="P42">
        <v>35</v>
      </c>
      <c r="Q42">
        <v>327</v>
      </c>
      <c r="R42">
        <v>0.0642</v>
      </c>
      <c r="S42">
        <v>117.52</v>
      </c>
      <c r="T42">
        <v>70.51</v>
      </c>
      <c r="U42">
        <v>2179.98</v>
      </c>
      <c r="V42">
        <v>31</v>
      </c>
      <c r="W42">
        <v>425</v>
      </c>
      <c r="X42">
        <v>0.0494</v>
      </c>
      <c r="Y42">
        <v>103.81</v>
      </c>
      <c r="Z42">
        <v>70.32</v>
      </c>
      <c r="AA42">
        <v>8195.3</v>
      </c>
      <c r="AB42">
        <v>117</v>
      </c>
      <c r="AC42">
        <v>1264</v>
      </c>
      <c r="AD42">
        <v>0.247</v>
      </c>
      <c r="AE42">
        <v>436.01</v>
      </c>
      <c r="AF42">
        <v>280.16</v>
      </c>
    </row>
    <row r="43" spans="1:32">
      <c r="A43" s="5">
        <v>527119411115</v>
      </c>
      <c r="B43" t="s">
        <v>99</v>
      </c>
      <c r="C43">
        <v>873.11</v>
      </c>
      <c r="D43">
        <v>23</v>
      </c>
      <c r="E43">
        <v>55</v>
      </c>
      <c r="F43">
        <v>0.2182</v>
      </c>
      <c r="G43">
        <v>72.76</v>
      </c>
      <c r="H43">
        <v>37.96</v>
      </c>
      <c r="I43">
        <v>835.78</v>
      </c>
      <c r="J43">
        <v>22</v>
      </c>
      <c r="K43">
        <v>77</v>
      </c>
      <c r="L43">
        <v>0.1818</v>
      </c>
      <c r="M43">
        <v>59.7</v>
      </c>
      <c r="N43">
        <v>37.99</v>
      </c>
      <c r="O43">
        <v>721.43</v>
      </c>
      <c r="P43">
        <v>18</v>
      </c>
      <c r="Q43">
        <v>80</v>
      </c>
      <c r="R43">
        <v>0.175</v>
      </c>
      <c r="S43">
        <v>51.53</v>
      </c>
      <c r="T43">
        <v>40.08</v>
      </c>
      <c r="U43">
        <v>1008.18</v>
      </c>
      <c r="V43">
        <v>27</v>
      </c>
      <c r="W43">
        <v>59</v>
      </c>
      <c r="X43">
        <v>0.2542</v>
      </c>
      <c r="Y43">
        <v>67.21</v>
      </c>
      <c r="Z43">
        <v>37.34</v>
      </c>
      <c r="AA43">
        <v>3438.5</v>
      </c>
      <c r="AB43">
        <v>90</v>
      </c>
      <c r="AC43">
        <v>271</v>
      </c>
      <c r="AD43">
        <v>0.8292</v>
      </c>
      <c r="AE43">
        <v>251.2</v>
      </c>
      <c r="AF43">
        <v>153.37</v>
      </c>
    </row>
    <row r="44" spans="1:32">
      <c r="A44" s="5">
        <v>527169293681</v>
      </c>
      <c r="B44" t="s">
        <v>416</v>
      </c>
      <c r="U44">
        <v>131.23</v>
      </c>
      <c r="V44">
        <v>5</v>
      </c>
      <c r="W44">
        <v>26</v>
      </c>
      <c r="X44">
        <v>0.1154</v>
      </c>
      <c r="Y44">
        <v>43.74</v>
      </c>
      <c r="Z44">
        <v>26.25</v>
      </c>
      <c r="AA44">
        <v>131.23</v>
      </c>
      <c r="AB44">
        <v>5</v>
      </c>
      <c r="AC44">
        <v>26</v>
      </c>
      <c r="AD44">
        <v>0.1154</v>
      </c>
      <c r="AE44">
        <v>43.74</v>
      </c>
      <c r="AF44">
        <v>26.25</v>
      </c>
    </row>
    <row r="45" spans="1:32">
      <c r="A45" s="5">
        <v>527183564590</v>
      </c>
      <c r="B45" t="s">
        <v>101</v>
      </c>
      <c r="C45">
        <v>278.6</v>
      </c>
      <c r="D45">
        <v>4</v>
      </c>
      <c r="E45">
        <v>39</v>
      </c>
      <c r="F45">
        <v>0.1026</v>
      </c>
      <c r="G45">
        <v>69.65</v>
      </c>
      <c r="H45">
        <v>69.65</v>
      </c>
      <c r="I45">
        <v>410.4</v>
      </c>
      <c r="J45">
        <v>6</v>
      </c>
      <c r="K45">
        <v>52</v>
      </c>
      <c r="L45">
        <v>0.0769</v>
      </c>
      <c r="M45">
        <v>102.6</v>
      </c>
      <c r="N45">
        <v>68.4</v>
      </c>
      <c r="U45">
        <v>350.76</v>
      </c>
      <c r="V45">
        <v>5</v>
      </c>
      <c r="W45">
        <v>56</v>
      </c>
      <c r="X45">
        <v>0.0536</v>
      </c>
      <c r="Y45">
        <v>116.92</v>
      </c>
      <c r="Z45">
        <v>70.15</v>
      </c>
      <c r="AA45">
        <v>1039.76</v>
      </c>
      <c r="AB45">
        <v>15</v>
      </c>
      <c r="AC45">
        <v>147</v>
      </c>
      <c r="AD45">
        <v>0.2331</v>
      </c>
      <c r="AE45">
        <v>289.17</v>
      </c>
      <c r="AF45">
        <v>208.2</v>
      </c>
    </row>
    <row r="46" spans="1:32">
      <c r="A46" s="5">
        <v>527678427514</v>
      </c>
      <c r="B46" t="s">
        <v>81</v>
      </c>
      <c r="C46">
        <v>1120.26</v>
      </c>
      <c r="D46">
        <v>32</v>
      </c>
      <c r="E46">
        <v>154</v>
      </c>
      <c r="F46">
        <v>0.0909</v>
      </c>
      <c r="G46">
        <v>80.02</v>
      </c>
      <c r="H46">
        <v>35.01</v>
      </c>
      <c r="I46">
        <v>1118.95</v>
      </c>
      <c r="J46">
        <v>30</v>
      </c>
      <c r="K46">
        <v>168</v>
      </c>
      <c r="L46">
        <v>0.1071</v>
      </c>
      <c r="M46">
        <v>62.16</v>
      </c>
      <c r="N46">
        <v>37.3</v>
      </c>
      <c r="O46">
        <v>1095.35</v>
      </c>
      <c r="P46">
        <v>30</v>
      </c>
      <c r="Q46">
        <v>197</v>
      </c>
      <c r="R46">
        <v>0.0812</v>
      </c>
      <c r="S46">
        <v>68.46</v>
      </c>
      <c r="T46">
        <v>36.51</v>
      </c>
      <c r="U46">
        <v>2238.35</v>
      </c>
      <c r="V46">
        <v>63</v>
      </c>
      <c r="W46">
        <v>215</v>
      </c>
      <c r="X46">
        <v>0.1349</v>
      </c>
      <c r="Y46">
        <v>77.18</v>
      </c>
      <c r="Z46">
        <v>35.53</v>
      </c>
      <c r="AA46">
        <v>5572.91</v>
      </c>
      <c r="AB46">
        <v>155</v>
      </c>
      <c r="AC46">
        <v>734</v>
      </c>
      <c r="AD46">
        <v>0.4141</v>
      </c>
      <c r="AE46">
        <v>287.82</v>
      </c>
      <c r="AF46">
        <v>144.35</v>
      </c>
    </row>
    <row r="47" spans="1:32">
      <c r="A47" s="5">
        <v>527719726342</v>
      </c>
      <c r="B47" t="s">
        <v>86</v>
      </c>
      <c r="C47">
        <v>359.45</v>
      </c>
      <c r="D47">
        <v>6</v>
      </c>
      <c r="E47">
        <v>30</v>
      </c>
      <c r="F47">
        <v>0.1333</v>
      </c>
      <c r="G47">
        <v>89.86</v>
      </c>
      <c r="H47">
        <v>59.91</v>
      </c>
      <c r="I47">
        <v>640.81</v>
      </c>
      <c r="J47">
        <v>10</v>
      </c>
      <c r="K47">
        <v>28</v>
      </c>
      <c r="L47">
        <v>0.2143</v>
      </c>
      <c r="M47">
        <v>106.8</v>
      </c>
      <c r="N47">
        <v>64.08</v>
      </c>
      <c r="O47">
        <v>199.94</v>
      </c>
      <c r="P47">
        <v>3</v>
      </c>
      <c r="Q47">
        <v>18</v>
      </c>
      <c r="R47">
        <v>0.1111</v>
      </c>
      <c r="S47">
        <v>99.97</v>
      </c>
      <c r="T47">
        <v>66.65</v>
      </c>
      <c r="AA47">
        <v>1200.2</v>
      </c>
      <c r="AB47">
        <v>19</v>
      </c>
      <c r="AC47">
        <v>76</v>
      </c>
      <c r="AD47">
        <v>0.4587</v>
      </c>
      <c r="AE47">
        <v>296.63</v>
      </c>
      <c r="AF47">
        <v>190.64</v>
      </c>
    </row>
    <row r="48" spans="1:32">
      <c r="A48" s="5">
        <v>527733177957</v>
      </c>
      <c r="B48" t="s">
        <v>310</v>
      </c>
      <c r="C48">
        <v>2328.47</v>
      </c>
      <c r="D48">
        <v>79</v>
      </c>
      <c r="E48">
        <v>247</v>
      </c>
      <c r="F48">
        <v>0.2834</v>
      </c>
      <c r="G48">
        <v>33.26</v>
      </c>
      <c r="H48">
        <v>29.47</v>
      </c>
      <c r="I48">
        <v>2743.7</v>
      </c>
      <c r="J48">
        <v>94</v>
      </c>
      <c r="K48">
        <v>305</v>
      </c>
      <c r="L48">
        <v>0.2623</v>
      </c>
      <c r="M48">
        <v>34.3</v>
      </c>
      <c r="N48">
        <v>29.19</v>
      </c>
      <c r="O48">
        <v>2770</v>
      </c>
      <c r="P48">
        <v>95</v>
      </c>
      <c r="Q48">
        <v>298</v>
      </c>
      <c r="R48">
        <v>0.2383</v>
      </c>
      <c r="S48">
        <v>39.01</v>
      </c>
      <c r="T48">
        <v>29.16</v>
      </c>
      <c r="U48">
        <v>5011.83</v>
      </c>
      <c r="V48">
        <v>171</v>
      </c>
      <c r="W48">
        <v>288</v>
      </c>
      <c r="X48">
        <v>0.25</v>
      </c>
      <c r="Y48">
        <v>69.61</v>
      </c>
      <c r="Z48">
        <v>29.31</v>
      </c>
      <c r="AA48">
        <v>12854</v>
      </c>
      <c r="AB48">
        <v>439</v>
      </c>
      <c r="AC48">
        <v>1138</v>
      </c>
      <c r="AD48">
        <v>1.034</v>
      </c>
      <c r="AE48">
        <v>176.18</v>
      </c>
      <c r="AF48">
        <v>117.13</v>
      </c>
    </row>
    <row r="49" spans="1:32">
      <c r="A49" s="5">
        <v>527733221669</v>
      </c>
      <c r="B49" t="s">
        <v>377</v>
      </c>
      <c r="C49">
        <v>1627.87</v>
      </c>
      <c r="D49">
        <v>51</v>
      </c>
      <c r="E49">
        <v>82</v>
      </c>
      <c r="F49">
        <v>0.1463</v>
      </c>
      <c r="G49">
        <v>135.66</v>
      </c>
      <c r="H49">
        <v>31.92</v>
      </c>
      <c r="I49">
        <v>1848.36</v>
      </c>
      <c r="J49">
        <v>57</v>
      </c>
      <c r="K49">
        <v>96</v>
      </c>
      <c r="L49">
        <v>0.1562</v>
      </c>
      <c r="M49">
        <v>123.22</v>
      </c>
      <c r="N49">
        <v>32.43</v>
      </c>
      <c r="O49">
        <v>482.56</v>
      </c>
      <c r="P49">
        <v>14</v>
      </c>
      <c r="Q49">
        <v>91</v>
      </c>
      <c r="R49">
        <v>0.1319</v>
      </c>
      <c r="S49">
        <v>40.21</v>
      </c>
      <c r="T49">
        <v>34.47</v>
      </c>
      <c r="U49">
        <v>557.82</v>
      </c>
      <c r="V49">
        <v>17</v>
      </c>
      <c r="W49">
        <v>109</v>
      </c>
      <c r="X49">
        <v>0.1193</v>
      </c>
      <c r="Y49">
        <v>42.91</v>
      </c>
      <c r="Z49">
        <v>32.81</v>
      </c>
      <c r="AA49">
        <v>4516.61</v>
      </c>
      <c r="AB49">
        <v>139</v>
      </c>
      <c r="AC49">
        <v>378</v>
      </c>
      <c r="AD49">
        <v>0.5537</v>
      </c>
      <c r="AE49">
        <v>342</v>
      </c>
      <c r="AF49">
        <v>131.63</v>
      </c>
    </row>
    <row r="50" spans="1:32">
      <c r="A50" s="5">
        <v>527733381602</v>
      </c>
      <c r="B50" t="s">
        <v>389</v>
      </c>
      <c r="I50">
        <v>179.84</v>
      </c>
      <c r="J50">
        <v>7</v>
      </c>
      <c r="K50">
        <v>35</v>
      </c>
      <c r="L50">
        <v>0.1714</v>
      </c>
      <c r="M50">
        <v>29.97</v>
      </c>
      <c r="N50">
        <v>25.69</v>
      </c>
      <c r="O50">
        <v>969.85</v>
      </c>
      <c r="P50">
        <v>38</v>
      </c>
      <c r="Q50">
        <v>30</v>
      </c>
      <c r="R50">
        <v>0.2333</v>
      </c>
      <c r="S50">
        <v>138.55</v>
      </c>
      <c r="T50">
        <v>25.52</v>
      </c>
      <c r="U50">
        <v>182.4</v>
      </c>
      <c r="V50">
        <v>7</v>
      </c>
      <c r="W50">
        <v>32</v>
      </c>
      <c r="X50">
        <v>0.1875</v>
      </c>
      <c r="Y50">
        <v>30.4</v>
      </c>
      <c r="Z50">
        <v>26.06</v>
      </c>
      <c r="AA50">
        <v>1332.09</v>
      </c>
      <c r="AB50">
        <v>52</v>
      </c>
      <c r="AC50">
        <v>97</v>
      </c>
      <c r="AD50">
        <v>0.5922</v>
      </c>
      <c r="AE50">
        <v>198.92</v>
      </c>
      <c r="AF50">
        <v>77.27</v>
      </c>
    </row>
    <row r="51" spans="1:32">
      <c r="A51" s="5">
        <v>527733589105</v>
      </c>
      <c r="B51" t="s">
        <v>231</v>
      </c>
      <c r="C51">
        <v>16676.19</v>
      </c>
      <c r="D51">
        <v>1480</v>
      </c>
      <c r="E51">
        <v>2190</v>
      </c>
      <c r="F51">
        <v>0.2726</v>
      </c>
      <c r="G51">
        <v>27.93</v>
      </c>
      <c r="H51">
        <v>11.27</v>
      </c>
      <c r="I51">
        <v>15779.64</v>
      </c>
      <c r="J51">
        <v>1400</v>
      </c>
      <c r="K51">
        <v>1556</v>
      </c>
      <c r="L51">
        <v>0.3072</v>
      </c>
      <c r="M51">
        <v>33.01</v>
      </c>
      <c r="N51">
        <v>11.27</v>
      </c>
      <c r="O51">
        <v>17064.24</v>
      </c>
      <c r="P51">
        <v>1520</v>
      </c>
      <c r="Q51">
        <v>1517</v>
      </c>
      <c r="R51">
        <v>0.3217</v>
      </c>
      <c r="S51">
        <v>34.97</v>
      </c>
      <c r="T51">
        <v>11.23</v>
      </c>
      <c r="U51">
        <v>12925.28</v>
      </c>
      <c r="V51">
        <v>1156</v>
      </c>
      <c r="W51">
        <v>1406</v>
      </c>
      <c r="X51">
        <v>0.2994</v>
      </c>
      <c r="Y51">
        <v>30.7</v>
      </c>
      <c r="Z51">
        <v>11.18</v>
      </c>
      <c r="AA51">
        <v>62445.35</v>
      </c>
      <c r="AB51">
        <v>5556</v>
      </c>
      <c r="AC51">
        <v>6669</v>
      </c>
      <c r="AD51">
        <v>1.2009</v>
      </c>
      <c r="AE51">
        <v>126.61</v>
      </c>
      <c r="AF51">
        <v>44.95</v>
      </c>
    </row>
    <row r="52" spans="1:32">
      <c r="A52" s="5">
        <v>527733653043</v>
      </c>
      <c r="B52" t="s">
        <v>157</v>
      </c>
      <c r="C52">
        <v>30989.66</v>
      </c>
      <c r="D52">
        <v>2115</v>
      </c>
      <c r="E52">
        <v>4076</v>
      </c>
      <c r="F52">
        <v>0.2421</v>
      </c>
      <c r="G52">
        <v>31.4</v>
      </c>
      <c r="H52">
        <v>14.65</v>
      </c>
      <c r="I52">
        <v>31169.81</v>
      </c>
      <c r="J52">
        <v>2108</v>
      </c>
      <c r="K52">
        <v>4578</v>
      </c>
      <c r="L52">
        <v>0.2436</v>
      </c>
      <c r="M52">
        <v>27.95</v>
      </c>
      <c r="N52">
        <v>14.79</v>
      </c>
      <c r="O52">
        <v>25311.01</v>
      </c>
      <c r="P52">
        <v>1701</v>
      </c>
      <c r="Q52">
        <v>3992</v>
      </c>
      <c r="R52">
        <v>0.2355</v>
      </c>
      <c r="S52">
        <v>26.93</v>
      </c>
      <c r="T52">
        <v>14.88</v>
      </c>
      <c r="U52">
        <v>28467.07</v>
      </c>
      <c r="V52">
        <v>1932</v>
      </c>
      <c r="W52">
        <v>3772</v>
      </c>
      <c r="X52">
        <v>0.2587</v>
      </c>
      <c r="Y52">
        <v>29.17</v>
      </c>
      <c r="Z52">
        <v>14.73</v>
      </c>
      <c r="AA52">
        <v>115937.55</v>
      </c>
      <c r="AB52">
        <v>7856</v>
      </c>
      <c r="AC52">
        <v>16418</v>
      </c>
      <c r="AD52">
        <v>0.9799</v>
      </c>
      <c r="AE52">
        <v>115.45</v>
      </c>
      <c r="AF52">
        <v>59.05</v>
      </c>
    </row>
    <row r="53" spans="1:32">
      <c r="A53" s="5">
        <v>527990475963</v>
      </c>
      <c r="B53" t="s">
        <v>95</v>
      </c>
      <c r="C53">
        <v>4628.39</v>
      </c>
      <c r="D53">
        <v>93</v>
      </c>
      <c r="E53">
        <v>355</v>
      </c>
      <c r="F53">
        <v>0.1437</v>
      </c>
      <c r="G53">
        <v>90.75</v>
      </c>
      <c r="H53">
        <v>49.77</v>
      </c>
      <c r="I53">
        <v>6403.52</v>
      </c>
      <c r="J53">
        <v>129</v>
      </c>
      <c r="K53">
        <v>386</v>
      </c>
      <c r="L53">
        <v>0.1762</v>
      </c>
      <c r="M53">
        <v>94.17</v>
      </c>
      <c r="N53">
        <v>49.64</v>
      </c>
      <c r="O53">
        <v>4976.31</v>
      </c>
      <c r="P53">
        <v>97</v>
      </c>
      <c r="Q53">
        <v>388</v>
      </c>
      <c r="R53">
        <v>0.1598</v>
      </c>
      <c r="S53">
        <v>80.26</v>
      </c>
      <c r="T53">
        <v>51.3</v>
      </c>
      <c r="U53">
        <v>5503.39</v>
      </c>
      <c r="V53">
        <v>110</v>
      </c>
      <c r="W53">
        <v>366</v>
      </c>
      <c r="X53">
        <v>0.1749</v>
      </c>
      <c r="Y53">
        <v>85.99</v>
      </c>
      <c r="Z53">
        <v>50.03</v>
      </c>
      <c r="AA53">
        <v>21511.61</v>
      </c>
      <c r="AB53">
        <v>429</v>
      </c>
      <c r="AC53">
        <v>1495</v>
      </c>
      <c r="AD53">
        <v>0.6546</v>
      </c>
      <c r="AE53">
        <v>351.17</v>
      </c>
      <c r="AF53">
        <v>200.74</v>
      </c>
    </row>
    <row r="54" spans="1:32">
      <c r="A54" s="5">
        <v>527990607768</v>
      </c>
      <c r="B54" t="s">
        <v>410</v>
      </c>
      <c r="C54">
        <v>179.24</v>
      </c>
      <c r="D54">
        <v>7</v>
      </c>
      <c r="E54">
        <v>19</v>
      </c>
      <c r="F54">
        <v>0.2105</v>
      </c>
      <c r="G54">
        <v>44.81</v>
      </c>
      <c r="H54">
        <v>25.61</v>
      </c>
      <c r="I54">
        <v>185.02</v>
      </c>
      <c r="J54">
        <v>7</v>
      </c>
      <c r="K54">
        <v>26</v>
      </c>
      <c r="L54">
        <v>0.1154</v>
      </c>
      <c r="M54">
        <v>61.67</v>
      </c>
      <c r="N54">
        <v>26.43</v>
      </c>
      <c r="U54">
        <v>292.51</v>
      </c>
      <c r="V54">
        <v>11</v>
      </c>
      <c r="W54">
        <v>25</v>
      </c>
      <c r="X54">
        <v>0.32</v>
      </c>
      <c r="Y54">
        <v>36.56</v>
      </c>
      <c r="Z54">
        <v>26.59</v>
      </c>
      <c r="AA54">
        <v>656.77</v>
      </c>
      <c r="AB54">
        <v>25</v>
      </c>
      <c r="AC54">
        <v>70</v>
      </c>
      <c r="AD54">
        <v>0.6459</v>
      </c>
      <c r="AE54">
        <v>143.04</v>
      </c>
      <c r="AF54">
        <v>78.63</v>
      </c>
    </row>
    <row r="55" spans="1:32">
      <c r="A55" s="5">
        <v>527990679684</v>
      </c>
      <c r="B55" t="s">
        <v>196</v>
      </c>
      <c r="C55">
        <v>4618.98</v>
      </c>
      <c r="D55">
        <v>163</v>
      </c>
      <c r="E55">
        <v>519</v>
      </c>
      <c r="F55">
        <v>0.2235</v>
      </c>
      <c r="G55">
        <v>39.82</v>
      </c>
      <c r="H55">
        <v>28.34</v>
      </c>
      <c r="I55">
        <v>3937.36</v>
      </c>
      <c r="J55">
        <v>144</v>
      </c>
      <c r="K55">
        <v>546</v>
      </c>
      <c r="L55">
        <v>0.2015</v>
      </c>
      <c r="M55">
        <v>35.79</v>
      </c>
      <c r="N55">
        <v>27.34</v>
      </c>
      <c r="O55">
        <v>3270.47</v>
      </c>
      <c r="P55">
        <v>121</v>
      </c>
      <c r="Q55">
        <v>527</v>
      </c>
      <c r="R55">
        <v>0.1651</v>
      </c>
      <c r="S55">
        <v>37.59</v>
      </c>
      <c r="T55">
        <v>27.03</v>
      </c>
      <c r="U55">
        <v>3528.54</v>
      </c>
      <c r="V55">
        <v>127</v>
      </c>
      <c r="W55">
        <v>475</v>
      </c>
      <c r="X55">
        <v>0.2021</v>
      </c>
      <c r="Y55">
        <v>36.76</v>
      </c>
      <c r="Z55">
        <v>27.78</v>
      </c>
      <c r="AA55">
        <v>15355.35</v>
      </c>
      <c r="AB55">
        <v>555</v>
      </c>
      <c r="AC55">
        <v>2067</v>
      </c>
      <c r="AD55">
        <v>0.7922</v>
      </c>
      <c r="AE55">
        <v>149.96</v>
      </c>
      <c r="AF55">
        <v>110.49</v>
      </c>
    </row>
    <row r="56" spans="1:32">
      <c r="A56" s="5">
        <v>527990951359</v>
      </c>
      <c r="B56" t="s">
        <v>55</v>
      </c>
      <c r="C56">
        <v>9662.37</v>
      </c>
      <c r="D56">
        <v>213</v>
      </c>
      <c r="E56">
        <v>230</v>
      </c>
      <c r="F56">
        <v>0.2304</v>
      </c>
      <c r="G56">
        <v>182.31</v>
      </c>
      <c r="H56">
        <v>45.36</v>
      </c>
      <c r="I56">
        <v>4409.43</v>
      </c>
      <c r="J56">
        <v>96</v>
      </c>
      <c r="K56">
        <v>183</v>
      </c>
      <c r="L56">
        <v>0.1421</v>
      </c>
      <c r="M56">
        <v>169.59</v>
      </c>
      <c r="N56">
        <v>45.93</v>
      </c>
      <c r="O56">
        <v>4257.55</v>
      </c>
      <c r="P56">
        <v>92</v>
      </c>
      <c r="Q56">
        <v>192</v>
      </c>
      <c r="R56">
        <v>0.1667</v>
      </c>
      <c r="S56">
        <v>133.05</v>
      </c>
      <c r="T56">
        <v>46.28</v>
      </c>
      <c r="U56">
        <v>4441.13</v>
      </c>
      <c r="V56">
        <v>98</v>
      </c>
      <c r="W56">
        <v>151</v>
      </c>
      <c r="X56">
        <v>0.1987</v>
      </c>
      <c r="Y56">
        <v>148.04</v>
      </c>
      <c r="Z56">
        <v>45.32</v>
      </c>
      <c r="AA56">
        <v>22770.48</v>
      </c>
      <c r="AB56">
        <v>499</v>
      </c>
      <c r="AC56">
        <v>756</v>
      </c>
      <c r="AD56">
        <v>0.7379</v>
      </c>
      <c r="AE56">
        <v>632.99</v>
      </c>
      <c r="AF56">
        <v>182.89</v>
      </c>
    </row>
    <row r="57" spans="1:32">
      <c r="A57" s="5">
        <v>528032990563</v>
      </c>
      <c r="B57" t="s">
        <v>393</v>
      </c>
      <c r="C57">
        <v>504.05</v>
      </c>
      <c r="D57">
        <v>28</v>
      </c>
      <c r="E57">
        <v>44</v>
      </c>
      <c r="F57">
        <v>0.4091</v>
      </c>
      <c r="G57">
        <v>28</v>
      </c>
      <c r="H57">
        <v>18</v>
      </c>
      <c r="I57">
        <v>231.46</v>
      </c>
      <c r="J57">
        <v>13</v>
      </c>
      <c r="K57">
        <v>56</v>
      </c>
      <c r="L57">
        <v>0.1607</v>
      </c>
      <c r="M57">
        <v>25.72</v>
      </c>
      <c r="N57">
        <v>17.8</v>
      </c>
      <c r="O57">
        <v>348.66</v>
      </c>
      <c r="P57">
        <v>19</v>
      </c>
      <c r="Q57">
        <v>75</v>
      </c>
      <c r="R57">
        <v>0.16</v>
      </c>
      <c r="S57">
        <v>29.05</v>
      </c>
      <c r="T57">
        <v>18.35</v>
      </c>
      <c r="U57">
        <v>405.73</v>
      </c>
      <c r="V57">
        <v>22</v>
      </c>
      <c r="W57">
        <v>64</v>
      </c>
      <c r="X57">
        <v>0.2344</v>
      </c>
      <c r="Y57">
        <v>27.05</v>
      </c>
      <c r="Z57">
        <v>18.44</v>
      </c>
      <c r="AA57">
        <v>1489.9</v>
      </c>
      <c r="AB57">
        <v>82</v>
      </c>
      <c r="AC57">
        <v>239</v>
      </c>
      <c r="AD57">
        <v>0.9642</v>
      </c>
      <c r="AE57">
        <v>109.82</v>
      </c>
      <c r="AF57">
        <v>72.59</v>
      </c>
    </row>
    <row r="58" spans="1:32">
      <c r="A58" s="5">
        <v>528033010612</v>
      </c>
      <c r="B58" t="s">
        <v>98</v>
      </c>
      <c r="C58">
        <v>11832.87</v>
      </c>
      <c r="D58">
        <v>136</v>
      </c>
      <c r="E58">
        <v>549</v>
      </c>
      <c r="F58">
        <v>0.1894</v>
      </c>
      <c r="G58">
        <v>113.78</v>
      </c>
      <c r="H58">
        <v>87.01</v>
      </c>
      <c r="I58">
        <v>13864.68</v>
      </c>
      <c r="J58">
        <v>159</v>
      </c>
      <c r="K58">
        <v>531</v>
      </c>
      <c r="L58">
        <v>0.226</v>
      </c>
      <c r="M58">
        <v>115.54</v>
      </c>
      <c r="N58">
        <v>87.2</v>
      </c>
      <c r="O58">
        <v>15860.25</v>
      </c>
      <c r="P58">
        <v>183</v>
      </c>
      <c r="Q58">
        <v>636</v>
      </c>
      <c r="R58">
        <v>0.2201</v>
      </c>
      <c r="S58">
        <v>113.29</v>
      </c>
      <c r="T58">
        <v>86.67</v>
      </c>
      <c r="U58">
        <v>16248.69</v>
      </c>
      <c r="V58">
        <v>187</v>
      </c>
      <c r="W58">
        <v>675</v>
      </c>
      <c r="X58">
        <v>0.2133</v>
      </c>
      <c r="Y58">
        <v>112.84</v>
      </c>
      <c r="Z58">
        <v>86.89</v>
      </c>
      <c r="AA58">
        <v>57806.49</v>
      </c>
      <c r="AB58">
        <v>665</v>
      </c>
      <c r="AC58">
        <v>2391</v>
      </c>
      <c r="AD58">
        <v>0.8488</v>
      </c>
      <c r="AE58">
        <v>455.45</v>
      </c>
      <c r="AF58">
        <v>347.77</v>
      </c>
    </row>
    <row r="59" spans="1:32">
      <c r="A59" s="5">
        <v>528033014551</v>
      </c>
      <c r="B59" t="s">
        <v>399</v>
      </c>
      <c r="C59">
        <v>142.39</v>
      </c>
      <c r="D59">
        <v>5</v>
      </c>
      <c r="E59">
        <v>15</v>
      </c>
      <c r="F59">
        <v>0.1333</v>
      </c>
      <c r="G59">
        <v>71.19</v>
      </c>
      <c r="H59">
        <v>28.48</v>
      </c>
      <c r="I59">
        <v>150.48</v>
      </c>
      <c r="J59">
        <v>4</v>
      </c>
      <c r="K59">
        <v>12</v>
      </c>
      <c r="L59">
        <v>0.25</v>
      </c>
      <c r="M59">
        <v>50.16</v>
      </c>
      <c r="N59">
        <v>37.62</v>
      </c>
      <c r="O59">
        <v>296.9</v>
      </c>
      <c r="P59">
        <v>10</v>
      </c>
      <c r="Q59">
        <v>18</v>
      </c>
      <c r="R59">
        <v>0.1667</v>
      </c>
      <c r="S59">
        <v>98.97</v>
      </c>
      <c r="T59">
        <v>29.69</v>
      </c>
      <c r="U59">
        <v>287</v>
      </c>
      <c r="V59">
        <v>10</v>
      </c>
      <c r="W59">
        <v>21</v>
      </c>
      <c r="X59">
        <v>0.0952</v>
      </c>
      <c r="Y59">
        <v>143.5</v>
      </c>
      <c r="Z59">
        <v>28.7</v>
      </c>
      <c r="AA59">
        <v>876.77</v>
      </c>
      <c r="AB59">
        <v>29</v>
      </c>
      <c r="AC59">
        <v>66</v>
      </c>
      <c r="AD59">
        <v>0.6452</v>
      </c>
      <c r="AE59">
        <v>363.82</v>
      </c>
      <c r="AF59">
        <v>124.49</v>
      </c>
    </row>
    <row r="60" spans="1:32">
      <c r="A60" s="5">
        <v>528033190141</v>
      </c>
      <c r="B60" t="s">
        <v>84</v>
      </c>
      <c r="C60">
        <v>5142.48</v>
      </c>
      <c r="D60">
        <v>118</v>
      </c>
      <c r="E60">
        <v>356</v>
      </c>
      <c r="F60">
        <v>0.191</v>
      </c>
      <c r="G60">
        <v>75.62</v>
      </c>
      <c r="H60">
        <v>43.58</v>
      </c>
      <c r="I60">
        <v>5047.93</v>
      </c>
      <c r="J60">
        <v>118</v>
      </c>
      <c r="K60">
        <v>361</v>
      </c>
      <c r="L60">
        <v>0.1773</v>
      </c>
      <c r="M60">
        <v>78.87</v>
      </c>
      <c r="N60">
        <v>42.78</v>
      </c>
      <c r="O60">
        <v>5634.41</v>
      </c>
      <c r="P60">
        <v>132</v>
      </c>
      <c r="Q60">
        <v>382</v>
      </c>
      <c r="R60">
        <v>0.212</v>
      </c>
      <c r="S60">
        <v>69.56</v>
      </c>
      <c r="T60">
        <v>42.68</v>
      </c>
      <c r="U60">
        <v>5690.52</v>
      </c>
      <c r="V60">
        <v>135</v>
      </c>
      <c r="W60">
        <v>394</v>
      </c>
      <c r="X60">
        <v>0.198</v>
      </c>
      <c r="Y60">
        <v>72.96</v>
      </c>
      <c r="Z60">
        <v>42.15</v>
      </c>
      <c r="AA60">
        <v>21515.34</v>
      </c>
      <c r="AB60">
        <v>503</v>
      </c>
      <c r="AC60">
        <v>1493</v>
      </c>
      <c r="AD60">
        <v>0.7783</v>
      </c>
      <c r="AE60">
        <v>297.01</v>
      </c>
      <c r="AF60">
        <v>171.19</v>
      </c>
    </row>
    <row r="61" spans="1:32">
      <c r="A61" s="5">
        <v>528046969601</v>
      </c>
      <c r="B61" t="s">
        <v>412</v>
      </c>
      <c r="C61">
        <v>530.24</v>
      </c>
      <c r="D61">
        <v>31</v>
      </c>
      <c r="E61">
        <v>109</v>
      </c>
      <c r="F61">
        <v>0.211</v>
      </c>
      <c r="G61">
        <v>23.05</v>
      </c>
      <c r="H61">
        <v>17.1</v>
      </c>
      <c r="I61">
        <v>380.75</v>
      </c>
      <c r="J61">
        <v>22</v>
      </c>
      <c r="K61">
        <v>120</v>
      </c>
      <c r="L61">
        <v>0.1417</v>
      </c>
      <c r="M61">
        <v>22.4</v>
      </c>
      <c r="N61">
        <v>17.31</v>
      </c>
      <c r="O61">
        <v>1404.51</v>
      </c>
      <c r="P61">
        <v>83</v>
      </c>
      <c r="Q61">
        <v>119</v>
      </c>
      <c r="R61">
        <v>0.2773</v>
      </c>
      <c r="S61">
        <v>42.56</v>
      </c>
      <c r="T61">
        <v>16.92</v>
      </c>
      <c r="U61">
        <v>626.73</v>
      </c>
      <c r="V61">
        <v>36</v>
      </c>
      <c r="W61">
        <v>115</v>
      </c>
      <c r="X61">
        <v>0.2609</v>
      </c>
      <c r="Y61">
        <v>20.89</v>
      </c>
      <c r="Z61">
        <v>17.41</v>
      </c>
      <c r="AA61">
        <v>2942.23</v>
      </c>
      <c r="AB61">
        <v>172</v>
      </c>
      <c r="AC61">
        <v>463</v>
      </c>
      <c r="AD61">
        <v>0.8909</v>
      </c>
      <c r="AE61">
        <v>108.9</v>
      </c>
      <c r="AF61">
        <v>68.74</v>
      </c>
    </row>
    <row r="62" spans="1:32">
      <c r="A62" s="5">
        <v>528047125345</v>
      </c>
      <c r="B62" t="s">
        <v>100</v>
      </c>
      <c r="C62">
        <v>421.28</v>
      </c>
      <c r="D62">
        <v>9</v>
      </c>
      <c r="E62">
        <v>112</v>
      </c>
      <c r="F62">
        <v>0.0179</v>
      </c>
      <c r="G62">
        <v>210.64</v>
      </c>
      <c r="H62">
        <v>46.81</v>
      </c>
      <c r="O62">
        <v>143.76</v>
      </c>
      <c r="P62">
        <v>3</v>
      </c>
      <c r="Q62">
        <v>119</v>
      </c>
      <c r="R62">
        <v>0.0084</v>
      </c>
      <c r="S62">
        <v>143.76</v>
      </c>
      <c r="T62">
        <v>47.92</v>
      </c>
      <c r="U62">
        <v>390.04</v>
      </c>
      <c r="V62">
        <v>7</v>
      </c>
      <c r="W62">
        <v>134</v>
      </c>
      <c r="X62">
        <v>0.0373</v>
      </c>
      <c r="Y62">
        <v>78.01</v>
      </c>
      <c r="Z62">
        <v>55.72</v>
      </c>
      <c r="AA62">
        <v>955.08</v>
      </c>
      <c r="AB62">
        <v>19</v>
      </c>
      <c r="AC62">
        <v>365</v>
      </c>
      <c r="AD62">
        <v>0.0636</v>
      </c>
      <c r="AE62">
        <v>432.41</v>
      </c>
      <c r="AF62">
        <v>150.45</v>
      </c>
    </row>
    <row r="63" spans="1:32">
      <c r="A63" s="5">
        <v>528047181291</v>
      </c>
      <c r="B63" t="s">
        <v>82</v>
      </c>
      <c r="C63">
        <v>1609.68</v>
      </c>
      <c r="D63">
        <v>39</v>
      </c>
      <c r="E63">
        <v>113</v>
      </c>
      <c r="F63">
        <v>0.0531</v>
      </c>
      <c r="G63">
        <v>268.28</v>
      </c>
      <c r="H63">
        <v>41.27</v>
      </c>
      <c r="I63">
        <v>218.88</v>
      </c>
      <c r="J63">
        <v>5</v>
      </c>
      <c r="K63">
        <v>149</v>
      </c>
      <c r="L63">
        <v>0.0269</v>
      </c>
      <c r="M63">
        <v>54.72</v>
      </c>
      <c r="N63">
        <v>43.78</v>
      </c>
      <c r="O63">
        <v>1167.69</v>
      </c>
      <c r="P63">
        <v>28</v>
      </c>
      <c r="Q63">
        <v>153</v>
      </c>
      <c r="R63">
        <v>0.098</v>
      </c>
      <c r="S63">
        <v>77.85</v>
      </c>
      <c r="T63">
        <v>41.7</v>
      </c>
      <c r="U63">
        <v>1026.17</v>
      </c>
      <c r="V63">
        <v>25</v>
      </c>
      <c r="W63">
        <v>162</v>
      </c>
      <c r="X63">
        <v>0.0803</v>
      </c>
      <c r="Y63">
        <v>78.94</v>
      </c>
      <c r="Z63">
        <v>41.05</v>
      </c>
      <c r="AA63">
        <v>4022.42</v>
      </c>
      <c r="AB63">
        <v>97</v>
      </c>
      <c r="AC63">
        <v>577</v>
      </c>
      <c r="AD63">
        <v>0.2583</v>
      </c>
      <c r="AE63">
        <v>479.79</v>
      </c>
      <c r="AF63">
        <v>167.8</v>
      </c>
    </row>
    <row r="64" spans="1:32">
      <c r="A64" s="5">
        <v>528064196860</v>
      </c>
      <c r="B64" t="s">
        <v>83</v>
      </c>
      <c r="U64">
        <v>223.5</v>
      </c>
      <c r="V64">
        <v>4</v>
      </c>
      <c r="W64">
        <v>33</v>
      </c>
      <c r="X64">
        <v>0.0303</v>
      </c>
      <c r="Y64">
        <v>223.5</v>
      </c>
      <c r="Z64">
        <v>55.88</v>
      </c>
      <c r="AA64">
        <v>223.5</v>
      </c>
      <c r="AB64">
        <v>4</v>
      </c>
      <c r="AC64">
        <v>33</v>
      </c>
      <c r="AD64">
        <v>0.0303</v>
      </c>
      <c r="AE64">
        <v>223.5</v>
      </c>
      <c r="AF64">
        <v>55.88</v>
      </c>
    </row>
    <row r="65" spans="1:32">
      <c r="A65" s="5">
        <v>528064232769</v>
      </c>
      <c r="B65" t="s">
        <v>96</v>
      </c>
      <c r="C65">
        <v>2047.88</v>
      </c>
      <c r="D65">
        <v>51</v>
      </c>
      <c r="E65">
        <v>134</v>
      </c>
      <c r="F65">
        <v>0.1791</v>
      </c>
      <c r="G65">
        <v>85.33</v>
      </c>
      <c r="H65">
        <v>40.15</v>
      </c>
      <c r="I65">
        <v>813.69</v>
      </c>
      <c r="J65">
        <v>20</v>
      </c>
      <c r="K65">
        <v>96</v>
      </c>
      <c r="L65">
        <v>0.125</v>
      </c>
      <c r="M65">
        <v>67.81</v>
      </c>
      <c r="N65">
        <v>40.68</v>
      </c>
      <c r="O65">
        <v>1675.42</v>
      </c>
      <c r="P65">
        <v>42</v>
      </c>
      <c r="Q65">
        <v>118</v>
      </c>
      <c r="R65">
        <v>0.2119</v>
      </c>
      <c r="S65">
        <v>67.02</v>
      </c>
      <c r="T65">
        <v>39.89</v>
      </c>
      <c r="U65">
        <v>1510.47</v>
      </c>
      <c r="V65">
        <v>38</v>
      </c>
      <c r="W65">
        <v>130</v>
      </c>
      <c r="X65">
        <v>0.1538</v>
      </c>
      <c r="Y65">
        <v>75.52</v>
      </c>
      <c r="Z65">
        <v>39.75</v>
      </c>
      <c r="AA65">
        <v>6047.46</v>
      </c>
      <c r="AB65">
        <v>151</v>
      </c>
      <c r="AC65">
        <v>478</v>
      </c>
      <c r="AD65">
        <v>0.6698</v>
      </c>
      <c r="AE65">
        <v>295.68</v>
      </c>
      <c r="AF65">
        <v>160.47</v>
      </c>
    </row>
    <row r="66" spans="1:32">
      <c r="A66" s="5">
        <v>528064336529</v>
      </c>
      <c r="B66" t="s">
        <v>223</v>
      </c>
      <c r="C66">
        <v>2466.25</v>
      </c>
      <c r="D66">
        <v>97</v>
      </c>
      <c r="E66">
        <v>289</v>
      </c>
      <c r="F66">
        <v>0.2145</v>
      </c>
      <c r="G66">
        <v>39.78</v>
      </c>
      <c r="H66">
        <v>25.43</v>
      </c>
      <c r="I66">
        <v>3236.51</v>
      </c>
      <c r="J66">
        <v>132</v>
      </c>
      <c r="K66">
        <v>365</v>
      </c>
      <c r="L66">
        <v>0.2</v>
      </c>
      <c r="M66">
        <v>44.34</v>
      </c>
      <c r="N66">
        <v>24.52</v>
      </c>
      <c r="O66">
        <v>3167.16</v>
      </c>
      <c r="P66">
        <v>129</v>
      </c>
      <c r="Q66">
        <v>284</v>
      </c>
      <c r="R66">
        <v>0.2394</v>
      </c>
      <c r="S66">
        <v>46.58</v>
      </c>
      <c r="T66">
        <v>24.55</v>
      </c>
      <c r="U66">
        <v>2623.68</v>
      </c>
      <c r="V66">
        <v>103</v>
      </c>
      <c r="W66">
        <v>293</v>
      </c>
      <c r="X66">
        <v>0.2082</v>
      </c>
      <c r="Y66">
        <v>43.01</v>
      </c>
      <c r="Z66">
        <v>25.47</v>
      </c>
      <c r="AA66">
        <v>11493.6</v>
      </c>
      <c r="AB66">
        <v>461</v>
      </c>
      <c r="AC66">
        <v>1231</v>
      </c>
      <c r="AD66">
        <v>0.8621</v>
      </c>
      <c r="AE66">
        <v>173.71</v>
      </c>
      <c r="AF66">
        <v>99.97</v>
      </c>
    </row>
    <row r="67" spans="1:32">
      <c r="A67" s="5">
        <v>528778018743</v>
      </c>
      <c r="B67" t="s">
        <v>145</v>
      </c>
      <c r="C67">
        <v>117169.38</v>
      </c>
      <c r="D67">
        <v>2576</v>
      </c>
      <c r="E67">
        <v>8648</v>
      </c>
      <c r="F67">
        <v>0.1558</v>
      </c>
      <c r="G67">
        <v>86.99</v>
      </c>
      <c r="H67">
        <v>45.49</v>
      </c>
      <c r="I67">
        <v>18824.27</v>
      </c>
      <c r="J67">
        <v>374</v>
      </c>
      <c r="K67">
        <v>1758</v>
      </c>
      <c r="L67">
        <v>0.1445</v>
      </c>
      <c r="M67">
        <v>74.11</v>
      </c>
      <c r="N67">
        <v>50.33</v>
      </c>
      <c r="O67">
        <v>14841.61</v>
      </c>
      <c r="P67">
        <v>294</v>
      </c>
      <c r="Q67">
        <v>1481</v>
      </c>
      <c r="R67">
        <v>0.1364</v>
      </c>
      <c r="S67">
        <v>73.47</v>
      </c>
      <c r="T67">
        <v>50.48</v>
      </c>
      <c r="U67">
        <v>26803.91</v>
      </c>
      <c r="V67">
        <v>553</v>
      </c>
      <c r="W67">
        <v>1721</v>
      </c>
      <c r="X67">
        <v>0.1941</v>
      </c>
      <c r="Y67">
        <v>80.25</v>
      </c>
      <c r="Z67">
        <v>48.47</v>
      </c>
      <c r="AA67">
        <v>177639.17</v>
      </c>
      <c r="AB67">
        <v>3797</v>
      </c>
      <c r="AC67">
        <v>13608</v>
      </c>
      <c r="AD67">
        <v>0.6308</v>
      </c>
      <c r="AE67">
        <v>314.82</v>
      </c>
      <c r="AF67">
        <v>194.77</v>
      </c>
    </row>
    <row r="68" spans="1:32">
      <c r="A68" s="5">
        <v>535688693680</v>
      </c>
      <c r="B68" t="s">
        <v>225</v>
      </c>
      <c r="C68">
        <v>9505.6</v>
      </c>
      <c r="D68">
        <v>160</v>
      </c>
      <c r="E68">
        <v>748</v>
      </c>
      <c r="F68">
        <v>0.0842</v>
      </c>
      <c r="G68">
        <v>150.88</v>
      </c>
      <c r="H68">
        <v>59.41</v>
      </c>
      <c r="I68">
        <v>7161.95</v>
      </c>
      <c r="J68">
        <v>116</v>
      </c>
      <c r="K68">
        <v>770</v>
      </c>
      <c r="L68">
        <v>0.074</v>
      </c>
      <c r="M68">
        <v>125.65</v>
      </c>
      <c r="N68">
        <v>61.74</v>
      </c>
      <c r="O68">
        <v>13557.94</v>
      </c>
      <c r="P68">
        <v>197</v>
      </c>
      <c r="Q68">
        <v>1111</v>
      </c>
      <c r="R68">
        <v>0.0864</v>
      </c>
      <c r="S68">
        <v>141.23</v>
      </c>
      <c r="T68">
        <v>68.82</v>
      </c>
      <c r="U68">
        <v>25560.31</v>
      </c>
      <c r="V68">
        <v>343</v>
      </c>
      <c r="W68">
        <v>1979</v>
      </c>
      <c r="X68">
        <v>0.0965</v>
      </c>
      <c r="Y68">
        <v>133.82</v>
      </c>
      <c r="Z68">
        <v>74.52</v>
      </c>
      <c r="AA68">
        <v>55785.8</v>
      </c>
      <c r="AB68">
        <v>816</v>
      </c>
      <c r="AC68">
        <v>4608</v>
      </c>
      <c r="AD68">
        <v>0.3411</v>
      </c>
      <c r="AE68">
        <v>551.58</v>
      </c>
      <c r="AF68">
        <v>264.49</v>
      </c>
    </row>
    <row r="69" spans="1:32">
      <c r="A69" s="5">
        <v>537537256568</v>
      </c>
      <c r="B69" t="s">
        <v>241</v>
      </c>
      <c r="C69">
        <v>4697.61</v>
      </c>
      <c r="D69">
        <v>253</v>
      </c>
      <c r="E69">
        <v>720</v>
      </c>
      <c r="F69">
        <v>0.1847</v>
      </c>
      <c r="G69">
        <v>35.32</v>
      </c>
      <c r="H69">
        <v>18.57</v>
      </c>
      <c r="I69">
        <v>4495.63</v>
      </c>
      <c r="J69">
        <v>239</v>
      </c>
      <c r="K69">
        <v>818</v>
      </c>
      <c r="L69">
        <v>0.1565</v>
      </c>
      <c r="M69">
        <v>35.12</v>
      </c>
      <c r="N69">
        <v>18.81</v>
      </c>
      <c r="O69">
        <v>4414.99</v>
      </c>
      <c r="P69">
        <v>237</v>
      </c>
      <c r="Q69">
        <v>814</v>
      </c>
      <c r="R69">
        <v>0.1597</v>
      </c>
      <c r="S69">
        <v>33.96</v>
      </c>
      <c r="T69">
        <v>18.63</v>
      </c>
      <c r="U69">
        <v>5279.67</v>
      </c>
      <c r="V69">
        <v>281</v>
      </c>
      <c r="W69">
        <v>821</v>
      </c>
      <c r="X69">
        <v>0.1693</v>
      </c>
      <c r="Y69">
        <v>37.98</v>
      </c>
      <c r="Z69">
        <v>18.79</v>
      </c>
      <c r="AA69">
        <v>18887.9</v>
      </c>
      <c r="AB69">
        <v>1010</v>
      </c>
      <c r="AC69">
        <v>3173</v>
      </c>
      <c r="AD69">
        <v>0.6702</v>
      </c>
      <c r="AE69">
        <v>142.38</v>
      </c>
      <c r="AF69">
        <v>74.8</v>
      </c>
    </row>
    <row r="70" spans="1:32">
      <c r="A70" s="5">
        <v>537752882633</v>
      </c>
      <c r="B70" t="s">
        <v>34</v>
      </c>
      <c r="C70">
        <v>296486.69</v>
      </c>
      <c r="D70">
        <v>6095</v>
      </c>
      <c r="E70">
        <v>24800</v>
      </c>
      <c r="F70">
        <v>0.138</v>
      </c>
      <c r="G70">
        <v>86.62</v>
      </c>
      <c r="H70">
        <v>48.64</v>
      </c>
      <c r="I70">
        <v>359551.31</v>
      </c>
      <c r="J70">
        <v>7425</v>
      </c>
      <c r="K70">
        <v>29498</v>
      </c>
      <c r="L70">
        <v>0.1383</v>
      </c>
      <c r="M70">
        <v>88.13</v>
      </c>
      <c r="N70">
        <v>48.42</v>
      </c>
      <c r="O70">
        <v>402256.03</v>
      </c>
      <c r="P70">
        <v>8385</v>
      </c>
      <c r="Q70">
        <v>31785</v>
      </c>
      <c r="R70">
        <v>0.1491</v>
      </c>
      <c r="S70">
        <v>84.86</v>
      </c>
      <c r="T70">
        <v>47.97</v>
      </c>
      <c r="U70">
        <v>428337.63</v>
      </c>
      <c r="V70">
        <v>8951</v>
      </c>
      <c r="W70">
        <v>34245</v>
      </c>
      <c r="X70">
        <v>0.1471</v>
      </c>
      <c r="Y70">
        <v>85.02</v>
      </c>
      <c r="Z70">
        <v>47.85</v>
      </c>
      <c r="AA70">
        <v>1486631.66</v>
      </c>
      <c r="AB70">
        <v>30856</v>
      </c>
      <c r="AC70">
        <v>120328</v>
      </c>
      <c r="AD70">
        <v>0.5725</v>
      </c>
      <c r="AE70">
        <v>344.63</v>
      </c>
      <c r="AF70">
        <v>192.88</v>
      </c>
    </row>
    <row r="71" spans="1:32">
      <c r="A71" s="5">
        <v>537824984434</v>
      </c>
      <c r="B71" t="s">
        <v>274</v>
      </c>
      <c r="C71">
        <v>116261.45</v>
      </c>
      <c r="D71">
        <v>18685</v>
      </c>
      <c r="E71">
        <v>41421</v>
      </c>
      <c r="F71">
        <v>0.4184</v>
      </c>
      <c r="G71">
        <v>6.71</v>
      </c>
      <c r="H71">
        <v>6.22</v>
      </c>
      <c r="I71">
        <v>68968.58</v>
      </c>
      <c r="J71">
        <v>10480</v>
      </c>
      <c r="K71">
        <v>29936</v>
      </c>
      <c r="L71">
        <v>0.3207</v>
      </c>
      <c r="M71">
        <v>7.18</v>
      </c>
      <c r="N71">
        <v>6.58</v>
      </c>
      <c r="O71">
        <v>73426.46</v>
      </c>
      <c r="P71">
        <v>11252</v>
      </c>
      <c r="Q71">
        <v>30000</v>
      </c>
      <c r="R71">
        <v>0.3336</v>
      </c>
      <c r="S71">
        <v>7.34</v>
      </c>
      <c r="T71">
        <v>6.53</v>
      </c>
      <c r="U71">
        <v>75702.51</v>
      </c>
      <c r="V71">
        <v>11628</v>
      </c>
      <c r="W71">
        <v>29835</v>
      </c>
      <c r="X71">
        <v>0.3506</v>
      </c>
      <c r="Y71">
        <v>7.24</v>
      </c>
      <c r="Z71">
        <v>6.51</v>
      </c>
      <c r="AA71">
        <v>334359</v>
      </c>
      <c r="AB71">
        <v>52045</v>
      </c>
      <c r="AC71">
        <v>131192</v>
      </c>
      <c r="AD71">
        <v>1.4233</v>
      </c>
      <c r="AE71">
        <v>28.47</v>
      </c>
      <c r="AF71">
        <v>25.84</v>
      </c>
    </row>
    <row r="72" spans="1:32">
      <c r="A72" s="5">
        <v>537827368358</v>
      </c>
      <c r="B72" t="s">
        <v>191</v>
      </c>
      <c r="C72">
        <v>4970.38</v>
      </c>
      <c r="D72">
        <v>299</v>
      </c>
      <c r="E72">
        <v>794</v>
      </c>
      <c r="F72">
        <v>0.2191</v>
      </c>
      <c r="G72">
        <v>28.57</v>
      </c>
      <c r="H72">
        <v>16.62</v>
      </c>
      <c r="I72">
        <v>4993.68</v>
      </c>
      <c r="J72">
        <v>302</v>
      </c>
      <c r="K72">
        <v>851</v>
      </c>
      <c r="L72">
        <v>0.208</v>
      </c>
      <c r="M72">
        <v>28.21</v>
      </c>
      <c r="N72">
        <v>16.54</v>
      </c>
      <c r="O72">
        <v>4599.92</v>
      </c>
      <c r="P72">
        <v>274</v>
      </c>
      <c r="Q72">
        <v>805</v>
      </c>
      <c r="R72">
        <v>0.2112</v>
      </c>
      <c r="S72">
        <v>27.06</v>
      </c>
      <c r="T72">
        <v>16.79</v>
      </c>
      <c r="U72">
        <v>5810.71</v>
      </c>
      <c r="V72">
        <v>354</v>
      </c>
      <c r="W72">
        <v>844</v>
      </c>
      <c r="X72">
        <v>0.2156</v>
      </c>
      <c r="Y72">
        <v>31.93</v>
      </c>
      <c r="Z72">
        <v>16.41</v>
      </c>
      <c r="AA72">
        <v>20374.69</v>
      </c>
      <c r="AB72">
        <v>1229</v>
      </c>
      <c r="AC72">
        <v>3294</v>
      </c>
      <c r="AD72">
        <v>0.8539</v>
      </c>
      <c r="AE72">
        <v>115.77</v>
      </c>
      <c r="AF72">
        <v>66.36</v>
      </c>
    </row>
    <row r="73" spans="1:32">
      <c r="A73" s="5">
        <v>538192543595</v>
      </c>
      <c r="B73" t="s">
        <v>97</v>
      </c>
      <c r="C73">
        <v>2029.84</v>
      </c>
      <c r="D73">
        <v>16</v>
      </c>
      <c r="E73">
        <v>170</v>
      </c>
      <c r="F73">
        <v>0.0588</v>
      </c>
      <c r="G73">
        <v>202.98</v>
      </c>
      <c r="H73">
        <v>126.86</v>
      </c>
      <c r="I73">
        <v>3266.59</v>
      </c>
      <c r="J73">
        <v>25</v>
      </c>
      <c r="K73">
        <v>143</v>
      </c>
      <c r="L73">
        <v>0.0769</v>
      </c>
      <c r="M73">
        <v>296.96</v>
      </c>
      <c r="N73">
        <v>130.66</v>
      </c>
      <c r="O73">
        <v>2449.9</v>
      </c>
      <c r="P73">
        <v>19</v>
      </c>
      <c r="Q73">
        <v>168</v>
      </c>
      <c r="R73">
        <v>0.0417</v>
      </c>
      <c r="S73">
        <v>349.99</v>
      </c>
      <c r="T73">
        <v>128.94</v>
      </c>
      <c r="U73">
        <v>1159.17</v>
      </c>
      <c r="V73">
        <v>9</v>
      </c>
      <c r="W73">
        <v>123</v>
      </c>
      <c r="X73">
        <v>0.0488</v>
      </c>
      <c r="Y73">
        <v>193.19</v>
      </c>
      <c r="Z73">
        <v>128.8</v>
      </c>
      <c r="AA73">
        <v>8905.5</v>
      </c>
      <c r="AB73">
        <v>69</v>
      </c>
      <c r="AC73">
        <v>604</v>
      </c>
      <c r="AD73">
        <v>0.2262</v>
      </c>
      <c r="AE73">
        <v>1043.12</v>
      </c>
      <c r="AF73">
        <v>515.26</v>
      </c>
    </row>
    <row r="74" spans="1:32">
      <c r="A74" s="5">
        <v>538263950177</v>
      </c>
      <c r="B74" t="s">
        <v>135</v>
      </c>
      <c r="C74">
        <v>15819.48</v>
      </c>
      <c r="D74">
        <v>111</v>
      </c>
      <c r="E74">
        <v>1008</v>
      </c>
      <c r="F74">
        <v>0.0923</v>
      </c>
      <c r="G74">
        <v>170.1</v>
      </c>
      <c r="H74">
        <v>142.52</v>
      </c>
      <c r="I74">
        <v>21571.85</v>
      </c>
      <c r="J74">
        <v>151</v>
      </c>
      <c r="K74">
        <v>1334</v>
      </c>
      <c r="L74">
        <v>0.0952</v>
      </c>
      <c r="M74">
        <v>169.86</v>
      </c>
      <c r="N74">
        <v>142.86</v>
      </c>
      <c r="O74">
        <v>26849.08</v>
      </c>
      <c r="P74">
        <v>189</v>
      </c>
      <c r="Q74">
        <v>1415</v>
      </c>
      <c r="R74">
        <v>0.118</v>
      </c>
      <c r="S74">
        <v>160.77</v>
      </c>
      <c r="T74">
        <v>142.06</v>
      </c>
      <c r="U74">
        <v>22638.51</v>
      </c>
      <c r="V74">
        <v>159</v>
      </c>
      <c r="W74">
        <v>1336</v>
      </c>
      <c r="X74">
        <v>0.1003</v>
      </c>
      <c r="Y74">
        <v>168.94</v>
      </c>
      <c r="Z74">
        <v>142.38</v>
      </c>
      <c r="AA74">
        <v>86878.92</v>
      </c>
      <c r="AB74">
        <v>610</v>
      </c>
      <c r="AC74">
        <v>5093</v>
      </c>
      <c r="AD74">
        <v>0.4058</v>
      </c>
      <c r="AE74">
        <v>669.67</v>
      </c>
      <c r="AF74">
        <v>569.82</v>
      </c>
    </row>
    <row r="75" spans="1:32">
      <c r="A75" s="5">
        <v>538266122146</v>
      </c>
      <c r="B75" t="s">
        <v>94</v>
      </c>
      <c r="O75">
        <v>951.2</v>
      </c>
      <c r="P75">
        <v>9</v>
      </c>
      <c r="Q75">
        <v>25</v>
      </c>
      <c r="R75">
        <v>0.12</v>
      </c>
      <c r="S75">
        <v>317.07</v>
      </c>
      <c r="T75">
        <v>105.69</v>
      </c>
      <c r="AA75">
        <v>951.2</v>
      </c>
      <c r="AB75">
        <v>9</v>
      </c>
      <c r="AC75">
        <v>25</v>
      </c>
      <c r="AD75">
        <v>0.12</v>
      </c>
      <c r="AE75">
        <v>317.07</v>
      </c>
      <c r="AF75">
        <v>105.69</v>
      </c>
    </row>
    <row r="76" spans="1:32">
      <c r="A76" s="5">
        <v>538267926200</v>
      </c>
      <c r="B76" t="s">
        <v>443</v>
      </c>
      <c r="I76">
        <v>701.12</v>
      </c>
      <c r="J76">
        <v>11</v>
      </c>
      <c r="K76">
        <v>67</v>
      </c>
      <c r="L76">
        <v>0.0746</v>
      </c>
      <c r="M76">
        <v>140.22</v>
      </c>
      <c r="N76">
        <v>63.74</v>
      </c>
      <c r="O76">
        <v>832.49</v>
      </c>
      <c r="P76">
        <v>12</v>
      </c>
      <c r="Q76">
        <v>86</v>
      </c>
      <c r="R76">
        <v>0.0698</v>
      </c>
      <c r="S76">
        <v>138.75</v>
      </c>
      <c r="T76">
        <v>69.37</v>
      </c>
      <c r="U76">
        <v>986.99</v>
      </c>
      <c r="V76">
        <v>14</v>
      </c>
      <c r="W76">
        <v>83</v>
      </c>
      <c r="X76">
        <v>0.0964</v>
      </c>
      <c r="Y76">
        <v>123.37</v>
      </c>
      <c r="Z76">
        <v>70.5</v>
      </c>
      <c r="AA76">
        <v>2520.6</v>
      </c>
      <c r="AB76">
        <v>37</v>
      </c>
      <c r="AC76">
        <v>236</v>
      </c>
      <c r="AD76">
        <v>0.2408</v>
      </c>
      <c r="AE76">
        <v>402.34</v>
      </c>
      <c r="AF76">
        <v>203.61</v>
      </c>
    </row>
    <row r="77" spans="1:32">
      <c r="A77" s="5">
        <v>538305797734</v>
      </c>
      <c r="B77" t="s">
        <v>151</v>
      </c>
      <c r="C77">
        <v>7725.18</v>
      </c>
      <c r="D77">
        <v>58</v>
      </c>
      <c r="E77">
        <v>377</v>
      </c>
      <c r="F77">
        <v>0.1379</v>
      </c>
      <c r="G77">
        <v>148.56</v>
      </c>
      <c r="H77">
        <v>133.19</v>
      </c>
      <c r="I77">
        <v>12330.3</v>
      </c>
      <c r="J77">
        <v>93</v>
      </c>
      <c r="K77">
        <v>656</v>
      </c>
      <c r="L77">
        <v>0.122</v>
      </c>
      <c r="M77">
        <v>154.13</v>
      </c>
      <c r="N77">
        <v>132.58</v>
      </c>
      <c r="O77">
        <v>12517.33</v>
      </c>
      <c r="P77">
        <v>94</v>
      </c>
      <c r="Q77">
        <v>745</v>
      </c>
      <c r="R77">
        <v>0.1034</v>
      </c>
      <c r="S77">
        <v>162.56</v>
      </c>
      <c r="T77">
        <v>133.16</v>
      </c>
      <c r="U77">
        <v>12976.77</v>
      </c>
      <c r="V77">
        <v>99</v>
      </c>
      <c r="W77">
        <v>817</v>
      </c>
      <c r="X77">
        <v>0.1077</v>
      </c>
      <c r="Y77">
        <v>147.46</v>
      </c>
      <c r="Z77">
        <v>131.08</v>
      </c>
      <c r="AA77">
        <v>45549.58</v>
      </c>
      <c r="AB77">
        <v>344</v>
      </c>
      <c r="AC77">
        <v>2595</v>
      </c>
      <c r="AD77">
        <v>0.471</v>
      </c>
      <c r="AE77">
        <v>612.71</v>
      </c>
      <c r="AF77">
        <v>530.01</v>
      </c>
    </row>
    <row r="78" spans="1:32">
      <c r="A78" s="5">
        <v>538307169296</v>
      </c>
      <c r="B78" t="s">
        <v>93</v>
      </c>
      <c r="C78">
        <v>4963.95</v>
      </c>
      <c r="D78">
        <v>58</v>
      </c>
      <c r="E78">
        <v>278</v>
      </c>
      <c r="F78">
        <v>0.1763</v>
      </c>
      <c r="G78">
        <v>101.31</v>
      </c>
      <c r="H78">
        <v>85.59</v>
      </c>
      <c r="I78">
        <v>4597.4</v>
      </c>
      <c r="J78">
        <v>55</v>
      </c>
      <c r="K78">
        <v>307</v>
      </c>
      <c r="L78">
        <v>0.1694</v>
      </c>
      <c r="M78">
        <v>88.41</v>
      </c>
      <c r="N78">
        <v>83.59</v>
      </c>
      <c r="O78">
        <v>6766.61</v>
      </c>
      <c r="P78">
        <v>80</v>
      </c>
      <c r="Q78">
        <v>353</v>
      </c>
      <c r="R78">
        <v>0.1898</v>
      </c>
      <c r="S78">
        <v>100.99</v>
      </c>
      <c r="T78">
        <v>84.58</v>
      </c>
      <c r="U78">
        <v>11249.03</v>
      </c>
      <c r="V78">
        <v>132</v>
      </c>
      <c r="W78">
        <v>374</v>
      </c>
      <c r="X78">
        <v>0.2594</v>
      </c>
      <c r="Y78">
        <v>115.97</v>
      </c>
      <c r="Z78">
        <v>85.22</v>
      </c>
      <c r="AA78">
        <v>27576.99</v>
      </c>
      <c r="AB78">
        <v>325</v>
      </c>
      <c r="AC78">
        <v>1312</v>
      </c>
      <c r="AD78">
        <v>0.7949</v>
      </c>
      <c r="AE78">
        <v>406.68</v>
      </c>
      <c r="AF78">
        <v>338.98</v>
      </c>
    </row>
    <row r="79" spans="1:32">
      <c r="A79" s="5">
        <v>538312709167</v>
      </c>
      <c r="B79" t="s">
        <v>155</v>
      </c>
      <c r="C79">
        <v>9930.19</v>
      </c>
      <c r="D79">
        <v>90</v>
      </c>
      <c r="E79">
        <v>502</v>
      </c>
      <c r="F79">
        <v>0.1494</v>
      </c>
      <c r="G79">
        <v>132.4</v>
      </c>
      <c r="H79">
        <v>110.34</v>
      </c>
      <c r="I79">
        <v>9958.87</v>
      </c>
      <c r="J79">
        <v>91</v>
      </c>
      <c r="K79">
        <v>488</v>
      </c>
      <c r="L79">
        <v>0.1434</v>
      </c>
      <c r="M79">
        <v>142.27</v>
      </c>
      <c r="N79">
        <v>109.44</v>
      </c>
      <c r="O79">
        <v>11333.02</v>
      </c>
      <c r="P79">
        <v>103</v>
      </c>
      <c r="Q79">
        <v>593</v>
      </c>
      <c r="R79">
        <v>0.14</v>
      </c>
      <c r="S79">
        <v>136.54</v>
      </c>
      <c r="T79">
        <v>110.03</v>
      </c>
      <c r="U79">
        <v>11928.89</v>
      </c>
      <c r="V79">
        <v>109</v>
      </c>
      <c r="W79">
        <v>579</v>
      </c>
      <c r="X79">
        <v>0.1572</v>
      </c>
      <c r="Y79">
        <v>131.09</v>
      </c>
      <c r="Z79">
        <v>109.44</v>
      </c>
      <c r="AA79">
        <v>43150.97</v>
      </c>
      <c r="AB79">
        <v>393</v>
      </c>
      <c r="AC79">
        <v>2162</v>
      </c>
      <c r="AD79">
        <v>0.59</v>
      </c>
      <c r="AE79">
        <v>542.3</v>
      </c>
      <c r="AF79">
        <v>439.25</v>
      </c>
    </row>
    <row r="80" spans="1:32">
      <c r="A80" s="5">
        <v>538314893621</v>
      </c>
      <c r="B80" t="s">
        <v>80</v>
      </c>
      <c r="C80">
        <v>511.73</v>
      </c>
      <c r="D80">
        <v>6</v>
      </c>
      <c r="E80">
        <v>45</v>
      </c>
      <c r="F80">
        <v>0.1111</v>
      </c>
      <c r="G80">
        <v>102.35</v>
      </c>
      <c r="H80">
        <v>85.29</v>
      </c>
      <c r="I80">
        <v>768.75</v>
      </c>
      <c r="J80">
        <v>9</v>
      </c>
      <c r="K80">
        <v>60</v>
      </c>
      <c r="L80">
        <v>0.1167</v>
      </c>
      <c r="M80">
        <v>109.82</v>
      </c>
      <c r="N80">
        <v>85.42</v>
      </c>
      <c r="O80">
        <v>427.5</v>
      </c>
      <c r="P80">
        <v>5</v>
      </c>
      <c r="Q80">
        <v>65</v>
      </c>
      <c r="R80">
        <v>0.0769</v>
      </c>
      <c r="S80">
        <v>85.5</v>
      </c>
      <c r="T80">
        <v>85.5</v>
      </c>
      <c r="U80">
        <v>669</v>
      </c>
      <c r="V80">
        <v>8</v>
      </c>
      <c r="W80">
        <v>68</v>
      </c>
      <c r="X80">
        <v>0.1029</v>
      </c>
      <c r="Y80">
        <v>95.57</v>
      </c>
      <c r="Z80">
        <v>83.62</v>
      </c>
      <c r="AA80">
        <v>2376.98</v>
      </c>
      <c r="AB80">
        <v>28</v>
      </c>
      <c r="AC80">
        <v>238</v>
      </c>
      <c r="AD80">
        <v>0.4076</v>
      </c>
      <c r="AE80">
        <v>393.24</v>
      </c>
      <c r="AF80">
        <v>339.83</v>
      </c>
    </row>
    <row r="81" spans="1:32">
      <c r="A81" s="5">
        <v>538349196723</v>
      </c>
      <c r="B81" t="s">
        <v>194</v>
      </c>
      <c r="C81">
        <v>6474.89</v>
      </c>
      <c r="D81">
        <v>44</v>
      </c>
      <c r="E81">
        <v>271</v>
      </c>
      <c r="F81">
        <v>0.1181</v>
      </c>
      <c r="G81">
        <v>202.34</v>
      </c>
      <c r="H81">
        <v>147.16</v>
      </c>
      <c r="I81">
        <v>5889.58</v>
      </c>
      <c r="J81">
        <v>40</v>
      </c>
      <c r="K81">
        <v>388</v>
      </c>
      <c r="L81">
        <v>0.0773</v>
      </c>
      <c r="M81">
        <v>196.32</v>
      </c>
      <c r="N81">
        <v>147.24</v>
      </c>
      <c r="O81">
        <v>6662.65</v>
      </c>
      <c r="P81">
        <v>46</v>
      </c>
      <c r="Q81">
        <v>404</v>
      </c>
      <c r="R81">
        <v>0.099</v>
      </c>
      <c r="S81">
        <v>166.57</v>
      </c>
      <c r="T81">
        <v>144.84</v>
      </c>
      <c r="U81">
        <v>8159.23</v>
      </c>
      <c r="V81">
        <v>56</v>
      </c>
      <c r="W81">
        <v>441</v>
      </c>
      <c r="X81">
        <v>0.0839</v>
      </c>
      <c r="Y81">
        <v>220.52</v>
      </c>
      <c r="Z81">
        <v>145.7</v>
      </c>
      <c r="AA81">
        <v>27186.35</v>
      </c>
      <c r="AB81">
        <v>186</v>
      </c>
      <c r="AC81">
        <v>1504</v>
      </c>
      <c r="AD81">
        <v>0.3783</v>
      </c>
      <c r="AE81">
        <v>785.75</v>
      </c>
      <c r="AF81">
        <v>584.94</v>
      </c>
    </row>
    <row r="82" spans="1:32">
      <c r="A82" s="5">
        <v>538354076404</v>
      </c>
      <c r="B82" t="s">
        <v>90</v>
      </c>
      <c r="C82">
        <v>6745.96</v>
      </c>
      <c r="D82">
        <v>79</v>
      </c>
      <c r="E82">
        <v>627</v>
      </c>
      <c r="F82">
        <v>0.0893</v>
      </c>
      <c r="G82">
        <v>120.46</v>
      </c>
      <c r="H82">
        <v>85.39</v>
      </c>
      <c r="I82">
        <v>8354.19</v>
      </c>
      <c r="J82">
        <v>97</v>
      </c>
      <c r="K82">
        <v>723</v>
      </c>
      <c r="L82">
        <v>0.101</v>
      </c>
      <c r="M82">
        <v>114.44</v>
      </c>
      <c r="N82">
        <v>86.13</v>
      </c>
      <c r="O82">
        <v>6240.85</v>
      </c>
      <c r="P82">
        <v>74</v>
      </c>
      <c r="Q82">
        <v>836</v>
      </c>
      <c r="R82">
        <v>0.0694</v>
      </c>
      <c r="S82">
        <v>107.6</v>
      </c>
      <c r="T82">
        <v>84.34</v>
      </c>
      <c r="U82">
        <v>7903.39</v>
      </c>
      <c r="V82">
        <v>93</v>
      </c>
      <c r="W82">
        <v>905</v>
      </c>
      <c r="X82">
        <v>0.0917</v>
      </c>
      <c r="Y82">
        <v>95.22</v>
      </c>
      <c r="Z82">
        <v>84.98</v>
      </c>
      <c r="AA82">
        <v>29244.39</v>
      </c>
      <c r="AB82">
        <v>343</v>
      </c>
      <c r="AC82">
        <v>3091</v>
      </c>
      <c r="AD82">
        <v>0.3514</v>
      </c>
      <c r="AE82">
        <v>437.72</v>
      </c>
      <c r="AF82">
        <v>340.84</v>
      </c>
    </row>
    <row r="83" spans="1:32">
      <c r="A83" s="5">
        <v>538927350752</v>
      </c>
      <c r="B83" t="s">
        <v>72</v>
      </c>
      <c r="C83">
        <v>1488.38</v>
      </c>
      <c r="D83">
        <v>35</v>
      </c>
      <c r="E83">
        <v>193</v>
      </c>
      <c r="F83">
        <v>0.0984</v>
      </c>
      <c r="G83">
        <v>78.34</v>
      </c>
      <c r="H83">
        <v>42.53</v>
      </c>
      <c r="I83">
        <v>1001.92</v>
      </c>
      <c r="J83">
        <v>23</v>
      </c>
      <c r="K83">
        <v>250</v>
      </c>
      <c r="L83">
        <v>0.064</v>
      </c>
      <c r="M83">
        <v>62.62</v>
      </c>
      <c r="N83">
        <v>43.56</v>
      </c>
      <c r="O83">
        <v>1359.26</v>
      </c>
      <c r="P83">
        <v>32</v>
      </c>
      <c r="Q83">
        <v>213</v>
      </c>
      <c r="R83">
        <v>0.1033</v>
      </c>
      <c r="S83">
        <v>61.78</v>
      </c>
      <c r="T83">
        <v>42.48</v>
      </c>
      <c r="U83">
        <v>1365.23</v>
      </c>
      <c r="V83">
        <v>35</v>
      </c>
      <c r="W83">
        <v>245</v>
      </c>
      <c r="X83">
        <v>0.0775</v>
      </c>
      <c r="Y83">
        <v>71.85</v>
      </c>
      <c r="Z83">
        <v>39.01</v>
      </c>
      <c r="AA83">
        <v>5214.79</v>
      </c>
      <c r="AB83">
        <v>125</v>
      </c>
      <c r="AC83">
        <v>901</v>
      </c>
      <c r="AD83">
        <v>0.3432</v>
      </c>
      <c r="AE83">
        <v>274.59</v>
      </c>
      <c r="AF83">
        <v>167.58</v>
      </c>
    </row>
    <row r="84" spans="1:32">
      <c r="A84" s="5">
        <v>539325022308</v>
      </c>
      <c r="B84" t="s">
        <v>46</v>
      </c>
      <c r="C84">
        <v>14635.11</v>
      </c>
      <c r="D84">
        <v>202</v>
      </c>
      <c r="E84">
        <v>1110</v>
      </c>
      <c r="F84">
        <v>0.1216</v>
      </c>
      <c r="G84">
        <v>108.41</v>
      </c>
      <c r="H84">
        <v>72.45</v>
      </c>
      <c r="I84">
        <v>12834.32</v>
      </c>
      <c r="J84">
        <v>175</v>
      </c>
      <c r="K84">
        <v>1089</v>
      </c>
      <c r="L84">
        <v>0.1093</v>
      </c>
      <c r="M84">
        <v>107.85</v>
      </c>
      <c r="N84">
        <v>73.34</v>
      </c>
      <c r="O84">
        <v>15618.28</v>
      </c>
      <c r="P84">
        <v>214</v>
      </c>
      <c r="Q84">
        <v>1235</v>
      </c>
      <c r="R84">
        <v>0.1239</v>
      </c>
      <c r="S84">
        <v>102.08</v>
      </c>
      <c r="T84">
        <v>72.98</v>
      </c>
      <c r="U84">
        <v>15603.39</v>
      </c>
      <c r="V84">
        <v>213</v>
      </c>
      <c r="W84">
        <v>1309</v>
      </c>
      <c r="X84">
        <v>0.1199</v>
      </c>
      <c r="Y84">
        <v>99.38</v>
      </c>
      <c r="Z84">
        <v>73.26</v>
      </c>
      <c r="AA84">
        <v>58691.1</v>
      </c>
      <c r="AB84">
        <v>804</v>
      </c>
      <c r="AC84">
        <v>4743</v>
      </c>
      <c r="AD84">
        <v>0.4747</v>
      </c>
      <c r="AE84">
        <v>417.72</v>
      </c>
      <c r="AF84">
        <v>292.03</v>
      </c>
    </row>
    <row r="85" spans="1:32">
      <c r="A85" s="5">
        <v>539854510916</v>
      </c>
      <c r="B85" t="s">
        <v>44</v>
      </c>
      <c r="C85">
        <v>14106.78</v>
      </c>
      <c r="D85">
        <v>282</v>
      </c>
      <c r="E85">
        <v>1449</v>
      </c>
      <c r="F85">
        <v>0.1056</v>
      </c>
      <c r="G85">
        <v>92.2</v>
      </c>
      <c r="H85">
        <v>50.02</v>
      </c>
      <c r="I85">
        <v>18620.13</v>
      </c>
      <c r="J85">
        <v>373</v>
      </c>
      <c r="K85">
        <v>1790</v>
      </c>
      <c r="L85">
        <v>0.1162</v>
      </c>
      <c r="M85">
        <v>89.52</v>
      </c>
      <c r="N85">
        <v>49.92</v>
      </c>
      <c r="O85">
        <v>21526.58</v>
      </c>
      <c r="P85">
        <v>441</v>
      </c>
      <c r="Q85">
        <v>1672</v>
      </c>
      <c r="R85">
        <v>0.1447</v>
      </c>
      <c r="S85">
        <v>88.95</v>
      </c>
      <c r="T85">
        <v>48.81</v>
      </c>
      <c r="U85">
        <v>21086.61</v>
      </c>
      <c r="V85">
        <v>426</v>
      </c>
      <c r="W85">
        <v>1680</v>
      </c>
      <c r="X85">
        <v>0.1399</v>
      </c>
      <c r="Y85">
        <v>89.73</v>
      </c>
      <c r="Z85">
        <v>49.5</v>
      </c>
      <c r="AA85">
        <v>75340.1</v>
      </c>
      <c r="AB85">
        <v>1522</v>
      </c>
      <c r="AC85">
        <v>6591</v>
      </c>
      <c r="AD85">
        <v>0.5064</v>
      </c>
      <c r="AE85">
        <v>360.4</v>
      </c>
      <c r="AF85">
        <v>198.25</v>
      </c>
    </row>
    <row r="86" spans="1:32">
      <c r="A86" s="5">
        <v>541918489832</v>
      </c>
      <c r="B86" t="s">
        <v>102</v>
      </c>
      <c r="C86">
        <v>1930.37</v>
      </c>
      <c r="D86">
        <v>54</v>
      </c>
      <c r="E86">
        <v>176</v>
      </c>
      <c r="F86">
        <v>0.1704</v>
      </c>
      <c r="G86">
        <v>64.35</v>
      </c>
      <c r="H86">
        <v>35.75</v>
      </c>
      <c r="I86">
        <v>1674.15</v>
      </c>
      <c r="J86">
        <v>48</v>
      </c>
      <c r="K86">
        <v>169</v>
      </c>
      <c r="L86">
        <v>0.1657</v>
      </c>
      <c r="M86">
        <v>59.79</v>
      </c>
      <c r="N86">
        <v>34.88</v>
      </c>
      <c r="O86">
        <v>1221.63</v>
      </c>
      <c r="P86">
        <v>35</v>
      </c>
      <c r="Q86">
        <v>144</v>
      </c>
      <c r="R86">
        <v>0.1389</v>
      </c>
      <c r="S86">
        <v>61.08</v>
      </c>
      <c r="T86">
        <v>34.9</v>
      </c>
      <c r="U86">
        <v>1541.97</v>
      </c>
      <c r="V86">
        <v>43</v>
      </c>
      <c r="W86">
        <v>144</v>
      </c>
      <c r="X86">
        <v>0.1736</v>
      </c>
      <c r="Y86">
        <v>61.68</v>
      </c>
      <c r="Z86">
        <v>35.86</v>
      </c>
      <c r="AA86">
        <v>6368.12</v>
      </c>
      <c r="AB86">
        <v>180</v>
      </c>
      <c r="AC86">
        <v>633</v>
      </c>
      <c r="AD86">
        <v>0.6486</v>
      </c>
      <c r="AE86">
        <v>246.9</v>
      </c>
      <c r="AF86">
        <v>141.39</v>
      </c>
    </row>
    <row r="87" spans="1:32">
      <c r="A87" s="5">
        <v>544053639760</v>
      </c>
      <c r="B87" t="s">
        <v>20</v>
      </c>
      <c r="C87">
        <v>2969.92</v>
      </c>
      <c r="D87">
        <v>114</v>
      </c>
      <c r="E87">
        <v>375</v>
      </c>
      <c r="F87">
        <v>0.1333</v>
      </c>
      <c r="G87">
        <v>59.4</v>
      </c>
      <c r="H87">
        <v>26.05</v>
      </c>
      <c r="I87">
        <v>1106.42</v>
      </c>
      <c r="J87">
        <v>43</v>
      </c>
      <c r="K87">
        <v>343</v>
      </c>
      <c r="L87">
        <v>0.0496</v>
      </c>
      <c r="M87">
        <v>65.08</v>
      </c>
      <c r="N87">
        <v>25.73</v>
      </c>
      <c r="O87">
        <v>2469.95</v>
      </c>
      <c r="P87">
        <v>96</v>
      </c>
      <c r="Q87">
        <v>331</v>
      </c>
      <c r="R87">
        <v>0.1088</v>
      </c>
      <c r="S87">
        <v>68.61</v>
      </c>
      <c r="T87">
        <v>25.73</v>
      </c>
      <c r="U87">
        <v>2251.88</v>
      </c>
      <c r="V87">
        <v>86</v>
      </c>
      <c r="W87">
        <v>353</v>
      </c>
      <c r="X87">
        <v>0.0992</v>
      </c>
      <c r="Y87">
        <v>64.34</v>
      </c>
      <c r="Z87">
        <v>26.18</v>
      </c>
      <c r="AA87">
        <v>8798.17</v>
      </c>
      <c r="AB87">
        <v>339</v>
      </c>
      <c r="AC87">
        <v>1402</v>
      </c>
      <c r="AD87">
        <v>0.3909</v>
      </c>
      <c r="AE87">
        <v>257.43</v>
      </c>
      <c r="AF87">
        <v>103.69</v>
      </c>
    </row>
    <row r="88" spans="1:32">
      <c r="A88" s="5">
        <v>547190677216</v>
      </c>
      <c r="B88" t="s">
        <v>363</v>
      </c>
      <c r="C88">
        <v>3075.84</v>
      </c>
      <c r="D88">
        <v>148</v>
      </c>
      <c r="E88">
        <v>705</v>
      </c>
      <c r="F88">
        <v>0.1362</v>
      </c>
      <c r="G88">
        <v>32.04</v>
      </c>
      <c r="H88">
        <v>20.78</v>
      </c>
      <c r="I88">
        <v>4261.93</v>
      </c>
      <c r="J88">
        <v>207</v>
      </c>
      <c r="K88">
        <v>546</v>
      </c>
      <c r="L88">
        <v>0.2308</v>
      </c>
      <c r="M88">
        <v>33.82</v>
      </c>
      <c r="N88">
        <v>20.59</v>
      </c>
      <c r="O88">
        <v>3283.16</v>
      </c>
      <c r="P88">
        <v>156</v>
      </c>
      <c r="Q88">
        <v>493</v>
      </c>
      <c r="R88">
        <v>0.2089</v>
      </c>
      <c r="S88">
        <v>31.88</v>
      </c>
      <c r="T88">
        <v>21.05</v>
      </c>
      <c r="U88">
        <v>3372.3</v>
      </c>
      <c r="V88">
        <v>161</v>
      </c>
      <c r="W88">
        <v>474</v>
      </c>
      <c r="X88">
        <v>0.2426</v>
      </c>
      <c r="Y88">
        <v>29.32</v>
      </c>
      <c r="Z88">
        <v>20.95</v>
      </c>
      <c r="AA88">
        <v>13993.23</v>
      </c>
      <c r="AB88">
        <v>672</v>
      </c>
      <c r="AC88">
        <v>2218</v>
      </c>
      <c r="AD88">
        <v>0.8185</v>
      </c>
      <c r="AE88">
        <v>127.06</v>
      </c>
      <c r="AF88">
        <v>83.37</v>
      </c>
    </row>
    <row r="89" spans="1:32">
      <c r="A89" s="5">
        <v>548003777683</v>
      </c>
      <c r="B89" t="s">
        <v>263</v>
      </c>
      <c r="C89">
        <v>1095.66</v>
      </c>
      <c r="D89">
        <v>46</v>
      </c>
      <c r="E89">
        <v>136</v>
      </c>
      <c r="F89">
        <v>0.2427</v>
      </c>
      <c r="G89">
        <v>33.2</v>
      </c>
      <c r="H89">
        <v>23.82</v>
      </c>
      <c r="I89">
        <v>1713</v>
      </c>
      <c r="J89">
        <v>72</v>
      </c>
      <c r="K89">
        <v>176</v>
      </c>
      <c r="L89">
        <v>0.25</v>
      </c>
      <c r="M89">
        <v>38.93</v>
      </c>
      <c r="N89">
        <v>23.79</v>
      </c>
      <c r="O89">
        <v>1327.6</v>
      </c>
      <c r="P89">
        <v>56</v>
      </c>
      <c r="Q89">
        <v>198</v>
      </c>
      <c r="R89">
        <v>0.197</v>
      </c>
      <c r="S89">
        <v>34.04</v>
      </c>
      <c r="T89">
        <v>23.71</v>
      </c>
      <c r="U89">
        <v>2257.04</v>
      </c>
      <c r="V89">
        <v>95</v>
      </c>
      <c r="W89">
        <v>171</v>
      </c>
      <c r="X89">
        <v>0.2398</v>
      </c>
      <c r="Y89">
        <v>55.05</v>
      </c>
      <c r="Z89">
        <v>23.76</v>
      </c>
      <c r="AA89">
        <v>6393.3</v>
      </c>
      <c r="AB89">
        <v>269</v>
      </c>
      <c r="AC89">
        <v>681</v>
      </c>
      <c r="AD89">
        <v>0.9295</v>
      </c>
      <c r="AE89">
        <v>161.22</v>
      </c>
      <c r="AF89">
        <v>95.08</v>
      </c>
    </row>
    <row r="90" spans="1:32">
      <c r="A90" s="5">
        <v>553066686610</v>
      </c>
      <c r="B90" t="s">
        <v>318</v>
      </c>
      <c r="C90">
        <v>1350.42</v>
      </c>
      <c r="D90">
        <v>96</v>
      </c>
      <c r="E90">
        <v>298</v>
      </c>
      <c r="F90">
        <v>0.2181</v>
      </c>
      <c r="G90">
        <v>20.78</v>
      </c>
      <c r="H90">
        <v>14.07</v>
      </c>
      <c r="I90">
        <v>1897.42</v>
      </c>
      <c r="J90">
        <v>135</v>
      </c>
      <c r="K90">
        <v>360</v>
      </c>
      <c r="L90">
        <v>0.2778</v>
      </c>
      <c r="M90">
        <v>18.97</v>
      </c>
      <c r="N90">
        <v>14.05</v>
      </c>
      <c r="O90">
        <v>2053.43</v>
      </c>
      <c r="P90">
        <v>148</v>
      </c>
      <c r="Q90">
        <v>402</v>
      </c>
      <c r="R90">
        <v>0.2139</v>
      </c>
      <c r="S90">
        <v>23.88</v>
      </c>
      <c r="T90">
        <v>13.87</v>
      </c>
      <c r="U90">
        <v>2113.56</v>
      </c>
      <c r="V90">
        <v>151</v>
      </c>
      <c r="W90">
        <v>362</v>
      </c>
      <c r="X90">
        <v>0.2624</v>
      </c>
      <c r="Y90">
        <v>22.25</v>
      </c>
      <c r="Z90">
        <v>14</v>
      </c>
      <c r="AA90">
        <v>7414.83</v>
      </c>
      <c r="AB90">
        <v>530</v>
      </c>
      <c r="AC90">
        <v>1422</v>
      </c>
      <c r="AD90">
        <v>0.9722</v>
      </c>
      <c r="AE90">
        <v>85.88</v>
      </c>
      <c r="AF90">
        <v>55.99</v>
      </c>
    </row>
    <row r="91" spans="1:32">
      <c r="A91" s="5">
        <v>554217085959</v>
      </c>
      <c r="B91" t="s">
        <v>85</v>
      </c>
      <c r="U91">
        <v>215.19</v>
      </c>
      <c r="V91">
        <v>5</v>
      </c>
      <c r="W91">
        <v>22</v>
      </c>
      <c r="X91">
        <v>0.1364</v>
      </c>
      <c r="Y91">
        <v>71.73</v>
      </c>
      <c r="Z91">
        <v>43.04</v>
      </c>
      <c r="AA91">
        <v>215.19</v>
      </c>
      <c r="AB91">
        <v>5</v>
      </c>
      <c r="AC91">
        <v>22</v>
      </c>
      <c r="AD91">
        <v>0.1364</v>
      </c>
      <c r="AE91">
        <v>71.73</v>
      </c>
      <c r="AF91">
        <v>43.04</v>
      </c>
    </row>
    <row r="92" spans="1:32">
      <c r="A92" s="5">
        <v>554765196730</v>
      </c>
      <c r="B92" t="s">
        <v>198</v>
      </c>
      <c r="C92">
        <v>25242.37</v>
      </c>
      <c r="D92">
        <v>1654</v>
      </c>
      <c r="E92">
        <v>4712</v>
      </c>
      <c r="F92">
        <v>0.3099</v>
      </c>
      <c r="G92">
        <v>17.29</v>
      </c>
      <c r="H92">
        <v>15.26</v>
      </c>
      <c r="I92">
        <v>10610.2</v>
      </c>
      <c r="J92">
        <v>589</v>
      </c>
      <c r="K92">
        <v>2458</v>
      </c>
      <c r="L92">
        <v>0.1387</v>
      </c>
      <c r="M92">
        <v>31.11</v>
      </c>
      <c r="N92">
        <v>18.01</v>
      </c>
      <c r="O92">
        <v>9197.95</v>
      </c>
      <c r="P92">
        <v>512</v>
      </c>
      <c r="Q92">
        <v>2360</v>
      </c>
      <c r="R92">
        <v>0.1318</v>
      </c>
      <c r="S92">
        <v>29.58</v>
      </c>
      <c r="T92">
        <v>17.96</v>
      </c>
      <c r="U92">
        <v>9251.7</v>
      </c>
      <c r="V92">
        <v>507</v>
      </c>
      <c r="W92">
        <v>2485</v>
      </c>
      <c r="X92">
        <v>0.1296</v>
      </c>
      <c r="Y92">
        <v>28.73</v>
      </c>
      <c r="Z92">
        <v>18.25</v>
      </c>
      <c r="AA92">
        <v>54302.22</v>
      </c>
      <c r="AB92">
        <v>3262</v>
      </c>
      <c r="AC92">
        <v>12015</v>
      </c>
      <c r="AD92">
        <v>0.71</v>
      </c>
      <c r="AE92">
        <v>106.71</v>
      </c>
      <c r="AF92">
        <v>69.48</v>
      </c>
    </row>
    <row r="93" spans="1:32">
      <c r="A93" s="5">
        <v>554877274741</v>
      </c>
      <c r="B93" t="s">
        <v>6</v>
      </c>
      <c r="C93">
        <v>30251.82</v>
      </c>
      <c r="D93">
        <v>633</v>
      </c>
      <c r="E93">
        <v>3813</v>
      </c>
      <c r="F93">
        <v>0.081</v>
      </c>
      <c r="G93">
        <v>97.9</v>
      </c>
      <c r="H93">
        <v>47.79</v>
      </c>
      <c r="I93">
        <v>38089.84</v>
      </c>
      <c r="J93">
        <v>789</v>
      </c>
      <c r="K93">
        <v>3974</v>
      </c>
      <c r="L93">
        <v>0.0926</v>
      </c>
      <c r="M93">
        <v>103.5</v>
      </c>
      <c r="N93">
        <v>48.28</v>
      </c>
      <c r="O93">
        <v>44628.8</v>
      </c>
      <c r="P93">
        <v>986</v>
      </c>
      <c r="Q93">
        <v>4191</v>
      </c>
      <c r="R93">
        <v>0.1093</v>
      </c>
      <c r="S93">
        <v>97.44</v>
      </c>
      <c r="T93">
        <v>45.26</v>
      </c>
      <c r="U93">
        <v>31998.42</v>
      </c>
      <c r="V93">
        <v>669</v>
      </c>
      <c r="W93">
        <v>3744</v>
      </c>
      <c r="X93">
        <v>0.0903</v>
      </c>
      <c r="Y93">
        <v>94.67</v>
      </c>
      <c r="Z93">
        <v>47.83</v>
      </c>
      <c r="AA93">
        <v>144968.88</v>
      </c>
      <c r="AB93">
        <v>3077</v>
      </c>
      <c r="AC93">
        <v>15722</v>
      </c>
      <c r="AD93">
        <v>0.3732</v>
      </c>
      <c r="AE93">
        <v>393.51</v>
      </c>
      <c r="AF93">
        <v>189.16</v>
      </c>
    </row>
    <row r="94" spans="1:32">
      <c r="A94" s="5">
        <v>555055329886</v>
      </c>
      <c r="B94" t="s">
        <v>42</v>
      </c>
      <c r="C94">
        <v>19729.5</v>
      </c>
      <c r="D94">
        <v>468</v>
      </c>
      <c r="E94">
        <v>1966</v>
      </c>
      <c r="F94">
        <v>0.1099</v>
      </c>
      <c r="G94">
        <v>91.34</v>
      </c>
      <c r="H94">
        <v>42.16</v>
      </c>
      <c r="I94">
        <v>11621.13</v>
      </c>
      <c r="J94">
        <v>244</v>
      </c>
      <c r="K94">
        <v>1265</v>
      </c>
      <c r="L94">
        <v>0.1051</v>
      </c>
      <c r="M94">
        <v>87.38</v>
      </c>
      <c r="N94">
        <v>47.63</v>
      </c>
      <c r="O94">
        <v>15949.73</v>
      </c>
      <c r="P94">
        <v>344</v>
      </c>
      <c r="Q94">
        <v>1525</v>
      </c>
      <c r="R94">
        <v>0.1049</v>
      </c>
      <c r="S94">
        <v>99.69</v>
      </c>
      <c r="T94">
        <v>46.37</v>
      </c>
      <c r="U94">
        <v>17656.88</v>
      </c>
      <c r="V94">
        <v>401</v>
      </c>
      <c r="W94">
        <v>1615</v>
      </c>
      <c r="X94">
        <v>0.117</v>
      </c>
      <c r="Y94">
        <v>93.42</v>
      </c>
      <c r="Z94">
        <v>44.03</v>
      </c>
      <c r="AA94">
        <v>64957.24</v>
      </c>
      <c r="AB94">
        <v>1457</v>
      </c>
      <c r="AC94">
        <v>6371</v>
      </c>
      <c r="AD94">
        <v>0.4369</v>
      </c>
      <c r="AE94">
        <v>371.83</v>
      </c>
      <c r="AF94">
        <v>180.19</v>
      </c>
    </row>
    <row r="95" spans="1:32">
      <c r="A95" s="5">
        <v>555332266949</v>
      </c>
      <c r="B95" t="s">
        <v>47</v>
      </c>
      <c r="C95">
        <v>23291.33</v>
      </c>
      <c r="D95">
        <v>428</v>
      </c>
      <c r="E95">
        <v>2567</v>
      </c>
      <c r="F95">
        <v>0.0896</v>
      </c>
      <c r="G95">
        <v>101.27</v>
      </c>
      <c r="H95">
        <v>54.42</v>
      </c>
      <c r="I95">
        <v>17457.25</v>
      </c>
      <c r="J95">
        <v>343</v>
      </c>
      <c r="K95">
        <v>1987</v>
      </c>
      <c r="L95">
        <v>0.1107</v>
      </c>
      <c r="M95">
        <v>79.35</v>
      </c>
      <c r="N95">
        <v>50.9</v>
      </c>
      <c r="O95">
        <v>19328.19</v>
      </c>
      <c r="P95">
        <v>382</v>
      </c>
      <c r="Q95">
        <v>2092</v>
      </c>
      <c r="R95">
        <v>0.1205</v>
      </c>
      <c r="S95">
        <v>76.7</v>
      </c>
      <c r="T95">
        <v>50.6</v>
      </c>
      <c r="U95">
        <v>22212.42</v>
      </c>
      <c r="V95">
        <v>480</v>
      </c>
      <c r="W95">
        <v>2284</v>
      </c>
      <c r="X95">
        <v>0.1309</v>
      </c>
      <c r="Y95">
        <v>74.29</v>
      </c>
      <c r="Z95">
        <v>46.28</v>
      </c>
      <c r="AA95">
        <v>82289.19</v>
      </c>
      <c r="AB95">
        <v>1633</v>
      </c>
      <c r="AC95">
        <v>8930</v>
      </c>
      <c r="AD95">
        <v>0.4517</v>
      </c>
      <c r="AE95">
        <v>331.61</v>
      </c>
      <c r="AF95">
        <v>202.2</v>
      </c>
    </row>
    <row r="96" spans="1:32">
      <c r="A96" s="5">
        <v>555904462655</v>
      </c>
      <c r="B96" t="s">
        <v>276</v>
      </c>
      <c r="C96">
        <v>2407.42</v>
      </c>
      <c r="D96">
        <v>191</v>
      </c>
      <c r="E96">
        <v>391</v>
      </c>
      <c r="F96">
        <v>0.2455</v>
      </c>
      <c r="G96">
        <v>25.08</v>
      </c>
      <c r="H96">
        <v>12.6</v>
      </c>
      <c r="I96">
        <v>3321.62</v>
      </c>
      <c r="J96">
        <v>244</v>
      </c>
      <c r="K96">
        <v>445</v>
      </c>
      <c r="L96">
        <v>0.3011</v>
      </c>
      <c r="M96">
        <v>24.79</v>
      </c>
      <c r="N96">
        <v>13.61</v>
      </c>
      <c r="O96">
        <v>3307.43</v>
      </c>
      <c r="P96">
        <v>250</v>
      </c>
      <c r="Q96">
        <v>440</v>
      </c>
      <c r="R96">
        <v>0.325</v>
      </c>
      <c r="S96">
        <v>23.13</v>
      </c>
      <c r="T96">
        <v>13.23</v>
      </c>
      <c r="U96">
        <v>3547.12</v>
      </c>
      <c r="V96">
        <v>260</v>
      </c>
      <c r="W96">
        <v>454</v>
      </c>
      <c r="X96">
        <v>0.2797</v>
      </c>
      <c r="Y96">
        <v>27.93</v>
      </c>
      <c r="Z96">
        <v>13.64</v>
      </c>
      <c r="AA96">
        <v>12583.59</v>
      </c>
      <c r="AB96">
        <v>945</v>
      </c>
      <c r="AC96">
        <v>1730</v>
      </c>
      <c r="AD96">
        <v>1.1513</v>
      </c>
      <c r="AE96">
        <v>100.93</v>
      </c>
      <c r="AF96">
        <v>53.08</v>
      </c>
    </row>
    <row r="97" spans="1:32">
      <c r="A97" s="5">
        <v>556322528534</v>
      </c>
      <c r="B97" t="s">
        <v>489</v>
      </c>
      <c r="C97">
        <v>99.09</v>
      </c>
      <c r="D97">
        <v>9</v>
      </c>
      <c r="E97">
        <v>68</v>
      </c>
      <c r="F97">
        <v>0.1029</v>
      </c>
      <c r="G97">
        <v>14.16</v>
      </c>
      <c r="H97">
        <v>11.01</v>
      </c>
      <c r="I97">
        <v>135</v>
      </c>
      <c r="J97">
        <v>13</v>
      </c>
      <c r="K97">
        <v>123</v>
      </c>
      <c r="L97">
        <v>0.1057</v>
      </c>
      <c r="M97">
        <v>10.38</v>
      </c>
      <c r="N97">
        <v>10.38</v>
      </c>
      <c r="O97">
        <v>209.75</v>
      </c>
      <c r="P97">
        <v>19</v>
      </c>
      <c r="Q97">
        <v>105</v>
      </c>
      <c r="R97">
        <v>0.1429</v>
      </c>
      <c r="S97">
        <v>13.98</v>
      </c>
      <c r="T97">
        <v>11.04</v>
      </c>
      <c r="U97">
        <v>197.59</v>
      </c>
      <c r="V97">
        <v>19</v>
      </c>
      <c r="W97">
        <v>119</v>
      </c>
      <c r="X97">
        <v>0.1513</v>
      </c>
      <c r="Y97">
        <v>10.98</v>
      </c>
      <c r="Z97">
        <v>10.4</v>
      </c>
      <c r="AA97">
        <v>641.43</v>
      </c>
      <c r="AB97">
        <v>60</v>
      </c>
      <c r="AC97">
        <v>415</v>
      </c>
      <c r="AD97">
        <v>0.5028</v>
      </c>
      <c r="AE97">
        <v>49.5</v>
      </c>
      <c r="AF97">
        <v>42.83</v>
      </c>
    </row>
    <row r="98" spans="1:32">
      <c r="A98" s="5">
        <v>556389065398</v>
      </c>
      <c r="B98" t="s">
        <v>316</v>
      </c>
      <c r="C98">
        <v>3327.4</v>
      </c>
      <c r="D98">
        <v>127</v>
      </c>
      <c r="E98">
        <v>312</v>
      </c>
      <c r="F98">
        <v>0.2147</v>
      </c>
      <c r="G98">
        <v>49.66</v>
      </c>
      <c r="H98">
        <v>26.2</v>
      </c>
      <c r="I98">
        <v>3203.57</v>
      </c>
      <c r="J98">
        <v>123</v>
      </c>
      <c r="K98">
        <v>295</v>
      </c>
      <c r="L98">
        <v>0.1932</v>
      </c>
      <c r="M98">
        <v>56.2</v>
      </c>
      <c r="N98">
        <v>26.05</v>
      </c>
      <c r="O98">
        <v>2544.82</v>
      </c>
      <c r="P98">
        <v>97</v>
      </c>
      <c r="Q98">
        <v>289</v>
      </c>
      <c r="R98">
        <v>0.1972</v>
      </c>
      <c r="S98">
        <v>44.65</v>
      </c>
      <c r="T98">
        <v>26.24</v>
      </c>
      <c r="U98">
        <v>2744.78</v>
      </c>
      <c r="V98">
        <v>106</v>
      </c>
      <c r="W98">
        <v>318</v>
      </c>
      <c r="X98">
        <v>0.173</v>
      </c>
      <c r="Y98">
        <v>49.91</v>
      </c>
      <c r="Z98">
        <v>25.89</v>
      </c>
      <c r="AA98">
        <v>11820.57</v>
      </c>
      <c r="AB98">
        <v>453</v>
      </c>
      <c r="AC98">
        <v>1214</v>
      </c>
      <c r="AD98">
        <v>0.7781</v>
      </c>
      <c r="AE98">
        <v>200.42</v>
      </c>
      <c r="AF98">
        <v>104.38</v>
      </c>
    </row>
    <row r="99" spans="1:32">
      <c r="A99" s="5">
        <v>559325430280</v>
      </c>
      <c r="B99" t="s">
        <v>243</v>
      </c>
      <c r="C99">
        <v>6614.42</v>
      </c>
      <c r="D99">
        <v>231</v>
      </c>
      <c r="E99">
        <v>437</v>
      </c>
      <c r="F99">
        <v>0.238</v>
      </c>
      <c r="G99">
        <v>63.6</v>
      </c>
      <c r="H99">
        <v>28.63</v>
      </c>
      <c r="I99">
        <v>8971.38</v>
      </c>
      <c r="J99">
        <v>320</v>
      </c>
      <c r="K99">
        <v>538</v>
      </c>
      <c r="L99">
        <v>0.2695</v>
      </c>
      <c r="M99">
        <v>61.87</v>
      </c>
      <c r="N99">
        <v>28.04</v>
      </c>
      <c r="O99">
        <v>8079.43</v>
      </c>
      <c r="P99">
        <v>283</v>
      </c>
      <c r="Q99">
        <v>483</v>
      </c>
      <c r="R99">
        <v>0.2795</v>
      </c>
      <c r="S99">
        <v>59.85</v>
      </c>
      <c r="T99">
        <v>28.55</v>
      </c>
      <c r="U99">
        <v>9396.23</v>
      </c>
      <c r="V99">
        <v>325</v>
      </c>
      <c r="W99">
        <v>472</v>
      </c>
      <c r="X99">
        <v>0.3136</v>
      </c>
      <c r="Y99">
        <v>63.49</v>
      </c>
      <c r="Z99">
        <v>28.91</v>
      </c>
      <c r="AA99">
        <v>33061.46</v>
      </c>
      <c r="AB99">
        <v>1159</v>
      </c>
      <c r="AC99">
        <v>1930</v>
      </c>
      <c r="AD99">
        <v>1.1006</v>
      </c>
      <c r="AE99">
        <v>248.81</v>
      </c>
      <c r="AF99">
        <v>114.13</v>
      </c>
    </row>
    <row r="100" spans="1:32">
      <c r="A100" s="5">
        <v>559686121121</v>
      </c>
      <c r="B100" t="s">
        <v>76</v>
      </c>
      <c r="C100">
        <v>3827.93</v>
      </c>
      <c r="D100">
        <v>32</v>
      </c>
      <c r="E100">
        <v>227</v>
      </c>
      <c r="F100">
        <v>0.1101</v>
      </c>
      <c r="G100">
        <v>153.12</v>
      </c>
      <c r="H100">
        <v>119.62</v>
      </c>
      <c r="I100">
        <v>3716.65</v>
      </c>
      <c r="J100">
        <v>31</v>
      </c>
      <c r="K100">
        <v>237</v>
      </c>
      <c r="L100">
        <v>0.1013</v>
      </c>
      <c r="M100">
        <v>154.86</v>
      </c>
      <c r="N100">
        <v>119.89</v>
      </c>
      <c r="O100">
        <v>6964.42</v>
      </c>
      <c r="P100">
        <v>58</v>
      </c>
      <c r="Q100">
        <v>257</v>
      </c>
      <c r="R100">
        <v>0.1712</v>
      </c>
      <c r="S100">
        <v>158.28</v>
      </c>
      <c r="T100">
        <v>120.08</v>
      </c>
      <c r="U100">
        <v>9754.56</v>
      </c>
      <c r="V100">
        <v>81</v>
      </c>
      <c r="W100">
        <v>302</v>
      </c>
      <c r="X100">
        <v>0.1623</v>
      </c>
      <c r="Y100">
        <v>199.07</v>
      </c>
      <c r="Z100">
        <v>120.43</v>
      </c>
      <c r="AA100">
        <v>24263.56</v>
      </c>
      <c r="AB100">
        <v>202</v>
      </c>
      <c r="AC100">
        <v>1023</v>
      </c>
      <c r="AD100">
        <v>0.5449</v>
      </c>
      <c r="AE100">
        <v>665.33</v>
      </c>
      <c r="AF100">
        <v>480.02</v>
      </c>
    </row>
    <row r="101" spans="1:32">
      <c r="A101" s="5">
        <v>562374577568</v>
      </c>
      <c r="B101" t="s">
        <v>75</v>
      </c>
      <c r="C101">
        <v>246.57</v>
      </c>
      <c r="D101">
        <v>5</v>
      </c>
      <c r="E101">
        <v>86</v>
      </c>
      <c r="F101">
        <v>0.0349</v>
      </c>
      <c r="G101">
        <v>82.19</v>
      </c>
      <c r="H101">
        <v>49.31</v>
      </c>
      <c r="I101">
        <v>203.15</v>
      </c>
      <c r="J101">
        <v>4</v>
      </c>
      <c r="K101">
        <v>80</v>
      </c>
      <c r="L101">
        <v>0.0375</v>
      </c>
      <c r="M101">
        <v>67.72</v>
      </c>
      <c r="N101">
        <v>50.79</v>
      </c>
      <c r="O101">
        <v>212.6</v>
      </c>
      <c r="P101">
        <v>4</v>
      </c>
      <c r="Q101">
        <v>75</v>
      </c>
      <c r="R101">
        <v>0.04</v>
      </c>
      <c r="S101">
        <v>70.87</v>
      </c>
      <c r="T101">
        <v>53.15</v>
      </c>
      <c r="U101">
        <v>577.57</v>
      </c>
      <c r="V101">
        <v>12</v>
      </c>
      <c r="W101">
        <v>76</v>
      </c>
      <c r="X101">
        <v>0.0658</v>
      </c>
      <c r="Y101">
        <v>115.51</v>
      </c>
      <c r="Z101">
        <v>48.13</v>
      </c>
      <c r="AA101">
        <v>1239.89</v>
      </c>
      <c r="AB101">
        <v>25</v>
      </c>
      <c r="AC101">
        <v>317</v>
      </c>
      <c r="AD101">
        <v>0.1782</v>
      </c>
      <c r="AE101">
        <v>336.29</v>
      </c>
      <c r="AF101">
        <v>201.38</v>
      </c>
    </row>
    <row r="102" spans="1:32">
      <c r="A102" s="5">
        <v>562674596108</v>
      </c>
      <c r="B102" t="s">
        <v>17</v>
      </c>
      <c r="C102">
        <v>5827.7</v>
      </c>
      <c r="D102">
        <v>195</v>
      </c>
      <c r="E102">
        <v>329</v>
      </c>
      <c r="F102">
        <v>0.2462</v>
      </c>
      <c r="G102">
        <v>71.95</v>
      </c>
      <c r="H102">
        <v>29.89</v>
      </c>
      <c r="I102">
        <v>6487.89</v>
      </c>
      <c r="J102">
        <v>216</v>
      </c>
      <c r="K102">
        <v>385</v>
      </c>
      <c r="L102">
        <v>0.226</v>
      </c>
      <c r="M102">
        <v>74.57</v>
      </c>
      <c r="N102">
        <v>30.04</v>
      </c>
      <c r="O102">
        <v>5976.64</v>
      </c>
      <c r="P102">
        <v>204</v>
      </c>
      <c r="Q102">
        <v>421</v>
      </c>
      <c r="R102">
        <v>0.1948</v>
      </c>
      <c r="S102">
        <v>72.89</v>
      </c>
      <c r="T102">
        <v>29.3</v>
      </c>
      <c r="U102">
        <v>5255.86</v>
      </c>
      <c r="V102">
        <v>176</v>
      </c>
      <c r="W102">
        <v>417</v>
      </c>
      <c r="X102">
        <v>0.1775</v>
      </c>
      <c r="Y102">
        <v>71.03</v>
      </c>
      <c r="Z102">
        <v>29.86</v>
      </c>
      <c r="AA102">
        <v>23548.09</v>
      </c>
      <c r="AB102">
        <v>791</v>
      </c>
      <c r="AC102">
        <v>1552</v>
      </c>
      <c r="AD102">
        <v>0.8445</v>
      </c>
      <c r="AE102">
        <v>290.44</v>
      </c>
      <c r="AF102">
        <v>119.09</v>
      </c>
    </row>
    <row r="103" spans="1:32">
      <c r="A103" s="5">
        <v>563834177641</v>
      </c>
      <c r="B103" t="s">
        <v>56</v>
      </c>
      <c r="C103">
        <v>9111.25</v>
      </c>
      <c r="D103">
        <v>59</v>
      </c>
      <c r="E103">
        <v>498</v>
      </c>
      <c r="F103">
        <v>0.0964</v>
      </c>
      <c r="G103">
        <v>189.82</v>
      </c>
      <c r="H103">
        <v>154.43</v>
      </c>
      <c r="I103">
        <v>12354.58</v>
      </c>
      <c r="J103">
        <v>80</v>
      </c>
      <c r="K103">
        <v>590</v>
      </c>
      <c r="L103">
        <v>0.1034</v>
      </c>
      <c r="M103">
        <v>202.53</v>
      </c>
      <c r="N103">
        <v>154.43</v>
      </c>
      <c r="O103">
        <v>17583.1</v>
      </c>
      <c r="P103">
        <v>114</v>
      </c>
      <c r="Q103">
        <v>635</v>
      </c>
      <c r="R103">
        <v>0.1244</v>
      </c>
      <c r="S103">
        <v>222.57</v>
      </c>
      <c r="T103">
        <v>154.24</v>
      </c>
      <c r="U103">
        <v>18494.35</v>
      </c>
      <c r="V103">
        <v>120</v>
      </c>
      <c r="W103">
        <v>654</v>
      </c>
      <c r="X103">
        <v>0.1407</v>
      </c>
      <c r="Y103">
        <v>201.03</v>
      </c>
      <c r="Z103">
        <v>154.12</v>
      </c>
      <c r="AA103">
        <v>57543.28</v>
      </c>
      <c r="AB103">
        <v>373</v>
      </c>
      <c r="AC103">
        <v>2377</v>
      </c>
      <c r="AD103">
        <v>0.4649</v>
      </c>
      <c r="AE103">
        <v>815.95</v>
      </c>
      <c r="AF103">
        <v>617.22</v>
      </c>
    </row>
    <row r="104" spans="1:32">
      <c r="A104" s="5">
        <v>563835009431</v>
      </c>
      <c r="B104" t="s">
        <v>53</v>
      </c>
      <c r="C104">
        <v>2350.86</v>
      </c>
      <c r="D104">
        <v>31</v>
      </c>
      <c r="E104">
        <v>374</v>
      </c>
      <c r="F104">
        <v>0.0722</v>
      </c>
      <c r="G104">
        <v>87.07</v>
      </c>
      <c r="H104">
        <v>75.83</v>
      </c>
      <c r="I104">
        <v>3347.45</v>
      </c>
      <c r="J104">
        <v>44</v>
      </c>
      <c r="K104">
        <v>369</v>
      </c>
      <c r="L104">
        <v>0.0921</v>
      </c>
      <c r="M104">
        <v>98.45</v>
      </c>
      <c r="N104">
        <v>76.08</v>
      </c>
      <c r="O104">
        <v>5308.34</v>
      </c>
      <c r="P104">
        <v>72</v>
      </c>
      <c r="Q104">
        <v>381</v>
      </c>
      <c r="R104">
        <v>0.1155</v>
      </c>
      <c r="S104">
        <v>120.64</v>
      </c>
      <c r="T104">
        <v>73.73</v>
      </c>
      <c r="U104">
        <v>2548.61</v>
      </c>
      <c r="V104">
        <v>34</v>
      </c>
      <c r="W104">
        <v>331</v>
      </c>
      <c r="X104">
        <v>0.0785</v>
      </c>
      <c r="Y104">
        <v>98.02</v>
      </c>
      <c r="Z104">
        <v>74.96</v>
      </c>
      <c r="AA104">
        <v>13555.26</v>
      </c>
      <c r="AB104">
        <v>181</v>
      </c>
      <c r="AC104">
        <v>1455</v>
      </c>
      <c r="AD104">
        <v>0.3583</v>
      </c>
      <c r="AE104">
        <v>404.18</v>
      </c>
      <c r="AF104">
        <v>300.6</v>
      </c>
    </row>
    <row r="105" spans="1:32">
      <c r="A105" s="5">
        <v>564135111481</v>
      </c>
      <c r="B105" t="s">
        <v>58</v>
      </c>
      <c r="C105">
        <v>5000.11</v>
      </c>
      <c r="D105">
        <v>41</v>
      </c>
      <c r="E105">
        <v>177</v>
      </c>
      <c r="F105">
        <v>0.1299</v>
      </c>
      <c r="G105">
        <v>217.4</v>
      </c>
      <c r="H105">
        <v>121.95</v>
      </c>
      <c r="I105">
        <v>7991.93</v>
      </c>
      <c r="J105">
        <v>66</v>
      </c>
      <c r="K105">
        <v>223</v>
      </c>
      <c r="L105">
        <v>0.1704</v>
      </c>
      <c r="M105">
        <v>210.31</v>
      </c>
      <c r="N105">
        <v>121.09</v>
      </c>
      <c r="O105">
        <v>11009.65</v>
      </c>
      <c r="P105">
        <v>90</v>
      </c>
      <c r="Q105">
        <v>232</v>
      </c>
      <c r="R105">
        <v>0.2241</v>
      </c>
      <c r="S105">
        <v>211.72</v>
      </c>
      <c r="T105">
        <v>122.33</v>
      </c>
      <c r="U105">
        <v>8765.47</v>
      </c>
      <c r="V105">
        <v>73</v>
      </c>
      <c r="W105">
        <v>253</v>
      </c>
      <c r="X105">
        <v>0.2016</v>
      </c>
      <c r="Y105">
        <v>171.87</v>
      </c>
      <c r="Z105">
        <v>120.07</v>
      </c>
      <c r="AA105">
        <v>32767.16</v>
      </c>
      <c r="AB105">
        <v>270</v>
      </c>
      <c r="AC105">
        <v>885</v>
      </c>
      <c r="AD105">
        <v>0.726</v>
      </c>
      <c r="AE105">
        <v>811.3</v>
      </c>
      <c r="AF105">
        <v>485.44</v>
      </c>
    </row>
    <row r="106" spans="1:32">
      <c r="A106" s="5">
        <v>564587383224</v>
      </c>
      <c r="B106" t="s">
        <v>128</v>
      </c>
      <c r="C106">
        <v>92501.12</v>
      </c>
      <c r="D106">
        <v>1851</v>
      </c>
      <c r="E106">
        <v>6412</v>
      </c>
      <c r="F106">
        <v>0.1606</v>
      </c>
      <c r="G106">
        <v>89.81</v>
      </c>
      <c r="H106">
        <v>49.97</v>
      </c>
      <c r="I106">
        <v>63488.4</v>
      </c>
      <c r="J106">
        <v>1237</v>
      </c>
      <c r="K106">
        <v>5650</v>
      </c>
      <c r="L106">
        <v>0.1186</v>
      </c>
      <c r="M106">
        <v>94.76</v>
      </c>
      <c r="N106">
        <v>51.32</v>
      </c>
      <c r="O106">
        <v>67977.52</v>
      </c>
      <c r="P106">
        <v>1353</v>
      </c>
      <c r="Q106">
        <v>6363</v>
      </c>
      <c r="R106">
        <v>0.1251</v>
      </c>
      <c r="S106">
        <v>85.4</v>
      </c>
      <c r="T106">
        <v>50.24</v>
      </c>
      <c r="U106">
        <v>75518.82</v>
      </c>
      <c r="V106">
        <v>1470</v>
      </c>
      <c r="W106">
        <v>7041</v>
      </c>
      <c r="X106">
        <v>0.1264</v>
      </c>
      <c r="Y106">
        <v>84.85</v>
      </c>
      <c r="Z106">
        <v>51.37</v>
      </c>
      <c r="AA106">
        <v>299485.86</v>
      </c>
      <c r="AB106">
        <v>5911</v>
      </c>
      <c r="AC106">
        <v>25466</v>
      </c>
      <c r="AD106">
        <v>0.5307</v>
      </c>
      <c r="AE106">
        <v>354.82</v>
      </c>
      <c r="AF106">
        <v>202.9</v>
      </c>
    </row>
    <row r="107" spans="1:32">
      <c r="A107" s="5">
        <v>566160365748</v>
      </c>
      <c r="B107" t="s">
        <v>403</v>
      </c>
      <c r="C107">
        <v>856.58</v>
      </c>
      <c r="D107">
        <v>29</v>
      </c>
      <c r="E107">
        <v>200</v>
      </c>
      <c r="F107">
        <v>0.115</v>
      </c>
      <c r="G107">
        <v>37.24</v>
      </c>
      <c r="H107">
        <v>29.54</v>
      </c>
      <c r="I107">
        <v>958.71</v>
      </c>
      <c r="J107">
        <v>32</v>
      </c>
      <c r="K107">
        <v>205</v>
      </c>
      <c r="L107">
        <v>0.1317</v>
      </c>
      <c r="M107">
        <v>35.51</v>
      </c>
      <c r="N107">
        <v>29.96</v>
      </c>
      <c r="O107">
        <v>1132.51</v>
      </c>
      <c r="P107">
        <v>38</v>
      </c>
      <c r="Q107">
        <v>208</v>
      </c>
      <c r="R107">
        <v>0.1442</v>
      </c>
      <c r="S107">
        <v>37.75</v>
      </c>
      <c r="T107">
        <v>29.8</v>
      </c>
      <c r="U107">
        <v>1078.93</v>
      </c>
      <c r="V107">
        <v>36</v>
      </c>
      <c r="W107">
        <v>190</v>
      </c>
      <c r="X107">
        <v>0.1684</v>
      </c>
      <c r="Y107">
        <v>33.72</v>
      </c>
      <c r="Z107">
        <v>29.97</v>
      </c>
      <c r="AA107">
        <v>4026.73</v>
      </c>
      <c r="AB107">
        <v>135</v>
      </c>
      <c r="AC107">
        <v>803</v>
      </c>
      <c r="AD107">
        <v>0.5593</v>
      </c>
      <c r="AE107">
        <v>144.22</v>
      </c>
      <c r="AF107">
        <v>119.27</v>
      </c>
    </row>
    <row r="108" spans="1:32">
      <c r="A108" s="5">
        <v>568629665883</v>
      </c>
      <c r="B108" t="s">
        <v>216</v>
      </c>
      <c r="C108">
        <v>4488.24</v>
      </c>
      <c r="D108">
        <v>4608</v>
      </c>
      <c r="E108">
        <v>15621</v>
      </c>
      <c r="F108">
        <v>0.2891</v>
      </c>
      <c r="G108">
        <v>0.99</v>
      </c>
      <c r="H108">
        <v>0.97</v>
      </c>
      <c r="I108">
        <v>4630.83</v>
      </c>
      <c r="J108">
        <v>3499</v>
      </c>
      <c r="K108">
        <v>11411</v>
      </c>
      <c r="L108">
        <v>0.2568</v>
      </c>
      <c r="M108">
        <v>1.58</v>
      </c>
      <c r="N108">
        <v>1.32</v>
      </c>
      <c r="O108">
        <v>6365.84</v>
      </c>
      <c r="P108">
        <v>5925</v>
      </c>
      <c r="Q108">
        <v>17456</v>
      </c>
      <c r="R108">
        <v>0.2501</v>
      </c>
      <c r="S108">
        <v>1.46</v>
      </c>
      <c r="T108">
        <v>1.07</v>
      </c>
      <c r="U108">
        <v>4787.77</v>
      </c>
      <c r="V108">
        <v>3973</v>
      </c>
      <c r="W108">
        <v>12377</v>
      </c>
      <c r="X108">
        <v>0.2682</v>
      </c>
      <c r="Y108">
        <v>1.44</v>
      </c>
      <c r="Z108">
        <v>1.21</v>
      </c>
      <c r="AA108">
        <v>20272.68</v>
      </c>
      <c r="AB108">
        <v>18005</v>
      </c>
      <c r="AC108">
        <v>56865</v>
      </c>
      <c r="AD108">
        <v>1.0642</v>
      </c>
      <c r="AE108">
        <v>5.47</v>
      </c>
      <c r="AF108">
        <v>4.57</v>
      </c>
    </row>
    <row r="109" spans="1:32">
      <c r="A109" s="5">
        <v>568765915390</v>
      </c>
      <c r="B109" t="s">
        <v>301</v>
      </c>
      <c r="C109">
        <v>2720.34</v>
      </c>
      <c r="D109">
        <v>1848</v>
      </c>
      <c r="E109">
        <v>4734</v>
      </c>
      <c r="F109">
        <v>0.3635</v>
      </c>
      <c r="G109">
        <v>1.58</v>
      </c>
      <c r="H109">
        <v>1.47</v>
      </c>
      <c r="I109">
        <v>2930.42</v>
      </c>
      <c r="J109">
        <v>1918</v>
      </c>
      <c r="K109">
        <v>4453</v>
      </c>
      <c r="L109">
        <v>0.3586</v>
      </c>
      <c r="M109">
        <v>1.83</v>
      </c>
      <c r="N109">
        <v>1.53</v>
      </c>
      <c r="O109">
        <v>4540.96</v>
      </c>
      <c r="P109">
        <v>4254</v>
      </c>
      <c r="Q109">
        <v>8093</v>
      </c>
      <c r="R109">
        <v>0.3876</v>
      </c>
      <c r="S109">
        <v>1.45</v>
      </c>
      <c r="T109">
        <v>1.07</v>
      </c>
      <c r="U109">
        <v>4511.69</v>
      </c>
      <c r="V109">
        <v>3035</v>
      </c>
      <c r="W109">
        <v>7297</v>
      </c>
      <c r="X109">
        <v>0.3381</v>
      </c>
      <c r="Y109">
        <v>1.83</v>
      </c>
      <c r="Z109">
        <v>1.49</v>
      </c>
      <c r="AA109">
        <v>14703.41</v>
      </c>
      <c r="AB109">
        <v>11055</v>
      </c>
      <c r="AC109">
        <v>24577</v>
      </c>
      <c r="AD109">
        <v>1.4478</v>
      </c>
      <c r="AE109">
        <v>6.69</v>
      </c>
      <c r="AF109">
        <v>5.56</v>
      </c>
    </row>
    <row r="110" spans="1:32">
      <c r="A110" s="5">
        <v>569386315777</v>
      </c>
      <c r="B110" t="s">
        <v>173</v>
      </c>
      <c r="C110">
        <v>14634.63</v>
      </c>
      <c r="D110">
        <v>11673</v>
      </c>
      <c r="E110">
        <v>45205</v>
      </c>
      <c r="F110">
        <v>0.2468</v>
      </c>
      <c r="G110">
        <v>1.31</v>
      </c>
      <c r="H110">
        <v>1.25</v>
      </c>
      <c r="I110">
        <v>10993.21</v>
      </c>
      <c r="J110">
        <v>8049</v>
      </c>
      <c r="K110">
        <v>28259</v>
      </c>
      <c r="L110">
        <v>0.2396</v>
      </c>
      <c r="M110">
        <v>1.62</v>
      </c>
      <c r="N110">
        <v>1.37</v>
      </c>
      <c r="O110">
        <v>13790.14</v>
      </c>
      <c r="P110">
        <v>10370</v>
      </c>
      <c r="Q110">
        <v>31180</v>
      </c>
      <c r="R110">
        <v>0.2581</v>
      </c>
      <c r="S110">
        <v>1.71</v>
      </c>
      <c r="T110">
        <v>1.33</v>
      </c>
      <c r="U110">
        <v>15249.27</v>
      </c>
      <c r="V110">
        <v>10134</v>
      </c>
      <c r="W110">
        <v>31535</v>
      </c>
      <c r="X110">
        <v>0.2608</v>
      </c>
      <c r="Y110">
        <v>1.85</v>
      </c>
      <c r="Z110">
        <v>1.5</v>
      </c>
      <c r="AA110">
        <v>54667.25</v>
      </c>
      <c r="AB110">
        <v>40226</v>
      </c>
      <c r="AC110">
        <v>136179</v>
      </c>
      <c r="AD110">
        <v>1.0053</v>
      </c>
      <c r="AE110">
        <v>6.49</v>
      </c>
      <c r="AF110">
        <v>5.45</v>
      </c>
    </row>
    <row r="111" spans="1:32">
      <c r="A111" s="5">
        <v>569438859623</v>
      </c>
      <c r="B111" t="s">
        <v>495</v>
      </c>
      <c r="C111">
        <v>152.46</v>
      </c>
      <c r="D111">
        <v>17</v>
      </c>
      <c r="E111">
        <v>78</v>
      </c>
      <c r="F111">
        <v>0.0897</v>
      </c>
      <c r="G111">
        <v>21.78</v>
      </c>
      <c r="H111">
        <v>8.97</v>
      </c>
      <c r="I111">
        <v>215.43</v>
      </c>
      <c r="J111">
        <v>24</v>
      </c>
      <c r="K111">
        <v>78</v>
      </c>
      <c r="L111">
        <v>0.1026</v>
      </c>
      <c r="M111">
        <v>26.93</v>
      </c>
      <c r="N111">
        <v>8.98</v>
      </c>
      <c r="O111">
        <v>208.64</v>
      </c>
      <c r="P111">
        <v>23</v>
      </c>
      <c r="Q111">
        <v>93</v>
      </c>
      <c r="R111">
        <v>0.1183</v>
      </c>
      <c r="S111">
        <v>18.97</v>
      </c>
      <c r="T111">
        <v>9.07</v>
      </c>
      <c r="AA111">
        <v>576.53</v>
      </c>
      <c r="AB111">
        <v>64</v>
      </c>
      <c r="AC111">
        <v>249</v>
      </c>
      <c r="AD111">
        <v>0.3106</v>
      </c>
      <c r="AE111">
        <v>67.68</v>
      </c>
      <c r="AF111">
        <v>27.02</v>
      </c>
    </row>
    <row r="112" spans="1:32">
      <c r="A112" s="5">
        <v>569781213653</v>
      </c>
      <c r="B112" t="s">
        <v>1086</v>
      </c>
      <c r="C112">
        <v>195.56</v>
      </c>
      <c r="D112">
        <v>44</v>
      </c>
      <c r="E112">
        <v>139</v>
      </c>
      <c r="F112">
        <v>0.1655</v>
      </c>
      <c r="G112">
        <v>8.5</v>
      </c>
      <c r="H112">
        <v>4.44</v>
      </c>
      <c r="O112">
        <v>227.09</v>
      </c>
      <c r="P112">
        <v>51</v>
      </c>
      <c r="Q112">
        <v>167</v>
      </c>
      <c r="R112">
        <v>0.1736</v>
      </c>
      <c r="S112">
        <v>7.83</v>
      </c>
      <c r="T112">
        <v>4.45</v>
      </c>
      <c r="AA112">
        <v>422.65</v>
      </c>
      <c r="AB112">
        <v>95</v>
      </c>
      <c r="AC112">
        <v>306</v>
      </c>
      <c r="AD112">
        <v>0.3391</v>
      </c>
      <c r="AE112">
        <v>16.33</v>
      </c>
      <c r="AF112">
        <v>8.89</v>
      </c>
    </row>
    <row r="113" spans="1:32">
      <c r="A113" s="5">
        <v>569909827792</v>
      </c>
      <c r="B113" t="s">
        <v>62</v>
      </c>
      <c r="C113">
        <v>2723.75</v>
      </c>
      <c r="D113">
        <v>67</v>
      </c>
      <c r="E113">
        <v>488</v>
      </c>
      <c r="F113">
        <v>0.0574</v>
      </c>
      <c r="G113">
        <v>97.28</v>
      </c>
      <c r="H113">
        <v>40.65</v>
      </c>
      <c r="I113">
        <v>5346.18</v>
      </c>
      <c r="J113">
        <v>165</v>
      </c>
      <c r="K113">
        <v>520</v>
      </c>
      <c r="L113">
        <v>0.1346</v>
      </c>
      <c r="M113">
        <v>76.37</v>
      </c>
      <c r="N113">
        <v>32.4</v>
      </c>
      <c r="O113">
        <v>9260.95</v>
      </c>
      <c r="P113">
        <v>317</v>
      </c>
      <c r="Q113">
        <v>699</v>
      </c>
      <c r="R113">
        <v>0.1874</v>
      </c>
      <c r="S113">
        <v>70.69</v>
      </c>
      <c r="T113">
        <v>29.21</v>
      </c>
      <c r="U113">
        <v>7202.11</v>
      </c>
      <c r="V113">
        <v>248</v>
      </c>
      <c r="W113">
        <v>660</v>
      </c>
      <c r="X113">
        <v>0.1636</v>
      </c>
      <c r="Y113">
        <v>66.69</v>
      </c>
      <c r="Z113">
        <v>29.04</v>
      </c>
      <c r="AA113">
        <v>24532.99</v>
      </c>
      <c r="AB113">
        <v>797</v>
      </c>
      <c r="AC113">
        <v>2367</v>
      </c>
      <c r="AD113">
        <v>0.543</v>
      </c>
      <c r="AE113">
        <v>311.03</v>
      </c>
      <c r="AF113">
        <v>131.3</v>
      </c>
    </row>
    <row r="114" spans="1:32">
      <c r="A114" s="5">
        <v>570361375952</v>
      </c>
      <c r="B114" t="s">
        <v>342</v>
      </c>
      <c r="C114">
        <v>948.42</v>
      </c>
      <c r="D114">
        <v>22</v>
      </c>
      <c r="E114">
        <v>136</v>
      </c>
      <c r="F114">
        <v>0.0882</v>
      </c>
      <c r="G114">
        <v>79.03</v>
      </c>
      <c r="H114">
        <v>43.11</v>
      </c>
      <c r="I114">
        <v>1200.91</v>
      </c>
      <c r="J114">
        <v>30</v>
      </c>
      <c r="K114">
        <v>142</v>
      </c>
      <c r="L114">
        <v>0.1197</v>
      </c>
      <c r="M114">
        <v>70.64</v>
      </c>
      <c r="N114">
        <v>40.03</v>
      </c>
      <c r="O114">
        <v>1025.21</v>
      </c>
      <c r="P114">
        <v>25</v>
      </c>
      <c r="Q114">
        <v>144</v>
      </c>
      <c r="R114">
        <v>0.0833</v>
      </c>
      <c r="S114">
        <v>85.43</v>
      </c>
      <c r="T114">
        <v>41.01</v>
      </c>
      <c r="U114">
        <v>828.94</v>
      </c>
      <c r="V114">
        <v>20</v>
      </c>
      <c r="W114">
        <v>132</v>
      </c>
      <c r="X114">
        <v>0.0909</v>
      </c>
      <c r="Y114">
        <v>69.08</v>
      </c>
      <c r="Z114">
        <v>41.45</v>
      </c>
      <c r="AA114">
        <v>4003.48</v>
      </c>
      <c r="AB114">
        <v>97</v>
      </c>
      <c r="AC114">
        <v>554</v>
      </c>
      <c r="AD114">
        <v>0.3821</v>
      </c>
      <c r="AE114">
        <v>304.18</v>
      </c>
      <c r="AF114">
        <v>165.6</v>
      </c>
    </row>
    <row r="115" spans="1:32">
      <c r="A115" s="5">
        <v>571250855227</v>
      </c>
      <c r="B115" t="s">
        <v>1087</v>
      </c>
      <c r="C115">
        <v>334.39</v>
      </c>
      <c r="D115">
        <v>75</v>
      </c>
      <c r="E115">
        <v>236</v>
      </c>
      <c r="F115">
        <v>0.1653</v>
      </c>
      <c r="G115">
        <v>8.57</v>
      </c>
      <c r="H115">
        <v>4.46</v>
      </c>
      <c r="I115">
        <v>526.85</v>
      </c>
      <c r="J115">
        <v>111</v>
      </c>
      <c r="K115">
        <v>197</v>
      </c>
      <c r="L115">
        <v>0.2487</v>
      </c>
      <c r="M115">
        <v>10.75</v>
      </c>
      <c r="N115">
        <v>4.75</v>
      </c>
      <c r="O115">
        <v>1858.02</v>
      </c>
      <c r="P115">
        <v>411</v>
      </c>
      <c r="Q115">
        <v>265</v>
      </c>
      <c r="R115">
        <v>0.2302</v>
      </c>
      <c r="S115">
        <v>30.46</v>
      </c>
      <c r="T115">
        <v>4.52</v>
      </c>
      <c r="U115">
        <v>607.7</v>
      </c>
      <c r="V115">
        <v>136</v>
      </c>
      <c r="W115">
        <v>287</v>
      </c>
      <c r="X115">
        <v>0.1638</v>
      </c>
      <c r="Y115">
        <v>12.93</v>
      </c>
      <c r="Z115">
        <v>4.47</v>
      </c>
      <c r="AA115">
        <v>3326.96</v>
      </c>
      <c r="AB115">
        <v>733</v>
      </c>
      <c r="AC115">
        <v>985</v>
      </c>
      <c r="AD115">
        <v>0.808</v>
      </c>
      <c r="AE115">
        <v>62.71</v>
      </c>
      <c r="AF115">
        <v>18.2</v>
      </c>
    </row>
    <row r="116" spans="1:32">
      <c r="A116" s="5">
        <v>572262680111</v>
      </c>
      <c r="B116" t="s">
        <v>330</v>
      </c>
      <c r="C116">
        <v>2879.31</v>
      </c>
      <c r="D116">
        <v>126</v>
      </c>
      <c r="E116">
        <v>236</v>
      </c>
      <c r="F116">
        <v>0.2458</v>
      </c>
      <c r="G116">
        <v>49.64</v>
      </c>
      <c r="H116">
        <v>22.85</v>
      </c>
      <c r="I116">
        <v>3203.57</v>
      </c>
      <c r="J116">
        <v>145</v>
      </c>
      <c r="K116">
        <v>258</v>
      </c>
      <c r="L116">
        <v>0.1705</v>
      </c>
      <c r="M116">
        <v>72.81</v>
      </c>
      <c r="N116">
        <v>22.09</v>
      </c>
      <c r="O116">
        <v>2905.91</v>
      </c>
      <c r="P116">
        <v>130</v>
      </c>
      <c r="Q116">
        <v>260</v>
      </c>
      <c r="R116">
        <v>0.2039</v>
      </c>
      <c r="S116">
        <v>54.83</v>
      </c>
      <c r="T116">
        <v>22.35</v>
      </c>
      <c r="U116">
        <v>3576.83</v>
      </c>
      <c r="V116">
        <v>155</v>
      </c>
      <c r="W116">
        <v>253</v>
      </c>
      <c r="X116">
        <v>0.2648</v>
      </c>
      <c r="Y116">
        <v>53.39</v>
      </c>
      <c r="Z116">
        <v>23.08</v>
      </c>
      <c r="AA116">
        <v>12565.62</v>
      </c>
      <c r="AB116">
        <v>556</v>
      </c>
      <c r="AC116">
        <v>1007</v>
      </c>
      <c r="AD116">
        <v>0.885</v>
      </c>
      <c r="AE116">
        <v>230.67</v>
      </c>
      <c r="AF116">
        <v>90.37</v>
      </c>
    </row>
    <row r="117" spans="1:32">
      <c r="A117" s="5">
        <v>573035985548</v>
      </c>
      <c r="B117" t="s">
        <v>77</v>
      </c>
      <c r="C117">
        <v>18272.87</v>
      </c>
      <c r="D117">
        <v>492</v>
      </c>
      <c r="E117">
        <v>1114</v>
      </c>
      <c r="F117">
        <v>0.2558</v>
      </c>
      <c r="G117">
        <v>64.12</v>
      </c>
      <c r="H117">
        <v>37.14</v>
      </c>
      <c r="I117">
        <v>18165.85</v>
      </c>
      <c r="J117">
        <v>491</v>
      </c>
      <c r="K117">
        <v>1148</v>
      </c>
      <c r="L117">
        <v>0.2491</v>
      </c>
      <c r="M117">
        <v>63.52</v>
      </c>
      <c r="N117">
        <v>37</v>
      </c>
      <c r="O117">
        <v>19215.39</v>
      </c>
      <c r="P117">
        <v>520</v>
      </c>
      <c r="Q117">
        <v>1218</v>
      </c>
      <c r="R117">
        <v>0.2619</v>
      </c>
      <c r="S117">
        <v>60.24</v>
      </c>
      <c r="T117">
        <v>36.95</v>
      </c>
      <c r="U117">
        <v>19414.48</v>
      </c>
      <c r="V117">
        <v>524</v>
      </c>
      <c r="W117">
        <v>1231</v>
      </c>
      <c r="X117">
        <v>0.2721</v>
      </c>
      <c r="Y117">
        <v>57.95</v>
      </c>
      <c r="Z117">
        <v>37.05</v>
      </c>
      <c r="AA117">
        <v>75068.59</v>
      </c>
      <c r="AB117">
        <v>2027</v>
      </c>
      <c r="AC117">
        <v>4711</v>
      </c>
      <c r="AD117">
        <v>1.0389</v>
      </c>
      <c r="AE117">
        <v>245.83</v>
      </c>
      <c r="AF117">
        <v>148.14</v>
      </c>
    </row>
    <row r="118" spans="1:32">
      <c r="A118" s="5">
        <v>573160835361</v>
      </c>
      <c r="B118" t="s">
        <v>254</v>
      </c>
      <c r="C118">
        <v>7501.65</v>
      </c>
      <c r="D118">
        <v>359</v>
      </c>
      <c r="E118">
        <v>2105</v>
      </c>
      <c r="F118">
        <v>0.1221</v>
      </c>
      <c r="G118">
        <v>29.19</v>
      </c>
      <c r="H118">
        <v>20.9</v>
      </c>
      <c r="I118">
        <v>9605.67</v>
      </c>
      <c r="J118">
        <v>451</v>
      </c>
      <c r="K118">
        <v>1870</v>
      </c>
      <c r="L118">
        <v>0.1465</v>
      </c>
      <c r="M118">
        <v>35.06</v>
      </c>
      <c r="N118">
        <v>21.3</v>
      </c>
      <c r="O118">
        <v>7018.5</v>
      </c>
      <c r="P118">
        <v>341</v>
      </c>
      <c r="Q118">
        <v>1874</v>
      </c>
      <c r="R118">
        <v>0.1393</v>
      </c>
      <c r="S118">
        <v>26.89</v>
      </c>
      <c r="T118">
        <v>20.58</v>
      </c>
      <c r="U118">
        <v>7986.71</v>
      </c>
      <c r="V118">
        <v>380</v>
      </c>
      <c r="W118">
        <v>1880</v>
      </c>
      <c r="X118">
        <v>0.1452</v>
      </c>
      <c r="Y118">
        <v>29.26</v>
      </c>
      <c r="Z118">
        <v>21.02</v>
      </c>
      <c r="AA118">
        <v>32112.53</v>
      </c>
      <c r="AB118">
        <v>1531</v>
      </c>
      <c r="AC118">
        <v>7729</v>
      </c>
      <c r="AD118">
        <v>0.5531</v>
      </c>
      <c r="AE118">
        <v>120.4</v>
      </c>
      <c r="AF118">
        <v>83.8</v>
      </c>
    </row>
    <row r="119" spans="1:32">
      <c r="A119" s="5">
        <v>574118879871</v>
      </c>
      <c r="B119" t="s">
        <v>542</v>
      </c>
      <c r="C119">
        <v>114.26</v>
      </c>
      <c r="D119">
        <v>29</v>
      </c>
      <c r="E119">
        <v>87</v>
      </c>
      <c r="F119">
        <v>0.2069</v>
      </c>
      <c r="G119">
        <v>6.35</v>
      </c>
      <c r="H119">
        <v>3.94</v>
      </c>
      <c r="U119">
        <v>157.22</v>
      </c>
      <c r="V119">
        <v>40</v>
      </c>
      <c r="W119">
        <v>90</v>
      </c>
      <c r="X119">
        <v>0.2222</v>
      </c>
      <c r="Y119">
        <v>7.86</v>
      </c>
      <c r="Z119">
        <v>3.93</v>
      </c>
      <c r="AA119">
        <v>271.48</v>
      </c>
      <c r="AB119">
        <v>69</v>
      </c>
      <c r="AC119">
        <v>177</v>
      </c>
      <c r="AD119">
        <v>0.4291</v>
      </c>
      <c r="AE119">
        <v>14.21</v>
      </c>
      <c r="AF119">
        <v>7.87</v>
      </c>
    </row>
    <row r="120" spans="1:32">
      <c r="A120" s="5">
        <v>574308070162</v>
      </c>
      <c r="B120" t="s">
        <v>38</v>
      </c>
      <c r="C120">
        <v>50517.9</v>
      </c>
      <c r="D120">
        <v>1406</v>
      </c>
      <c r="E120">
        <v>5358</v>
      </c>
      <c r="F120">
        <v>0.1142</v>
      </c>
      <c r="G120">
        <v>82.55</v>
      </c>
      <c r="H120">
        <v>35.93</v>
      </c>
      <c r="I120">
        <v>70628.58</v>
      </c>
      <c r="J120">
        <v>1912</v>
      </c>
      <c r="K120">
        <v>7176</v>
      </c>
      <c r="L120">
        <v>0.1198</v>
      </c>
      <c r="M120">
        <v>82.13</v>
      </c>
      <c r="N120">
        <v>36.94</v>
      </c>
      <c r="O120">
        <v>90390.46</v>
      </c>
      <c r="P120">
        <v>2471</v>
      </c>
      <c r="Q120">
        <v>8381</v>
      </c>
      <c r="R120">
        <v>0.1382</v>
      </c>
      <c r="S120">
        <v>78.06</v>
      </c>
      <c r="T120">
        <v>36.58</v>
      </c>
      <c r="U120">
        <v>101452.39</v>
      </c>
      <c r="V120">
        <v>2831</v>
      </c>
      <c r="W120">
        <v>8066</v>
      </c>
      <c r="X120">
        <v>0.1649</v>
      </c>
      <c r="Y120">
        <v>76.28</v>
      </c>
      <c r="Z120">
        <v>35.84</v>
      </c>
      <c r="AA120">
        <v>312989.33</v>
      </c>
      <c r="AB120">
        <v>8620</v>
      </c>
      <c r="AC120">
        <v>28981</v>
      </c>
      <c r="AD120">
        <v>0.5371</v>
      </c>
      <c r="AE120">
        <v>319.02</v>
      </c>
      <c r="AF120">
        <v>145.29</v>
      </c>
    </row>
    <row r="121" spans="1:32">
      <c r="A121" s="5">
        <v>574520036128</v>
      </c>
      <c r="B121" t="s">
        <v>91</v>
      </c>
      <c r="C121">
        <v>5059.6</v>
      </c>
      <c r="D121">
        <v>132</v>
      </c>
      <c r="E121">
        <v>662</v>
      </c>
      <c r="F121">
        <v>0.1344</v>
      </c>
      <c r="G121">
        <v>56.85</v>
      </c>
      <c r="H121">
        <v>38.33</v>
      </c>
      <c r="I121">
        <v>5012.39</v>
      </c>
      <c r="J121">
        <v>130</v>
      </c>
      <c r="K121">
        <v>686</v>
      </c>
      <c r="L121">
        <v>0.1166</v>
      </c>
      <c r="M121">
        <v>62.65</v>
      </c>
      <c r="N121">
        <v>38.56</v>
      </c>
      <c r="O121">
        <v>6490.57</v>
      </c>
      <c r="P121">
        <v>169</v>
      </c>
      <c r="Q121">
        <v>797</v>
      </c>
      <c r="R121">
        <v>0.1355</v>
      </c>
      <c r="S121">
        <v>60.1</v>
      </c>
      <c r="T121">
        <v>38.41</v>
      </c>
      <c r="U121">
        <v>8268.1</v>
      </c>
      <c r="V121">
        <v>214</v>
      </c>
      <c r="W121">
        <v>832</v>
      </c>
      <c r="X121">
        <v>0.1683</v>
      </c>
      <c r="Y121">
        <v>59.06</v>
      </c>
      <c r="Z121">
        <v>38.64</v>
      </c>
      <c r="AA121">
        <v>24830.66</v>
      </c>
      <c r="AB121">
        <v>645</v>
      </c>
      <c r="AC121">
        <v>2977</v>
      </c>
      <c r="AD121">
        <v>0.5548</v>
      </c>
      <c r="AE121">
        <v>238.66</v>
      </c>
      <c r="AF121">
        <v>153.94</v>
      </c>
    </row>
    <row r="122" spans="1:32">
      <c r="A122" s="5">
        <v>574624025153</v>
      </c>
      <c r="B122" t="s">
        <v>407</v>
      </c>
      <c r="C122">
        <v>34783.78</v>
      </c>
      <c r="D122">
        <v>1030</v>
      </c>
      <c r="E122">
        <v>3768</v>
      </c>
      <c r="F122">
        <v>0.1704</v>
      </c>
      <c r="G122">
        <v>54.18</v>
      </c>
      <c r="H122">
        <v>33.77</v>
      </c>
      <c r="I122">
        <v>42743.9</v>
      </c>
      <c r="J122">
        <v>1274</v>
      </c>
      <c r="K122">
        <v>3961</v>
      </c>
      <c r="L122">
        <v>0.1752</v>
      </c>
      <c r="M122">
        <v>61.59</v>
      </c>
      <c r="N122">
        <v>33.55</v>
      </c>
      <c r="O122">
        <v>46184.03</v>
      </c>
      <c r="P122">
        <v>1383</v>
      </c>
      <c r="Q122">
        <v>4096</v>
      </c>
      <c r="R122">
        <v>0.1714</v>
      </c>
      <c r="S122">
        <v>65.79</v>
      </c>
      <c r="T122">
        <v>33.39</v>
      </c>
      <c r="U122">
        <v>40251.81</v>
      </c>
      <c r="V122">
        <v>1195</v>
      </c>
      <c r="W122">
        <v>4175</v>
      </c>
      <c r="X122">
        <v>0.1705</v>
      </c>
      <c r="Y122">
        <v>56.53</v>
      </c>
      <c r="Z122">
        <v>33.68</v>
      </c>
      <c r="AA122">
        <v>163963.52</v>
      </c>
      <c r="AB122">
        <v>4882</v>
      </c>
      <c r="AC122">
        <v>16000</v>
      </c>
      <c r="AD122">
        <v>0.6875</v>
      </c>
      <c r="AE122">
        <v>238.09</v>
      </c>
      <c r="AF122">
        <v>134.39</v>
      </c>
    </row>
    <row r="123" spans="1:32">
      <c r="A123" s="5">
        <v>574735494600</v>
      </c>
      <c r="B123" t="s">
        <v>359</v>
      </c>
      <c r="C123">
        <v>309.25</v>
      </c>
      <c r="D123">
        <v>6</v>
      </c>
      <c r="E123">
        <v>29</v>
      </c>
      <c r="F123">
        <v>0.1724</v>
      </c>
      <c r="G123">
        <v>61.85</v>
      </c>
      <c r="H123">
        <v>51.54</v>
      </c>
      <c r="I123">
        <v>231.98</v>
      </c>
      <c r="J123">
        <v>4</v>
      </c>
      <c r="K123">
        <v>44</v>
      </c>
      <c r="L123">
        <v>0.0909</v>
      </c>
      <c r="M123">
        <v>57.99</v>
      </c>
      <c r="N123">
        <v>57.99</v>
      </c>
      <c r="U123">
        <v>160.32</v>
      </c>
      <c r="V123">
        <v>3</v>
      </c>
      <c r="W123">
        <v>45</v>
      </c>
      <c r="X123">
        <v>0.0444</v>
      </c>
      <c r="Y123">
        <v>80.16</v>
      </c>
      <c r="Z123">
        <v>53.44</v>
      </c>
      <c r="AA123">
        <v>701.55</v>
      </c>
      <c r="AB123">
        <v>13</v>
      </c>
      <c r="AC123">
        <v>118</v>
      </c>
      <c r="AD123">
        <v>0.3077</v>
      </c>
      <c r="AE123">
        <v>200</v>
      </c>
      <c r="AF123">
        <v>162.97</v>
      </c>
    </row>
    <row r="124" spans="1:32">
      <c r="A124" s="5">
        <v>574736366653</v>
      </c>
      <c r="B124" t="s">
        <v>544</v>
      </c>
      <c r="C124">
        <v>4257.07</v>
      </c>
      <c r="D124">
        <v>185</v>
      </c>
      <c r="E124">
        <v>217</v>
      </c>
      <c r="F124">
        <v>0.4055</v>
      </c>
      <c r="G124">
        <v>48.38</v>
      </c>
      <c r="H124">
        <v>23.01</v>
      </c>
      <c r="I124">
        <v>3851.5</v>
      </c>
      <c r="J124">
        <v>168</v>
      </c>
      <c r="K124">
        <v>224</v>
      </c>
      <c r="L124">
        <v>0.4062</v>
      </c>
      <c r="M124">
        <v>42.32</v>
      </c>
      <c r="N124">
        <v>22.93</v>
      </c>
      <c r="O124">
        <v>3096.95</v>
      </c>
      <c r="P124">
        <v>136</v>
      </c>
      <c r="Q124">
        <v>250</v>
      </c>
      <c r="R124">
        <v>0.292</v>
      </c>
      <c r="S124">
        <v>42.42</v>
      </c>
      <c r="T124">
        <v>22.77</v>
      </c>
      <c r="U124">
        <v>4557.27</v>
      </c>
      <c r="V124">
        <v>199</v>
      </c>
      <c r="W124">
        <v>223</v>
      </c>
      <c r="X124">
        <v>0.3363</v>
      </c>
      <c r="Y124">
        <v>60.76</v>
      </c>
      <c r="Z124">
        <v>22.9</v>
      </c>
      <c r="AA124">
        <v>15762.79</v>
      </c>
      <c r="AB124">
        <v>688</v>
      </c>
      <c r="AC124">
        <v>914</v>
      </c>
      <c r="AD124">
        <v>1.44</v>
      </c>
      <c r="AE124">
        <v>193.88</v>
      </c>
      <c r="AF124">
        <v>91.61</v>
      </c>
    </row>
    <row r="125" spans="1:32">
      <c r="A125" s="5">
        <v>574838039203</v>
      </c>
      <c r="B125" t="s">
        <v>441</v>
      </c>
      <c r="C125">
        <v>234.09</v>
      </c>
      <c r="D125">
        <v>11</v>
      </c>
      <c r="E125">
        <v>50</v>
      </c>
      <c r="F125">
        <v>0.12</v>
      </c>
      <c r="G125">
        <v>39.02</v>
      </c>
      <c r="H125">
        <v>21.28</v>
      </c>
      <c r="I125">
        <v>568.82</v>
      </c>
      <c r="J125">
        <v>27</v>
      </c>
      <c r="K125">
        <v>55</v>
      </c>
      <c r="L125">
        <v>0.1273</v>
      </c>
      <c r="M125">
        <v>81.26</v>
      </c>
      <c r="N125">
        <v>21.07</v>
      </c>
      <c r="O125">
        <v>259.22</v>
      </c>
      <c r="P125">
        <v>12</v>
      </c>
      <c r="Q125">
        <v>43</v>
      </c>
      <c r="R125">
        <v>0.1861</v>
      </c>
      <c r="S125">
        <v>32.4</v>
      </c>
      <c r="T125">
        <v>21.6</v>
      </c>
      <c r="U125">
        <v>310.82</v>
      </c>
      <c r="V125">
        <v>15</v>
      </c>
      <c r="W125">
        <v>54</v>
      </c>
      <c r="X125">
        <v>0.1482</v>
      </c>
      <c r="Y125">
        <v>38.85</v>
      </c>
      <c r="Z125">
        <v>20.72</v>
      </c>
      <c r="AA125">
        <v>1372.95</v>
      </c>
      <c r="AB125">
        <v>65</v>
      </c>
      <c r="AC125">
        <v>202</v>
      </c>
      <c r="AD125">
        <v>0.5816</v>
      </c>
      <c r="AE125">
        <v>191.53</v>
      </c>
      <c r="AF125">
        <v>84.67</v>
      </c>
    </row>
    <row r="126" spans="1:32">
      <c r="A126" s="5">
        <v>575961933882</v>
      </c>
      <c r="B126" t="s">
        <v>383</v>
      </c>
      <c r="C126">
        <v>498.24</v>
      </c>
      <c r="D126">
        <v>21</v>
      </c>
      <c r="E126">
        <v>110</v>
      </c>
      <c r="F126">
        <v>0.1454</v>
      </c>
      <c r="G126">
        <v>31.14</v>
      </c>
      <c r="H126">
        <v>23.73</v>
      </c>
      <c r="I126">
        <v>539.34</v>
      </c>
      <c r="J126">
        <v>22</v>
      </c>
      <c r="K126">
        <v>79</v>
      </c>
      <c r="L126">
        <v>0.1772</v>
      </c>
      <c r="M126">
        <v>38.52</v>
      </c>
      <c r="N126">
        <v>24.52</v>
      </c>
      <c r="O126">
        <v>392.37</v>
      </c>
      <c r="P126">
        <v>16</v>
      </c>
      <c r="Q126">
        <v>71</v>
      </c>
      <c r="R126">
        <v>0.1831</v>
      </c>
      <c r="S126">
        <v>30.18</v>
      </c>
      <c r="T126">
        <v>24.52</v>
      </c>
      <c r="U126">
        <v>593.56</v>
      </c>
      <c r="V126">
        <v>25</v>
      </c>
      <c r="W126">
        <v>92</v>
      </c>
      <c r="X126">
        <v>0.163</v>
      </c>
      <c r="Y126">
        <v>39.57</v>
      </c>
      <c r="Z126">
        <v>23.74</v>
      </c>
      <c r="AA126">
        <v>2023.51</v>
      </c>
      <c r="AB126">
        <v>84</v>
      </c>
      <c r="AC126">
        <v>352</v>
      </c>
      <c r="AD126">
        <v>0.6687</v>
      </c>
      <c r="AE126">
        <v>139.41</v>
      </c>
      <c r="AF126">
        <v>96.51</v>
      </c>
    </row>
    <row r="127" spans="1:32">
      <c r="A127" s="5">
        <v>576123419275</v>
      </c>
      <c r="B127" t="s">
        <v>299</v>
      </c>
      <c r="C127">
        <v>152.44</v>
      </c>
      <c r="D127">
        <v>13</v>
      </c>
      <c r="E127">
        <v>157</v>
      </c>
      <c r="F127">
        <v>0.051</v>
      </c>
      <c r="G127">
        <v>19.05</v>
      </c>
      <c r="H127">
        <v>11.73</v>
      </c>
      <c r="I127">
        <v>200</v>
      </c>
      <c r="J127">
        <v>20</v>
      </c>
      <c r="K127">
        <v>113</v>
      </c>
      <c r="L127">
        <v>0.0974</v>
      </c>
      <c r="M127">
        <v>18.18</v>
      </c>
      <c r="N127">
        <v>10</v>
      </c>
      <c r="O127">
        <v>234.69</v>
      </c>
      <c r="P127">
        <v>27</v>
      </c>
      <c r="Q127">
        <v>155</v>
      </c>
      <c r="R127">
        <v>0.0903</v>
      </c>
      <c r="S127">
        <v>16.76</v>
      </c>
      <c r="T127">
        <v>8.69</v>
      </c>
      <c r="U127">
        <v>224.95</v>
      </c>
      <c r="V127">
        <v>23</v>
      </c>
      <c r="W127">
        <v>113</v>
      </c>
      <c r="X127">
        <v>0.1062</v>
      </c>
      <c r="Y127">
        <v>18.75</v>
      </c>
      <c r="Z127">
        <v>9.78</v>
      </c>
      <c r="AA127">
        <v>812.08</v>
      </c>
      <c r="AB127">
        <v>83</v>
      </c>
      <c r="AC127">
        <v>538</v>
      </c>
      <c r="AD127">
        <v>0.3449</v>
      </c>
      <c r="AE127">
        <v>72.74</v>
      </c>
      <c r="AF127">
        <v>40.2</v>
      </c>
    </row>
    <row r="128" spans="1:32">
      <c r="A128" s="5">
        <v>576130979060</v>
      </c>
      <c r="B128" t="s">
        <v>320</v>
      </c>
      <c r="C128">
        <v>2434.2</v>
      </c>
      <c r="D128">
        <v>122</v>
      </c>
      <c r="E128">
        <v>1029</v>
      </c>
      <c r="F128">
        <v>0.0913</v>
      </c>
      <c r="G128">
        <v>25.9</v>
      </c>
      <c r="H128">
        <v>19.95</v>
      </c>
      <c r="I128">
        <v>3327.67</v>
      </c>
      <c r="J128">
        <v>167</v>
      </c>
      <c r="K128">
        <v>1148</v>
      </c>
      <c r="L128">
        <v>0.0993</v>
      </c>
      <c r="M128">
        <v>29.19</v>
      </c>
      <c r="N128">
        <v>19.93</v>
      </c>
      <c r="O128">
        <v>2875.02</v>
      </c>
      <c r="P128">
        <v>148</v>
      </c>
      <c r="Q128">
        <v>1136</v>
      </c>
      <c r="R128">
        <v>0.0959</v>
      </c>
      <c r="S128">
        <v>26.38</v>
      </c>
      <c r="T128">
        <v>19.43</v>
      </c>
      <c r="U128">
        <v>3121.99</v>
      </c>
      <c r="V128">
        <v>161</v>
      </c>
      <c r="W128">
        <v>1190</v>
      </c>
      <c r="X128">
        <v>0.1101</v>
      </c>
      <c r="Y128">
        <v>23.83</v>
      </c>
      <c r="Z128">
        <v>19.39</v>
      </c>
      <c r="AA128">
        <v>11758.88</v>
      </c>
      <c r="AB128">
        <v>598</v>
      </c>
      <c r="AC128">
        <v>4503</v>
      </c>
      <c r="AD128">
        <v>0.3966</v>
      </c>
      <c r="AE128">
        <v>105.3</v>
      </c>
      <c r="AF128">
        <v>78.7</v>
      </c>
    </row>
    <row r="129" spans="1:32">
      <c r="A129" s="5">
        <v>577037788975</v>
      </c>
      <c r="B129" t="s">
        <v>229</v>
      </c>
      <c r="C129">
        <v>14172.51</v>
      </c>
      <c r="D129">
        <v>830</v>
      </c>
      <c r="E129">
        <v>2305</v>
      </c>
      <c r="F129">
        <v>0.1822</v>
      </c>
      <c r="G129">
        <v>33.74</v>
      </c>
      <c r="H129">
        <v>17.08</v>
      </c>
      <c r="I129">
        <v>16067.15</v>
      </c>
      <c r="J129">
        <v>938</v>
      </c>
      <c r="K129">
        <v>2419</v>
      </c>
      <c r="L129">
        <v>0.2112</v>
      </c>
      <c r="M129">
        <v>31.44</v>
      </c>
      <c r="N129">
        <v>17.13</v>
      </c>
      <c r="O129">
        <v>17261.45</v>
      </c>
      <c r="P129">
        <v>1020</v>
      </c>
      <c r="Q129">
        <v>2611</v>
      </c>
      <c r="R129">
        <v>0.2084</v>
      </c>
      <c r="S129">
        <v>31.73</v>
      </c>
      <c r="T129">
        <v>16.92</v>
      </c>
      <c r="U129">
        <v>15915.12</v>
      </c>
      <c r="V129">
        <v>926</v>
      </c>
      <c r="W129">
        <v>2592</v>
      </c>
      <c r="X129">
        <v>0.1898</v>
      </c>
      <c r="Y129">
        <v>32.35</v>
      </c>
      <c r="Z129">
        <v>17.19</v>
      </c>
      <c r="AA129">
        <v>63416.23</v>
      </c>
      <c r="AB129">
        <v>3714</v>
      </c>
      <c r="AC129">
        <v>9927</v>
      </c>
      <c r="AD129">
        <v>0.7916</v>
      </c>
      <c r="AE129">
        <v>129.26</v>
      </c>
      <c r="AF129">
        <v>68.32</v>
      </c>
    </row>
    <row r="130" spans="1:32">
      <c r="A130" s="5">
        <v>577184412748</v>
      </c>
      <c r="B130" t="s">
        <v>11</v>
      </c>
      <c r="C130">
        <v>6096.85</v>
      </c>
      <c r="D130">
        <v>177</v>
      </c>
      <c r="E130">
        <v>859</v>
      </c>
      <c r="F130">
        <v>0.1211</v>
      </c>
      <c r="G130">
        <v>58.62</v>
      </c>
      <c r="H130">
        <v>34.45</v>
      </c>
      <c r="I130">
        <v>6656.74</v>
      </c>
      <c r="J130">
        <v>196</v>
      </c>
      <c r="K130">
        <v>908</v>
      </c>
      <c r="L130">
        <v>0.1278</v>
      </c>
      <c r="M130">
        <v>57.39</v>
      </c>
      <c r="N130">
        <v>33.96</v>
      </c>
      <c r="O130">
        <v>5570.69</v>
      </c>
      <c r="P130">
        <v>161</v>
      </c>
      <c r="Q130">
        <v>888</v>
      </c>
      <c r="R130">
        <v>0.125</v>
      </c>
      <c r="S130">
        <v>50.19</v>
      </c>
      <c r="T130">
        <v>34.6</v>
      </c>
      <c r="U130">
        <v>6328.27</v>
      </c>
      <c r="V130">
        <v>185</v>
      </c>
      <c r="W130">
        <v>843</v>
      </c>
      <c r="X130">
        <v>0.1424</v>
      </c>
      <c r="Y130">
        <v>52.74</v>
      </c>
      <c r="Z130">
        <v>34.21</v>
      </c>
      <c r="AA130">
        <v>24652.55</v>
      </c>
      <c r="AB130">
        <v>719</v>
      </c>
      <c r="AC130">
        <v>3498</v>
      </c>
      <c r="AD130">
        <v>0.5163</v>
      </c>
      <c r="AE130">
        <v>218.94</v>
      </c>
      <c r="AF130">
        <v>137.22</v>
      </c>
    </row>
    <row r="131" spans="1:32">
      <c r="A131" s="5">
        <v>578894356956</v>
      </c>
      <c r="B131" t="s">
        <v>401</v>
      </c>
      <c r="C131">
        <v>155.72</v>
      </c>
      <c r="D131">
        <v>6</v>
      </c>
      <c r="E131">
        <v>67</v>
      </c>
      <c r="F131">
        <v>0.0896</v>
      </c>
      <c r="G131">
        <v>25.95</v>
      </c>
      <c r="H131">
        <v>25.95</v>
      </c>
      <c r="I131">
        <v>325.67</v>
      </c>
      <c r="J131">
        <v>13</v>
      </c>
      <c r="K131">
        <v>82</v>
      </c>
      <c r="L131">
        <v>0.1341</v>
      </c>
      <c r="M131">
        <v>29.61</v>
      </c>
      <c r="N131">
        <v>25.05</v>
      </c>
      <c r="U131">
        <v>461.11</v>
      </c>
      <c r="V131">
        <v>18</v>
      </c>
      <c r="W131">
        <v>122</v>
      </c>
      <c r="X131">
        <v>0.1393</v>
      </c>
      <c r="Y131">
        <v>27.12</v>
      </c>
      <c r="Z131">
        <v>25.62</v>
      </c>
      <c r="AA131">
        <v>942.5</v>
      </c>
      <c r="AB131">
        <v>37</v>
      </c>
      <c r="AC131">
        <v>271</v>
      </c>
      <c r="AD131">
        <v>0.363</v>
      </c>
      <c r="AE131">
        <v>82.68</v>
      </c>
      <c r="AF131">
        <v>76.62</v>
      </c>
    </row>
    <row r="132" spans="1:32">
      <c r="A132" s="5">
        <v>579975467115</v>
      </c>
      <c r="B132" t="s">
        <v>259</v>
      </c>
      <c r="C132">
        <v>19928.54</v>
      </c>
      <c r="D132">
        <v>1122</v>
      </c>
      <c r="E132">
        <v>1685</v>
      </c>
      <c r="F132">
        <v>0.2398</v>
      </c>
      <c r="G132">
        <v>49.33</v>
      </c>
      <c r="H132">
        <v>17.76</v>
      </c>
      <c r="I132">
        <v>15853.8</v>
      </c>
      <c r="J132">
        <v>876</v>
      </c>
      <c r="K132">
        <v>1830</v>
      </c>
      <c r="L132">
        <v>0.2421</v>
      </c>
      <c r="M132">
        <v>35.79</v>
      </c>
      <c r="N132">
        <v>18.1</v>
      </c>
      <c r="O132">
        <v>14438.94</v>
      </c>
      <c r="P132">
        <v>798</v>
      </c>
      <c r="Q132">
        <v>1948</v>
      </c>
      <c r="R132">
        <v>0.2279</v>
      </c>
      <c r="S132">
        <v>32.52</v>
      </c>
      <c r="T132">
        <v>18.09</v>
      </c>
      <c r="U132">
        <v>14062.46</v>
      </c>
      <c r="V132">
        <v>768</v>
      </c>
      <c r="W132">
        <v>1894</v>
      </c>
      <c r="X132">
        <v>0.2418</v>
      </c>
      <c r="Y132">
        <v>30.7</v>
      </c>
      <c r="Z132">
        <v>18.31</v>
      </c>
      <c r="AA132">
        <v>64283.74</v>
      </c>
      <c r="AB132">
        <v>3564</v>
      </c>
      <c r="AC132">
        <v>7357</v>
      </c>
      <c r="AD132">
        <v>0.9516</v>
      </c>
      <c r="AE132">
        <v>148.34</v>
      </c>
      <c r="AF132">
        <v>72.26</v>
      </c>
    </row>
    <row r="133" spans="1:32">
      <c r="A133" s="5">
        <v>581521081842</v>
      </c>
      <c r="B133" t="s">
        <v>221</v>
      </c>
      <c r="C133">
        <v>5479</v>
      </c>
      <c r="D133">
        <v>219</v>
      </c>
      <c r="E133">
        <v>589</v>
      </c>
      <c r="F133">
        <v>0.2224</v>
      </c>
      <c r="G133">
        <v>41.82</v>
      </c>
      <c r="H133">
        <v>25.02</v>
      </c>
      <c r="I133">
        <v>6630.77</v>
      </c>
      <c r="J133">
        <v>267</v>
      </c>
      <c r="K133">
        <v>704</v>
      </c>
      <c r="L133">
        <v>0.2088</v>
      </c>
      <c r="M133">
        <v>45.11</v>
      </c>
      <c r="N133">
        <v>24.83</v>
      </c>
      <c r="O133">
        <v>6203.76</v>
      </c>
      <c r="P133">
        <v>247</v>
      </c>
      <c r="Q133">
        <v>724</v>
      </c>
      <c r="R133">
        <v>0.1975</v>
      </c>
      <c r="S133">
        <v>43.38</v>
      </c>
      <c r="T133">
        <v>25.12</v>
      </c>
      <c r="U133">
        <v>5988.62</v>
      </c>
      <c r="V133">
        <v>242</v>
      </c>
      <c r="W133">
        <v>662</v>
      </c>
      <c r="X133">
        <v>0.2145</v>
      </c>
      <c r="Y133">
        <v>42.17</v>
      </c>
      <c r="Z133">
        <v>24.75</v>
      </c>
      <c r="AA133">
        <v>24302.15</v>
      </c>
      <c r="AB133">
        <v>975</v>
      </c>
      <c r="AC133">
        <v>2679</v>
      </c>
      <c r="AD133">
        <v>0.8432</v>
      </c>
      <c r="AE133">
        <v>172.48</v>
      </c>
      <c r="AF133">
        <v>99.72</v>
      </c>
    </row>
    <row r="134" spans="1:32">
      <c r="A134" s="5">
        <v>583643847514</v>
      </c>
      <c r="B134" t="s">
        <v>92</v>
      </c>
      <c r="C134">
        <v>4060.78</v>
      </c>
      <c r="D134">
        <v>89</v>
      </c>
      <c r="E134">
        <v>415</v>
      </c>
      <c r="F134">
        <v>0.1133</v>
      </c>
      <c r="G134">
        <v>86.4</v>
      </c>
      <c r="H134">
        <v>45.63</v>
      </c>
      <c r="I134">
        <v>7603.04</v>
      </c>
      <c r="J134">
        <v>165</v>
      </c>
      <c r="K134">
        <v>447</v>
      </c>
      <c r="L134">
        <v>0.1096</v>
      </c>
      <c r="M134">
        <v>155.16</v>
      </c>
      <c r="N134">
        <v>46.08</v>
      </c>
      <c r="O134">
        <v>4527.09</v>
      </c>
      <c r="P134">
        <v>101</v>
      </c>
      <c r="Q134">
        <v>503</v>
      </c>
      <c r="R134">
        <v>0.1173</v>
      </c>
      <c r="S134">
        <v>76.73</v>
      </c>
      <c r="T134">
        <v>44.82</v>
      </c>
      <c r="U134">
        <v>4950.15</v>
      </c>
      <c r="V134">
        <v>109</v>
      </c>
      <c r="W134">
        <v>526</v>
      </c>
      <c r="X134">
        <v>0.116</v>
      </c>
      <c r="Y134">
        <v>81.15</v>
      </c>
      <c r="Z134">
        <v>45.41</v>
      </c>
      <c r="AA134">
        <v>21141.06</v>
      </c>
      <c r="AB134">
        <v>464</v>
      </c>
      <c r="AC134">
        <v>1891</v>
      </c>
      <c r="AD134">
        <v>0.4562</v>
      </c>
      <c r="AE134">
        <v>399.44</v>
      </c>
      <c r="AF134">
        <v>181.94</v>
      </c>
    </row>
    <row r="135" spans="1:32">
      <c r="A135" s="5">
        <v>584257403229</v>
      </c>
      <c r="B135" t="s">
        <v>332</v>
      </c>
      <c r="C135">
        <v>2359.47</v>
      </c>
      <c r="D135">
        <v>176</v>
      </c>
      <c r="E135">
        <v>588</v>
      </c>
      <c r="F135">
        <v>0.1548</v>
      </c>
      <c r="G135">
        <v>25.93</v>
      </c>
      <c r="H135">
        <v>13.41</v>
      </c>
      <c r="I135">
        <v>3887.07</v>
      </c>
      <c r="J135">
        <v>291</v>
      </c>
      <c r="K135">
        <v>676</v>
      </c>
      <c r="L135">
        <v>0.1849</v>
      </c>
      <c r="M135">
        <v>31.1</v>
      </c>
      <c r="N135">
        <v>13.36</v>
      </c>
      <c r="O135">
        <v>3602.51</v>
      </c>
      <c r="P135">
        <v>263</v>
      </c>
      <c r="Q135">
        <v>636</v>
      </c>
      <c r="R135">
        <v>0.1997</v>
      </c>
      <c r="S135">
        <v>28.37</v>
      </c>
      <c r="T135">
        <v>13.7</v>
      </c>
      <c r="U135">
        <v>2924.36</v>
      </c>
      <c r="V135">
        <v>212</v>
      </c>
      <c r="W135">
        <v>614</v>
      </c>
      <c r="X135">
        <v>0.1612</v>
      </c>
      <c r="Y135">
        <v>29.54</v>
      </c>
      <c r="Z135">
        <v>13.79</v>
      </c>
      <c r="AA135">
        <v>12773.41</v>
      </c>
      <c r="AB135">
        <v>942</v>
      </c>
      <c r="AC135">
        <v>2514</v>
      </c>
      <c r="AD135">
        <v>0.7006</v>
      </c>
      <c r="AE135">
        <v>114.94</v>
      </c>
      <c r="AF135">
        <v>54.26</v>
      </c>
    </row>
    <row r="136" spans="1:32">
      <c r="A136" s="5">
        <v>584436823460</v>
      </c>
      <c r="B136" t="s">
        <v>175</v>
      </c>
      <c r="C136">
        <v>28908.15</v>
      </c>
      <c r="D136">
        <v>1668</v>
      </c>
      <c r="E136">
        <v>4411</v>
      </c>
      <c r="F136">
        <v>0.1891</v>
      </c>
      <c r="G136">
        <v>34.66</v>
      </c>
      <c r="H136">
        <v>17.33</v>
      </c>
      <c r="I136">
        <v>29802.54</v>
      </c>
      <c r="J136">
        <v>1703</v>
      </c>
      <c r="K136">
        <v>4568</v>
      </c>
      <c r="L136">
        <v>0.2023</v>
      </c>
      <c r="M136">
        <v>32.25</v>
      </c>
      <c r="N136">
        <v>17.5</v>
      </c>
      <c r="O136">
        <v>35287.38</v>
      </c>
      <c r="P136">
        <v>2029</v>
      </c>
      <c r="Q136">
        <v>5031</v>
      </c>
      <c r="R136">
        <v>0.2008</v>
      </c>
      <c r="S136">
        <v>34.94</v>
      </c>
      <c r="T136">
        <v>17.39</v>
      </c>
      <c r="U136">
        <v>31333.88</v>
      </c>
      <c r="V136">
        <v>1789</v>
      </c>
      <c r="W136">
        <v>4628</v>
      </c>
      <c r="X136">
        <v>0.2113</v>
      </c>
      <c r="Y136">
        <v>32.04</v>
      </c>
      <c r="Z136">
        <v>17.51</v>
      </c>
      <c r="AA136">
        <v>125331.95</v>
      </c>
      <c r="AB136">
        <v>7189</v>
      </c>
      <c r="AC136">
        <v>18638</v>
      </c>
      <c r="AD136">
        <v>0.8035</v>
      </c>
      <c r="AE136">
        <v>133.89</v>
      </c>
      <c r="AF136">
        <v>69.73</v>
      </c>
    </row>
    <row r="137" spans="1:32">
      <c r="A137" s="5">
        <v>585050518231</v>
      </c>
      <c r="B137" t="s">
        <v>436</v>
      </c>
      <c r="C137">
        <v>670.79</v>
      </c>
      <c r="D137">
        <v>90</v>
      </c>
      <c r="E137">
        <v>221</v>
      </c>
      <c r="F137">
        <v>0.181</v>
      </c>
      <c r="G137">
        <v>16.77</v>
      </c>
      <c r="H137">
        <v>7.45</v>
      </c>
      <c r="I137">
        <v>787.58</v>
      </c>
      <c r="J137">
        <v>106</v>
      </c>
      <c r="K137">
        <v>217</v>
      </c>
      <c r="L137">
        <v>0.2212</v>
      </c>
      <c r="M137">
        <v>16.41</v>
      </c>
      <c r="N137">
        <v>7.43</v>
      </c>
      <c r="O137">
        <v>873.46</v>
      </c>
      <c r="P137">
        <v>117</v>
      </c>
      <c r="Q137">
        <v>247</v>
      </c>
      <c r="R137">
        <v>0.2024</v>
      </c>
      <c r="S137">
        <v>17.47</v>
      </c>
      <c r="T137">
        <v>7.47</v>
      </c>
      <c r="U137">
        <v>1331.03</v>
      </c>
      <c r="V137">
        <v>180</v>
      </c>
      <c r="W137">
        <v>293</v>
      </c>
      <c r="X137">
        <v>0.2457</v>
      </c>
      <c r="Y137">
        <v>18.49</v>
      </c>
      <c r="Z137">
        <v>7.39</v>
      </c>
      <c r="AA137">
        <v>3662.86</v>
      </c>
      <c r="AB137">
        <v>493</v>
      </c>
      <c r="AC137">
        <v>978</v>
      </c>
      <c r="AD137">
        <v>0.8503</v>
      </c>
      <c r="AE137">
        <v>69.14</v>
      </c>
      <c r="AF137">
        <v>29.74</v>
      </c>
    </row>
    <row r="138" spans="1:32">
      <c r="A138" s="5">
        <v>586951697361</v>
      </c>
      <c r="B138" t="s">
        <v>396</v>
      </c>
      <c r="C138">
        <v>695.4</v>
      </c>
      <c r="D138">
        <v>14</v>
      </c>
      <c r="E138">
        <v>235</v>
      </c>
      <c r="F138">
        <v>0.0468</v>
      </c>
      <c r="G138">
        <v>63.22</v>
      </c>
      <c r="H138">
        <v>49.67</v>
      </c>
      <c r="I138">
        <v>746.52</v>
      </c>
      <c r="J138">
        <v>15</v>
      </c>
      <c r="K138">
        <v>251</v>
      </c>
      <c r="L138">
        <v>0.0478</v>
      </c>
      <c r="M138">
        <v>62.21</v>
      </c>
      <c r="N138">
        <v>49.77</v>
      </c>
      <c r="O138">
        <v>542.48</v>
      </c>
      <c r="P138">
        <v>11</v>
      </c>
      <c r="Q138">
        <v>251</v>
      </c>
      <c r="R138">
        <v>0.0398</v>
      </c>
      <c r="S138">
        <v>54.25</v>
      </c>
      <c r="T138">
        <v>49.32</v>
      </c>
      <c r="U138">
        <v>689.38</v>
      </c>
      <c r="V138">
        <v>14</v>
      </c>
      <c r="W138">
        <v>310</v>
      </c>
      <c r="X138">
        <v>0.0323</v>
      </c>
      <c r="Y138">
        <v>68.94</v>
      </c>
      <c r="Z138">
        <v>49.24</v>
      </c>
      <c r="AA138">
        <v>2673.78</v>
      </c>
      <c r="AB138">
        <v>54</v>
      </c>
      <c r="AC138">
        <v>1047</v>
      </c>
      <c r="AD138">
        <v>0.1667</v>
      </c>
      <c r="AE138">
        <v>248.62</v>
      </c>
      <c r="AF138">
        <v>198</v>
      </c>
    </row>
    <row r="139" spans="1:32">
      <c r="A139" s="5">
        <v>587015100676</v>
      </c>
      <c r="B139" t="s">
        <v>4</v>
      </c>
      <c r="C139">
        <v>53891.24</v>
      </c>
      <c r="D139">
        <v>1571</v>
      </c>
      <c r="E139">
        <v>3837</v>
      </c>
      <c r="F139">
        <v>0.1598</v>
      </c>
      <c r="G139">
        <v>87.91</v>
      </c>
      <c r="H139">
        <v>34.3</v>
      </c>
      <c r="I139">
        <v>37255.45</v>
      </c>
      <c r="J139">
        <v>1011</v>
      </c>
      <c r="K139">
        <v>3050</v>
      </c>
      <c r="L139">
        <v>0.1338</v>
      </c>
      <c r="M139">
        <v>91.31</v>
      </c>
      <c r="N139">
        <v>36.85</v>
      </c>
      <c r="O139">
        <v>37913.5</v>
      </c>
      <c r="P139">
        <v>1024</v>
      </c>
      <c r="Q139">
        <v>3270</v>
      </c>
      <c r="R139">
        <v>0.1499</v>
      </c>
      <c r="S139">
        <v>77.37</v>
      </c>
      <c r="T139">
        <v>37.02</v>
      </c>
      <c r="U139">
        <v>25549.28</v>
      </c>
      <c r="V139">
        <v>679</v>
      </c>
      <c r="W139">
        <v>3276</v>
      </c>
      <c r="X139">
        <v>0.1029</v>
      </c>
      <c r="Y139">
        <v>75.81</v>
      </c>
      <c r="Z139">
        <v>37.63</v>
      </c>
      <c r="AA139">
        <v>154609.47</v>
      </c>
      <c r="AB139">
        <v>4285</v>
      </c>
      <c r="AC139">
        <v>13433</v>
      </c>
      <c r="AD139">
        <v>0.5464</v>
      </c>
      <c r="AE139">
        <v>332.4</v>
      </c>
      <c r="AF139">
        <v>145.8</v>
      </c>
    </row>
    <row r="140" spans="1:32">
      <c r="A140" s="5">
        <v>587234267079</v>
      </c>
      <c r="B140" t="s">
        <v>130</v>
      </c>
      <c r="C140">
        <v>79909.4</v>
      </c>
      <c r="D140">
        <v>8303</v>
      </c>
      <c r="E140">
        <v>21025</v>
      </c>
      <c r="F140">
        <v>0.2983</v>
      </c>
      <c r="G140">
        <v>12.74</v>
      </c>
      <c r="H140">
        <v>9.62</v>
      </c>
      <c r="I140">
        <v>94764.29</v>
      </c>
      <c r="J140">
        <v>9698</v>
      </c>
      <c r="K140">
        <v>25279</v>
      </c>
      <c r="L140">
        <v>0.2833</v>
      </c>
      <c r="M140">
        <v>13.23</v>
      </c>
      <c r="N140">
        <v>9.77</v>
      </c>
      <c r="O140">
        <v>92690.12</v>
      </c>
      <c r="P140">
        <v>9540</v>
      </c>
      <c r="Q140">
        <v>25090</v>
      </c>
      <c r="R140">
        <v>0.2887</v>
      </c>
      <c r="S140">
        <v>12.8</v>
      </c>
      <c r="T140">
        <v>9.72</v>
      </c>
      <c r="U140">
        <v>110331.81</v>
      </c>
      <c r="V140">
        <v>11315</v>
      </c>
      <c r="W140">
        <v>28240</v>
      </c>
      <c r="X140">
        <v>0.299</v>
      </c>
      <c r="Y140">
        <v>13.06</v>
      </c>
      <c r="Z140">
        <v>9.75</v>
      </c>
      <c r="AA140">
        <v>377695.62</v>
      </c>
      <c r="AB140">
        <v>38856</v>
      </c>
      <c r="AC140">
        <v>99634</v>
      </c>
      <c r="AD140">
        <v>1.1693</v>
      </c>
      <c r="AE140">
        <v>51.83</v>
      </c>
      <c r="AF140">
        <v>38.86</v>
      </c>
    </row>
    <row r="141" spans="1:32">
      <c r="A141" s="5">
        <v>587241915065</v>
      </c>
      <c r="B141" t="s">
        <v>391</v>
      </c>
      <c r="C141">
        <v>2061.02</v>
      </c>
      <c r="D141">
        <v>74</v>
      </c>
      <c r="E141">
        <v>210</v>
      </c>
      <c r="F141">
        <v>0.1619</v>
      </c>
      <c r="G141">
        <v>60.62</v>
      </c>
      <c r="H141">
        <v>27.85</v>
      </c>
      <c r="I141">
        <v>2580.69</v>
      </c>
      <c r="J141">
        <v>94</v>
      </c>
      <c r="K141">
        <v>343</v>
      </c>
      <c r="L141">
        <v>0.1604</v>
      </c>
      <c r="M141">
        <v>46.92</v>
      </c>
      <c r="N141">
        <v>27.45</v>
      </c>
      <c r="O141">
        <v>2030.97</v>
      </c>
      <c r="P141">
        <v>72</v>
      </c>
      <c r="Q141">
        <v>327</v>
      </c>
      <c r="R141">
        <v>0.1346</v>
      </c>
      <c r="S141">
        <v>46.16</v>
      </c>
      <c r="T141">
        <v>28.21</v>
      </c>
      <c r="U141">
        <v>1575.07</v>
      </c>
      <c r="V141">
        <v>57</v>
      </c>
      <c r="W141">
        <v>338</v>
      </c>
      <c r="X141">
        <v>0.1095</v>
      </c>
      <c r="Y141">
        <v>42.57</v>
      </c>
      <c r="Z141">
        <v>27.63</v>
      </c>
      <c r="AA141">
        <v>8247.75</v>
      </c>
      <c r="AB141">
        <v>297</v>
      </c>
      <c r="AC141">
        <v>1218</v>
      </c>
      <c r="AD141">
        <v>0.5664</v>
      </c>
      <c r="AE141">
        <v>196.27</v>
      </c>
      <c r="AF141">
        <v>111.14</v>
      </c>
    </row>
    <row r="142" spans="1:32">
      <c r="A142" s="5">
        <v>587405880719</v>
      </c>
      <c r="B142" t="s">
        <v>79</v>
      </c>
      <c r="C142">
        <v>2591.6</v>
      </c>
      <c r="D142">
        <v>22</v>
      </c>
      <c r="E142">
        <v>620</v>
      </c>
      <c r="F142">
        <v>0.0274</v>
      </c>
      <c r="G142">
        <v>152.45</v>
      </c>
      <c r="H142">
        <v>117.8</v>
      </c>
      <c r="I142">
        <v>3784.28</v>
      </c>
      <c r="J142">
        <v>33</v>
      </c>
      <c r="K142">
        <v>615</v>
      </c>
      <c r="L142">
        <v>0.039</v>
      </c>
      <c r="M142">
        <v>157.68</v>
      </c>
      <c r="N142">
        <v>114.68</v>
      </c>
      <c r="O142">
        <v>2865</v>
      </c>
      <c r="P142">
        <v>25</v>
      </c>
      <c r="Q142">
        <v>781</v>
      </c>
      <c r="R142">
        <v>0.0269</v>
      </c>
      <c r="S142">
        <v>136.43</v>
      </c>
      <c r="T142">
        <v>114.6</v>
      </c>
      <c r="U142">
        <v>3057.71</v>
      </c>
      <c r="V142">
        <v>27</v>
      </c>
      <c r="W142">
        <v>855</v>
      </c>
      <c r="X142">
        <v>0.0281</v>
      </c>
      <c r="Y142">
        <v>127.4</v>
      </c>
      <c r="Z142">
        <v>113.25</v>
      </c>
      <c r="AA142">
        <v>12298.59</v>
      </c>
      <c r="AB142">
        <v>107</v>
      </c>
      <c r="AC142">
        <v>2871</v>
      </c>
      <c r="AD142">
        <v>0.1214</v>
      </c>
      <c r="AE142">
        <v>573.96</v>
      </c>
      <c r="AF142">
        <v>460.33</v>
      </c>
    </row>
    <row r="143" spans="1:32">
      <c r="A143" s="5">
        <v>587409020085</v>
      </c>
      <c r="B143" t="s">
        <v>201</v>
      </c>
      <c r="C143">
        <v>4564.92</v>
      </c>
      <c r="D143">
        <v>42</v>
      </c>
      <c r="E143">
        <v>460</v>
      </c>
      <c r="F143">
        <v>0.0826</v>
      </c>
      <c r="G143">
        <v>120.13</v>
      </c>
      <c r="H143">
        <v>108.69</v>
      </c>
      <c r="I143">
        <v>3000.26</v>
      </c>
      <c r="J143">
        <v>28</v>
      </c>
      <c r="K143">
        <v>475</v>
      </c>
      <c r="L143">
        <v>0.0463</v>
      </c>
      <c r="M143">
        <v>136.38</v>
      </c>
      <c r="N143">
        <v>107.15</v>
      </c>
      <c r="O143">
        <v>4256.55</v>
      </c>
      <c r="P143">
        <v>39</v>
      </c>
      <c r="Q143">
        <v>507</v>
      </c>
      <c r="R143">
        <v>0.0434</v>
      </c>
      <c r="S143">
        <v>193.48</v>
      </c>
      <c r="T143">
        <v>109.14</v>
      </c>
      <c r="U143">
        <v>3462.23</v>
      </c>
      <c r="V143">
        <v>32</v>
      </c>
      <c r="W143">
        <v>487</v>
      </c>
      <c r="X143">
        <v>0.0534</v>
      </c>
      <c r="Y143">
        <v>133.16</v>
      </c>
      <c r="Z143">
        <v>108.19</v>
      </c>
      <c r="AA143">
        <v>15283.96</v>
      </c>
      <c r="AB143">
        <v>141</v>
      </c>
      <c r="AC143">
        <v>1929</v>
      </c>
      <c r="AD143">
        <v>0.2257</v>
      </c>
      <c r="AE143">
        <v>583.15</v>
      </c>
      <c r="AF143">
        <v>433.17</v>
      </c>
    </row>
    <row r="144" spans="1:32">
      <c r="A144" s="5">
        <v>587516703876</v>
      </c>
      <c r="B144" t="s">
        <v>40</v>
      </c>
      <c r="C144">
        <v>143807.65</v>
      </c>
      <c r="D144">
        <v>4171</v>
      </c>
      <c r="E144">
        <v>10522</v>
      </c>
      <c r="F144">
        <v>0.1372</v>
      </c>
      <c r="G144">
        <v>99.59</v>
      </c>
      <c r="H144">
        <v>34.48</v>
      </c>
      <c r="I144">
        <v>114919.59</v>
      </c>
      <c r="J144">
        <v>3158</v>
      </c>
      <c r="K144">
        <v>11334</v>
      </c>
      <c r="L144">
        <v>0.1113</v>
      </c>
      <c r="M144">
        <v>91.13</v>
      </c>
      <c r="N144">
        <v>36.39</v>
      </c>
      <c r="O144">
        <v>117637.55</v>
      </c>
      <c r="P144">
        <v>3120</v>
      </c>
      <c r="Q144">
        <v>12655</v>
      </c>
      <c r="R144">
        <v>0.1117</v>
      </c>
      <c r="S144">
        <v>83.25</v>
      </c>
      <c r="T144">
        <v>37.7</v>
      </c>
      <c r="U144">
        <v>143389.41</v>
      </c>
      <c r="V144">
        <v>3975</v>
      </c>
      <c r="W144">
        <v>13084</v>
      </c>
      <c r="X144">
        <v>0.1289</v>
      </c>
      <c r="Y144">
        <v>85.05</v>
      </c>
      <c r="Z144">
        <v>36.07</v>
      </c>
      <c r="AA144">
        <v>519754.2</v>
      </c>
      <c r="AB144">
        <v>14424</v>
      </c>
      <c r="AC144">
        <v>47595</v>
      </c>
      <c r="AD144">
        <v>0.4891</v>
      </c>
      <c r="AE144">
        <v>359.02</v>
      </c>
      <c r="AF144">
        <v>144.64</v>
      </c>
    </row>
    <row r="145" spans="1:32">
      <c r="A145" s="5">
        <v>588993275843</v>
      </c>
      <c r="B145" t="s">
        <v>374</v>
      </c>
      <c r="C145">
        <v>2584.82</v>
      </c>
      <c r="D145">
        <v>87</v>
      </c>
      <c r="E145">
        <v>460</v>
      </c>
      <c r="F145">
        <v>0.1087</v>
      </c>
      <c r="G145">
        <v>51.7</v>
      </c>
      <c r="H145">
        <v>29.71</v>
      </c>
      <c r="I145">
        <v>5277.24</v>
      </c>
      <c r="J145">
        <v>181</v>
      </c>
      <c r="K145">
        <v>554</v>
      </c>
      <c r="L145">
        <v>0.1805</v>
      </c>
      <c r="M145">
        <v>52.77</v>
      </c>
      <c r="N145">
        <v>29.16</v>
      </c>
      <c r="O145">
        <v>4266.43</v>
      </c>
      <c r="P145">
        <v>146</v>
      </c>
      <c r="Q145">
        <v>552</v>
      </c>
      <c r="R145">
        <v>0.1522</v>
      </c>
      <c r="S145">
        <v>50.79</v>
      </c>
      <c r="T145">
        <v>29.22</v>
      </c>
      <c r="U145">
        <v>3682.88</v>
      </c>
      <c r="V145">
        <v>125</v>
      </c>
      <c r="W145">
        <v>471</v>
      </c>
      <c r="X145">
        <v>0.155</v>
      </c>
      <c r="Y145">
        <v>50.45</v>
      </c>
      <c r="Z145">
        <v>29.46</v>
      </c>
      <c r="AA145">
        <v>15811.37</v>
      </c>
      <c r="AB145">
        <v>539</v>
      </c>
      <c r="AC145">
        <v>2037</v>
      </c>
      <c r="AD145">
        <v>0.5964</v>
      </c>
      <c r="AE145">
        <v>205.71</v>
      </c>
      <c r="AF145">
        <v>117.55</v>
      </c>
    </row>
    <row r="146" spans="1:32">
      <c r="A146" s="5">
        <v>589329976605</v>
      </c>
      <c r="B146" t="s">
        <v>350</v>
      </c>
      <c r="C146">
        <v>572.43</v>
      </c>
      <c r="D146">
        <v>67</v>
      </c>
      <c r="E146">
        <v>155</v>
      </c>
      <c r="F146">
        <v>0.2129</v>
      </c>
      <c r="G146">
        <v>17.35</v>
      </c>
      <c r="H146">
        <v>8.54</v>
      </c>
      <c r="I146">
        <v>790.18</v>
      </c>
      <c r="J146">
        <v>97</v>
      </c>
      <c r="K146">
        <v>140</v>
      </c>
      <c r="L146">
        <v>0.2714</v>
      </c>
      <c r="M146">
        <v>20.79</v>
      </c>
      <c r="N146">
        <v>8.15</v>
      </c>
      <c r="O146">
        <v>512.61</v>
      </c>
      <c r="P146">
        <v>63</v>
      </c>
      <c r="Q146">
        <v>162</v>
      </c>
      <c r="R146">
        <v>0.179</v>
      </c>
      <c r="S146">
        <v>17.68</v>
      </c>
      <c r="T146">
        <v>8.14</v>
      </c>
      <c r="U146">
        <v>675.26</v>
      </c>
      <c r="V146">
        <v>78</v>
      </c>
      <c r="W146">
        <v>156</v>
      </c>
      <c r="X146">
        <v>0.2692</v>
      </c>
      <c r="Y146">
        <v>16.08</v>
      </c>
      <c r="Z146">
        <v>8.66</v>
      </c>
      <c r="AA146">
        <v>2550.48</v>
      </c>
      <c r="AB146">
        <v>305</v>
      </c>
      <c r="AC146">
        <v>613</v>
      </c>
      <c r="AD146">
        <v>0.9325</v>
      </c>
      <c r="AE146">
        <v>71.9</v>
      </c>
      <c r="AF146">
        <v>33.49</v>
      </c>
    </row>
    <row r="147" spans="1:32">
      <c r="A147" s="5">
        <v>589377945837</v>
      </c>
      <c r="B147" t="s">
        <v>15</v>
      </c>
      <c r="C147">
        <v>10671.55</v>
      </c>
      <c r="D147">
        <v>340</v>
      </c>
      <c r="E147">
        <v>2365</v>
      </c>
      <c r="F147">
        <v>0.0681</v>
      </c>
      <c r="G147">
        <v>66.28</v>
      </c>
      <c r="H147">
        <v>31.39</v>
      </c>
      <c r="I147">
        <v>12512.94</v>
      </c>
      <c r="J147">
        <v>394</v>
      </c>
      <c r="K147">
        <v>2452</v>
      </c>
      <c r="L147">
        <v>0.0832</v>
      </c>
      <c r="M147">
        <v>61.34</v>
      </c>
      <c r="N147">
        <v>31.76</v>
      </c>
      <c r="O147">
        <v>11362.78</v>
      </c>
      <c r="P147">
        <v>360</v>
      </c>
      <c r="Q147">
        <v>2049</v>
      </c>
      <c r="R147">
        <v>0.0835</v>
      </c>
      <c r="S147">
        <v>66.45</v>
      </c>
      <c r="T147">
        <v>31.56</v>
      </c>
      <c r="U147">
        <v>11812.05</v>
      </c>
      <c r="V147">
        <v>374</v>
      </c>
      <c r="W147">
        <v>2054</v>
      </c>
      <c r="X147">
        <v>0.0876</v>
      </c>
      <c r="Y147">
        <v>65.62</v>
      </c>
      <c r="Z147">
        <v>31.58</v>
      </c>
      <c r="AA147">
        <v>46359.32</v>
      </c>
      <c r="AB147">
        <v>1468</v>
      </c>
      <c r="AC147">
        <v>8920</v>
      </c>
      <c r="AD147">
        <v>0.3224</v>
      </c>
      <c r="AE147">
        <v>259.69</v>
      </c>
      <c r="AF147">
        <v>126.29</v>
      </c>
    </row>
    <row r="148" spans="1:32">
      <c r="A148" s="5">
        <v>589590595246</v>
      </c>
      <c r="B148" t="s">
        <v>133</v>
      </c>
      <c r="C148">
        <v>68776.41</v>
      </c>
      <c r="D148">
        <v>6051</v>
      </c>
      <c r="E148">
        <v>13645</v>
      </c>
      <c r="F148">
        <v>0.4002</v>
      </c>
      <c r="G148">
        <v>12.6</v>
      </c>
      <c r="H148">
        <v>11.37</v>
      </c>
      <c r="I148">
        <v>20576.37</v>
      </c>
      <c r="J148">
        <v>1487</v>
      </c>
      <c r="K148">
        <v>5130</v>
      </c>
      <c r="L148">
        <v>0.1608</v>
      </c>
      <c r="M148">
        <v>24.94</v>
      </c>
      <c r="N148">
        <v>13.84</v>
      </c>
      <c r="O148">
        <v>20730.09</v>
      </c>
      <c r="P148">
        <v>1511</v>
      </c>
      <c r="Q148">
        <v>5203</v>
      </c>
      <c r="R148">
        <v>0.1524</v>
      </c>
      <c r="S148">
        <v>26.14</v>
      </c>
      <c r="T148">
        <v>13.72</v>
      </c>
      <c r="U148">
        <v>24741.09</v>
      </c>
      <c r="V148">
        <v>1793</v>
      </c>
      <c r="W148">
        <v>5219</v>
      </c>
      <c r="X148">
        <v>0.1552</v>
      </c>
      <c r="Y148">
        <v>30.54</v>
      </c>
      <c r="Z148">
        <v>13.8</v>
      </c>
      <c r="AA148">
        <v>134823.96</v>
      </c>
      <c r="AB148">
        <v>10842</v>
      </c>
      <c r="AC148">
        <v>29197</v>
      </c>
      <c r="AD148">
        <v>0.8686</v>
      </c>
      <c r="AE148">
        <v>94.22</v>
      </c>
      <c r="AF148">
        <v>52.73</v>
      </c>
    </row>
    <row r="149" spans="1:32">
      <c r="A149" s="5">
        <v>589851591771</v>
      </c>
      <c r="B149" t="s">
        <v>64</v>
      </c>
      <c r="C149">
        <v>6185.97</v>
      </c>
      <c r="D149">
        <v>173</v>
      </c>
      <c r="E149">
        <v>939</v>
      </c>
      <c r="F149">
        <v>0.1001</v>
      </c>
      <c r="G149">
        <v>65.81</v>
      </c>
      <c r="H149">
        <v>35.76</v>
      </c>
      <c r="I149">
        <v>8171.4</v>
      </c>
      <c r="J149">
        <v>235</v>
      </c>
      <c r="K149">
        <v>1021</v>
      </c>
      <c r="L149">
        <v>0.1185</v>
      </c>
      <c r="M149">
        <v>67.53</v>
      </c>
      <c r="N149">
        <v>34.77</v>
      </c>
      <c r="O149">
        <v>9773.93</v>
      </c>
      <c r="P149">
        <v>281</v>
      </c>
      <c r="Q149">
        <v>1037</v>
      </c>
      <c r="R149">
        <v>0.1379</v>
      </c>
      <c r="S149">
        <v>68.35</v>
      </c>
      <c r="T149">
        <v>34.78</v>
      </c>
      <c r="U149">
        <v>14184.5</v>
      </c>
      <c r="V149">
        <v>407</v>
      </c>
      <c r="W149">
        <v>1265</v>
      </c>
      <c r="X149">
        <v>0.1881</v>
      </c>
      <c r="Y149">
        <v>59.6</v>
      </c>
      <c r="Z149">
        <v>34.85</v>
      </c>
      <c r="AA149">
        <v>38315.8</v>
      </c>
      <c r="AB149">
        <v>1096</v>
      </c>
      <c r="AC149">
        <v>4262</v>
      </c>
      <c r="AD149">
        <v>0.5446</v>
      </c>
      <c r="AE149">
        <v>261.29</v>
      </c>
      <c r="AF149">
        <v>140.16</v>
      </c>
    </row>
    <row r="150" spans="1:32">
      <c r="A150" s="5">
        <v>591439605080</v>
      </c>
      <c r="B150" t="s">
        <v>348</v>
      </c>
      <c r="C150">
        <v>950.12</v>
      </c>
      <c r="D150">
        <v>125</v>
      </c>
      <c r="E150">
        <v>574</v>
      </c>
      <c r="F150">
        <v>0.1812</v>
      </c>
      <c r="G150">
        <v>9.14</v>
      </c>
      <c r="H150">
        <v>7.6</v>
      </c>
      <c r="I150">
        <v>2388</v>
      </c>
      <c r="J150">
        <v>287</v>
      </c>
      <c r="K150">
        <v>737</v>
      </c>
      <c r="L150">
        <v>0.1628</v>
      </c>
      <c r="M150">
        <v>19.9</v>
      </c>
      <c r="N150">
        <v>8.32</v>
      </c>
      <c r="O150">
        <v>1222.46</v>
      </c>
      <c r="P150">
        <v>160</v>
      </c>
      <c r="Q150">
        <v>697</v>
      </c>
      <c r="R150">
        <v>0.1951</v>
      </c>
      <c r="S150">
        <v>8.99</v>
      </c>
      <c r="T150">
        <v>7.64</v>
      </c>
      <c r="U150">
        <v>1110.9</v>
      </c>
      <c r="V150">
        <v>142</v>
      </c>
      <c r="W150">
        <v>702</v>
      </c>
      <c r="X150">
        <v>0.1652</v>
      </c>
      <c r="Y150">
        <v>9.58</v>
      </c>
      <c r="Z150">
        <v>7.82</v>
      </c>
      <c r="AA150">
        <v>5671.48</v>
      </c>
      <c r="AB150">
        <v>714</v>
      </c>
      <c r="AC150">
        <v>2710</v>
      </c>
      <c r="AD150">
        <v>0.7043</v>
      </c>
      <c r="AE150">
        <v>47.61</v>
      </c>
      <c r="AF150">
        <v>31.38</v>
      </c>
    </row>
    <row r="151" spans="1:32">
      <c r="A151" s="5">
        <v>592049049728</v>
      </c>
      <c r="B151" t="s">
        <v>282</v>
      </c>
      <c r="C151">
        <v>2274.69</v>
      </c>
      <c r="D151">
        <v>47</v>
      </c>
      <c r="E151">
        <v>242</v>
      </c>
      <c r="F151">
        <v>0.1198</v>
      </c>
      <c r="G151">
        <v>78.44</v>
      </c>
      <c r="H151">
        <v>48.4</v>
      </c>
      <c r="I151">
        <v>3498.83</v>
      </c>
      <c r="J151">
        <v>72</v>
      </c>
      <c r="K151">
        <v>316</v>
      </c>
      <c r="L151">
        <v>0.1646</v>
      </c>
      <c r="M151">
        <v>67.29</v>
      </c>
      <c r="N151">
        <v>48.59</v>
      </c>
      <c r="O151">
        <v>4006.61</v>
      </c>
      <c r="P151">
        <v>85</v>
      </c>
      <c r="Q151">
        <v>288</v>
      </c>
      <c r="R151">
        <v>0.191</v>
      </c>
      <c r="S151">
        <v>72.85</v>
      </c>
      <c r="T151">
        <v>47.14</v>
      </c>
      <c r="U151">
        <v>3996.94</v>
      </c>
      <c r="V151">
        <v>86</v>
      </c>
      <c r="W151">
        <v>294</v>
      </c>
      <c r="X151">
        <v>0.1769</v>
      </c>
      <c r="Y151">
        <v>76.86</v>
      </c>
      <c r="Z151">
        <v>46.48</v>
      </c>
      <c r="AA151">
        <v>13777.07</v>
      </c>
      <c r="AB151">
        <v>290</v>
      </c>
      <c r="AC151">
        <v>1140</v>
      </c>
      <c r="AD151">
        <v>0.6523</v>
      </c>
      <c r="AE151">
        <v>295.44</v>
      </c>
      <c r="AF151">
        <v>190.61</v>
      </c>
    </row>
    <row r="152" spans="1:32">
      <c r="A152" s="5">
        <v>592501952315</v>
      </c>
      <c r="B152" t="s">
        <v>305</v>
      </c>
      <c r="C152">
        <v>3021.43</v>
      </c>
      <c r="D152">
        <v>306</v>
      </c>
      <c r="E152">
        <v>665</v>
      </c>
      <c r="F152">
        <v>0.2812</v>
      </c>
      <c r="G152">
        <v>16.16</v>
      </c>
      <c r="H152">
        <v>9.87</v>
      </c>
      <c r="I152">
        <v>2850.34</v>
      </c>
      <c r="J152">
        <v>285</v>
      </c>
      <c r="K152">
        <v>702</v>
      </c>
      <c r="L152">
        <v>0.2464</v>
      </c>
      <c r="M152">
        <v>16.48</v>
      </c>
      <c r="N152">
        <v>10</v>
      </c>
      <c r="O152">
        <v>2924.82</v>
      </c>
      <c r="P152">
        <v>287</v>
      </c>
      <c r="Q152">
        <v>637</v>
      </c>
      <c r="R152">
        <v>0.2685</v>
      </c>
      <c r="S152">
        <v>17.1</v>
      </c>
      <c r="T152">
        <v>10.19</v>
      </c>
      <c r="U152">
        <v>2799.8</v>
      </c>
      <c r="V152">
        <v>281</v>
      </c>
      <c r="W152">
        <v>618</v>
      </c>
      <c r="X152">
        <v>0.2718</v>
      </c>
      <c r="Y152">
        <v>16.67</v>
      </c>
      <c r="Z152">
        <v>9.96</v>
      </c>
      <c r="AA152">
        <v>11596.39</v>
      </c>
      <c r="AB152">
        <v>1159</v>
      </c>
      <c r="AC152">
        <v>2622</v>
      </c>
      <c r="AD152">
        <v>1.0679</v>
      </c>
      <c r="AE152">
        <v>66.41</v>
      </c>
      <c r="AF152">
        <v>40.02</v>
      </c>
    </row>
    <row r="153" spans="1:32">
      <c r="A153" s="5">
        <v>592505020153</v>
      </c>
      <c r="B153" t="s">
        <v>314</v>
      </c>
      <c r="C153">
        <v>6725.05</v>
      </c>
      <c r="D153">
        <v>902</v>
      </c>
      <c r="E153">
        <v>1317</v>
      </c>
      <c r="F153">
        <v>0.2977</v>
      </c>
      <c r="G153">
        <v>17.16</v>
      </c>
      <c r="H153">
        <v>7.46</v>
      </c>
      <c r="I153">
        <v>5609.51</v>
      </c>
      <c r="J153">
        <v>726</v>
      </c>
      <c r="K153">
        <v>1045</v>
      </c>
      <c r="L153">
        <v>0.3445</v>
      </c>
      <c r="M153">
        <v>15.58</v>
      </c>
      <c r="N153">
        <v>7.73</v>
      </c>
      <c r="O153">
        <v>5641.76</v>
      </c>
      <c r="P153">
        <v>728</v>
      </c>
      <c r="Q153">
        <v>965</v>
      </c>
      <c r="R153">
        <v>0.3254</v>
      </c>
      <c r="S153">
        <v>17.97</v>
      </c>
      <c r="T153">
        <v>7.75</v>
      </c>
      <c r="U153">
        <v>5235.37</v>
      </c>
      <c r="V153">
        <v>676</v>
      </c>
      <c r="W153">
        <v>1001</v>
      </c>
      <c r="X153">
        <v>0.3107</v>
      </c>
      <c r="Y153">
        <v>16.83</v>
      </c>
      <c r="Z153">
        <v>7.74</v>
      </c>
      <c r="AA153">
        <v>23211.69</v>
      </c>
      <c r="AB153">
        <v>3032</v>
      </c>
      <c r="AC153">
        <v>4328</v>
      </c>
      <c r="AD153">
        <v>1.2783</v>
      </c>
      <c r="AE153">
        <v>67.54</v>
      </c>
      <c r="AF153">
        <v>30.68</v>
      </c>
    </row>
    <row r="154" spans="1:32">
      <c r="A154" s="5">
        <v>592722485900</v>
      </c>
      <c r="B154" t="s">
        <v>338</v>
      </c>
      <c r="C154">
        <v>2531.19</v>
      </c>
      <c r="D154">
        <v>309</v>
      </c>
      <c r="E154">
        <v>492</v>
      </c>
      <c r="F154">
        <v>0.2825</v>
      </c>
      <c r="G154">
        <v>18.21</v>
      </c>
      <c r="H154">
        <v>8.19</v>
      </c>
      <c r="I154">
        <v>2304.87</v>
      </c>
      <c r="J154">
        <v>277</v>
      </c>
      <c r="K154">
        <v>541</v>
      </c>
      <c r="L154">
        <v>0.2384</v>
      </c>
      <c r="M154">
        <v>17.87</v>
      </c>
      <c r="N154">
        <v>8.32</v>
      </c>
      <c r="O154">
        <v>2059.59</v>
      </c>
      <c r="P154">
        <v>251</v>
      </c>
      <c r="Q154">
        <v>511</v>
      </c>
      <c r="R154">
        <v>0.2368</v>
      </c>
      <c r="S154">
        <v>17.02</v>
      </c>
      <c r="T154">
        <v>8.21</v>
      </c>
      <c r="U154">
        <v>2347.96</v>
      </c>
      <c r="V154">
        <v>285</v>
      </c>
      <c r="W154">
        <v>516</v>
      </c>
      <c r="X154">
        <v>0.2674</v>
      </c>
      <c r="Y154">
        <v>17.01</v>
      </c>
      <c r="Z154">
        <v>8.24</v>
      </c>
      <c r="AA154">
        <v>9243.61</v>
      </c>
      <c r="AB154">
        <v>1122</v>
      </c>
      <c r="AC154">
        <v>2060</v>
      </c>
      <c r="AD154">
        <v>1.0251</v>
      </c>
      <c r="AE154">
        <v>70.11</v>
      </c>
      <c r="AF154">
        <v>32.96</v>
      </c>
    </row>
    <row r="155" spans="1:32">
      <c r="A155" s="5">
        <v>592878213305</v>
      </c>
      <c r="B155" t="s">
        <v>353</v>
      </c>
      <c r="C155">
        <v>480.08</v>
      </c>
      <c r="D155">
        <v>131</v>
      </c>
      <c r="E155">
        <v>482</v>
      </c>
      <c r="F155">
        <v>0.249</v>
      </c>
      <c r="G155">
        <v>4</v>
      </c>
      <c r="H155">
        <v>3.66</v>
      </c>
      <c r="I155">
        <v>412.73</v>
      </c>
      <c r="J155">
        <v>123</v>
      </c>
      <c r="K155">
        <v>476</v>
      </c>
      <c r="L155">
        <v>0.2374</v>
      </c>
      <c r="M155">
        <v>3.65</v>
      </c>
      <c r="N155">
        <v>3.36</v>
      </c>
      <c r="O155">
        <v>558.95</v>
      </c>
      <c r="P155">
        <v>139</v>
      </c>
      <c r="Q155">
        <v>551</v>
      </c>
      <c r="R155">
        <v>0.1906</v>
      </c>
      <c r="S155">
        <v>5.32</v>
      </c>
      <c r="T155">
        <v>4.02</v>
      </c>
      <c r="U155">
        <v>651.34</v>
      </c>
      <c r="V155">
        <v>167</v>
      </c>
      <c r="W155">
        <v>606</v>
      </c>
      <c r="X155">
        <v>0.2195</v>
      </c>
      <c r="Y155">
        <v>4.9</v>
      </c>
      <c r="Z155">
        <v>3.9</v>
      </c>
      <c r="AA155">
        <v>2103.1</v>
      </c>
      <c r="AB155">
        <v>560</v>
      </c>
      <c r="AC155">
        <v>2115</v>
      </c>
      <c r="AD155">
        <v>0.8965</v>
      </c>
      <c r="AE155">
        <v>17.87</v>
      </c>
      <c r="AF155">
        <v>14.94</v>
      </c>
    </row>
    <row r="156" spans="1:32">
      <c r="A156" s="5">
        <v>592889713507</v>
      </c>
      <c r="B156" t="s">
        <v>70</v>
      </c>
      <c r="C156">
        <v>1076.01</v>
      </c>
      <c r="D156">
        <v>27</v>
      </c>
      <c r="E156">
        <v>136</v>
      </c>
      <c r="F156">
        <v>0.1177</v>
      </c>
      <c r="G156">
        <v>67.25</v>
      </c>
      <c r="H156">
        <v>39.85</v>
      </c>
      <c r="I156">
        <v>1196.59</v>
      </c>
      <c r="J156">
        <v>33</v>
      </c>
      <c r="K156">
        <v>120</v>
      </c>
      <c r="L156">
        <v>0.1583</v>
      </c>
      <c r="M156">
        <v>62.98</v>
      </c>
      <c r="N156">
        <v>36.26</v>
      </c>
      <c r="O156">
        <v>1382.99</v>
      </c>
      <c r="P156">
        <v>39</v>
      </c>
      <c r="Q156">
        <v>135</v>
      </c>
      <c r="R156">
        <v>0.163</v>
      </c>
      <c r="S156">
        <v>62.86</v>
      </c>
      <c r="T156">
        <v>35.46</v>
      </c>
      <c r="U156">
        <v>825.84</v>
      </c>
      <c r="V156">
        <v>22</v>
      </c>
      <c r="W156">
        <v>118</v>
      </c>
      <c r="X156">
        <v>0.1102</v>
      </c>
      <c r="Y156">
        <v>63.53</v>
      </c>
      <c r="Z156">
        <v>37.54</v>
      </c>
      <c r="AA156">
        <v>4481.43</v>
      </c>
      <c r="AB156">
        <v>121</v>
      </c>
      <c r="AC156">
        <v>509</v>
      </c>
      <c r="AD156">
        <v>0.5492</v>
      </c>
      <c r="AE156">
        <v>256.62</v>
      </c>
      <c r="AF156">
        <v>149.11</v>
      </c>
    </row>
    <row r="157" spans="1:32">
      <c r="A157" s="5">
        <v>593225443577</v>
      </c>
      <c r="B157" t="s">
        <v>48</v>
      </c>
      <c r="C157">
        <v>12413.48</v>
      </c>
      <c r="D157">
        <v>216</v>
      </c>
      <c r="E157">
        <v>1890</v>
      </c>
      <c r="F157">
        <v>0.0476</v>
      </c>
      <c r="G157">
        <v>137.93</v>
      </c>
      <c r="H157">
        <v>57.47</v>
      </c>
      <c r="I157">
        <v>18368.88</v>
      </c>
      <c r="J157">
        <v>319</v>
      </c>
      <c r="K157">
        <v>1915</v>
      </c>
      <c r="L157">
        <v>0.0679</v>
      </c>
      <c r="M157">
        <v>141.3</v>
      </c>
      <c r="N157">
        <v>57.58</v>
      </c>
      <c r="O157">
        <v>10765.21</v>
      </c>
      <c r="P157">
        <v>205</v>
      </c>
      <c r="Q157">
        <v>1753</v>
      </c>
      <c r="R157">
        <v>0.0502</v>
      </c>
      <c r="S157">
        <v>122.33</v>
      </c>
      <c r="T157">
        <v>52.51</v>
      </c>
      <c r="U157">
        <v>6231.34</v>
      </c>
      <c r="V157">
        <v>128</v>
      </c>
      <c r="W157">
        <v>1338</v>
      </c>
      <c r="X157">
        <v>0.0546</v>
      </c>
      <c r="Y157">
        <v>85.36</v>
      </c>
      <c r="Z157">
        <v>48.68</v>
      </c>
      <c r="AA157">
        <v>47778.91</v>
      </c>
      <c r="AB157">
        <v>868</v>
      </c>
      <c r="AC157">
        <v>6896</v>
      </c>
      <c r="AD157">
        <v>0.2203</v>
      </c>
      <c r="AE157">
        <v>486.92</v>
      </c>
      <c r="AF157">
        <v>216.24</v>
      </c>
    </row>
    <row r="158" spans="1:32">
      <c r="A158" s="5">
        <v>593744734497</v>
      </c>
      <c r="B158" t="s">
        <v>387</v>
      </c>
      <c r="C158">
        <v>2454.12</v>
      </c>
      <c r="D158">
        <v>82</v>
      </c>
      <c r="E158">
        <v>555</v>
      </c>
      <c r="F158">
        <v>0.1243</v>
      </c>
      <c r="G158">
        <v>35.57</v>
      </c>
      <c r="H158">
        <v>29.93</v>
      </c>
      <c r="I158">
        <v>2440.89</v>
      </c>
      <c r="J158">
        <v>83</v>
      </c>
      <c r="K158">
        <v>486</v>
      </c>
      <c r="L158">
        <v>0.1399</v>
      </c>
      <c r="M158">
        <v>35.9</v>
      </c>
      <c r="N158">
        <v>29.41</v>
      </c>
      <c r="O158">
        <v>2621.82</v>
      </c>
      <c r="P158">
        <v>89</v>
      </c>
      <c r="Q158">
        <v>496</v>
      </c>
      <c r="R158">
        <v>0.1472</v>
      </c>
      <c r="S158">
        <v>35.92</v>
      </c>
      <c r="T158">
        <v>29.46</v>
      </c>
      <c r="U158">
        <v>2388.09</v>
      </c>
      <c r="V158">
        <v>81</v>
      </c>
      <c r="W158">
        <v>465</v>
      </c>
      <c r="X158">
        <v>0.1333</v>
      </c>
      <c r="Y158">
        <v>38.52</v>
      </c>
      <c r="Z158">
        <v>29.48</v>
      </c>
      <c r="AA158">
        <v>9904.92</v>
      </c>
      <c r="AB158">
        <v>335</v>
      </c>
      <c r="AC158">
        <v>2002</v>
      </c>
      <c r="AD158">
        <v>0.5447</v>
      </c>
      <c r="AE158">
        <v>145.91</v>
      </c>
      <c r="AF158">
        <v>118.28</v>
      </c>
    </row>
    <row r="159" spans="1:32">
      <c r="A159" s="5">
        <v>593748866098</v>
      </c>
      <c r="B159" t="s">
        <v>355</v>
      </c>
      <c r="C159">
        <v>339.33</v>
      </c>
      <c r="D159">
        <v>15</v>
      </c>
      <c r="E159">
        <v>158</v>
      </c>
      <c r="F159">
        <v>0.0633</v>
      </c>
      <c r="G159">
        <v>33.93</v>
      </c>
      <c r="H159">
        <v>22.62</v>
      </c>
      <c r="I159">
        <v>621.82</v>
      </c>
      <c r="J159">
        <v>27</v>
      </c>
      <c r="K159">
        <v>201</v>
      </c>
      <c r="L159">
        <v>0.0995</v>
      </c>
      <c r="M159">
        <v>31.09</v>
      </c>
      <c r="N159">
        <v>23.03</v>
      </c>
      <c r="O159">
        <v>827.81</v>
      </c>
      <c r="P159">
        <v>38</v>
      </c>
      <c r="Q159">
        <v>202</v>
      </c>
      <c r="R159">
        <v>0.104</v>
      </c>
      <c r="S159">
        <v>39.42</v>
      </c>
      <c r="T159">
        <v>21.78</v>
      </c>
      <c r="U159">
        <v>661.26</v>
      </c>
      <c r="V159">
        <v>26</v>
      </c>
      <c r="W159">
        <v>186</v>
      </c>
      <c r="X159">
        <v>0.0968</v>
      </c>
      <c r="Y159">
        <v>36.74</v>
      </c>
      <c r="Z159">
        <v>25.43</v>
      </c>
      <c r="AA159">
        <v>2450.22</v>
      </c>
      <c r="AB159">
        <v>106</v>
      </c>
      <c r="AC159">
        <v>747</v>
      </c>
      <c r="AD159">
        <v>0.3636</v>
      </c>
      <c r="AE159">
        <v>141.18</v>
      </c>
      <c r="AF159">
        <v>92.86</v>
      </c>
    </row>
    <row r="160" spans="1:32">
      <c r="A160" s="5">
        <v>596368843930</v>
      </c>
      <c r="B160" t="s">
        <v>328</v>
      </c>
      <c r="C160">
        <v>115.7</v>
      </c>
      <c r="D160">
        <v>5</v>
      </c>
      <c r="E160">
        <v>34</v>
      </c>
      <c r="F160">
        <v>0.0882</v>
      </c>
      <c r="G160">
        <v>38.57</v>
      </c>
      <c r="H160">
        <v>23.14</v>
      </c>
      <c r="I160">
        <v>192.77</v>
      </c>
      <c r="J160">
        <v>9</v>
      </c>
      <c r="K160">
        <v>37</v>
      </c>
      <c r="L160">
        <v>0.1351</v>
      </c>
      <c r="M160">
        <v>38.55</v>
      </c>
      <c r="N160">
        <v>21.42</v>
      </c>
      <c r="O160">
        <v>372.1</v>
      </c>
      <c r="P160">
        <v>13</v>
      </c>
      <c r="Q160">
        <v>46</v>
      </c>
      <c r="R160">
        <v>0.087</v>
      </c>
      <c r="S160">
        <v>93.03</v>
      </c>
      <c r="T160">
        <v>28.62</v>
      </c>
      <c r="AA160">
        <v>680.57</v>
      </c>
      <c r="AB160">
        <v>27</v>
      </c>
      <c r="AC160">
        <v>117</v>
      </c>
      <c r="AD160">
        <v>0.3103</v>
      </c>
      <c r="AE160">
        <v>170.15</v>
      </c>
      <c r="AF160">
        <v>73.18</v>
      </c>
    </row>
    <row r="161" spans="1:32">
      <c r="A161" s="5">
        <v>596986065929</v>
      </c>
      <c r="B161" t="s">
        <v>19</v>
      </c>
      <c r="C161">
        <v>1956.68</v>
      </c>
      <c r="D161">
        <v>65</v>
      </c>
      <c r="E161">
        <v>313</v>
      </c>
      <c r="F161">
        <v>0.0959</v>
      </c>
      <c r="G161">
        <v>65.22</v>
      </c>
      <c r="H161">
        <v>30.1</v>
      </c>
      <c r="I161">
        <v>2712.89</v>
      </c>
      <c r="J161">
        <v>91</v>
      </c>
      <c r="K161">
        <v>338</v>
      </c>
      <c r="L161">
        <v>0.1213</v>
      </c>
      <c r="M161">
        <v>66.17</v>
      </c>
      <c r="N161">
        <v>29.81</v>
      </c>
      <c r="O161">
        <v>2194.51</v>
      </c>
      <c r="P161">
        <v>72</v>
      </c>
      <c r="Q161">
        <v>349</v>
      </c>
      <c r="R161">
        <v>0.1032</v>
      </c>
      <c r="S161">
        <v>60.96</v>
      </c>
      <c r="T161">
        <v>30.48</v>
      </c>
      <c r="U161">
        <v>2319.69</v>
      </c>
      <c r="V161">
        <v>78</v>
      </c>
      <c r="W161">
        <v>269</v>
      </c>
      <c r="X161">
        <v>0.145</v>
      </c>
      <c r="Y161">
        <v>59.48</v>
      </c>
      <c r="Z161">
        <v>29.74</v>
      </c>
      <c r="AA161">
        <v>9183.77</v>
      </c>
      <c r="AB161">
        <v>306</v>
      </c>
      <c r="AC161">
        <v>1269</v>
      </c>
      <c r="AD161">
        <v>0.4654</v>
      </c>
      <c r="AE161">
        <v>251.83</v>
      </c>
      <c r="AF161">
        <v>120.13</v>
      </c>
    </row>
    <row r="162" spans="1:32">
      <c r="A162" s="5">
        <v>598898432532</v>
      </c>
      <c r="B162" t="s">
        <v>41</v>
      </c>
      <c r="C162">
        <v>36494.28</v>
      </c>
      <c r="D162">
        <v>727</v>
      </c>
      <c r="E162">
        <v>6286</v>
      </c>
      <c r="F162">
        <v>0.0474</v>
      </c>
      <c r="G162">
        <v>122.46</v>
      </c>
      <c r="H162">
        <v>50.2</v>
      </c>
      <c r="I162">
        <v>20126.67</v>
      </c>
      <c r="J162">
        <v>391</v>
      </c>
      <c r="K162">
        <v>4302</v>
      </c>
      <c r="L162">
        <v>0.0467</v>
      </c>
      <c r="M162">
        <v>100.13</v>
      </c>
      <c r="N162">
        <v>51.47</v>
      </c>
      <c r="O162">
        <v>24038.38</v>
      </c>
      <c r="P162">
        <v>460</v>
      </c>
      <c r="Q162">
        <v>4720</v>
      </c>
      <c r="R162">
        <v>0.0508</v>
      </c>
      <c r="S162">
        <v>100.16</v>
      </c>
      <c r="T162">
        <v>52.26</v>
      </c>
      <c r="U162">
        <v>29881.97</v>
      </c>
      <c r="V162">
        <v>582</v>
      </c>
      <c r="W162">
        <v>5326</v>
      </c>
      <c r="X162">
        <v>0.0539</v>
      </c>
      <c r="Y162">
        <v>104.12</v>
      </c>
      <c r="Z162">
        <v>51.34</v>
      </c>
      <c r="AA162">
        <v>110541.3</v>
      </c>
      <c r="AB162">
        <v>2160</v>
      </c>
      <c r="AC162">
        <v>20634</v>
      </c>
      <c r="AD162">
        <v>0.1988</v>
      </c>
      <c r="AE162">
        <v>426.87</v>
      </c>
      <c r="AF162">
        <v>205.27</v>
      </c>
    </row>
    <row r="163" spans="1:32">
      <c r="A163" s="5">
        <v>598908900450</v>
      </c>
      <c r="B163" t="e">
        <v>#N/A</v>
      </c>
      <c r="C163">
        <v>245.5</v>
      </c>
      <c r="D163">
        <v>46</v>
      </c>
      <c r="E163">
        <v>135</v>
      </c>
      <c r="F163">
        <v>0.2519</v>
      </c>
      <c r="G163">
        <v>7.22</v>
      </c>
      <c r="H163">
        <v>5.34</v>
      </c>
      <c r="I163">
        <v>379.4</v>
      </c>
      <c r="J163">
        <v>65</v>
      </c>
      <c r="K163">
        <v>198</v>
      </c>
      <c r="L163">
        <v>0.2525</v>
      </c>
      <c r="M163">
        <v>7.59</v>
      </c>
      <c r="N163">
        <v>5.84</v>
      </c>
      <c r="O163">
        <v>403.58</v>
      </c>
      <c r="P163">
        <v>69</v>
      </c>
      <c r="Q163">
        <v>179</v>
      </c>
      <c r="R163">
        <v>0.3017</v>
      </c>
      <c r="S163">
        <v>7.47</v>
      </c>
      <c r="T163">
        <v>5.85</v>
      </c>
      <c r="U163">
        <v>284.43</v>
      </c>
      <c r="V163">
        <v>55</v>
      </c>
      <c r="W163">
        <v>158</v>
      </c>
      <c r="X163">
        <v>0.2658</v>
      </c>
      <c r="Y163">
        <v>6.77</v>
      </c>
      <c r="Z163">
        <v>5.17</v>
      </c>
      <c r="AA163">
        <v>1312.91</v>
      </c>
      <c r="AB163">
        <v>235</v>
      </c>
      <c r="AC163">
        <v>670</v>
      </c>
      <c r="AD163">
        <v>1.0719</v>
      </c>
      <c r="AE163">
        <v>29.05</v>
      </c>
      <c r="AF163">
        <v>22.2</v>
      </c>
    </row>
    <row r="164" spans="1:32">
      <c r="A164" s="5">
        <v>598909152271</v>
      </c>
      <c r="B164" t="e">
        <v>#N/A</v>
      </c>
      <c r="C164">
        <v>152.84</v>
      </c>
      <c r="D164">
        <v>8</v>
      </c>
      <c r="E164">
        <v>97</v>
      </c>
      <c r="F164">
        <v>0.0516</v>
      </c>
      <c r="G164">
        <v>30.57</v>
      </c>
      <c r="H164">
        <v>19.11</v>
      </c>
      <c r="I164">
        <v>310.3</v>
      </c>
      <c r="J164">
        <v>18</v>
      </c>
      <c r="K164">
        <v>94</v>
      </c>
      <c r="L164">
        <v>0.1064</v>
      </c>
      <c r="M164">
        <v>31.03</v>
      </c>
      <c r="N164">
        <v>17.24</v>
      </c>
      <c r="O164">
        <v>437.07</v>
      </c>
      <c r="P164">
        <v>21</v>
      </c>
      <c r="Q164">
        <v>118</v>
      </c>
      <c r="R164">
        <v>0.1017</v>
      </c>
      <c r="S164">
        <v>36.42</v>
      </c>
      <c r="T164">
        <v>20.81</v>
      </c>
      <c r="U164">
        <v>265.7</v>
      </c>
      <c r="V164">
        <v>12</v>
      </c>
      <c r="W164">
        <v>93</v>
      </c>
      <c r="X164">
        <v>0.043</v>
      </c>
      <c r="Y164">
        <v>66.42</v>
      </c>
      <c r="Z164">
        <v>22.14</v>
      </c>
      <c r="AA164">
        <v>1165.91</v>
      </c>
      <c r="AB164">
        <v>59</v>
      </c>
      <c r="AC164">
        <v>402</v>
      </c>
      <c r="AD164">
        <v>0.3027</v>
      </c>
      <c r="AE164">
        <v>164.44</v>
      </c>
      <c r="AF164">
        <v>79.3</v>
      </c>
    </row>
    <row r="165" spans="1:32">
      <c r="A165" s="5">
        <v>598909468408</v>
      </c>
      <c r="B165" t="e">
        <v>#N/A</v>
      </c>
      <c r="C165">
        <v>190.72</v>
      </c>
      <c r="D165">
        <v>20</v>
      </c>
      <c r="E165">
        <v>42</v>
      </c>
      <c r="F165">
        <v>0.1429</v>
      </c>
      <c r="G165">
        <v>31.79</v>
      </c>
      <c r="H165">
        <v>9.54</v>
      </c>
      <c r="U165">
        <v>134.91</v>
      </c>
      <c r="V165">
        <v>13</v>
      </c>
      <c r="W165">
        <v>30</v>
      </c>
      <c r="X165">
        <v>0.2</v>
      </c>
      <c r="Y165">
        <v>22.48</v>
      </c>
      <c r="Z165">
        <v>10.38</v>
      </c>
      <c r="AA165">
        <v>325.63</v>
      </c>
      <c r="AB165">
        <v>33</v>
      </c>
      <c r="AC165">
        <v>72</v>
      </c>
      <c r="AD165">
        <v>0.3429</v>
      </c>
      <c r="AE165">
        <v>54.27</v>
      </c>
      <c r="AF165">
        <v>19.92</v>
      </c>
    </row>
    <row r="166" spans="1:32">
      <c r="A166" s="5">
        <v>598970252794</v>
      </c>
      <c r="B166" t="s">
        <v>239</v>
      </c>
      <c r="C166">
        <v>2251</v>
      </c>
      <c r="D166">
        <v>287</v>
      </c>
      <c r="E166">
        <v>1065</v>
      </c>
      <c r="F166">
        <v>0.1662</v>
      </c>
      <c r="G166">
        <v>12.72</v>
      </c>
      <c r="H166">
        <v>7.84</v>
      </c>
      <c r="I166">
        <v>2872.05</v>
      </c>
      <c r="J166">
        <v>360</v>
      </c>
      <c r="K166">
        <v>1111</v>
      </c>
      <c r="L166">
        <v>0.1827</v>
      </c>
      <c r="M166">
        <v>14.15</v>
      </c>
      <c r="N166">
        <v>7.98</v>
      </c>
      <c r="O166">
        <v>3068.75</v>
      </c>
      <c r="P166">
        <v>447</v>
      </c>
      <c r="Q166">
        <v>1447</v>
      </c>
      <c r="R166">
        <v>0.1686</v>
      </c>
      <c r="S166">
        <v>12.58</v>
      </c>
      <c r="T166">
        <v>6.87</v>
      </c>
      <c r="U166">
        <v>2503.31</v>
      </c>
      <c r="V166">
        <v>316</v>
      </c>
      <c r="W166">
        <v>1181</v>
      </c>
      <c r="X166">
        <v>0.1499</v>
      </c>
      <c r="Y166">
        <v>14.14</v>
      </c>
      <c r="Z166">
        <v>7.92</v>
      </c>
      <c r="AA166">
        <v>10695.11</v>
      </c>
      <c r="AB166">
        <v>1410</v>
      </c>
      <c r="AC166">
        <v>4804</v>
      </c>
      <c r="AD166">
        <v>0.6674</v>
      </c>
      <c r="AE166">
        <v>53.59</v>
      </c>
      <c r="AF166">
        <v>30.61</v>
      </c>
    </row>
    <row r="167" spans="1:32">
      <c r="A167" s="5">
        <v>599138477865</v>
      </c>
      <c r="B167" t="e">
        <v>#N/A</v>
      </c>
      <c r="C167">
        <v>269.4</v>
      </c>
      <c r="D167">
        <v>10</v>
      </c>
      <c r="E167">
        <v>90</v>
      </c>
      <c r="F167">
        <v>0.1111</v>
      </c>
      <c r="G167">
        <v>26.94</v>
      </c>
      <c r="H167">
        <v>26.94</v>
      </c>
      <c r="I167">
        <v>703.51</v>
      </c>
      <c r="J167">
        <v>31</v>
      </c>
      <c r="K167">
        <v>237</v>
      </c>
      <c r="L167">
        <v>0.1013</v>
      </c>
      <c r="M167">
        <v>29.31</v>
      </c>
      <c r="N167">
        <v>22.69</v>
      </c>
      <c r="O167">
        <v>885.79</v>
      </c>
      <c r="P167">
        <v>37</v>
      </c>
      <c r="Q167">
        <v>210</v>
      </c>
      <c r="R167">
        <v>0.1143</v>
      </c>
      <c r="S167">
        <v>36.91</v>
      </c>
      <c r="T167">
        <v>23.94</v>
      </c>
      <c r="U167">
        <v>538.98</v>
      </c>
      <c r="V167">
        <v>22</v>
      </c>
      <c r="W167">
        <v>205</v>
      </c>
      <c r="X167">
        <v>0.0976</v>
      </c>
      <c r="Y167">
        <v>26.95</v>
      </c>
      <c r="Z167">
        <v>24.5</v>
      </c>
      <c r="AA167">
        <v>2397.68</v>
      </c>
      <c r="AB167">
        <v>100</v>
      </c>
      <c r="AC167">
        <v>742</v>
      </c>
      <c r="AD167">
        <v>0.4243</v>
      </c>
      <c r="AE167">
        <v>120.11</v>
      </c>
      <c r="AF167">
        <v>98.07</v>
      </c>
    </row>
    <row r="168" spans="1:32">
      <c r="A168" s="5">
        <v>599139729217</v>
      </c>
      <c r="B168" t="e">
        <v>#N/A</v>
      </c>
      <c r="C168">
        <v>1395.48</v>
      </c>
      <c r="D168">
        <v>87</v>
      </c>
      <c r="E168">
        <v>360</v>
      </c>
      <c r="F168">
        <v>0.1917</v>
      </c>
      <c r="G168">
        <v>20.22</v>
      </c>
      <c r="H168">
        <v>16.04</v>
      </c>
      <c r="I168">
        <v>1719.42</v>
      </c>
      <c r="J168">
        <v>109</v>
      </c>
      <c r="K168">
        <v>359</v>
      </c>
      <c r="L168">
        <v>0.2145</v>
      </c>
      <c r="M168">
        <v>22.33</v>
      </c>
      <c r="N168">
        <v>15.77</v>
      </c>
      <c r="O168">
        <v>1509.36</v>
      </c>
      <c r="P168">
        <v>94</v>
      </c>
      <c r="Q168">
        <v>410</v>
      </c>
      <c r="R168">
        <v>0.1854</v>
      </c>
      <c r="S168">
        <v>19.86</v>
      </c>
      <c r="T168">
        <v>16.06</v>
      </c>
      <c r="U168">
        <v>1365.9</v>
      </c>
      <c r="V168">
        <v>84</v>
      </c>
      <c r="W168">
        <v>423</v>
      </c>
      <c r="X168">
        <v>0.1466</v>
      </c>
      <c r="Y168">
        <v>22.03</v>
      </c>
      <c r="Z168">
        <v>16.26</v>
      </c>
      <c r="AA168">
        <v>5990.16</v>
      </c>
      <c r="AB168">
        <v>374</v>
      </c>
      <c r="AC168">
        <v>1552</v>
      </c>
      <c r="AD168">
        <v>0.7382</v>
      </c>
      <c r="AE168">
        <v>84.44</v>
      </c>
      <c r="AF168">
        <v>64.13</v>
      </c>
    </row>
    <row r="169" spans="1:32">
      <c r="A169" s="5">
        <v>599141001175</v>
      </c>
      <c r="B169" t="e">
        <v>#N/A</v>
      </c>
      <c r="C169">
        <v>204.1</v>
      </c>
      <c r="D169">
        <v>6</v>
      </c>
      <c r="E169">
        <v>72</v>
      </c>
      <c r="F169">
        <v>0.0556</v>
      </c>
      <c r="G169">
        <v>51.02</v>
      </c>
      <c r="H169">
        <v>34.02</v>
      </c>
      <c r="I169">
        <v>236.7</v>
      </c>
      <c r="J169">
        <v>7</v>
      </c>
      <c r="K169">
        <v>78</v>
      </c>
      <c r="L169">
        <v>0.0641</v>
      </c>
      <c r="M169">
        <v>47.34</v>
      </c>
      <c r="N169">
        <v>33.81</v>
      </c>
      <c r="AA169">
        <v>440.8</v>
      </c>
      <c r="AB169">
        <v>13</v>
      </c>
      <c r="AC169">
        <v>150</v>
      </c>
      <c r="AD169">
        <v>0.1197</v>
      </c>
      <c r="AE169">
        <v>98.36</v>
      </c>
      <c r="AF169">
        <v>67.83</v>
      </c>
    </row>
    <row r="170" spans="1:32">
      <c r="A170" s="5">
        <v>599148365406</v>
      </c>
      <c r="B170" t="s">
        <v>73</v>
      </c>
      <c r="C170">
        <v>5926.98</v>
      </c>
      <c r="D170">
        <v>136</v>
      </c>
      <c r="E170">
        <v>417</v>
      </c>
      <c r="F170">
        <v>0.1942</v>
      </c>
      <c r="G170">
        <v>73.17</v>
      </c>
      <c r="H170">
        <v>43.58</v>
      </c>
      <c r="I170">
        <v>4951.33</v>
      </c>
      <c r="J170">
        <v>111</v>
      </c>
      <c r="K170">
        <v>499</v>
      </c>
      <c r="L170">
        <v>0.1383</v>
      </c>
      <c r="M170">
        <v>71.76</v>
      </c>
      <c r="N170">
        <v>44.61</v>
      </c>
      <c r="O170">
        <v>5718.39</v>
      </c>
      <c r="P170">
        <v>129</v>
      </c>
      <c r="Q170">
        <v>496</v>
      </c>
      <c r="R170">
        <v>0.1734</v>
      </c>
      <c r="S170">
        <v>66.49</v>
      </c>
      <c r="T170">
        <v>44.33</v>
      </c>
      <c r="U170">
        <v>6591.05</v>
      </c>
      <c r="V170">
        <v>153</v>
      </c>
      <c r="W170">
        <v>523</v>
      </c>
      <c r="X170">
        <v>0.1912</v>
      </c>
      <c r="Y170">
        <v>65.91</v>
      </c>
      <c r="Z170">
        <v>43.08</v>
      </c>
      <c r="AA170">
        <v>23187.75</v>
      </c>
      <c r="AB170">
        <v>529</v>
      </c>
      <c r="AC170">
        <v>1935</v>
      </c>
      <c r="AD170">
        <v>0.6971</v>
      </c>
      <c r="AE170">
        <v>277.33</v>
      </c>
      <c r="AF170">
        <v>175.6</v>
      </c>
    </row>
    <row r="171" spans="1:32">
      <c r="A171" s="5">
        <v>599279018544</v>
      </c>
      <c r="B171" t="s">
        <v>60</v>
      </c>
      <c r="C171">
        <v>2057.55</v>
      </c>
      <c r="D171">
        <v>48</v>
      </c>
      <c r="E171">
        <v>219</v>
      </c>
      <c r="F171">
        <v>0.0822</v>
      </c>
      <c r="G171">
        <v>114.31</v>
      </c>
      <c r="H171">
        <v>42.87</v>
      </c>
      <c r="I171">
        <v>2175.74</v>
      </c>
      <c r="J171">
        <v>50</v>
      </c>
      <c r="K171">
        <v>265</v>
      </c>
      <c r="L171">
        <v>0.0792</v>
      </c>
      <c r="M171">
        <v>103.61</v>
      </c>
      <c r="N171">
        <v>43.51</v>
      </c>
      <c r="O171">
        <v>2042.33</v>
      </c>
      <c r="P171">
        <v>45</v>
      </c>
      <c r="Q171">
        <v>270</v>
      </c>
      <c r="R171">
        <v>0.0815</v>
      </c>
      <c r="S171">
        <v>92.83</v>
      </c>
      <c r="T171">
        <v>45.39</v>
      </c>
      <c r="U171">
        <v>3960.37</v>
      </c>
      <c r="V171">
        <v>92</v>
      </c>
      <c r="W171">
        <v>324</v>
      </c>
      <c r="X171">
        <v>0.1235</v>
      </c>
      <c r="Y171">
        <v>99.01</v>
      </c>
      <c r="Z171">
        <v>43.05</v>
      </c>
      <c r="AA171">
        <v>10235.99</v>
      </c>
      <c r="AB171">
        <v>235</v>
      </c>
      <c r="AC171">
        <v>1078</v>
      </c>
      <c r="AD171">
        <v>0.3664</v>
      </c>
      <c r="AE171">
        <v>409.76</v>
      </c>
      <c r="AF171">
        <v>174.82</v>
      </c>
    </row>
    <row r="172" spans="1:32">
      <c r="A172" s="5">
        <v>599335746549</v>
      </c>
      <c r="B172" t="e">
        <v>#N/A</v>
      </c>
      <c r="C172">
        <v>489.95</v>
      </c>
      <c r="D172">
        <v>60</v>
      </c>
      <c r="E172">
        <v>109</v>
      </c>
      <c r="F172">
        <v>0.1468</v>
      </c>
      <c r="G172">
        <v>30.62</v>
      </c>
      <c r="H172">
        <v>8.17</v>
      </c>
      <c r="I172">
        <v>404.8</v>
      </c>
      <c r="J172">
        <v>48</v>
      </c>
      <c r="K172">
        <v>111</v>
      </c>
      <c r="L172">
        <v>0.1351</v>
      </c>
      <c r="M172">
        <v>26.99</v>
      </c>
      <c r="N172">
        <v>8.43</v>
      </c>
      <c r="O172">
        <v>406.09</v>
      </c>
      <c r="P172">
        <v>51</v>
      </c>
      <c r="Q172">
        <v>118</v>
      </c>
      <c r="R172">
        <v>0.1017</v>
      </c>
      <c r="S172">
        <v>33.84</v>
      </c>
      <c r="T172">
        <v>7.96</v>
      </c>
      <c r="U172">
        <v>615.98</v>
      </c>
      <c r="V172">
        <v>77</v>
      </c>
      <c r="W172">
        <v>126</v>
      </c>
      <c r="X172">
        <v>0.1429</v>
      </c>
      <c r="Y172">
        <v>34.22</v>
      </c>
      <c r="Z172">
        <v>8</v>
      </c>
      <c r="AA172">
        <v>1916.82</v>
      </c>
      <c r="AB172">
        <v>236</v>
      </c>
      <c r="AC172">
        <v>464</v>
      </c>
      <c r="AD172">
        <v>0.5265</v>
      </c>
      <c r="AE172">
        <v>125.67</v>
      </c>
      <c r="AF172">
        <v>32.56</v>
      </c>
    </row>
    <row r="173" spans="1:32">
      <c r="A173" s="5">
        <v>599335926023</v>
      </c>
      <c r="B173" t="e">
        <v>#N/A</v>
      </c>
      <c r="C173">
        <v>340.89</v>
      </c>
      <c r="D173">
        <v>29</v>
      </c>
      <c r="E173">
        <v>133</v>
      </c>
      <c r="F173">
        <v>0.1353</v>
      </c>
      <c r="G173">
        <v>18.94</v>
      </c>
      <c r="H173">
        <v>11.75</v>
      </c>
      <c r="I173">
        <v>634.81</v>
      </c>
      <c r="J173">
        <v>53</v>
      </c>
      <c r="K173">
        <v>175</v>
      </c>
      <c r="L173">
        <v>0.2</v>
      </c>
      <c r="M173">
        <v>18.14</v>
      </c>
      <c r="N173">
        <v>11.98</v>
      </c>
      <c r="O173">
        <v>591.88</v>
      </c>
      <c r="P173">
        <v>51</v>
      </c>
      <c r="Q173">
        <v>162</v>
      </c>
      <c r="R173">
        <v>0.2099</v>
      </c>
      <c r="S173">
        <v>17.41</v>
      </c>
      <c r="T173">
        <v>11.61</v>
      </c>
      <c r="U173">
        <v>677.58</v>
      </c>
      <c r="V173">
        <v>64</v>
      </c>
      <c r="W173">
        <v>185</v>
      </c>
      <c r="X173">
        <v>0.2216</v>
      </c>
      <c r="Y173">
        <v>16.53</v>
      </c>
      <c r="Z173">
        <v>10.59</v>
      </c>
      <c r="AA173">
        <v>2245.16</v>
      </c>
      <c r="AB173">
        <v>197</v>
      </c>
      <c r="AC173">
        <v>655</v>
      </c>
      <c r="AD173">
        <v>0.7668</v>
      </c>
      <c r="AE173">
        <v>71.02</v>
      </c>
      <c r="AF173">
        <v>45.93</v>
      </c>
    </row>
    <row r="174" spans="1:32">
      <c r="A174" s="5">
        <v>599458348066</v>
      </c>
      <c r="B174" t="e">
        <v>#N/A</v>
      </c>
      <c r="O174">
        <v>155.41</v>
      </c>
      <c r="P174">
        <v>31</v>
      </c>
      <c r="Q174">
        <v>148</v>
      </c>
      <c r="R174">
        <v>0.1081</v>
      </c>
      <c r="S174">
        <v>9.71</v>
      </c>
      <c r="T174">
        <v>5.01</v>
      </c>
      <c r="AA174">
        <v>155.41</v>
      </c>
      <c r="AB174">
        <v>31</v>
      </c>
      <c r="AC174">
        <v>148</v>
      </c>
      <c r="AD174">
        <v>0.1081</v>
      </c>
      <c r="AE174">
        <v>9.71</v>
      </c>
      <c r="AF174">
        <v>5.01</v>
      </c>
    </row>
    <row r="175" spans="1:32">
      <c r="A175" s="5">
        <v>599521259641</v>
      </c>
      <c r="B175" t="e">
        <v>#N/A</v>
      </c>
      <c r="C175">
        <v>195.5</v>
      </c>
      <c r="D175">
        <v>11</v>
      </c>
      <c r="E175">
        <v>172</v>
      </c>
      <c r="F175">
        <v>0.0581</v>
      </c>
      <c r="G175">
        <v>19.55</v>
      </c>
      <c r="H175">
        <v>17.77</v>
      </c>
      <c r="I175">
        <v>368.89</v>
      </c>
      <c r="J175">
        <v>23</v>
      </c>
      <c r="K175">
        <v>206</v>
      </c>
      <c r="L175">
        <v>0.0874</v>
      </c>
      <c r="M175">
        <v>20.49</v>
      </c>
      <c r="N175">
        <v>16.04</v>
      </c>
      <c r="O175">
        <v>175.03</v>
      </c>
      <c r="P175">
        <v>11</v>
      </c>
      <c r="Q175">
        <v>234</v>
      </c>
      <c r="R175">
        <v>0.047</v>
      </c>
      <c r="S175">
        <v>15.91</v>
      </c>
      <c r="T175">
        <v>15.91</v>
      </c>
      <c r="U175">
        <v>1889.48</v>
      </c>
      <c r="V175">
        <v>111</v>
      </c>
      <c r="W175">
        <v>199</v>
      </c>
      <c r="X175">
        <v>0.0754</v>
      </c>
      <c r="Y175">
        <v>125.97</v>
      </c>
      <c r="Z175">
        <v>17.02</v>
      </c>
      <c r="AA175">
        <v>2628.9</v>
      </c>
      <c r="AB175">
        <v>156</v>
      </c>
      <c r="AC175">
        <v>811</v>
      </c>
      <c r="AD175">
        <v>0.2679</v>
      </c>
      <c r="AE175">
        <v>181.92</v>
      </c>
      <c r="AF175">
        <v>66.74</v>
      </c>
    </row>
    <row r="176" spans="1:32">
      <c r="A176" s="5">
        <v>599521991415</v>
      </c>
      <c r="B176" t="e">
        <v>#N/A</v>
      </c>
      <c r="C176">
        <v>408.9</v>
      </c>
      <c r="D176">
        <v>21</v>
      </c>
      <c r="E176">
        <v>86</v>
      </c>
      <c r="F176">
        <v>0.1395</v>
      </c>
      <c r="G176">
        <v>34.08</v>
      </c>
      <c r="H176">
        <v>19.47</v>
      </c>
      <c r="I176">
        <v>557.17</v>
      </c>
      <c r="J176">
        <v>29</v>
      </c>
      <c r="K176">
        <v>143</v>
      </c>
      <c r="L176">
        <v>0.1399</v>
      </c>
      <c r="M176">
        <v>27.86</v>
      </c>
      <c r="N176">
        <v>19.21</v>
      </c>
      <c r="O176">
        <v>674.42</v>
      </c>
      <c r="P176">
        <v>33</v>
      </c>
      <c r="Q176">
        <v>153</v>
      </c>
      <c r="R176">
        <v>0.1242</v>
      </c>
      <c r="S176">
        <v>35.5</v>
      </c>
      <c r="T176">
        <v>20.44</v>
      </c>
      <c r="U176">
        <v>785.09</v>
      </c>
      <c r="V176">
        <v>39</v>
      </c>
      <c r="W176">
        <v>133</v>
      </c>
      <c r="X176">
        <v>0.1429</v>
      </c>
      <c r="Y176">
        <v>41.32</v>
      </c>
      <c r="Z176">
        <v>20.13</v>
      </c>
      <c r="AA176">
        <v>2425.58</v>
      </c>
      <c r="AB176">
        <v>122</v>
      </c>
      <c r="AC176">
        <v>515</v>
      </c>
      <c r="AD176">
        <v>0.5465</v>
      </c>
      <c r="AE176">
        <v>138.76</v>
      </c>
      <c r="AF176">
        <v>79.25</v>
      </c>
    </row>
    <row r="177" spans="1:32">
      <c r="A177" s="5">
        <v>599522087809</v>
      </c>
      <c r="B177" t="e">
        <v>#N/A</v>
      </c>
      <c r="C177">
        <v>1666.97</v>
      </c>
      <c r="D177">
        <v>91</v>
      </c>
      <c r="E177">
        <v>286</v>
      </c>
      <c r="F177">
        <v>0.1993</v>
      </c>
      <c r="G177">
        <v>29.25</v>
      </c>
      <c r="H177">
        <v>18.32</v>
      </c>
      <c r="I177">
        <v>2094.14</v>
      </c>
      <c r="J177">
        <v>116</v>
      </c>
      <c r="K177">
        <v>409</v>
      </c>
      <c r="L177">
        <v>0.1785</v>
      </c>
      <c r="M177">
        <v>28.69</v>
      </c>
      <c r="N177">
        <v>18.05</v>
      </c>
      <c r="O177">
        <v>2539.9</v>
      </c>
      <c r="P177">
        <v>142</v>
      </c>
      <c r="Q177">
        <v>427</v>
      </c>
      <c r="R177">
        <v>0.2014</v>
      </c>
      <c r="S177">
        <v>29.53</v>
      </c>
      <c r="T177">
        <v>17.89</v>
      </c>
      <c r="U177">
        <v>1203.78</v>
      </c>
      <c r="V177">
        <v>66</v>
      </c>
      <c r="W177">
        <v>405</v>
      </c>
      <c r="X177">
        <v>0.1235</v>
      </c>
      <c r="Y177">
        <v>24.08</v>
      </c>
      <c r="Z177">
        <v>18.24</v>
      </c>
      <c r="AA177">
        <v>7504.79</v>
      </c>
      <c r="AB177">
        <v>415</v>
      </c>
      <c r="AC177">
        <v>1527</v>
      </c>
      <c r="AD177">
        <v>0.7027</v>
      </c>
      <c r="AE177">
        <v>111.55</v>
      </c>
      <c r="AF177">
        <v>72.5</v>
      </c>
    </row>
    <row r="178" spans="1:32">
      <c r="A178" s="5">
        <v>599522639719</v>
      </c>
      <c r="B178" t="e">
        <v>#N/A</v>
      </c>
      <c r="C178">
        <v>457.07</v>
      </c>
      <c r="D178">
        <v>49</v>
      </c>
      <c r="E178">
        <v>251</v>
      </c>
      <c r="F178">
        <v>0.1315</v>
      </c>
      <c r="G178">
        <v>13.85</v>
      </c>
      <c r="H178">
        <v>9.33</v>
      </c>
      <c r="I178">
        <v>608.71</v>
      </c>
      <c r="J178">
        <v>62</v>
      </c>
      <c r="K178">
        <v>317</v>
      </c>
      <c r="L178">
        <v>0.142</v>
      </c>
      <c r="M178">
        <v>13.53</v>
      </c>
      <c r="N178">
        <v>9.82</v>
      </c>
      <c r="O178">
        <v>584.55</v>
      </c>
      <c r="P178">
        <v>60</v>
      </c>
      <c r="Q178">
        <v>266</v>
      </c>
      <c r="R178">
        <v>0.1203</v>
      </c>
      <c r="S178">
        <v>18.27</v>
      </c>
      <c r="T178">
        <v>9.74</v>
      </c>
      <c r="U178">
        <v>558.67</v>
      </c>
      <c r="V178">
        <v>61</v>
      </c>
      <c r="W178">
        <v>274</v>
      </c>
      <c r="X178">
        <v>0.1606</v>
      </c>
      <c r="Y178">
        <v>12.7</v>
      </c>
      <c r="Z178">
        <v>9.16</v>
      </c>
      <c r="AA178">
        <v>2209</v>
      </c>
      <c r="AB178">
        <v>232</v>
      </c>
      <c r="AC178">
        <v>1108</v>
      </c>
      <c r="AD178">
        <v>0.5544</v>
      </c>
      <c r="AE178">
        <v>58.35</v>
      </c>
      <c r="AF178">
        <v>38.05</v>
      </c>
    </row>
    <row r="179" spans="1:32">
      <c r="A179" s="5">
        <v>600570993493</v>
      </c>
      <c r="B179" t="e">
        <v>#N/A</v>
      </c>
      <c r="C179">
        <v>408.8</v>
      </c>
      <c r="D179">
        <v>12</v>
      </c>
      <c r="E179">
        <v>67</v>
      </c>
      <c r="F179">
        <v>0.1492</v>
      </c>
      <c r="G179">
        <v>40.88</v>
      </c>
      <c r="H179">
        <v>34.07</v>
      </c>
      <c r="I179">
        <v>209.41</v>
      </c>
      <c r="J179">
        <v>7</v>
      </c>
      <c r="K179">
        <v>65</v>
      </c>
      <c r="L179">
        <v>0.0923</v>
      </c>
      <c r="M179">
        <v>34.9</v>
      </c>
      <c r="N179">
        <v>29.92</v>
      </c>
      <c r="O179">
        <v>525.04</v>
      </c>
      <c r="P179">
        <v>17</v>
      </c>
      <c r="Q179">
        <v>89</v>
      </c>
      <c r="R179">
        <v>0.1461</v>
      </c>
      <c r="S179">
        <v>40.39</v>
      </c>
      <c r="T179">
        <v>30.88</v>
      </c>
      <c r="U179">
        <v>245.81</v>
      </c>
      <c r="V179">
        <v>8</v>
      </c>
      <c r="W179">
        <v>76</v>
      </c>
      <c r="X179">
        <v>0.079</v>
      </c>
      <c r="Y179">
        <v>40.97</v>
      </c>
      <c r="Z179">
        <v>30.73</v>
      </c>
      <c r="AA179">
        <v>1389.06</v>
      </c>
      <c r="AB179">
        <v>44</v>
      </c>
      <c r="AC179">
        <v>297</v>
      </c>
      <c r="AD179">
        <v>0.4666</v>
      </c>
      <c r="AE179">
        <v>157.14</v>
      </c>
      <c r="AF179">
        <v>125.6</v>
      </c>
    </row>
    <row r="180" spans="1:32">
      <c r="A180" s="5">
        <v>600795005584</v>
      </c>
      <c r="B180" t="e">
        <v>#N/A</v>
      </c>
      <c r="I180">
        <v>177.47</v>
      </c>
      <c r="J180">
        <v>17</v>
      </c>
      <c r="K180">
        <v>161</v>
      </c>
      <c r="L180">
        <v>0.0745</v>
      </c>
      <c r="M180">
        <v>14.79</v>
      </c>
      <c r="N180">
        <v>10.44</v>
      </c>
      <c r="U180">
        <v>598.83</v>
      </c>
      <c r="V180">
        <v>60</v>
      </c>
      <c r="W180">
        <v>137</v>
      </c>
      <c r="X180">
        <v>0.1168</v>
      </c>
      <c r="Y180">
        <v>37.43</v>
      </c>
      <c r="Z180">
        <v>9.98</v>
      </c>
      <c r="AA180">
        <v>776.3</v>
      </c>
      <c r="AB180">
        <v>77</v>
      </c>
      <c r="AC180">
        <v>298</v>
      </c>
      <c r="AD180">
        <v>0.1913</v>
      </c>
      <c r="AE180">
        <v>52.22</v>
      </c>
      <c r="AF180">
        <v>20.42</v>
      </c>
    </row>
    <row r="181" spans="1:32">
      <c r="A181" s="5">
        <v>601093025574</v>
      </c>
      <c r="B181" t="e">
        <v>#N/A</v>
      </c>
      <c r="I181">
        <v>221.6</v>
      </c>
      <c r="J181">
        <v>11</v>
      </c>
      <c r="K181">
        <v>29</v>
      </c>
      <c r="L181">
        <v>0.069</v>
      </c>
      <c r="M181">
        <v>110.8</v>
      </c>
      <c r="N181">
        <v>20.15</v>
      </c>
      <c r="O181">
        <v>152.2</v>
      </c>
      <c r="P181">
        <v>7</v>
      </c>
      <c r="Q181">
        <v>43</v>
      </c>
      <c r="R181">
        <v>0.0698</v>
      </c>
      <c r="S181">
        <v>50.73</v>
      </c>
      <c r="T181">
        <v>21.74</v>
      </c>
      <c r="AA181">
        <v>373.8</v>
      </c>
      <c r="AB181">
        <v>18</v>
      </c>
      <c r="AC181">
        <v>72</v>
      </c>
      <c r="AD181">
        <v>0.1388</v>
      </c>
      <c r="AE181">
        <v>161.53</v>
      </c>
      <c r="AF181">
        <v>41.89</v>
      </c>
    </row>
    <row r="182" spans="1:32">
      <c r="A182" s="5">
        <v>601093977199</v>
      </c>
      <c r="B182" t="e">
        <v>#N/A</v>
      </c>
      <c r="C182">
        <v>143.82</v>
      </c>
      <c r="D182">
        <v>7</v>
      </c>
      <c r="E182">
        <v>62</v>
      </c>
      <c r="F182">
        <v>0.1129</v>
      </c>
      <c r="G182">
        <v>20.55</v>
      </c>
      <c r="H182">
        <v>20.55</v>
      </c>
      <c r="I182">
        <v>369.21</v>
      </c>
      <c r="J182">
        <v>18</v>
      </c>
      <c r="K182">
        <v>66</v>
      </c>
      <c r="L182">
        <v>0.2121</v>
      </c>
      <c r="M182">
        <v>26.37</v>
      </c>
      <c r="N182">
        <v>20.51</v>
      </c>
      <c r="O182">
        <v>167.2</v>
      </c>
      <c r="P182">
        <v>8</v>
      </c>
      <c r="Q182">
        <v>43</v>
      </c>
      <c r="R182">
        <v>0.1861</v>
      </c>
      <c r="S182">
        <v>20.9</v>
      </c>
      <c r="T182">
        <v>20.9</v>
      </c>
      <c r="U182">
        <v>184.84</v>
      </c>
      <c r="V182">
        <v>9</v>
      </c>
      <c r="W182">
        <v>39</v>
      </c>
      <c r="X182">
        <v>0.1795</v>
      </c>
      <c r="Y182">
        <v>26.41</v>
      </c>
      <c r="Z182">
        <v>20.54</v>
      </c>
      <c r="AA182">
        <v>865.07</v>
      </c>
      <c r="AB182">
        <v>42</v>
      </c>
      <c r="AC182">
        <v>210</v>
      </c>
      <c r="AD182">
        <v>0.6906</v>
      </c>
      <c r="AE182">
        <v>94.23</v>
      </c>
      <c r="AF182">
        <v>82.5</v>
      </c>
    </row>
    <row r="183" spans="1:32">
      <c r="A183" s="5">
        <v>601186603927</v>
      </c>
      <c r="B183" t="e">
        <v>#N/A</v>
      </c>
      <c r="C183">
        <v>244.8</v>
      </c>
      <c r="D183">
        <v>12</v>
      </c>
      <c r="E183">
        <v>129</v>
      </c>
      <c r="F183">
        <v>0.0543</v>
      </c>
      <c r="G183">
        <v>34.97</v>
      </c>
      <c r="H183">
        <v>20.4</v>
      </c>
      <c r="I183">
        <v>1148.01</v>
      </c>
      <c r="J183">
        <v>68</v>
      </c>
      <c r="K183">
        <v>193</v>
      </c>
      <c r="L183">
        <v>0.1606</v>
      </c>
      <c r="M183">
        <v>37.03</v>
      </c>
      <c r="N183">
        <v>16.88</v>
      </c>
      <c r="O183">
        <v>1413.23</v>
      </c>
      <c r="P183">
        <v>93</v>
      </c>
      <c r="Q183">
        <v>238</v>
      </c>
      <c r="R183">
        <v>0.1471</v>
      </c>
      <c r="S183">
        <v>40.38</v>
      </c>
      <c r="T183">
        <v>15.2</v>
      </c>
      <c r="U183">
        <v>1115.41</v>
      </c>
      <c r="V183">
        <v>68</v>
      </c>
      <c r="W183">
        <v>205</v>
      </c>
      <c r="X183">
        <v>0.1366</v>
      </c>
      <c r="Y183">
        <v>39.84</v>
      </c>
      <c r="Z183">
        <v>16.4</v>
      </c>
      <c r="AA183">
        <v>3921.45</v>
      </c>
      <c r="AB183">
        <v>241</v>
      </c>
      <c r="AC183">
        <v>765</v>
      </c>
      <c r="AD183">
        <v>0.4986</v>
      </c>
      <c r="AE183">
        <v>152.22</v>
      </c>
      <c r="AF183">
        <v>68.88</v>
      </c>
    </row>
    <row r="184" spans="1:32">
      <c r="A184" s="5">
        <v>601187279679</v>
      </c>
      <c r="B184" t="e">
        <v>#N/A</v>
      </c>
      <c r="C184">
        <v>206.68</v>
      </c>
      <c r="D184">
        <v>11</v>
      </c>
      <c r="E184">
        <v>64</v>
      </c>
      <c r="F184">
        <v>0.1094</v>
      </c>
      <c r="G184">
        <v>29.53</v>
      </c>
      <c r="H184">
        <v>18.79</v>
      </c>
      <c r="I184">
        <v>138.7</v>
      </c>
      <c r="J184">
        <v>7</v>
      </c>
      <c r="K184">
        <v>88</v>
      </c>
      <c r="L184">
        <v>0.0682</v>
      </c>
      <c r="M184">
        <v>23.12</v>
      </c>
      <c r="N184">
        <v>19.81</v>
      </c>
      <c r="AA184">
        <v>345.38</v>
      </c>
      <c r="AB184">
        <v>18</v>
      </c>
      <c r="AC184">
        <v>152</v>
      </c>
      <c r="AD184">
        <v>0.1776</v>
      </c>
      <c r="AE184">
        <v>52.65</v>
      </c>
      <c r="AF184">
        <v>38.6</v>
      </c>
    </row>
    <row r="185" spans="1:32">
      <c r="A185" s="5">
        <v>601843460575</v>
      </c>
      <c r="B185" t="e">
        <v>#N/A</v>
      </c>
      <c r="C185">
        <v>165.8</v>
      </c>
      <c r="D185">
        <v>7</v>
      </c>
      <c r="E185">
        <v>58</v>
      </c>
      <c r="F185">
        <v>0.0862</v>
      </c>
      <c r="G185">
        <v>33.16</v>
      </c>
      <c r="H185">
        <v>23.69</v>
      </c>
      <c r="I185">
        <v>171.58</v>
      </c>
      <c r="J185">
        <v>8</v>
      </c>
      <c r="K185">
        <v>66</v>
      </c>
      <c r="L185">
        <v>0.0758</v>
      </c>
      <c r="M185">
        <v>34.32</v>
      </c>
      <c r="N185">
        <v>21.45</v>
      </c>
      <c r="O185">
        <v>359.93</v>
      </c>
      <c r="P185">
        <v>23</v>
      </c>
      <c r="Q185">
        <v>115</v>
      </c>
      <c r="R185">
        <v>0.0956</v>
      </c>
      <c r="S185">
        <v>32.72</v>
      </c>
      <c r="T185">
        <v>15.65</v>
      </c>
      <c r="U185">
        <v>336.83</v>
      </c>
      <c r="V185">
        <v>19</v>
      </c>
      <c r="W185">
        <v>87</v>
      </c>
      <c r="X185">
        <v>0.0805</v>
      </c>
      <c r="Y185">
        <v>48.12</v>
      </c>
      <c r="Z185">
        <v>17.73</v>
      </c>
      <c r="AA185">
        <v>1034.14</v>
      </c>
      <c r="AB185">
        <v>57</v>
      </c>
      <c r="AC185">
        <v>326</v>
      </c>
      <c r="AD185">
        <v>0.3381</v>
      </c>
      <c r="AE185">
        <v>148.32</v>
      </c>
      <c r="AF185">
        <v>78.52</v>
      </c>
    </row>
    <row r="186" spans="1:32">
      <c r="A186" s="5">
        <v>601845064676</v>
      </c>
      <c r="B186" t="e">
        <v>#N/A</v>
      </c>
      <c r="O186">
        <v>211.27</v>
      </c>
      <c r="P186">
        <v>4</v>
      </c>
      <c r="Q186">
        <v>44</v>
      </c>
      <c r="R186">
        <v>0.0909</v>
      </c>
      <c r="S186">
        <v>52.82</v>
      </c>
      <c r="T186">
        <v>52.82</v>
      </c>
      <c r="AA186">
        <v>211.27</v>
      </c>
      <c r="AB186">
        <v>4</v>
      </c>
      <c r="AC186">
        <v>44</v>
      </c>
      <c r="AD186">
        <v>0.0909</v>
      </c>
      <c r="AE186">
        <v>52.82</v>
      </c>
      <c r="AF186">
        <v>52.82</v>
      </c>
    </row>
    <row r="187" spans="1:32">
      <c r="A187" s="5">
        <v>601848376488</v>
      </c>
      <c r="B187" t="e">
        <v>#N/A</v>
      </c>
      <c r="C187">
        <v>2101.91</v>
      </c>
      <c r="D187">
        <v>107</v>
      </c>
      <c r="E187">
        <v>511</v>
      </c>
      <c r="F187">
        <v>0.1507</v>
      </c>
      <c r="G187">
        <v>27.3</v>
      </c>
      <c r="H187">
        <v>19.64</v>
      </c>
      <c r="I187">
        <v>3794.4</v>
      </c>
      <c r="J187">
        <v>193</v>
      </c>
      <c r="K187">
        <v>806</v>
      </c>
      <c r="L187">
        <v>0.1811</v>
      </c>
      <c r="M187">
        <v>25.99</v>
      </c>
      <c r="N187">
        <v>19.66</v>
      </c>
      <c r="O187">
        <v>5607.73</v>
      </c>
      <c r="P187">
        <v>292</v>
      </c>
      <c r="Q187">
        <v>1747</v>
      </c>
      <c r="R187">
        <v>0.1231</v>
      </c>
      <c r="S187">
        <v>26.08</v>
      </c>
      <c r="T187">
        <v>19.2</v>
      </c>
      <c r="U187">
        <v>5363.64</v>
      </c>
      <c r="V187">
        <v>272</v>
      </c>
      <c r="W187">
        <v>1555</v>
      </c>
      <c r="X187">
        <v>0.1293</v>
      </c>
      <c r="Y187">
        <v>26.68</v>
      </c>
      <c r="Z187">
        <v>19.72</v>
      </c>
      <c r="AA187">
        <v>16867.68</v>
      </c>
      <c r="AB187">
        <v>864</v>
      </c>
      <c r="AC187">
        <v>4619</v>
      </c>
      <c r="AD187">
        <v>0.5842</v>
      </c>
      <c r="AE187">
        <v>106.05</v>
      </c>
      <c r="AF187">
        <v>78.22</v>
      </c>
    </row>
    <row r="188" spans="1:32">
      <c r="A188" s="5">
        <v>601890751194</v>
      </c>
      <c r="B188" t="s">
        <v>67</v>
      </c>
      <c r="C188">
        <v>182.37</v>
      </c>
      <c r="D188">
        <v>5</v>
      </c>
      <c r="E188">
        <v>263</v>
      </c>
      <c r="F188">
        <v>0.0114</v>
      </c>
      <c r="G188">
        <v>60.79</v>
      </c>
      <c r="H188">
        <v>36.47</v>
      </c>
      <c r="I188">
        <v>349</v>
      </c>
      <c r="J188">
        <v>9</v>
      </c>
      <c r="K188">
        <v>350</v>
      </c>
      <c r="L188">
        <v>0.0171</v>
      </c>
      <c r="M188">
        <v>58.17</v>
      </c>
      <c r="N188">
        <v>38.78</v>
      </c>
      <c r="O188">
        <v>610.42</v>
      </c>
      <c r="P188">
        <v>17</v>
      </c>
      <c r="Q188">
        <v>295</v>
      </c>
      <c r="R188">
        <v>0.0271</v>
      </c>
      <c r="S188">
        <v>76.3</v>
      </c>
      <c r="T188">
        <v>35.91</v>
      </c>
      <c r="U188">
        <v>549.71</v>
      </c>
      <c r="V188">
        <v>16</v>
      </c>
      <c r="W188">
        <v>281</v>
      </c>
      <c r="X188">
        <v>0.032</v>
      </c>
      <c r="Y188">
        <v>61.08</v>
      </c>
      <c r="Z188">
        <v>34.36</v>
      </c>
      <c r="AA188">
        <v>1691.5</v>
      </c>
      <c r="AB188">
        <v>47</v>
      </c>
      <c r="AC188">
        <v>1189</v>
      </c>
      <c r="AD188">
        <v>0.0876</v>
      </c>
      <c r="AE188">
        <v>256.34</v>
      </c>
      <c r="AF188">
        <v>145.52</v>
      </c>
    </row>
    <row r="189" spans="1:32">
      <c r="A189" s="5">
        <v>602081449138</v>
      </c>
      <c r="B189" t="e">
        <v>#N/A</v>
      </c>
      <c r="C189">
        <v>357.37</v>
      </c>
      <c r="D189">
        <v>18</v>
      </c>
      <c r="E189">
        <v>98</v>
      </c>
      <c r="F189">
        <v>0.1531</v>
      </c>
      <c r="G189">
        <v>23.82</v>
      </c>
      <c r="H189">
        <v>19.85</v>
      </c>
      <c r="I189">
        <v>502.26</v>
      </c>
      <c r="J189">
        <v>27</v>
      </c>
      <c r="K189">
        <v>105</v>
      </c>
      <c r="L189">
        <v>0.1619</v>
      </c>
      <c r="M189">
        <v>29.54</v>
      </c>
      <c r="N189">
        <v>18.6</v>
      </c>
      <c r="O189">
        <v>731.09</v>
      </c>
      <c r="P189">
        <v>40</v>
      </c>
      <c r="Q189">
        <v>144</v>
      </c>
      <c r="R189">
        <v>0.1528</v>
      </c>
      <c r="S189">
        <v>33.23</v>
      </c>
      <c r="T189">
        <v>18.28</v>
      </c>
      <c r="U189">
        <v>391.73</v>
      </c>
      <c r="V189">
        <v>20</v>
      </c>
      <c r="W189">
        <v>139</v>
      </c>
      <c r="X189">
        <v>0.1079</v>
      </c>
      <c r="Y189">
        <v>26.12</v>
      </c>
      <c r="Z189">
        <v>19.59</v>
      </c>
      <c r="AA189">
        <v>1982.45</v>
      </c>
      <c r="AB189">
        <v>105</v>
      </c>
      <c r="AC189">
        <v>486</v>
      </c>
      <c r="AD189">
        <v>0.5757</v>
      </c>
      <c r="AE189">
        <v>112.71</v>
      </c>
      <c r="AF189">
        <v>76.32</v>
      </c>
    </row>
    <row r="190" spans="1:32">
      <c r="A190" s="5">
        <v>602881179663</v>
      </c>
      <c r="B190" t="s">
        <v>69</v>
      </c>
      <c r="C190">
        <v>13492.97</v>
      </c>
      <c r="D190">
        <v>255</v>
      </c>
      <c r="E190">
        <v>1776</v>
      </c>
      <c r="F190">
        <v>0.0422</v>
      </c>
      <c r="G190">
        <v>179.91</v>
      </c>
      <c r="H190">
        <v>52.91</v>
      </c>
      <c r="I190">
        <v>16076.86</v>
      </c>
      <c r="J190">
        <v>305</v>
      </c>
      <c r="K190">
        <v>2248</v>
      </c>
      <c r="L190">
        <v>0.0476</v>
      </c>
      <c r="M190">
        <v>150.25</v>
      </c>
      <c r="N190">
        <v>52.71</v>
      </c>
      <c r="O190">
        <v>10899.83</v>
      </c>
      <c r="P190">
        <v>205</v>
      </c>
      <c r="Q190">
        <v>1956</v>
      </c>
      <c r="R190">
        <v>0.0435</v>
      </c>
      <c r="S190">
        <v>128.23</v>
      </c>
      <c r="T190">
        <v>53.17</v>
      </c>
      <c r="U190">
        <v>25375.14</v>
      </c>
      <c r="V190">
        <v>481</v>
      </c>
      <c r="W190">
        <v>3084</v>
      </c>
      <c r="X190">
        <v>0.071</v>
      </c>
      <c r="Y190">
        <v>115.87</v>
      </c>
      <c r="Z190">
        <v>52.75</v>
      </c>
      <c r="AA190">
        <v>65844.8</v>
      </c>
      <c r="AB190">
        <v>1246</v>
      </c>
      <c r="AC190">
        <v>9064</v>
      </c>
      <c r="AD190">
        <v>0.2043</v>
      </c>
      <c r="AE190">
        <v>574.26</v>
      </c>
      <c r="AF190">
        <v>211.54</v>
      </c>
    </row>
    <row r="191" spans="1:32">
      <c r="A191" s="5">
        <v>604021319220</v>
      </c>
      <c r="B191" t="s">
        <v>13</v>
      </c>
      <c r="C191">
        <v>884.3</v>
      </c>
      <c r="D191">
        <v>14</v>
      </c>
      <c r="E191">
        <v>152</v>
      </c>
      <c r="F191">
        <v>0.079</v>
      </c>
      <c r="G191">
        <v>73.69</v>
      </c>
      <c r="H191">
        <v>63.16</v>
      </c>
      <c r="I191">
        <v>2323.16</v>
      </c>
      <c r="J191">
        <v>39</v>
      </c>
      <c r="K191">
        <v>157</v>
      </c>
      <c r="L191">
        <v>0.121</v>
      </c>
      <c r="M191">
        <v>122.27</v>
      </c>
      <c r="N191">
        <v>59.57</v>
      </c>
      <c r="O191">
        <v>1330.25</v>
      </c>
      <c r="P191">
        <v>22</v>
      </c>
      <c r="Q191">
        <v>181</v>
      </c>
      <c r="R191">
        <v>0.0829</v>
      </c>
      <c r="S191">
        <v>88.68</v>
      </c>
      <c r="T191">
        <v>60.47</v>
      </c>
      <c r="U191">
        <v>858.8</v>
      </c>
      <c r="V191">
        <v>14</v>
      </c>
      <c r="W191">
        <v>153</v>
      </c>
      <c r="X191">
        <v>0.0654</v>
      </c>
      <c r="Y191">
        <v>85.88</v>
      </c>
      <c r="Z191">
        <v>61.34</v>
      </c>
      <c r="AA191">
        <v>5396.51</v>
      </c>
      <c r="AB191">
        <v>89</v>
      </c>
      <c r="AC191">
        <v>643</v>
      </c>
      <c r="AD191">
        <v>0.3483</v>
      </c>
      <c r="AE191">
        <v>370.52</v>
      </c>
      <c r="AF191">
        <v>244.54</v>
      </c>
    </row>
    <row r="192" spans="1:32">
      <c r="A192" s="5">
        <v>604924296783</v>
      </c>
      <c r="B192" t="e">
        <v>#N/A</v>
      </c>
      <c r="I192">
        <v>187.25</v>
      </c>
      <c r="J192">
        <v>10</v>
      </c>
      <c r="K192">
        <v>89</v>
      </c>
      <c r="L192">
        <v>0.0787</v>
      </c>
      <c r="M192">
        <v>26.75</v>
      </c>
      <c r="N192">
        <v>18.73</v>
      </c>
      <c r="U192">
        <v>211.18</v>
      </c>
      <c r="V192">
        <v>11</v>
      </c>
      <c r="W192">
        <v>81</v>
      </c>
      <c r="X192">
        <v>0.0741</v>
      </c>
      <c r="Y192">
        <v>35.2</v>
      </c>
      <c r="Z192">
        <v>19.2</v>
      </c>
      <c r="AA192">
        <v>398.43</v>
      </c>
      <c r="AB192">
        <v>21</v>
      </c>
      <c r="AC192">
        <v>170</v>
      </c>
      <c r="AD192">
        <v>0.1528</v>
      </c>
      <c r="AE192">
        <v>61.95</v>
      </c>
      <c r="AF192">
        <v>37.93</v>
      </c>
    </row>
    <row r="193" spans="1:32">
      <c r="A193" s="5">
        <v>610575643922</v>
      </c>
      <c r="B193" t="e">
        <v>#N/A</v>
      </c>
      <c r="C193">
        <v>120</v>
      </c>
      <c r="D193">
        <v>2</v>
      </c>
      <c r="E193">
        <v>55</v>
      </c>
      <c r="F193">
        <v>0.0364</v>
      </c>
      <c r="G193">
        <v>60</v>
      </c>
      <c r="H193">
        <v>60</v>
      </c>
      <c r="U193">
        <v>199.5</v>
      </c>
      <c r="V193">
        <v>4</v>
      </c>
      <c r="W193">
        <v>57</v>
      </c>
      <c r="X193">
        <v>0.0702</v>
      </c>
      <c r="Y193">
        <v>49.88</v>
      </c>
      <c r="Z193">
        <v>49.88</v>
      </c>
      <c r="AA193">
        <v>319.5</v>
      </c>
      <c r="AB193">
        <v>6</v>
      </c>
      <c r="AC193">
        <v>112</v>
      </c>
      <c r="AD193">
        <v>0.1066</v>
      </c>
      <c r="AE193">
        <v>109.88</v>
      </c>
      <c r="AF193">
        <v>109.88</v>
      </c>
    </row>
    <row r="194" spans="1:32">
      <c r="A194" s="5">
        <v>611461391391</v>
      </c>
      <c r="B194" t="s">
        <v>545</v>
      </c>
      <c r="C194">
        <v>239.6</v>
      </c>
      <c r="D194">
        <v>8</v>
      </c>
      <c r="E194">
        <v>76</v>
      </c>
      <c r="F194">
        <v>0.0526</v>
      </c>
      <c r="G194">
        <v>59.9</v>
      </c>
      <c r="H194">
        <v>29.95</v>
      </c>
      <c r="I194">
        <v>403.02</v>
      </c>
      <c r="J194">
        <v>13</v>
      </c>
      <c r="K194">
        <v>75</v>
      </c>
      <c r="L194">
        <v>0.08</v>
      </c>
      <c r="M194">
        <v>67.17</v>
      </c>
      <c r="N194">
        <v>31</v>
      </c>
      <c r="O194">
        <v>291.15</v>
      </c>
      <c r="P194">
        <v>8</v>
      </c>
      <c r="Q194">
        <v>68</v>
      </c>
      <c r="R194">
        <v>0.0735</v>
      </c>
      <c r="S194">
        <v>58.23</v>
      </c>
      <c r="T194">
        <v>36.39</v>
      </c>
      <c r="U194">
        <v>237.29</v>
      </c>
      <c r="V194">
        <v>7</v>
      </c>
      <c r="W194">
        <v>65</v>
      </c>
      <c r="X194">
        <v>0.0615</v>
      </c>
      <c r="Y194">
        <v>59.32</v>
      </c>
      <c r="Z194">
        <v>33.9</v>
      </c>
      <c r="AA194">
        <v>1171.06</v>
      </c>
      <c r="AB194">
        <v>36</v>
      </c>
      <c r="AC194">
        <v>284</v>
      </c>
      <c r="AD194">
        <v>0.2676</v>
      </c>
      <c r="AE194">
        <v>244.62</v>
      </c>
      <c r="AF194">
        <v>131.24</v>
      </c>
    </row>
    <row r="195" spans="1:32">
      <c r="A195" s="5">
        <v>611950399653</v>
      </c>
      <c r="B195" t="s">
        <v>666</v>
      </c>
      <c r="C195">
        <v>304.5</v>
      </c>
      <c r="D195">
        <v>7</v>
      </c>
      <c r="E195">
        <v>69</v>
      </c>
      <c r="F195">
        <v>0.087</v>
      </c>
      <c r="G195">
        <v>50.75</v>
      </c>
      <c r="H195">
        <v>43.5</v>
      </c>
      <c r="I195">
        <v>300.29</v>
      </c>
      <c r="J195">
        <v>7</v>
      </c>
      <c r="K195">
        <v>74</v>
      </c>
      <c r="L195">
        <v>0.0676</v>
      </c>
      <c r="M195">
        <v>60.06</v>
      </c>
      <c r="N195">
        <v>42.9</v>
      </c>
      <c r="O195">
        <v>520.4</v>
      </c>
      <c r="P195">
        <v>12</v>
      </c>
      <c r="Q195">
        <v>58</v>
      </c>
      <c r="R195">
        <v>0.1379</v>
      </c>
      <c r="S195">
        <v>65.05</v>
      </c>
      <c r="T195">
        <v>43.37</v>
      </c>
      <c r="U195">
        <v>862.72</v>
      </c>
      <c r="V195">
        <v>20</v>
      </c>
      <c r="W195">
        <v>71</v>
      </c>
      <c r="X195">
        <v>0.1409</v>
      </c>
      <c r="Y195">
        <v>86.27</v>
      </c>
      <c r="Z195">
        <v>43.14</v>
      </c>
      <c r="AA195">
        <v>1987.91</v>
      </c>
      <c r="AB195">
        <v>46</v>
      </c>
      <c r="AC195">
        <v>272</v>
      </c>
      <c r="AD195">
        <v>0.4334</v>
      </c>
      <c r="AE195">
        <v>262.13</v>
      </c>
      <c r="AF195">
        <v>172.91</v>
      </c>
    </row>
    <row r="196" spans="1:32">
      <c r="A196" s="5">
        <v>613141600380</v>
      </c>
      <c r="B196" t="e">
        <v>#N/A</v>
      </c>
      <c r="I196">
        <v>225.62</v>
      </c>
      <c r="J196">
        <v>17</v>
      </c>
      <c r="K196">
        <v>70</v>
      </c>
      <c r="L196">
        <v>0.1714</v>
      </c>
      <c r="M196">
        <v>18.8</v>
      </c>
      <c r="N196">
        <v>13.27</v>
      </c>
      <c r="O196">
        <v>137.32</v>
      </c>
      <c r="P196">
        <v>10</v>
      </c>
      <c r="Q196">
        <v>63</v>
      </c>
      <c r="R196">
        <v>0.127</v>
      </c>
      <c r="S196">
        <v>17.16</v>
      </c>
      <c r="T196">
        <v>13.73</v>
      </c>
      <c r="U196">
        <v>164.75</v>
      </c>
      <c r="V196">
        <v>12</v>
      </c>
      <c r="W196">
        <v>49</v>
      </c>
      <c r="X196">
        <v>0.2449</v>
      </c>
      <c r="Y196">
        <v>13.73</v>
      </c>
      <c r="Z196">
        <v>13.73</v>
      </c>
      <c r="AA196">
        <v>527.69</v>
      </c>
      <c r="AB196">
        <v>39</v>
      </c>
      <c r="AC196">
        <v>182</v>
      </c>
      <c r="AD196">
        <v>0.5433</v>
      </c>
      <c r="AE196">
        <v>49.69</v>
      </c>
      <c r="AF196">
        <v>40.73</v>
      </c>
    </row>
    <row r="197" spans="1:32">
      <c r="A197" s="5">
        <v>613513119392</v>
      </c>
      <c r="B197" t="s">
        <v>61</v>
      </c>
      <c r="C197">
        <v>18412.5</v>
      </c>
      <c r="D197">
        <v>349</v>
      </c>
      <c r="E197">
        <v>2275</v>
      </c>
      <c r="F197">
        <v>0.0624</v>
      </c>
      <c r="G197">
        <v>129.67</v>
      </c>
      <c r="H197">
        <v>52.76</v>
      </c>
      <c r="I197">
        <v>18555.51</v>
      </c>
      <c r="J197">
        <v>355</v>
      </c>
      <c r="K197">
        <v>1460</v>
      </c>
      <c r="L197">
        <v>0.0815</v>
      </c>
      <c r="M197">
        <v>155.93</v>
      </c>
      <c r="N197">
        <v>52.27</v>
      </c>
      <c r="O197">
        <v>12185.73</v>
      </c>
      <c r="P197">
        <v>233</v>
      </c>
      <c r="Q197">
        <v>1267</v>
      </c>
      <c r="R197">
        <v>0.0766</v>
      </c>
      <c r="S197">
        <v>125.63</v>
      </c>
      <c r="T197">
        <v>52.3</v>
      </c>
      <c r="U197">
        <v>14308.74</v>
      </c>
      <c r="V197">
        <v>272</v>
      </c>
      <c r="W197">
        <v>1460</v>
      </c>
      <c r="X197">
        <v>0.0843</v>
      </c>
      <c r="Y197">
        <v>116.33</v>
      </c>
      <c r="Z197">
        <v>52.61</v>
      </c>
      <c r="AA197">
        <v>63462.48</v>
      </c>
      <c r="AB197">
        <v>1209</v>
      </c>
      <c r="AC197">
        <v>6462</v>
      </c>
      <c r="AD197">
        <v>0.3048</v>
      </c>
      <c r="AE197">
        <v>527.56</v>
      </c>
      <c r="AF197">
        <v>209.94</v>
      </c>
    </row>
    <row r="198" spans="1:32">
      <c r="A198" s="5">
        <v>613902243729</v>
      </c>
      <c r="B198" t="e">
        <v>#N/A</v>
      </c>
      <c r="C198">
        <v>237.7</v>
      </c>
      <c r="D198">
        <v>12</v>
      </c>
      <c r="E198">
        <v>72</v>
      </c>
      <c r="F198">
        <v>0.125</v>
      </c>
      <c r="G198">
        <v>26.41</v>
      </c>
      <c r="H198">
        <v>19.81</v>
      </c>
      <c r="I198">
        <v>764.48</v>
      </c>
      <c r="J198">
        <v>39</v>
      </c>
      <c r="K198">
        <v>94</v>
      </c>
      <c r="L198">
        <v>0.1489</v>
      </c>
      <c r="M198">
        <v>54.61</v>
      </c>
      <c r="N198">
        <v>19.6</v>
      </c>
      <c r="O198">
        <v>608.14</v>
      </c>
      <c r="P198">
        <v>32</v>
      </c>
      <c r="Q198">
        <v>111</v>
      </c>
      <c r="R198">
        <v>0.1261</v>
      </c>
      <c r="S198">
        <v>43.44</v>
      </c>
      <c r="T198">
        <v>19</v>
      </c>
      <c r="U198">
        <v>359.22</v>
      </c>
      <c r="V198">
        <v>18</v>
      </c>
      <c r="W198">
        <v>99</v>
      </c>
      <c r="X198">
        <v>0.1313</v>
      </c>
      <c r="Y198">
        <v>27.63</v>
      </c>
      <c r="Z198">
        <v>19.96</v>
      </c>
      <c r="AA198">
        <v>1969.54</v>
      </c>
      <c r="AB198">
        <v>101</v>
      </c>
      <c r="AC198">
        <v>376</v>
      </c>
      <c r="AD198">
        <v>0.5313</v>
      </c>
      <c r="AE198">
        <v>152.09</v>
      </c>
      <c r="AF198">
        <v>78.37</v>
      </c>
    </row>
    <row r="199" spans="1:32">
      <c r="A199" s="5">
        <v>615652557727</v>
      </c>
      <c r="B199" t="s">
        <v>1088</v>
      </c>
      <c r="U199">
        <v>315.42</v>
      </c>
      <c r="V199">
        <v>118</v>
      </c>
      <c r="W199">
        <v>687</v>
      </c>
      <c r="X199">
        <v>0.1703</v>
      </c>
      <c r="Y199">
        <v>2.7</v>
      </c>
      <c r="Z199">
        <v>2.67</v>
      </c>
      <c r="AA199">
        <v>315.42</v>
      </c>
      <c r="AB199">
        <v>118</v>
      </c>
      <c r="AC199">
        <v>687</v>
      </c>
      <c r="AD199">
        <v>0.1703</v>
      </c>
      <c r="AE199">
        <v>2.7</v>
      </c>
      <c r="AF199">
        <v>2.67</v>
      </c>
    </row>
    <row r="200" spans="1:32">
      <c r="A200" s="5">
        <v>616802940027</v>
      </c>
      <c r="B200" t="s">
        <v>34</v>
      </c>
      <c r="I200">
        <v>269.55</v>
      </c>
      <c r="J200">
        <v>5</v>
      </c>
      <c r="K200">
        <v>101</v>
      </c>
      <c r="L200">
        <v>0.0198</v>
      </c>
      <c r="M200">
        <v>134.78</v>
      </c>
      <c r="N200">
        <v>53.91</v>
      </c>
      <c r="O200">
        <v>299.5</v>
      </c>
      <c r="P200">
        <v>5</v>
      </c>
      <c r="Q200">
        <v>63</v>
      </c>
      <c r="R200">
        <v>0.0794</v>
      </c>
      <c r="S200">
        <v>59.9</v>
      </c>
      <c r="T200">
        <v>59.9</v>
      </c>
      <c r="AA200">
        <v>569.05</v>
      </c>
      <c r="AB200">
        <v>10</v>
      </c>
      <c r="AC200">
        <v>164</v>
      </c>
      <c r="AD200">
        <v>0.0992</v>
      </c>
      <c r="AE200">
        <v>194.68</v>
      </c>
      <c r="AF200">
        <v>113.81</v>
      </c>
    </row>
    <row r="201" spans="1:32">
      <c r="A201" s="5">
        <v>616803244034</v>
      </c>
      <c r="B201" t="s">
        <v>126</v>
      </c>
      <c r="C201">
        <v>287.64</v>
      </c>
      <c r="D201">
        <v>4</v>
      </c>
      <c r="E201">
        <v>110</v>
      </c>
      <c r="F201">
        <v>0.0182</v>
      </c>
      <c r="G201">
        <v>143.82</v>
      </c>
      <c r="H201">
        <v>71.91</v>
      </c>
      <c r="I201">
        <v>543.32</v>
      </c>
      <c r="J201">
        <v>7</v>
      </c>
      <c r="K201">
        <v>379</v>
      </c>
      <c r="L201">
        <v>0.0158</v>
      </c>
      <c r="M201">
        <v>90.55</v>
      </c>
      <c r="N201">
        <v>77.62</v>
      </c>
      <c r="O201">
        <v>543.32</v>
      </c>
      <c r="P201">
        <v>7</v>
      </c>
      <c r="Q201">
        <v>171</v>
      </c>
      <c r="R201">
        <v>0.0351</v>
      </c>
      <c r="S201">
        <v>90.55</v>
      </c>
      <c r="T201">
        <v>77.62</v>
      </c>
      <c r="U201">
        <v>239.7</v>
      </c>
      <c r="V201">
        <v>3</v>
      </c>
      <c r="W201">
        <v>204</v>
      </c>
      <c r="X201">
        <v>0.0147</v>
      </c>
      <c r="Y201">
        <v>79.9</v>
      </c>
      <c r="Z201">
        <v>79.9</v>
      </c>
      <c r="AA201">
        <v>1613.98</v>
      </c>
      <c r="AB201">
        <v>21</v>
      </c>
      <c r="AC201">
        <v>864</v>
      </c>
      <c r="AD201">
        <v>0.0838</v>
      </c>
      <c r="AE201">
        <v>404.82</v>
      </c>
      <c r="AF201">
        <v>307.05</v>
      </c>
    </row>
    <row r="202" spans="1:32">
      <c r="A202" s="5">
        <v>617307014051</v>
      </c>
      <c r="B202" t="s">
        <v>40</v>
      </c>
      <c r="C202">
        <v>99.8</v>
      </c>
      <c r="D202">
        <v>2</v>
      </c>
      <c r="E202">
        <v>38</v>
      </c>
      <c r="F202">
        <v>0.0526</v>
      </c>
      <c r="G202">
        <v>49.9</v>
      </c>
      <c r="H202">
        <v>49.9</v>
      </c>
      <c r="I202">
        <v>234.53</v>
      </c>
      <c r="J202">
        <v>5</v>
      </c>
      <c r="K202">
        <v>58</v>
      </c>
      <c r="L202">
        <v>0.069</v>
      </c>
      <c r="M202">
        <v>58.63</v>
      </c>
      <c r="N202">
        <v>46.91</v>
      </c>
      <c r="AA202">
        <v>334.33</v>
      </c>
      <c r="AB202">
        <v>7</v>
      </c>
      <c r="AC202">
        <v>96</v>
      </c>
      <c r="AD202">
        <v>0.1216</v>
      </c>
      <c r="AE202">
        <v>108.53</v>
      </c>
      <c r="AF202">
        <v>96.81</v>
      </c>
    </row>
    <row r="203" spans="1:32">
      <c r="A203" s="5">
        <v>617349630029</v>
      </c>
      <c r="B203" t="s">
        <v>166</v>
      </c>
      <c r="I203">
        <v>135.83</v>
      </c>
      <c r="J203">
        <v>2</v>
      </c>
      <c r="K203">
        <v>166</v>
      </c>
      <c r="L203">
        <v>0.006</v>
      </c>
      <c r="M203">
        <v>135.83</v>
      </c>
      <c r="N203">
        <v>67.92</v>
      </c>
      <c r="AA203">
        <v>135.83</v>
      </c>
      <c r="AB203">
        <v>2</v>
      </c>
      <c r="AC203">
        <v>166</v>
      </c>
      <c r="AD203">
        <v>0.006</v>
      </c>
      <c r="AE203">
        <v>135.83</v>
      </c>
      <c r="AF203">
        <v>67.92</v>
      </c>
    </row>
    <row r="204" spans="1:32">
      <c r="A204" s="5">
        <v>617560927055</v>
      </c>
      <c r="B204" t="s">
        <v>4</v>
      </c>
      <c r="C204">
        <v>99.8</v>
      </c>
      <c r="D204">
        <v>2</v>
      </c>
      <c r="E204">
        <v>17</v>
      </c>
      <c r="F204">
        <v>0.1177</v>
      </c>
      <c r="G204">
        <v>49.9</v>
      </c>
      <c r="H204">
        <v>49.9</v>
      </c>
      <c r="AA204">
        <v>99.8</v>
      </c>
      <c r="AB204">
        <v>2</v>
      </c>
      <c r="AC204">
        <v>17</v>
      </c>
      <c r="AD204">
        <v>0.1177</v>
      </c>
      <c r="AE204">
        <v>49.9</v>
      </c>
      <c r="AF204">
        <v>49.9</v>
      </c>
    </row>
    <row r="205" spans="1:32">
      <c r="A205" s="5">
        <v>617598275023</v>
      </c>
      <c r="B205" t="s">
        <v>25</v>
      </c>
      <c r="O205">
        <v>297.08</v>
      </c>
      <c r="P205">
        <v>5</v>
      </c>
      <c r="Q205">
        <v>24</v>
      </c>
      <c r="R205">
        <v>0.0417</v>
      </c>
      <c r="S205">
        <v>297.08</v>
      </c>
      <c r="T205">
        <v>59.42</v>
      </c>
      <c r="AA205">
        <v>297.08</v>
      </c>
      <c r="AB205">
        <v>5</v>
      </c>
      <c r="AC205">
        <v>24</v>
      </c>
      <c r="AD205">
        <v>0.0417</v>
      </c>
      <c r="AE205">
        <v>297.08</v>
      </c>
      <c r="AF205">
        <v>59.42</v>
      </c>
    </row>
    <row r="206" spans="1:32">
      <c r="A206" s="5">
        <v>617606019021</v>
      </c>
      <c r="B206" t="s">
        <v>145</v>
      </c>
      <c r="C206">
        <v>872.1</v>
      </c>
      <c r="D206">
        <v>19</v>
      </c>
      <c r="E206">
        <v>793</v>
      </c>
      <c r="F206">
        <v>0.0202</v>
      </c>
      <c r="G206">
        <v>54.51</v>
      </c>
      <c r="H206">
        <v>45.9</v>
      </c>
      <c r="AA206">
        <v>872.1</v>
      </c>
      <c r="AB206">
        <v>19</v>
      </c>
      <c r="AC206">
        <v>793</v>
      </c>
      <c r="AD206">
        <v>0.0202</v>
      </c>
      <c r="AE206">
        <v>54.51</v>
      </c>
      <c r="AF206">
        <v>45.9</v>
      </c>
    </row>
    <row r="207" spans="1:32">
      <c r="A207" s="5">
        <v>619745022221</v>
      </c>
      <c r="B207" t="s">
        <v>42</v>
      </c>
      <c r="O207">
        <v>209.93</v>
      </c>
      <c r="P207">
        <v>2</v>
      </c>
      <c r="Q207">
        <v>115</v>
      </c>
      <c r="R207">
        <v>0.0174</v>
      </c>
      <c r="S207">
        <v>104.97</v>
      </c>
      <c r="T207">
        <v>104.97</v>
      </c>
      <c r="AA207">
        <v>209.93</v>
      </c>
      <c r="AB207">
        <v>2</v>
      </c>
      <c r="AC207">
        <v>115</v>
      </c>
      <c r="AD207">
        <v>0.0174</v>
      </c>
      <c r="AE207">
        <v>104.97</v>
      </c>
      <c r="AF207">
        <v>104.97</v>
      </c>
    </row>
    <row r="208" spans="1:32">
      <c r="A208" s="5">
        <v>620106363978</v>
      </c>
      <c r="B208" t="s">
        <v>123</v>
      </c>
      <c r="C208">
        <v>341.4</v>
      </c>
      <c r="D208">
        <v>6</v>
      </c>
      <c r="E208">
        <v>144</v>
      </c>
      <c r="F208">
        <v>0.0347</v>
      </c>
      <c r="G208">
        <v>68.28</v>
      </c>
      <c r="H208">
        <v>56.9</v>
      </c>
      <c r="I208">
        <v>273.12</v>
      </c>
      <c r="J208">
        <v>5</v>
      </c>
      <c r="K208">
        <v>168</v>
      </c>
      <c r="L208">
        <v>0.0238</v>
      </c>
      <c r="M208">
        <v>68.28</v>
      </c>
      <c r="N208">
        <v>54.62</v>
      </c>
      <c r="O208">
        <v>660.04</v>
      </c>
      <c r="P208">
        <v>12</v>
      </c>
      <c r="Q208">
        <v>147</v>
      </c>
      <c r="R208">
        <v>0.068</v>
      </c>
      <c r="S208">
        <v>66</v>
      </c>
      <c r="T208">
        <v>55</v>
      </c>
      <c r="U208">
        <v>159.32</v>
      </c>
      <c r="V208">
        <v>3</v>
      </c>
      <c r="W208">
        <v>125</v>
      </c>
      <c r="X208">
        <v>0.016</v>
      </c>
      <c r="Y208">
        <v>79.66</v>
      </c>
      <c r="Z208">
        <v>53.11</v>
      </c>
      <c r="AA208">
        <v>1433.88</v>
      </c>
      <c r="AB208">
        <v>26</v>
      </c>
      <c r="AC208">
        <v>584</v>
      </c>
      <c r="AD208">
        <v>0.1425</v>
      </c>
      <c r="AE208">
        <v>282.22</v>
      </c>
      <c r="AF208">
        <v>219.63</v>
      </c>
    </row>
    <row r="209" spans="1:32">
      <c r="A209" s="5">
        <v>620181626585</v>
      </c>
      <c r="B209" t="s">
        <v>11</v>
      </c>
      <c r="C209">
        <v>149.6</v>
      </c>
      <c r="D209">
        <v>4</v>
      </c>
      <c r="E209">
        <v>164</v>
      </c>
      <c r="F209">
        <v>0.0244</v>
      </c>
      <c r="G209">
        <v>37.4</v>
      </c>
      <c r="H209">
        <v>37.4</v>
      </c>
      <c r="I209">
        <v>333.09</v>
      </c>
      <c r="J209">
        <v>10</v>
      </c>
      <c r="K209">
        <v>229</v>
      </c>
      <c r="L209">
        <v>0.0306</v>
      </c>
      <c r="M209">
        <v>47.58</v>
      </c>
      <c r="N209">
        <v>33.31</v>
      </c>
      <c r="O209">
        <v>172.53</v>
      </c>
      <c r="P209">
        <v>5</v>
      </c>
      <c r="Q209">
        <v>215</v>
      </c>
      <c r="R209">
        <v>0.0186</v>
      </c>
      <c r="S209">
        <v>43.13</v>
      </c>
      <c r="T209">
        <v>34.51</v>
      </c>
      <c r="U209">
        <v>280.26</v>
      </c>
      <c r="V209">
        <v>8</v>
      </c>
      <c r="W209">
        <v>183</v>
      </c>
      <c r="X209">
        <v>0.0328</v>
      </c>
      <c r="Y209">
        <v>46.71</v>
      </c>
      <c r="Z209">
        <v>35.03</v>
      </c>
      <c r="AA209">
        <v>935.48</v>
      </c>
      <c r="AB209">
        <v>27</v>
      </c>
      <c r="AC209">
        <v>791</v>
      </c>
      <c r="AD209">
        <v>0.1064</v>
      </c>
      <c r="AE209">
        <v>174.82</v>
      </c>
      <c r="AF209">
        <v>140.25</v>
      </c>
    </row>
    <row r="210" spans="1:32">
      <c r="A210" s="5">
        <v>620329702964</v>
      </c>
      <c r="B210" t="s">
        <v>168</v>
      </c>
      <c r="C210">
        <v>50753.2</v>
      </c>
      <c r="D210">
        <v>3124</v>
      </c>
      <c r="E210">
        <v>21900</v>
      </c>
      <c r="F210">
        <v>0.1408</v>
      </c>
      <c r="G210">
        <v>16.46</v>
      </c>
      <c r="H210">
        <v>16.25</v>
      </c>
      <c r="I210">
        <v>6780.4</v>
      </c>
      <c r="J210">
        <v>371</v>
      </c>
      <c r="K210">
        <v>17232</v>
      </c>
      <c r="L210">
        <v>0.0208</v>
      </c>
      <c r="M210">
        <v>18.94</v>
      </c>
      <c r="N210">
        <v>18.28</v>
      </c>
      <c r="O210">
        <v>10438</v>
      </c>
      <c r="P210">
        <v>573</v>
      </c>
      <c r="Q210">
        <v>17493</v>
      </c>
      <c r="R210">
        <v>0.032</v>
      </c>
      <c r="S210">
        <v>18.67</v>
      </c>
      <c r="T210">
        <v>18.22</v>
      </c>
      <c r="U210">
        <v>26850.9</v>
      </c>
      <c r="V210">
        <v>1473</v>
      </c>
      <c r="W210">
        <v>16309</v>
      </c>
      <c r="X210">
        <v>0.0876</v>
      </c>
      <c r="Y210">
        <v>18.79</v>
      </c>
      <c r="Z210">
        <v>18.23</v>
      </c>
      <c r="AA210">
        <v>94822.5</v>
      </c>
      <c r="AB210">
        <v>5541</v>
      </c>
      <c r="AC210">
        <v>72934</v>
      </c>
      <c r="AD210">
        <v>0.2812</v>
      </c>
      <c r="AE210">
        <v>72.86</v>
      </c>
      <c r="AF210">
        <v>70.98</v>
      </c>
    </row>
    <row r="211" spans="1:32">
      <c r="A211" s="5">
        <v>620399928751</v>
      </c>
      <c r="B211" t="e">
        <v>#N/A</v>
      </c>
      <c r="I211">
        <v>181.6</v>
      </c>
      <c r="J211">
        <v>4</v>
      </c>
      <c r="K211">
        <v>53</v>
      </c>
      <c r="L211">
        <v>0.0566</v>
      </c>
      <c r="M211">
        <v>60.53</v>
      </c>
      <c r="N211">
        <v>45.4</v>
      </c>
      <c r="AA211">
        <v>181.6</v>
      </c>
      <c r="AB211">
        <v>4</v>
      </c>
      <c r="AC211">
        <v>53</v>
      </c>
      <c r="AD211">
        <v>0.0566</v>
      </c>
      <c r="AE211">
        <v>60.53</v>
      </c>
      <c r="AF211">
        <v>45.4</v>
      </c>
    </row>
    <row r="212" spans="1:32">
      <c r="A212" s="5">
        <v>621584076904</v>
      </c>
      <c r="B212" t="s">
        <v>105</v>
      </c>
      <c r="C212">
        <v>2107.78</v>
      </c>
      <c r="D212">
        <v>41</v>
      </c>
      <c r="E212">
        <v>948</v>
      </c>
      <c r="F212">
        <v>0.0264</v>
      </c>
      <c r="G212">
        <v>84.31</v>
      </c>
      <c r="H212">
        <v>51.41</v>
      </c>
      <c r="I212">
        <v>5765.48</v>
      </c>
      <c r="J212">
        <v>114</v>
      </c>
      <c r="K212">
        <v>5063</v>
      </c>
      <c r="L212">
        <v>0.013</v>
      </c>
      <c r="M212">
        <v>87.36</v>
      </c>
      <c r="N212">
        <v>50.57</v>
      </c>
      <c r="O212">
        <v>6243.72</v>
      </c>
      <c r="P212">
        <v>119</v>
      </c>
      <c r="Q212">
        <v>4408</v>
      </c>
      <c r="R212">
        <v>0.0184</v>
      </c>
      <c r="S212">
        <v>77.08</v>
      </c>
      <c r="T212">
        <v>52.47</v>
      </c>
      <c r="U212">
        <v>9061.16</v>
      </c>
      <c r="V212">
        <v>172</v>
      </c>
      <c r="W212">
        <v>3868</v>
      </c>
      <c r="X212">
        <v>0.0305</v>
      </c>
      <c r="Y212">
        <v>76.79</v>
      </c>
      <c r="Z212">
        <v>52.68</v>
      </c>
      <c r="AA212">
        <v>23178.14</v>
      </c>
      <c r="AB212">
        <v>446</v>
      </c>
      <c r="AC212">
        <v>14287</v>
      </c>
      <c r="AD212">
        <v>0.0883</v>
      </c>
      <c r="AE212">
        <v>325.54</v>
      </c>
      <c r="AF212">
        <v>207.13</v>
      </c>
    </row>
    <row r="213" spans="1:32">
      <c r="A213" s="5">
        <v>621693389532</v>
      </c>
      <c r="B213" t="e">
        <v>#N/A</v>
      </c>
      <c r="C213">
        <v>209.7</v>
      </c>
      <c r="D213">
        <v>3</v>
      </c>
      <c r="E213">
        <v>7</v>
      </c>
      <c r="F213">
        <v>0.2857</v>
      </c>
      <c r="G213">
        <v>104.85</v>
      </c>
      <c r="H213">
        <v>69.9</v>
      </c>
      <c r="AA213">
        <v>209.7</v>
      </c>
      <c r="AB213">
        <v>3</v>
      </c>
      <c r="AC213">
        <v>7</v>
      </c>
      <c r="AD213">
        <v>0.2857</v>
      </c>
      <c r="AE213">
        <v>104.85</v>
      </c>
      <c r="AF213">
        <v>69.9</v>
      </c>
    </row>
    <row r="214" spans="1:32">
      <c r="A214" s="5">
        <v>622645559255</v>
      </c>
      <c r="B214" t="s">
        <v>28</v>
      </c>
      <c r="C214">
        <v>740.75</v>
      </c>
      <c r="D214">
        <v>26</v>
      </c>
      <c r="E214">
        <v>355</v>
      </c>
      <c r="F214">
        <v>0.0592</v>
      </c>
      <c r="G214">
        <v>35.27</v>
      </c>
      <c r="H214">
        <v>28.49</v>
      </c>
      <c r="I214">
        <v>1465.17</v>
      </c>
      <c r="J214">
        <v>53</v>
      </c>
      <c r="K214">
        <v>386</v>
      </c>
      <c r="L214">
        <v>0.0751</v>
      </c>
      <c r="M214">
        <v>50.52</v>
      </c>
      <c r="N214">
        <v>27.64</v>
      </c>
      <c r="O214">
        <v>1633.51</v>
      </c>
      <c r="P214">
        <v>60</v>
      </c>
      <c r="Q214">
        <v>475</v>
      </c>
      <c r="R214">
        <v>0.0547</v>
      </c>
      <c r="S214">
        <v>62.83</v>
      </c>
      <c r="T214">
        <v>27.23</v>
      </c>
      <c r="U214">
        <v>3015.77</v>
      </c>
      <c r="V214">
        <v>116</v>
      </c>
      <c r="W214">
        <v>535</v>
      </c>
      <c r="X214">
        <v>0.1065</v>
      </c>
      <c r="Y214">
        <v>52.91</v>
      </c>
      <c r="Z214">
        <v>26</v>
      </c>
      <c r="AA214">
        <v>6855.2</v>
      </c>
      <c r="AB214">
        <v>255</v>
      </c>
      <c r="AC214">
        <v>1751</v>
      </c>
      <c r="AD214">
        <v>0.2955</v>
      </c>
      <c r="AE214">
        <v>201.53</v>
      </c>
      <c r="AF214">
        <v>109.36</v>
      </c>
    </row>
    <row r="215" spans="1:32">
      <c r="A215" s="5">
        <v>623767599160</v>
      </c>
      <c r="B215" t="s">
        <v>1089</v>
      </c>
      <c r="C215">
        <v>99</v>
      </c>
      <c r="D215">
        <v>1</v>
      </c>
      <c r="E215">
        <v>382</v>
      </c>
      <c r="F215">
        <v>0.0026</v>
      </c>
      <c r="G215">
        <v>99</v>
      </c>
      <c r="H215">
        <v>99</v>
      </c>
      <c r="O215">
        <v>1001.69</v>
      </c>
      <c r="P215">
        <v>10</v>
      </c>
      <c r="Q215">
        <v>482</v>
      </c>
      <c r="R215">
        <v>0.0021</v>
      </c>
      <c r="S215">
        <v>1001.69</v>
      </c>
      <c r="T215">
        <v>100.17</v>
      </c>
      <c r="AA215">
        <v>1100.69</v>
      </c>
      <c r="AB215">
        <v>11</v>
      </c>
      <c r="AC215">
        <v>864</v>
      </c>
      <c r="AD215">
        <v>0.0047</v>
      </c>
      <c r="AE215">
        <v>1100.69</v>
      </c>
      <c r="AF215">
        <v>199.17</v>
      </c>
    </row>
    <row r="216" spans="1:32">
      <c r="A216" s="5">
        <v>624124661979</v>
      </c>
      <c r="B216" t="s">
        <v>69</v>
      </c>
      <c r="C216">
        <v>2775.3</v>
      </c>
      <c r="D216">
        <v>87</v>
      </c>
      <c r="E216">
        <v>2948</v>
      </c>
      <c r="F216">
        <v>0.0254</v>
      </c>
      <c r="G216">
        <v>37</v>
      </c>
      <c r="H216">
        <v>31.9</v>
      </c>
      <c r="I216">
        <v>165.6</v>
      </c>
      <c r="J216">
        <v>4</v>
      </c>
      <c r="K216">
        <v>318</v>
      </c>
      <c r="L216">
        <v>0.0126</v>
      </c>
      <c r="M216">
        <v>41.4</v>
      </c>
      <c r="N216">
        <v>41.4</v>
      </c>
      <c r="AA216">
        <v>2940.9</v>
      </c>
      <c r="AB216">
        <v>91</v>
      </c>
      <c r="AC216">
        <v>3266</v>
      </c>
      <c r="AD216">
        <v>0.038</v>
      </c>
      <c r="AE216">
        <v>78.4</v>
      </c>
      <c r="AF216">
        <v>73.3</v>
      </c>
    </row>
    <row r="217" spans="1:32">
      <c r="A217" s="5">
        <v>624125029445</v>
      </c>
      <c r="B217" t="e">
        <v>#N/A</v>
      </c>
      <c r="C217">
        <v>179.7</v>
      </c>
      <c r="D217">
        <v>3</v>
      </c>
      <c r="E217">
        <v>32</v>
      </c>
      <c r="F217">
        <v>0.0938</v>
      </c>
      <c r="G217">
        <v>59.9</v>
      </c>
      <c r="H217">
        <v>59.9</v>
      </c>
      <c r="AA217">
        <v>179.7</v>
      </c>
      <c r="AB217">
        <v>3</v>
      </c>
      <c r="AC217">
        <v>32</v>
      </c>
      <c r="AD217">
        <v>0.0938</v>
      </c>
      <c r="AE217">
        <v>59.9</v>
      </c>
      <c r="AF217">
        <v>59.9</v>
      </c>
    </row>
    <row r="218" spans="1:32">
      <c r="A218" s="5">
        <v>624157848041</v>
      </c>
      <c r="B218" t="s">
        <v>22</v>
      </c>
      <c r="C218">
        <v>2909.57</v>
      </c>
      <c r="D218">
        <v>56</v>
      </c>
      <c r="E218">
        <v>337</v>
      </c>
      <c r="F218">
        <v>0.1217</v>
      </c>
      <c r="G218">
        <v>70.97</v>
      </c>
      <c r="H218">
        <v>51.96</v>
      </c>
      <c r="I218">
        <v>1518.91</v>
      </c>
      <c r="J218">
        <v>29</v>
      </c>
      <c r="K218">
        <v>283</v>
      </c>
      <c r="L218">
        <v>0.0742</v>
      </c>
      <c r="M218">
        <v>72.33</v>
      </c>
      <c r="N218">
        <v>52.38</v>
      </c>
      <c r="O218">
        <v>3029.82</v>
      </c>
      <c r="P218">
        <v>58</v>
      </c>
      <c r="Q218">
        <v>388</v>
      </c>
      <c r="R218">
        <v>0.1057</v>
      </c>
      <c r="S218">
        <v>73.9</v>
      </c>
      <c r="T218">
        <v>52.24</v>
      </c>
      <c r="U218">
        <v>4379.27</v>
      </c>
      <c r="V218">
        <v>89</v>
      </c>
      <c r="W218">
        <v>545</v>
      </c>
      <c r="X218">
        <v>0.1009</v>
      </c>
      <c r="Y218">
        <v>79.62</v>
      </c>
      <c r="Z218">
        <v>49.21</v>
      </c>
      <c r="AA218">
        <v>11837.57</v>
      </c>
      <c r="AB218">
        <v>232</v>
      </c>
      <c r="AC218">
        <v>1553</v>
      </c>
      <c r="AD218">
        <v>0.4025</v>
      </c>
      <c r="AE218">
        <v>296.82</v>
      </c>
      <c r="AF218">
        <v>205.79</v>
      </c>
    </row>
    <row r="219" spans="1:32">
      <c r="A219" s="5">
        <v>624421540693</v>
      </c>
      <c r="B219" t="s">
        <v>252</v>
      </c>
      <c r="C219">
        <v>150.64</v>
      </c>
      <c r="D219">
        <v>6</v>
      </c>
      <c r="E219">
        <v>98</v>
      </c>
      <c r="F219">
        <v>0.0408</v>
      </c>
      <c r="G219">
        <v>37.66</v>
      </c>
      <c r="H219">
        <v>25.11</v>
      </c>
      <c r="AA219">
        <v>150.64</v>
      </c>
      <c r="AB219">
        <v>6</v>
      </c>
      <c r="AC219">
        <v>98</v>
      </c>
      <c r="AD219">
        <v>0.0408</v>
      </c>
      <c r="AE219">
        <v>37.66</v>
      </c>
      <c r="AF219">
        <v>25.11</v>
      </c>
    </row>
    <row r="220" spans="1:32">
      <c r="A220" s="5">
        <v>624569865641</v>
      </c>
      <c r="B220" t="s">
        <v>259</v>
      </c>
      <c r="C220">
        <v>99.5</v>
      </c>
      <c r="D220">
        <v>5</v>
      </c>
      <c r="E220">
        <v>43</v>
      </c>
      <c r="F220">
        <v>0.093</v>
      </c>
      <c r="G220">
        <v>24.88</v>
      </c>
      <c r="H220">
        <v>19.9</v>
      </c>
      <c r="I220">
        <v>179.1</v>
      </c>
      <c r="J220">
        <v>9</v>
      </c>
      <c r="K220">
        <v>54</v>
      </c>
      <c r="L220">
        <v>0.0926</v>
      </c>
      <c r="M220">
        <v>35.82</v>
      </c>
      <c r="N220">
        <v>19.9</v>
      </c>
      <c r="O220">
        <v>139.3</v>
      </c>
      <c r="P220">
        <v>7</v>
      </c>
      <c r="Q220">
        <v>37</v>
      </c>
      <c r="R220">
        <v>0.1622</v>
      </c>
      <c r="S220">
        <v>23.22</v>
      </c>
      <c r="T220">
        <v>19.9</v>
      </c>
      <c r="U220">
        <v>199</v>
      </c>
      <c r="V220">
        <v>10</v>
      </c>
      <c r="W220">
        <v>61</v>
      </c>
      <c r="X220">
        <v>0.1475</v>
      </c>
      <c r="Y220">
        <v>22.11</v>
      </c>
      <c r="Z220">
        <v>19.9</v>
      </c>
      <c r="AA220">
        <v>616.9</v>
      </c>
      <c r="AB220">
        <v>31</v>
      </c>
      <c r="AC220">
        <v>195</v>
      </c>
      <c r="AD220">
        <v>0.4953</v>
      </c>
      <c r="AE220">
        <v>106.03</v>
      </c>
      <c r="AF220">
        <v>79.6</v>
      </c>
    </row>
    <row r="221" spans="1:32">
      <c r="A221" s="5">
        <v>624636128578</v>
      </c>
      <c r="B221" t="s">
        <v>106</v>
      </c>
      <c r="C221">
        <v>104.8</v>
      </c>
      <c r="D221">
        <v>2</v>
      </c>
      <c r="E221">
        <v>52</v>
      </c>
      <c r="F221">
        <v>0.0192</v>
      </c>
      <c r="G221">
        <v>104.8</v>
      </c>
      <c r="H221">
        <v>52.4</v>
      </c>
      <c r="O221">
        <v>707.58</v>
      </c>
      <c r="P221">
        <v>18</v>
      </c>
      <c r="Q221">
        <v>43</v>
      </c>
      <c r="R221">
        <v>0.2093</v>
      </c>
      <c r="S221">
        <v>78.62</v>
      </c>
      <c r="T221">
        <v>39.31</v>
      </c>
      <c r="U221">
        <v>2142.24</v>
      </c>
      <c r="V221">
        <v>63</v>
      </c>
      <c r="W221">
        <v>141</v>
      </c>
      <c r="X221">
        <v>0.1418</v>
      </c>
      <c r="Y221">
        <v>107.11</v>
      </c>
      <c r="Z221">
        <v>34</v>
      </c>
      <c r="AA221">
        <v>2954.62</v>
      </c>
      <c r="AB221">
        <v>83</v>
      </c>
      <c r="AC221">
        <v>236</v>
      </c>
      <c r="AD221">
        <v>0.3703</v>
      </c>
      <c r="AE221">
        <v>290.53</v>
      </c>
      <c r="AF221">
        <v>125.71</v>
      </c>
    </row>
    <row r="222" spans="1:32">
      <c r="A222" s="5">
        <v>624645448592</v>
      </c>
      <c r="B222" t="s">
        <v>1090</v>
      </c>
      <c r="C222">
        <v>135.03</v>
      </c>
      <c r="D222">
        <v>11</v>
      </c>
      <c r="E222">
        <v>33</v>
      </c>
      <c r="F222">
        <v>0.1212</v>
      </c>
      <c r="G222">
        <v>33.76</v>
      </c>
      <c r="H222">
        <v>12.28</v>
      </c>
      <c r="I222">
        <v>164.37</v>
      </c>
      <c r="J222">
        <v>13</v>
      </c>
      <c r="K222">
        <v>45</v>
      </c>
      <c r="L222">
        <v>0.0889</v>
      </c>
      <c r="M222">
        <v>41.09</v>
      </c>
      <c r="N222">
        <v>12.64</v>
      </c>
      <c r="O222">
        <v>345.82</v>
      </c>
      <c r="P222">
        <v>28</v>
      </c>
      <c r="Q222">
        <v>45</v>
      </c>
      <c r="R222">
        <v>0.2444</v>
      </c>
      <c r="S222">
        <v>31.44</v>
      </c>
      <c r="T222">
        <v>12.35</v>
      </c>
      <c r="U222">
        <v>367.1</v>
      </c>
      <c r="V222">
        <v>30</v>
      </c>
      <c r="W222">
        <v>42</v>
      </c>
      <c r="X222">
        <v>0.1667</v>
      </c>
      <c r="Y222">
        <v>52.44</v>
      </c>
      <c r="Z222">
        <v>12.24</v>
      </c>
      <c r="AA222">
        <v>1012.32</v>
      </c>
      <c r="AB222">
        <v>82</v>
      </c>
      <c r="AC222">
        <v>165</v>
      </c>
      <c r="AD222">
        <v>0.6212</v>
      </c>
      <c r="AE222">
        <v>158.73</v>
      </c>
      <c r="AF222">
        <v>49.51</v>
      </c>
    </row>
    <row r="223" spans="1:32">
      <c r="A223" s="5">
        <v>625019370296</v>
      </c>
      <c r="B223" t="s">
        <v>179</v>
      </c>
      <c r="I223">
        <v>224.25</v>
      </c>
      <c r="J223">
        <v>8</v>
      </c>
      <c r="K223">
        <v>134</v>
      </c>
      <c r="L223">
        <v>0.0448</v>
      </c>
      <c r="M223">
        <v>37.38</v>
      </c>
      <c r="N223">
        <v>28.03</v>
      </c>
      <c r="O223">
        <v>197.34</v>
      </c>
      <c r="P223">
        <v>7</v>
      </c>
      <c r="Q223">
        <v>127</v>
      </c>
      <c r="R223">
        <v>0.0394</v>
      </c>
      <c r="S223">
        <v>39.47</v>
      </c>
      <c r="T223">
        <v>28.19</v>
      </c>
      <c r="U223">
        <v>197.34</v>
      </c>
      <c r="V223">
        <v>7</v>
      </c>
      <c r="W223">
        <v>140</v>
      </c>
      <c r="X223">
        <v>0.0357</v>
      </c>
      <c r="Y223">
        <v>39.47</v>
      </c>
      <c r="Z223">
        <v>28.19</v>
      </c>
      <c r="AA223">
        <v>618.93</v>
      </c>
      <c r="AB223">
        <v>22</v>
      </c>
      <c r="AC223">
        <v>401</v>
      </c>
      <c r="AD223">
        <v>0.1199</v>
      </c>
      <c r="AE223">
        <v>116.32</v>
      </c>
      <c r="AF223">
        <v>84.41</v>
      </c>
    </row>
    <row r="224" spans="1:32">
      <c r="A224" s="5">
        <v>625019550023</v>
      </c>
      <c r="B224" t="s">
        <v>191</v>
      </c>
      <c r="I224">
        <v>344.27</v>
      </c>
      <c r="J224">
        <v>18</v>
      </c>
      <c r="K224">
        <v>375</v>
      </c>
      <c r="L224">
        <v>0.04</v>
      </c>
      <c r="M224">
        <v>22.95</v>
      </c>
      <c r="N224">
        <v>19.13</v>
      </c>
      <c r="O224">
        <v>274.62</v>
      </c>
      <c r="P224">
        <v>14</v>
      </c>
      <c r="Q224">
        <v>192</v>
      </c>
      <c r="R224">
        <v>0.0677</v>
      </c>
      <c r="S224">
        <v>21.12</v>
      </c>
      <c r="T224">
        <v>19.62</v>
      </c>
      <c r="AA224">
        <v>618.89</v>
      </c>
      <c r="AB224">
        <v>32</v>
      </c>
      <c r="AC224">
        <v>567</v>
      </c>
      <c r="AD224">
        <v>0.1077</v>
      </c>
      <c r="AE224">
        <v>44.07</v>
      </c>
      <c r="AF224">
        <v>38.75</v>
      </c>
    </row>
    <row r="225" spans="1:32">
      <c r="A225" s="5">
        <v>625307175313</v>
      </c>
      <c r="B225" t="s">
        <v>6</v>
      </c>
      <c r="O225">
        <v>203.66</v>
      </c>
      <c r="P225">
        <v>4</v>
      </c>
      <c r="Q225">
        <v>66</v>
      </c>
      <c r="R225">
        <v>0.0303</v>
      </c>
      <c r="S225">
        <v>101.83</v>
      </c>
      <c r="T225">
        <v>50.91</v>
      </c>
      <c r="AA225">
        <v>203.66</v>
      </c>
      <c r="AB225">
        <v>4</v>
      </c>
      <c r="AC225">
        <v>66</v>
      </c>
      <c r="AD225">
        <v>0.0303</v>
      </c>
      <c r="AE225">
        <v>101.83</v>
      </c>
      <c r="AF225">
        <v>50.91</v>
      </c>
    </row>
    <row r="226" spans="1:32">
      <c r="A226" s="5">
        <v>627145047637</v>
      </c>
      <c r="B226" t="s">
        <v>160</v>
      </c>
      <c r="O226">
        <v>199.7</v>
      </c>
      <c r="P226">
        <v>13</v>
      </c>
      <c r="Q226">
        <v>115</v>
      </c>
      <c r="R226">
        <v>0.0696</v>
      </c>
      <c r="S226">
        <v>24.96</v>
      </c>
      <c r="T226">
        <v>15.36</v>
      </c>
      <c r="U226">
        <v>140.1</v>
      </c>
      <c r="V226">
        <v>9</v>
      </c>
      <c r="W226">
        <v>87</v>
      </c>
      <c r="X226">
        <v>0.092</v>
      </c>
      <c r="Y226">
        <v>17.51</v>
      </c>
      <c r="Z226">
        <v>15.57</v>
      </c>
      <c r="AA226">
        <v>339.8</v>
      </c>
      <c r="AB226">
        <v>22</v>
      </c>
      <c r="AC226">
        <v>202</v>
      </c>
      <c r="AD226">
        <v>0.1616</v>
      </c>
      <c r="AE226">
        <v>42.47</v>
      </c>
      <c r="AF226">
        <v>30.93</v>
      </c>
    </row>
    <row r="227" spans="1:32">
      <c r="A227" s="5">
        <v>627410507881</v>
      </c>
      <c r="B227" t="s">
        <v>546</v>
      </c>
      <c r="U227">
        <v>196.77</v>
      </c>
      <c r="V227">
        <v>15</v>
      </c>
      <c r="W227">
        <v>49</v>
      </c>
      <c r="X227">
        <v>0.1429</v>
      </c>
      <c r="Y227">
        <v>28.11</v>
      </c>
      <c r="Z227">
        <v>13.12</v>
      </c>
      <c r="AA227">
        <v>196.77</v>
      </c>
      <c r="AB227">
        <v>15</v>
      </c>
      <c r="AC227">
        <v>49</v>
      </c>
      <c r="AD227">
        <v>0.1429</v>
      </c>
      <c r="AE227">
        <v>28.11</v>
      </c>
      <c r="AF227">
        <v>13.12</v>
      </c>
    </row>
    <row r="228" spans="1:32">
      <c r="A228" s="5">
        <v>627413079207</v>
      </c>
      <c r="B228" t="s">
        <v>547</v>
      </c>
      <c r="C228">
        <v>239.2</v>
      </c>
      <c r="D228">
        <v>8</v>
      </c>
      <c r="E228">
        <v>57</v>
      </c>
      <c r="F228">
        <v>0.1404</v>
      </c>
      <c r="G228">
        <v>29.9</v>
      </c>
      <c r="H228">
        <v>29.9</v>
      </c>
      <c r="I228">
        <v>636.85</v>
      </c>
      <c r="J228">
        <v>22</v>
      </c>
      <c r="K228">
        <v>80</v>
      </c>
      <c r="L228">
        <v>0.175</v>
      </c>
      <c r="M228">
        <v>45.49</v>
      </c>
      <c r="N228">
        <v>28.95</v>
      </c>
      <c r="O228">
        <v>570.49</v>
      </c>
      <c r="P228">
        <v>20</v>
      </c>
      <c r="Q228">
        <v>76</v>
      </c>
      <c r="R228">
        <v>0.1711</v>
      </c>
      <c r="S228">
        <v>43.88</v>
      </c>
      <c r="T228">
        <v>28.52</v>
      </c>
      <c r="U228">
        <v>987.04</v>
      </c>
      <c r="V228">
        <v>36</v>
      </c>
      <c r="W228">
        <v>99</v>
      </c>
      <c r="X228">
        <v>0.1919</v>
      </c>
      <c r="Y228">
        <v>51.95</v>
      </c>
      <c r="Z228">
        <v>27.42</v>
      </c>
      <c r="AA228">
        <v>2433.58</v>
      </c>
      <c r="AB228">
        <v>86</v>
      </c>
      <c r="AC228">
        <v>312</v>
      </c>
      <c r="AD228">
        <v>0.6784</v>
      </c>
      <c r="AE228">
        <v>171.22</v>
      </c>
      <c r="AF228">
        <v>114.79</v>
      </c>
    </row>
    <row r="229" spans="1:32">
      <c r="A229" s="5">
        <v>628767299363</v>
      </c>
      <c r="B229" t="s">
        <v>523</v>
      </c>
      <c r="O229">
        <v>198.44</v>
      </c>
      <c r="P229">
        <v>4</v>
      </c>
      <c r="Q229">
        <v>46</v>
      </c>
      <c r="R229">
        <v>0.0652</v>
      </c>
      <c r="S229">
        <v>66.15</v>
      </c>
      <c r="T229">
        <v>49.61</v>
      </c>
      <c r="U229">
        <v>239.67</v>
      </c>
      <c r="V229">
        <v>5</v>
      </c>
      <c r="W229">
        <v>48</v>
      </c>
      <c r="X229">
        <v>0.0833</v>
      </c>
      <c r="Y229">
        <v>59.92</v>
      </c>
      <c r="Z229">
        <v>47.93</v>
      </c>
      <c r="AA229">
        <v>438.11</v>
      </c>
      <c r="AB229">
        <v>9</v>
      </c>
      <c r="AC229">
        <v>94</v>
      </c>
      <c r="AD229">
        <v>0.1485</v>
      </c>
      <c r="AE229">
        <v>126.07</v>
      </c>
      <c r="AF229">
        <v>97.54</v>
      </c>
    </row>
    <row r="230" spans="1:32">
      <c r="A230" s="5">
        <v>631567282296</v>
      </c>
      <c r="B230" t="e">
        <v>#N/A</v>
      </c>
      <c r="I230">
        <v>183.06</v>
      </c>
      <c r="J230">
        <v>17</v>
      </c>
      <c r="K230">
        <v>132</v>
      </c>
      <c r="L230">
        <v>0.0833</v>
      </c>
      <c r="M230">
        <v>16.64</v>
      </c>
      <c r="N230">
        <v>10.77</v>
      </c>
      <c r="AA230">
        <v>183.06</v>
      </c>
      <c r="AB230">
        <v>17</v>
      </c>
      <c r="AC230">
        <v>132</v>
      </c>
      <c r="AD230">
        <v>0.0833</v>
      </c>
      <c r="AE230">
        <v>16.64</v>
      </c>
      <c r="AF230">
        <v>10.77</v>
      </c>
    </row>
    <row r="231" spans="1:32">
      <c r="A231" s="5">
        <v>631613927568</v>
      </c>
      <c r="B231" t="e">
        <v>#N/A</v>
      </c>
      <c r="C231">
        <v>590.98</v>
      </c>
      <c r="D231">
        <v>47</v>
      </c>
      <c r="E231">
        <v>209</v>
      </c>
      <c r="F231">
        <v>0.1627</v>
      </c>
      <c r="G231">
        <v>17.38</v>
      </c>
      <c r="H231">
        <v>12.57</v>
      </c>
      <c r="I231">
        <v>784.56</v>
      </c>
      <c r="J231">
        <v>62</v>
      </c>
      <c r="K231">
        <v>260</v>
      </c>
      <c r="L231">
        <v>0.1692</v>
      </c>
      <c r="M231">
        <v>17.83</v>
      </c>
      <c r="N231">
        <v>12.65</v>
      </c>
      <c r="O231">
        <v>993.64</v>
      </c>
      <c r="P231">
        <v>79</v>
      </c>
      <c r="Q231">
        <v>363</v>
      </c>
      <c r="R231">
        <v>0.1543</v>
      </c>
      <c r="S231">
        <v>17.74</v>
      </c>
      <c r="T231">
        <v>12.58</v>
      </c>
      <c r="U231">
        <v>683.22</v>
      </c>
      <c r="V231">
        <v>55</v>
      </c>
      <c r="W231">
        <v>331</v>
      </c>
      <c r="X231">
        <v>0.1118</v>
      </c>
      <c r="Y231">
        <v>18.47</v>
      </c>
      <c r="Z231">
        <v>12.42</v>
      </c>
      <c r="AA231">
        <v>3052.4</v>
      </c>
      <c r="AB231">
        <v>243</v>
      </c>
      <c r="AC231">
        <v>1163</v>
      </c>
      <c r="AD231">
        <v>0.598</v>
      </c>
      <c r="AE231">
        <v>71.42</v>
      </c>
      <c r="AF231">
        <v>50.22</v>
      </c>
    </row>
    <row r="232" spans="1:32">
      <c r="A232" s="5">
        <v>632083172612</v>
      </c>
      <c r="B232" t="s">
        <v>20</v>
      </c>
      <c r="U232">
        <v>165.45</v>
      </c>
      <c r="V232">
        <v>3</v>
      </c>
      <c r="W232">
        <v>33</v>
      </c>
      <c r="X232">
        <v>0.0606</v>
      </c>
      <c r="Y232">
        <v>82.72</v>
      </c>
      <c r="Z232">
        <v>55.15</v>
      </c>
      <c r="AA232">
        <v>165.45</v>
      </c>
      <c r="AB232">
        <v>3</v>
      </c>
      <c r="AC232">
        <v>33</v>
      </c>
      <c r="AD232">
        <v>0.0606</v>
      </c>
      <c r="AE232">
        <v>82.72</v>
      </c>
      <c r="AF232">
        <v>55.15</v>
      </c>
    </row>
    <row r="233" spans="1:32">
      <c r="A233" t="s">
        <v>472</v>
      </c>
      <c r="C233">
        <v>2312654.28</v>
      </c>
      <c r="D233">
        <v>127152</v>
      </c>
      <c r="E233">
        <v>400671</v>
      </c>
      <c r="F233">
        <v>31.2265</v>
      </c>
      <c r="G233">
        <v>11919.45</v>
      </c>
      <c r="H233">
        <v>7039.64999999999</v>
      </c>
      <c r="I233">
        <v>2266671.48</v>
      </c>
      <c r="J233">
        <v>112264</v>
      </c>
      <c r="K233">
        <v>369465</v>
      </c>
      <c r="L233">
        <v>30.6819</v>
      </c>
      <c r="M233">
        <v>11909.66</v>
      </c>
      <c r="N233">
        <v>6916.93</v>
      </c>
      <c r="O233">
        <v>2452581.07</v>
      </c>
      <c r="P233">
        <v>123181</v>
      </c>
      <c r="Q233">
        <v>390415</v>
      </c>
      <c r="R233">
        <v>31.2581</v>
      </c>
      <c r="S233">
        <v>13381.15</v>
      </c>
      <c r="T233">
        <v>7090.00000000001</v>
      </c>
      <c r="U233">
        <v>2782925.52</v>
      </c>
      <c r="V233">
        <v>131863</v>
      </c>
      <c r="W233">
        <v>405862</v>
      </c>
      <c r="X233">
        <v>32.264</v>
      </c>
      <c r="Y233">
        <v>11816</v>
      </c>
      <c r="Z233">
        <v>6846.91</v>
      </c>
      <c r="AA233">
        <v>9814832.35000001</v>
      </c>
      <c r="AB233">
        <v>494460</v>
      </c>
      <c r="AC233">
        <v>1566413</v>
      </c>
      <c r="AD233">
        <v>125.4305</v>
      </c>
      <c r="AE233">
        <v>49026.26</v>
      </c>
      <c r="AF233">
        <v>27893.49</v>
      </c>
    </row>
  </sheetData>
  <pageMargins left="0.75" right="0.75" top="1" bottom="1" header="0.5" footer="0.5"/>
  <pageSetup paperSize="9" orientation="portrait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73"/>
  <sheetViews>
    <sheetView workbookViewId="0">
      <selection activeCell="X2" sqref="X2:Z28"/>
    </sheetView>
  </sheetViews>
  <sheetFormatPr defaultColWidth="8.88888888888889" defaultRowHeight="14.4"/>
  <cols>
    <col min="3" max="3" width="14.1111111111111" customWidth="1"/>
  </cols>
  <sheetData>
    <row r="1" spans="1:16">
      <c r="A1" t="s">
        <v>107</v>
      </c>
      <c r="B1" s="3" t="s">
        <v>108</v>
      </c>
      <c r="C1" s="4" t="s">
        <v>109</v>
      </c>
      <c r="D1" s="3" t="s">
        <v>110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115</v>
      </c>
      <c r="J1" s="3" t="s">
        <v>116</v>
      </c>
      <c r="K1" s="3" t="s">
        <v>117</v>
      </c>
      <c r="L1" s="3" t="s">
        <v>118</v>
      </c>
      <c r="M1" s="6" t="s">
        <v>1091</v>
      </c>
      <c r="N1" s="6" t="s">
        <v>1092</v>
      </c>
      <c r="O1" s="7" t="s">
        <v>1093</v>
      </c>
      <c r="P1" s="6" t="s">
        <v>1094</v>
      </c>
    </row>
    <row r="2" spans="1:16">
      <c r="A2" t="s">
        <v>119</v>
      </c>
      <c r="B2">
        <v>20201120</v>
      </c>
      <c r="C2" s="5">
        <v>537752882633</v>
      </c>
      <c r="D2" t="s">
        <v>1095</v>
      </c>
      <c r="E2">
        <v>302545.55</v>
      </c>
      <c r="F2">
        <v>6101</v>
      </c>
      <c r="G2">
        <v>26182</v>
      </c>
      <c r="H2">
        <v>0.1315</v>
      </c>
      <c r="I2">
        <v>87.85</v>
      </c>
      <c r="J2">
        <v>49.59</v>
      </c>
      <c r="K2" t="s">
        <v>34</v>
      </c>
      <c r="L2" t="s">
        <v>121</v>
      </c>
      <c r="M2" s="1" t="s">
        <v>917</v>
      </c>
      <c r="N2" s="1" t="s">
        <v>917</v>
      </c>
      <c r="O2" s="2" t="s">
        <v>1096</v>
      </c>
      <c r="P2" s="1" t="s">
        <v>917</v>
      </c>
    </row>
    <row r="3" spans="1:16">
      <c r="A3" t="s">
        <v>119</v>
      </c>
      <c r="B3">
        <v>20201120</v>
      </c>
      <c r="C3" s="5">
        <v>41141176393</v>
      </c>
      <c r="D3" t="s">
        <v>1097</v>
      </c>
      <c r="E3">
        <v>132383.77</v>
      </c>
      <c r="F3">
        <v>2645</v>
      </c>
      <c r="G3">
        <v>13093</v>
      </c>
      <c r="H3">
        <v>0.1207</v>
      </c>
      <c r="I3">
        <v>83.73</v>
      </c>
      <c r="J3">
        <v>50.05</v>
      </c>
      <c r="K3" t="s">
        <v>123</v>
      </c>
      <c r="L3" t="s">
        <v>124</v>
      </c>
      <c r="M3" s="1" t="s">
        <v>917</v>
      </c>
      <c r="N3" s="1" t="s">
        <v>917</v>
      </c>
      <c r="O3" s="2" t="s">
        <v>1096</v>
      </c>
      <c r="P3" s="1" t="s">
        <v>917</v>
      </c>
    </row>
    <row r="4" spans="1:16">
      <c r="A4" t="s">
        <v>119</v>
      </c>
      <c r="B4">
        <v>20201120</v>
      </c>
      <c r="C4" s="5">
        <v>587516703876</v>
      </c>
      <c r="D4" t="s">
        <v>1098</v>
      </c>
      <c r="E4">
        <v>78511.19</v>
      </c>
      <c r="F4">
        <v>2036</v>
      </c>
      <c r="G4">
        <v>8572</v>
      </c>
      <c r="H4">
        <v>0.1137</v>
      </c>
      <c r="I4">
        <v>80.52</v>
      </c>
      <c r="J4">
        <v>38.56</v>
      </c>
      <c r="K4" t="s">
        <v>40</v>
      </c>
      <c r="L4" t="s">
        <v>121</v>
      </c>
      <c r="M4" s="1" t="s">
        <v>917</v>
      </c>
      <c r="N4" s="1" t="s">
        <v>917</v>
      </c>
      <c r="O4" s="2" t="s">
        <v>1096</v>
      </c>
      <c r="P4" s="1" t="s">
        <v>1099</v>
      </c>
    </row>
    <row r="5" spans="1:16">
      <c r="A5" t="s">
        <v>119</v>
      </c>
      <c r="B5">
        <v>20201120</v>
      </c>
      <c r="C5" s="5">
        <v>587234267079</v>
      </c>
      <c r="D5" t="s">
        <v>1100</v>
      </c>
      <c r="E5">
        <v>76874.29</v>
      </c>
      <c r="F5">
        <v>7816</v>
      </c>
      <c r="G5">
        <v>22772</v>
      </c>
      <c r="H5">
        <v>0.2705</v>
      </c>
      <c r="I5">
        <v>12.48</v>
      </c>
      <c r="J5">
        <v>9.84</v>
      </c>
      <c r="K5" t="s">
        <v>130</v>
      </c>
      <c r="L5" t="s">
        <v>131</v>
      </c>
      <c r="M5" s="1" t="s">
        <v>917</v>
      </c>
      <c r="N5" s="1" t="s">
        <v>917</v>
      </c>
      <c r="O5" s="2">
        <v>0</v>
      </c>
      <c r="P5" s="1" t="s">
        <v>917</v>
      </c>
    </row>
    <row r="6" spans="1:16">
      <c r="A6" t="s">
        <v>119</v>
      </c>
      <c r="B6">
        <v>20201120</v>
      </c>
      <c r="C6" s="5">
        <v>39290708556</v>
      </c>
      <c r="D6" t="s">
        <v>1101</v>
      </c>
      <c r="E6">
        <v>73553.47</v>
      </c>
      <c r="F6">
        <v>1060</v>
      </c>
      <c r="G6">
        <v>7646</v>
      </c>
      <c r="H6">
        <v>0.0875</v>
      </c>
      <c r="I6">
        <v>109.95</v>
      </c>
      <c r="J6">
        <v>69.39</v>
      </c>
      <c r="K6" t="s">
        <v>126</v>
      </c>
      <c r="L6" t="s">
        <v>124</v>
      </c>
      <c r="M6" s="1" t="s">
        <v>917</v>
      </c>
      <c r="N6" s="1" t="s">
        <v>917</v>
      </c>
      <c r="O6" s="2" t="s">
        <v>1096</v>
      </c>
      <c r="P6" s="1" t="s">
        <v>917</v>
      </c>
    </row>
    <row r="7" spans="1:16">
      <c r="A7" t="s">
        <v>119</v>
      </c>
      <c r="B7">
        <v>20201120</v>
      </c>
      <c r="C7" s="5">
        <v>589590595246</v>
      </c>
      <c r="D7" t="s">
        <v>1102</v>
      </c>
      <c r="E7">
        <v>73260.2</v>
      </c>
      <c r="F7">
        <v>6340</v>
      </c>
      <c r="G7">
        <v>14851</v>
      </c>
      <c r="H7">
        <v>0.352</v>
      </c>
      <c r="I7">
        <v>14.02</v>
      </c>
      <c r="J7">
        <v>11.56</v>
      </c>
      <c r="K7" t="s">
        <v>133</v>
      </c>
      <c r="L7" t="s">
        <v>121</v>
      </c>
      <c r="M7" s="1" t="s">
        <v>917</v>
      </c>
      <c r="N7" s="1" t="s">
        <v>917</v>
      </c>
      <c r="O7" s="2">
        <v>0</v>
      </c>
      <c r="P7" s="1" t="s">
        <v>1099</v>
      </c>
    </row>
    <row r="8" spans="1:16">
      <c r="A8" t="s">
        <v>119</v>
      </c>
      <c r="B8">
        <v>20201120</v>
      </c>
      <c r="C8" s="5">
        <v>564587383224</v>
      </c>
      <c r="D8" t="s">
        <v>1103</v>
      </c>
      <c r="E8">
        <v>73157.31</v>
      </c>
      <c r="F8">
        <v>1484</v>
      </c>
      <c r="G8">
        <v>6604</v>
      </c>
      <c r="H8">
        <v>0.1278</v>
      </c>
      <c r="I8">
        <v>86.68</v>
      </c>
      <c r="J8">
        <v>49.3</v>
      </c>
      <c r="K8" t="s">
        <v>128</v>
      </c>
      <c r="L8" t="s">
        <v>121</v>
      </c>
      <c r="M8" s="1" t="s">
        <v>917</v>
      </c>
      <c r="N8" s="1" t="s">
        <v>917</v>
      </c>
      <c r="O8" s="2" t="s">
        <v>1096</v>
      </c>
      <c r="P8" s="1" t="s">
        <v>917</v>
      </c>
    </row>
    <row r="9" spans="1:16">
      <c r="A9" t="s">
        <v>119</v>
      </c>
      <c r="B9">
        <v>20201120</v>
      </c>
      <c r="C9" s="5">
        <v>537824984434</v>
      </c>
      <c r="D9" t="s">
        <v>273</v>
      </c>
      <c r="E9">
        <v>63784.36</v>
      </c>
      <c r="F9">
        <v>9472</v>
      </c>
      <c r="G9">
        <v>24664</v>
      </c>
      <c r="H9">
        <v>0.345</v>
      </c>
      <c r="I9">
        <v>7.5</v>
      </c>
      <c r="J9">
        <v>6.73</v>
      </c>
      <c r="K9" t="s">
        <v>274</v>
      </c>
      <c r="L9" t="s">
        <v>158</v>
      </c>
      <c r="M9" s="1" t="s">
        <v>917</v>
      </c>
      <c r="N9" s="1" t="s">
        <v>917</v>
      </c>
      <c r="O9" s="2">
        <v>0</v>
      </c>
      <c r="P9" s="1" t="s">
        <v>917</v>
      </c>
    </row>
    <row r="10" spans="1:16">
      <c r="A10" t="s">
        <v>119</v>
      </c>
      <c r="B10">
        <v>20201120</v>
      </c>
      <c r="C10" s="5">
        <v>593225443577</v>
      </c>
      <c r="D10" t="s">
        <v>1104</v>
      </c>
      <c r="E10">
        <v>63073.51</v>
      </c>
      <c r="F10">
        <v>1150</v>
      </c>
      <c r="G10">
        <v>3099</v>
      </c>
      <c r="H10">
        <v>0.1294</v>
      </c>
      <c r="I10">
        <v>157.29</v>
      </c>
      <c r="J10">
        <v>54.85</v>
      </c>
      <c r="K10" t="s">
        <v>48</v>
      </c>
      <c r="L10" t="s">
        <v>121</v>
      </c>
      <c r="M10" s="1" t="s">
        <v>917</v>
      </c>
      <c r="N10" s="1" t="s">
        <v>917</v>
      </c>
      <c r="O10" s="2" t="s">
        <v>1096</v>
      </c>
      <c r="P10" s="1" t="s">
        <v>917</v>
      </c>
    </row>
    <row r="11" spans="1:16">
      <c r="A11" t="s">
        <v>119</v>
      </c>
      <c r="B11">
        <v>20201120</v>
      </c>
      <c r="C11" s="5">
        <v>17704561464</v>
      </c>
      <c r="D11" t="s">
        <v>1105</v>
      </c>
      <c r="E11">
        <v>54875.74</v>
      </c>
      <c r="F11">
        <v>4141</v>
      </c>
      <c r="G11">
        <v>9118</v>
      </c>
      <c r="H11">
        <v>0.2296</v>
      </c>
      <c r="I11">
        <v>26.22</v>
      </c>
      <c r="J11">
        <v>13.25</v>
      </c>
      <c r="K11" t="s">
        <v>160</v>
      </c>
      <c r="L11" t="s">
        <v>121</v>
      </c>
      <c r="M11" s="1" t="s">
        <v>917</v>
      </c>
      <c r="N11" s="1" t="s">
        <v>917</v>
      </c>
      <c r="O11" s="2">
        <v>0</v>
      </c>
      <c r="P11" s="1" t="s">
        <v>917</v>
      </c>
    </row>
    <row r="12" spans="1:16">
      <c r="A12" t="s">
        <v>119</v>
      </c>
      <c r="B12">
        <v>20201120</v>
      </c>
      <c r="C12" s="5">
        <v>574308070162</v>
      </c>
      <c r="D12" t="s">
        <v>1106</v>
      </c>
      <c r="E12">
        <v>47001.01</v>
      </c>
      <c r="F12">
        <v>1261</v>
      </c>
      <c r="G12">
        <v>5740</v>
      </c>
      <c r="H12">
        <v>0.1037</v>
      </c>
      <c r="I12">
        <v>78.99</v>
      </c>
      <c r="J12">
        <v>37.27</v>
      </c>
      <c r="K12" t="s">
        <v>38</v>
      </c>
      <c r="L12" t="s">
        <v>121</v>
      </c>
      <c r="M12" s="1" t="s">
        <v>917</v>
      </c>
      <c r="N12" s="1" t="s">
        <v>917</v>
      </c>
      <c r="O12" s="2" t="s">
        <v>1096</v>
      </c>
      <c r="P12" s="1" t="s">
        <v>917</v>
      </c>
    </row>
    <row r="13" spans="1:16">
      <c r="A13" t="s">
        <v>119</v>
      </c>
      <c r="B13">
        <v>20201120</v>
      </c>
      <c r="C13" s="5">
        <v>613513119392</v>
      </c>
      <c r="D13" t="s">
        <v>1107</v>
      </c>
      <c r="E13">
        <v>40723.97</v>
      </c>
      <c r="F13">
        <v>818</v>
      </c>
      <c r="G13">
        <v>2469</v>
      </c>
      <c r="H13">
        <v>0.0988</v>
      </c>
      <c r="I13">
        <v>166.9</v>
      </c>
      <c r="J13">
        <v>49.78</v>
      </c>
      <c r="K13" t="s">
        <v>61</v>
      </c>
      <c r="L13" t="s">
        <v>124</v>
      </c>
      <c r="M13" s="1" t="s">
        <v>917</v>
      </c>
      <c r="N13" s="1" t="s">
        <v>917</v>
      </c>
      <c r="O13" s="2" t="s">
        <v>1096</v>
      </c>
      <c r="P13" s="1" t="s">
        <v>1108</v>
      </c>
    </row>
    <row r="14" spans="1:16">
      <c r="A14" t="s">
        <v>119</v>
      </c>
      <c r="B14">
        <v>20201120</v>
      </c>
      <c r="C14" s="5">
        <v>554877274741</v>
      </c>
      <c r="D14" t="s">
        <v>1109</v>
      </c>
      <c r="E14">
        <v>40066.96</v>
      </c>
      <c r="F14">
        <v>913</v>
      </c>
      <c r="G14">
        <v>4263</v>
      </c>
      <c r="H14">
        <v>0.091</v>
      </c>
      <c r="I14">
        <v>103.27</v>
      </c>
      <c r="J14">
        <v>43.88</v>
      </c>
      <c r="K14" t="s">
        <v>6</v>
      </c>
      <c r="L14" t="s">
        <v>121</v>
      </c>
      <c r="M14" s="1" t="s">
        <v>917</v>
      </c>
      <c r="N14" s="1" t="s">
        <v>917</v>
      </c>
      <c r="O14" s="2" t="s">
        <v>1096</v>
      </c>
      <c r="P14" s="1" t="s">
        <v>1099</v>
      </c>
    </row>
    <row r="15" spans="1:16">
      <c r="A15" t="s">
        <v>119</v>
      </c>
      <c r="B15">
        <v>20201120</v>
      </c>
      <c r="C15" s="5">
        <v>574624025153</v>
      </c>
      <c r="D15" t="s">
        <v>406</v>
      </c>
      <c r="E15">
        <v>33045.44</v>
      </c>
      <c r="F15">
        <v>974</v>
      </c>
      <c r="G15">
        <v>3213</v>
      </c>
      <c r="H15">
        <v>0.1541</v>
      </c>
      <c r="I15">
        <v>66.76</v>
      </c>
      <c r="J15">
        <v>33.93</v>
      </c>
      <c r="K15" t="s">
        <v>407</v>
      </c>
      <c r="L15" t="s">
        <v>124</v>
      </c>
      <c r="M15" s="1" t="s">
        <v>917</v>
      </c>
      <c r="N15" s="1" t="s">
        <v>917</v>
      </c>
      <c r="O15" s="2">
        <v>0</v>
      </c>
      <c r="P15" s="1" t="s">
        <v>917</v>
      </c>
    </row>
    <row r="16" spans="1:16">
      <c r="A16" t="s">
        <v>119</v>
      </c>
      <c r="B16">
        <v>20201120</v>
      </c>
      <c r="C16" s="5">
        <v>587015100676</v>
      </c>
      <c r="D16" t="s">
        <v>1110</v>
      </c>
      <c r="E16">
        <v>32332.28</v>
      </c>
      <c r="F16">
        <v>825</v>
      </c>
      <c r="G16">
        <v>3339</v>
      </c>
      <c r="H16">
        <v>0.1375</v>
      </c>
      <c r="I16">
        <v>70.44</v>
      </c>
      <c r="J16">
        <v>39.19</v>
      </c>
      <c r="K16" t="s">
        <v>4</v>
      </c>
      <c r="L16" t="s">
        <v>148</v>
      </c>
      <c r="M16" s="1" t="s">
        <v>917</v>
      </c>
      <c r="N16" s="1" t="s">
        <v>917</v>
      </c>
      <c r="O16" s="2">
        <v>0</v>
      </c>
      <c r="P16" s="1" t="s">
        <v>917</v>
      </c>
    </row>
    <row r="17" spans="1:16">
      <c r="A17" t="s">
        <v>119</v>
      </c>
      <c r="B17">
        <v>20201120</v>
      </c>
      <c r="C17" s="5">
        <v>554765196730</v>
      </c>
      <c r="D17" t="s">
        <v>197</v>
      </c>
      <c r="E17">
        <v>31183.92</v>
      </c>
      <c r="F17">
        <v>2026</v>
      </c>
      <c r="G17">
        <v>6034</v>
      </c>
      <c r="H17">
        <v>0.2995</v>
      </c>
      <c r="I17">
        <v>17.26</v>
      </c>
      <c r="J17">
        <v>15.39</v>
      </c>
      <c r="K17" t="s">
        <v>198</v>
      </c>
      <c r="L17" t="s">
        <v>121</v>
      </c>
      <c r="M17" s="1" t="s">
        <v>917</v>
      </c>
      <c r="N17" s="1" t="s">
        <v>917</v>
      </c>
      <c r="O17" s="2">
        <v>0</v>
      </c>
      <c r="P17" s="1" t="s">
        <v>1099</v>
      </c>
    </row>
    <row r="18" spans="1:16">
      <c r="A18" t="s">
        <v>119</v>
      </c>
      <c r="B18">
        <v>20201120</v>
      </c>
      <c r="C18" s="5">
        <v>598898432532</v>
      </c>
      <c r="D18" t="s">
        <v>1111</v>
      </c>
      <c r="E18">
        <v>30012.88</v>
      </c>
      <c r="F18">
        <v>534</v>
      </c>
      <c r="G18">
        <v>5827</v>
      </c>
      <c r="H18">
        <v>0.0481</v>
      </c>
      <c r="I18">
        <v>107.19</v>
      </c>
      <c r="J18">
        <v>56.2</v>
      </c>
      <c r="K18" t="s">
        <v>41</v>
      </c>
      <c r="L18" t="s">
        <v>121</v>
      </c>
      <c r="M18" s="1" t="s">
        <v>917</v>
      </c>
      <c r="N18" s="1" t="s">
        <v>917</v>
      </c>
      <c r="O18" s="2" t="s">
        <v>1096</v>
      </c>
      <c r="P18" s="1" t="s">
        <v>1099</v>
      </c>
    </row>
    <row r="19" spans="1:16">
      <c r="A19" t="s">
        <v>119</v>
      </c>
      <c r="B19">
        <v>20201120</v>
      </c>
      <c r="C19" s="5">
        <v>584436823460</v>
      </c>
      <c r="D19" t="s">
        <v>174</v>
      </c>
      <c r="E19">
        <v>27201.67</v>
      </c>
      <c r="F19">
        <v>1575</v>
      </c>
      <c r="G19">
        <v>5204</v>
      </c>
      <c r="H19">
        <v>0.1691</v>
      </c>
      <c r="I19">
        <v>30.91</v>
      </c>
      <c r="J19">
        <v>17.27</v>
      </c>
      <c r="K19" t="s">
        <v>175</v>
      </c>
      <c r="L19" t="s">
        <v>124</v>
      </c>
      <c r="M19" s="1" t="s">
        <v>917</v>
      </c>
      <c r="N19" s="1" t="s">
        <v>917</v>
      </c>
      <c r="O19" s="2">
        <v>0</v>
      </c>
      <c r="P19" s="1" t="s">
        <v>1108</v>
      </c>
    </row>
    <row r="20" spans="1:16">
      <c r="A20" t="s">
        <v>119</v>
      </c>
      <c r="B20">
        <v>20201120</v>
      </c>
      <c r="C20" s="5">
        <v>39788807046</v>
      </c>
      <c r="D20" t="s">
        <v>182</v>
      </c>
      <c r="E20">
        <v>26680.66</v>
      </c>
      <c r="F20">
        <v>2453</v>
      </c>
      <c r="G20">
        <v>5632</v>
      </c>
      <c r="H20">
        <v>0.3558</v>
      </c>
      <c r="I20">
        <v>13.31</v>
      </c>
      <c r="J20">
        <v>10.88</v>
      </c>
      <c r="K20" t="s">
        <v>183</v>
      </c>
      <c r="L20" t="s">
        <v>131</v>
      </c>
      <c r="M20" s="1" t="s">
        <v>917</v>
      </c>
      <c r="N20" s="1" t="s">
        <v>917</v>
      </c>
      <c r="O20" s="2">
        <v>0</v>
      </c>
      <c r="P20" s="1" t="s">
        <v>917</v>
      </c>
    </row>
    <row r="21" spans="1:16">
      <c r="A21" t="s">
        <v>119</v>
      </c>
      <c r="B21">
        <v>20201120</v>
      </c>
      <c r="C21" s="5">
        <v>521804256985</v>
      </c>
      <c r="D21" t="s">
        <v>1112</v>
      </c>
      <c r="E21">
        <v>25518.21</v>
      </c>
      <c r="F21">
        <v>540</v>
      </c>
      <c r="G21">
        <v>2222</v>
      </c>
      <c r="H21">
        <v>0.1215</v>
      </c>
      <c r="I21">
        <v>94.51</v>
      </c>
      <c r="J21">
        <v>47.26</v>
      </c>
      <c r="K21" t="s">
        <v>43</v>
      </c>
      <c r="L21" t="s">
        <v>121</v>
      </c>
      <c r="M21" s="1" t="s">
        <v>917</v>
      </c>
      <c r="N21" s="1" t="s">
        <v>917</v>
      </c>
      <c r="O21" s="2" t="s">
        <v>1096</v>
      </c>
      <c r="P21" s="1" t="s">
        <v>917</v>
      </c>
    </row>
    <row r="22" spans="1:16">
      <c r="A22" t="s">
        <v>119</v>
      </c>
      <c r="B22">
        <v>20201120</v>
      </c>
      <c r="C22" s="5">
        <v>15699771744</v>
      </c>
      <c r="D22" t="s">
        <v>178</v>
      </c>
      <c r="E22">
        <v>25112.98</v>
      </c>
      <c r="F22">
        <v>912</v>
      </c>
      <c r="G22">
        <v>3262</v>
      </c>
      <c r="H22">
        <v>0.1686</v>
      </c>
      <c r="I22">
        <v>45.66</v>
      </c>
      <c r="J22">
        <v>27.54</v>
      </c>
      <c r="K22" t="s">
        <v>179</v>
      </c>
      <c r="L22" t="s">
        <v>124</v>
      </c>
      <c r="M22" s="1" t="s">
        <v>917</v>
      </c>
      <c r="N22" s="1" t="s">
        <v>917</v>
      </c>
      <c r="O22" s="2">
        <v>0</v>
      </c>
      <c r="P22" s="1" t="s">
        <v>917</v>
      </c>
    </row>
    <row r="23" spans="1:16">
      <c r="A23" t="s">
        <v>119</v>
      </c>
      <c r="B23">
        <v>20201120</v>
      </c>
      <c r="C23" s="5">
        <v>520538406051</v>
      </c>
      <c r="D23" t="s">
        <v>1113</v>
      </c>
      <c r="E23">
        <v>22627.16</v>
      </c>
      <c r="F23">
        <v>371</v>
      </c>
      <c r="G23">
        <v>2043</v>
      </c>
      <c r="H23">
        <v>0.1101</v>
      </c>
      <c r="I23">
        <v>100.57</v>
      </c>
      <c r="J23">
        <v>60.99</v>
      </c>
      <c r="K23" t="s">
        <v>137</v>
      </c>
      <c r="L23" t="s">
        <v>121</v>
      </c>
      <c r="M23" s="1" t="s">
        <v>917</v>
      </c>
      <c r="N23" s="1" t="s">
        <v>917</v>
      </c>
      <c r="O23" s="2" t="s">
        <v>1096</v>
      </c>
      <c r="P23" s="1" t="s">
        <v>917</v>
      </c>
    </row>
    <row r="24" spans="1:16">
      <c r="A24" t="s">
        <v>119</v>
      </c>
      <c r="B24">
        <v>20201120</v>
      </c>
      <c r="C24" s="5">
        <v>573035985548</v>
      </c>
      <c r="D24" t="s">
        <v>1114</v>
      </c>
      <c r="E24">
        <v>18881.96</v>
      </c>
      <c r="F24">
        <v>513</v>
      </c>
      <c r="G24">
        <v>1330</v>
      </c>
      <c r="H24">
        <v>0.2368</v>
      </c>
      <c r="I24">
        <v>59.94</v>
      </c>
      <c r="J24">
        <v>36.81</v>
      </c>
      <c r="K24" t="s">
        <v>77</v>
      </c>
      <c r="L24" t="s">
        <v>170</v>
      </c>
      <c r="M24" s="1" t="s">
        <v>917</v>
      </c>
      <c r="N24" s="1" t="s">
        <v>917</v>
      </c>
      <c r="O24" s="2">
        <v>0</v>
      </c>
      <c r="P24" s="1" t="s">
        <v>917</v>
      </c>
    </row>
    <row r="25" spans="1:16">
      <c r="A25" t="s">
        <v>119</v>
      </c>
      <c r="B25">
        <v>20201120</v>
      </c>
      <c r="C25" s="5">
        <v>40611478319</v>
      </c>
      <c r="D25" t="s">
        <v>1115</v>
      </c>
      <c r="E25">
        <v>18621.1</v>
      </c>
      <c r="F25">
        <v>261</v>
      </c>
      <c r="G25">
        <v>1644</v>
      </c>
      <c r="H25">
        <v>0.0979</v>
      </c>
      <c r="I25">
        <v>115.66</v>
      </c>
      <c r="J25">
        <v>71.35</v>
      </c>
      <c r="K25" t="s">
        <v>166</v>
      </c>
      <c r="L25" t="s">
        <v>121</v>
      </c>
      <c r="M25" s="1" t="s">
        <v>917</v>
      </c>
      <c r="N25" s="1" t="s">
        <v>917</v>
      </c>
      <c r="O25" s="2" t="s">
        <v>1096</v>
      </c>
      <c r="P25" s="1" t="s">
        <v>917</v>
      </c>
    </row>
    <row r="26" spans="1:16">
      <c r="A26" t="s">
        <v>119</v>
      </c>
      <c r="B26">
        <v>20201120</v>
      </c>
      <c r="C26" s="5">
        <v>538263950177</v>
      </c>
      <c r="D26" t="s">
        <v>134</v>
      </c>
      <c r="E26">
        <v>17901.92</v>
      </c>
      <c r="F26">
        <v>127</v>
      </c>
      <c r="G26">
        <v>1409</v>
      </c>
      <c r="H26">
        <v>0.0823</v>
      </c>
      <c r="I26">
        <v>154.33</v>
      </c>
      <c r="J26">
        <v>140.96</v>
      </c>
      <c r="K26" t="s">
        <v>135</v>
      </c>
      <c r="L26" t="s">
        <v>124</v>
      </c>
      <c r="M26" s="1" t="s">
        <v>917</v>
      </c>
      <c r="N26" s="1" t="s">
        <v>917</v>
      </c>
      <c r="O26" s="2" t="s">
        <v>1096</v>
      </c>
      <c r="P26" s="1" t="s">
        <v>917</v>
      </c>
    </row>
    <row r="27" spans="1:16">
      <c r="A27" t="s">
        <v>119</v>
      </c>
      <c r="B27">
        <v>20201120</v>
      </c>
      <c r="C27" s="5">
        <v>602881179663</v>
      </c>
      <c r="D27" t="s">
        <v>1116</v>
      </c>
      <c r="E27">
        <v>17848.99</v>
      </c>
      <c r="F27">
        <v>340</v>
      </c>
      <c r="G27">
        <v>1827</v>
      </c>
      <c r="H27">
        <v>0.0438</v>
      </c>
      <c r="I27">
        <v>223.11</v>
      </c>
      <c r="J27">
        <v>52.5</v>
      </c>
      <c r="K27" t="s">
        <v>69</v>
      </c>
      <c r="L27" t="s">
        <v>121</v>
      </c>
      <c r="M27" s="1" t="s">
        <v>917</v>
      </c>
      <c r="N27" s="1" t="s">
        <v>917</v>
      </c>
      <c r="O27" s="2">
        <v>0</v>
      </c>
      <c r="P27" s="1" t="s">
        <v>917</v>
      </c>
    </row>
    <row r="28" spans="1:16">
      <c r="A28" t="s">
        <v>119</v>
      </c>
      <c r="B28">
        <v>20201120</v>
      </c>
      <c r="C28" s="5">
        <v>539325022308</v>
      </c>
      <c r="D28" t="s">
        <v>1117</v>
      </c>
      <c r="E28">
        <v>17598.17</v>
      </c>
      <c r="F28">
        <v>240</v>
      </c>
      <c r="G28">
        <v>1560</v>
      </c>
      <c r="H28">
        <v>0.1058</v>
      </c>
      <c r="I28">
        <v>106.66</v>
      </c>
      <c r="J28">
        <v>73.33</v>
      </c>
      <c r="K28" t="s">
        <v>46</v>
      </c>
      <c r="L28" t="s">
        <v>148</v>
      </c>
      <c r="M28" s="1" t="s">
        <v>917</v>
      </c>
      <c r="N28" s="1" t="s">
        <v>917</v>
      </c>
      <c r="O28" s="2">
        <v>0</v>
      </c>
      <c r="P28" s="1" t="s">
        <v>917</v>
      </c>
    </row>
    <row r="29" spans="1:16">
      <c r="A29" t="s">
        <v>119</v>
      </c>
      <c r="B29">
        <v>20201120</v>
      </c>
      <c r="C29" s="5">
        <v>37253526527</v>
      </c>
      <c r="D29" t="s">
        <v>202</v>
      </c>
      <c r="E29">
        <v>17199.06</v>
      </c>
      <c r="F29">
        <v>1561</v>
      </c>
      <c r="G29">
        <v>3041</v>
      </c>
      <c r="H29">
        <v>0.4554</v>
      </c>
      <c r="I29">
        <v>12.42</v>
      </c>
      <c r="J29">
        <v>11.02</v>
      </c>
      <c r="K29" t="s">
        <v>203</v>
      </c>
      <c r="L29" t="s">
        <v>204</v>
      </c>
      <c r="M29" s="1" t="s">
        <v>917</v>
      </c>
      <c r="N29" s="1" t="s">
        <v>917</v>
      </c>
      <c r="O29" s="2">
        <v>0</v>
      </c>
      <c r="P29" s="1" t="s">
        <v>917</v>
      </c>
    </row>
    <row r="30" spans="1:16">
      <c r="A30" t="s">
        <v>119</v>
      </c>
      <c r="B30">
        <v>20201120</v>
      </c>
      <c r="C30" s="5">
        <v>527733653043</v>
      </c>
      <c r="D30" t="s">
        <v>1118</v>
      </c>
      <c r="E30">
        <v>17074.53</v>
      </c>
      <c r="F30">
        <v>1019</v>
      </c>
      <c r="G30">
        <v>3423</v>
      </c>
      <c r="H30">
        <v>0.2252</v>
      </c>
      <c r="I30">
        <v>22.15</v>
      </c>
      <c r="J30">
        <v>16.76</v>
      </c>
      <c r="K30" t="s">
        <v>157</v>
      </c>
      <c r="L30" t="s">
        <v>158</v>
      </c>
      <c r="M30" s="1" t="s">
        <v>917</v>
      </c>
      <c r="N30" s="1" t="s">
        <v>917</v>
      </c>
      <c r="O30" s="2">
        <v>0</v>
      </c>
      <c r="P30" s="1" t="s">
        <v>917</v>
      </c>
    </row>
    <row r="31" spans="1:16">
      <c r="A31" t="s">
        <v>119</v>
      </c>
      <c r="B31">
        <v>20201120</v>
      </c>
      <c r="C31" s="5">
        <v>539854510916</v>
      </c>
      <c r="D31" t="s">
        <v>1119</v>
      </c>
      <c r="E31">
        <v>16528.21</v>
      </c>
      <c r="F31">
        <v>311</v>
      </c>
      <c r="G31">
        <v>1505</v>
      </c>
      <c r="H31">
        <v>0.1229</v>
      </c>
      <c r="I31">
        <v>89.34</v>
      </c>
      <c r="J31">
        <v>53.15</v>
      </c>
      <c r="K31" t="s">
        <v>44</v>
      </c>
      <c r="L31" t="s">
        <v>131</v>
      </c>
      <c r="M31" s="1" t="s">
        <v>917</v>
      </c>
      <c r="N31" s="1" t="s">
        <v>917</v>
      </c>
      <c r="O31" s="2" t="s">
        <v>1096</v>
      </c>
      <c r="P31" s="1" t="s">
        <v>917</v>
      </c>
    </row>
    <row r="32" spans="1:16">
      <c r="A32" t="s">
        <v>119</v>
      </c>
      <c r="B32">
        <v>20201120</v>
      </c>
      <c r="C32" s="5">
        <v>43988989706</v>
      </c>
      <c r="D32" t="s">
        <v>207</v>
      </c>
      <c r="E32">
        <v>16451.72</v>
      </c>
      <c r="F32">
        <v>2761</v>
      </c>
      <c r="G32">
        <v>5276</v>
      </c>
      <c r="H32">
        <v>0.4301</v>
      </c>
      <c r="I32">
        <v>7.25</v>
      </c>
      <c r="J32">
        <v>5.96</v>
      </c>
      <c r="K32" t="s">
        <v>208</v>
      </c>
      <c r="L32" t="s">
        <v>204</v>
      </c>
      <c r="M32" s="1" t="s">
        <v>917</v>
      </c>
      <c r="N32" s="1" t="s">
        <v>917</v>
      </c>
      <c r="O32" s="2">
        <v>0</v>
      </c>
      <c r="P32" s="1" t="s">
        <v>917</v>
      </c>
    </row>
    <row r="33" spans="1:16">
      <c r="A33" t="s">
        <v>119</v>
      </c>
      <c r="B33">
        <v>20201120</v>
      </c>
      <c r="C33" s="5">
        <v>15699803229</v>
      </c>
      <c r="D33" t="s">
        <v>141</v>
      </c>
      <c r="E33">
        <v>16183.57</v>
      </c>
      <c r="F33">
        <v>810</v>
      </c>
      <c r="G33">
        <v>2388</v>
      </c>
      <c r="H33">
        <v>0.2245</v>
      </c>
      <c r="I33">
        <v>30.19</v>
      </c>
      <c r="J33">
        <v>19.98</v>
      </c>
      <c r="K33" t="s">
        <v>142</v>
      </c>
      <c r="L33" t="s">
        <v>124</v>
      </c>
      <c r="M33" s="1" t="s">
        <v>917</v>
      </c>
      <c r="N33" s="1" t="s">
        <v>917</v>
      </c>
      <c r="O33" s="2">
        <v>0</v>
      </c>
      <c r="P33" s="1" t="s">
        <v>917</v>
      </c>
    </row>
    <row r="34" spans="1:16">
      <c r="A34" t="s">
        <v>119</v>
      </c>
      <c r="B34">
        <v>20201120</v>
      </c>
      <c r="C34" s="5">
        <v>527990951359</v>
      </c>
      <c r="D34" t="s">
        <v>1120</v>
      </c>
      <c r="E34">
        <v>14109.5</v>
      </c>
      <c r="F34">
        <v>321</v>
      </c>
      <c r="G34">
        <v>407</v>
      </c>
      <c r="H34">
        <v>0.2285</v>
      </c>
      <c r="I34">
        <v>151.72</v>
      </c>
      <c r="J34">
        <v>43.95</v>
      </c>
      <c r="K34" t="s">
        <v>55</v>
      </c>
      <c r="L34" t="s">
        <v>121</v>
      </c>
      <c r="M34" s="1" t="s">
        <v>917</v>
      </c>
      <c r="N34" s="1" t="s">
        <v>917</v>
      </c>
      <c r="O34" s="2">
        <v>0</v>
      </c>
      <c r="P34" s="1" t="s">
        <v>917</v>
      </c>
    </row>
    <row r="35" spans="1:16">
      <c r="A35" t="s">
        <v>119</v>
      </c>
      <c r="B35">
        <v>20201120</v>
      </c>
      <c r="C35" s="5">
        <v>527733589105</v>
      </c>
      <c r="D35" t="s">
        <v>1121</v>
      </c>
      <c r="E35">
        <v>13176.38</v>
      </c>
      <c r="F35">
        <v>1123</v>
      </c>
      <c r="G35">
        <v>2783</v>
      </c>
      <c r="H35">
        <v>0.249</v>
      </c>
      <c r="I35">
        <v>19.01</v>
      </c>
      <c r="J35">
        <v>11.73</v>
      </c>
      <c r="K35" t="s">
        <v>231</v>
      </c>
      <c r="L35" t="s">
        <v>170</v>
      </c>
      <c r="M35" s="1" t="s">
        <v>917</v>
      </c>
      <c r="N35" s="1" t="s">
        <v>917</v>
      </c>
      <c r="O35" s="2">
        <v>0</v>
      </c>
      <c r="P35" s="1" t="s">
        <v>917</v>
      </c>
    </row>
    <row r="36" spans="1:16">
      <c r="A36" t="s">
        <v>119</v>
      </c>
      <c r="B36">
        <v>20201120</v>
      </c>
      <c r="C36" s="5">
        <v>555055329886</v>
      </c>
      <c r="D36" t="s">
        <v>1122</v>
      </c>
      <c r="E36">
        <v>12900.71</v>
      </c>
      <c r="F36">
        <v>287</v>
      </c>
      <c r="G36">
        <v>1438</v>
      </c>
      <c r="H36">
        <v>0.0974</v>
      </c>
      <c r="I36">
        <v>92.15</v>
      </c>
      <c r="J36">
        <v>44.95</v>
      </c>
      <c r="K36" t="s">
        <v>42</v>
      </c>
      <c r="L36" t="s">
        <v>124</v>
      </c>
      <c r="M36" s="1" t="s">
        <v>917</v>
      </c>
      <c r="N36" s="1" t="s">
        <v>917</v>
      </c>
      <c r="O36" s="2" t="s">
        <v>1096</v>
      </c>
      <c r="P36" s="1" t="s">
        <v>1108</v>
      </c>
    </row>
    <row r="37" spans="1:16">
      <c r="A37" t="s">
        <v>119</v>
      </c>
      <c r="B37">
        <v>20201120</v>
      </c>
      <c r="C37" s="5">
        <v>563834177641</v>
      </c>
      <c r="D37" t="s">
        <v>1123</v>
      </c>
      <c r="E37">
        <v>12842</v>
      </c>
      <c r="F37">
        <v>85</v>
      </c>
      <c r="G37">
        <v>595</v>
      </c>
      <c r="H37">
        <v>0.1059</v>
      </c>
      <c r="I37">
        <v>203.84</v>
      </c>
      <c r="J37">
        <v>151.08</v>
      </c>
      <c r="K37" t="s">
        <v>56</v>
      </c>
      <c r="L37" t="s">
        <v>181</v>
      </c>
      <c r="M37" s="1" t="s">
        <v>917</v>
      </c>
      <c r="N37" s="1" t="s">
        <v>917</v>
      </c>
      <c r="O37" s="2" t="s">
        <v>1096</v>
      </c>
      <c r="P37" s="1" t="s">
        <v>917</v>
      </c>
    </row>
    <row r="38" spans="1:16">
      <c r="A38" t="s">
        <v>119</v>
      </c>
      <c r="B38">
        <v>20201120</v>
      </c>
      <c r="C38" s="5">
        <v>569386315777</v>
      </c>
      <c r="D38" t="s">
        <v>172</v>
      </c>
      <c r="E38">
        <v>12751.95</v>
      </c>
      <c r="F38">
        <v>7706</v>
      </c>
      <c r="G38">
        <v>33211</v>
      </c>
      <c r="H38">
        <v>0.2196</v>
      </c>
      <c r="I38">
        <v>1.75</v>
      </c>
      <c r="J38">
        <v>1.65</v>
      </c>
      <c r="K38" t="s">
        <v>173</v>
      </c>
      <c r="L38" t="s">
        <v>121</v>
      </c>
      <c r="M38" s="1" t="s">
        <v>917</v>
      </c>
      <c r="N38" s="1" t="s">
        <v>917</v>
      </c>
      <c r="O38" s="2">
        <v>0</v>
      </c>
      <c r="P38" s="1" t="s">
        <v>1099</v>
      </c>
    </row>
    <row r="39" spans="1:16">
      <c r="A39" t="s">
        <v>119</v>
      </c>
      <c r="B39">
        <v>20201120</v>
      </c>
      <c r="C39" s="5">
        <v>579975467115</v>
      </c>
      <c r="D39" t="s">
        <v>258</v>
      </c>
      <c r="E39">
        <v>12641.58</v>
      </c>
      <c r="F39">
        <v>685</v>
      </c>
      <c r="G39">
        <v>1732</v>
      </c>
      <c r="H39">
        <v>0.2027</v>
      </c>
      <c r="I39">
        <v>36.02</v>
      </c>
      <c r="J39">
        <v>18.45</v>
      </c>
      <c r="K39" t="s">
        <v>259</v>
      </c>
      <c r="L39" t="s">
        <v>121</v>
      </c>
      <c r="M39" s="1" t="s">
        <v>917</v>
      </c>
      <c r="N39" s="1" t="s">
        <v>917</v>
      </c>
      <c r="O39" s="2">
        <v>0</v>
      </c>
      <c r="P39" s="1" t="s">
        <v>917</v>
      </c>
    </row>
    <row r="40" spans="1:16">
      <c r="A40" t="s">
        <v>119</v>
      </c>
      <c r="B40">
        <v>20201120</v>
      </c>
      <c r="C40" s="5">
        <v>538312709167</v>
      </c>
      <c r="D40" t="s">
        <v>154</v>
      </c>
      <c r="E40">
        <v>12516.35</v>
      </c>
      <c r="F40">
        <v>115</v>
      </c>
      <c r="G40">
        <v>502</v>
      </c>
      <c r="H40">
        <v>0.1733</v>
      </c>
      <c r="I40">
        <v>143.87</v>
      </c>
      <c r="J40">
        <v>108.84</v>
      </c>
      <c r="K40" t="s">
        <v>155</v>
      </c>
      <c r="L40" t="s">
        <v>121</v>
      </c>
      <c r="M40" s="1" t="s">
        <v>917</v>
      </c>
      <c r="N40" s="1" t="s">
        <v>917</v>
      </c>
      <c r="O40" s="2" t="s">
        <v>1096</v>
      </c>
      <c r="P40" s="1" t="s">
        <v>917</v>
      </c>
    </row>
    <row r="41" spans="1:16">
      <c r="A41" t="s">
        <v>119</v>
      </c>
      <c r="B41">
        <v>20201120</v>
      </c>
      <c r="C41" s="5">
        <v>528033010612</v>
      </c>
      <c r="D41" t="s">
        <v>1124</v>
      </c>
      <c r="E41">
        <v>12506.96</v>
      </c>
      <c r="F41">
        <v>145</v>
      </c>
      <c r="G41">
        <v>570</v>
      </c>
      <c r="H41">
        <v>0.2246</v>
      </c>
      <c r="I41">
        <v>97.71</v>
      </c>
      <c r="J41">
        <v>86.25</v>
      </c>
      <c r="K41" t="s">
        <v>98</v>
      </c>
      <c r="L41" t="s">
        <v>124</v>
      </c>
      <c r="M41" s="1" t="s">
        <v>917</v>
      </c>
      <c r="N41" s="1" t="s">
        <v>917</v>
      </c>
      <c r="O41" s="2">
        <v>0</v>
      </c>
      <c r="P41" s="1" t="s">
        <v>917</v>
      </c>
    </row>
    <row r="42" spans="1:16">
      <c r="A42" t="s">
        <v>119</v>
      </c>
      <c r="B42">
        <v>20201120</v>
      </c>
      <c r="C42" s="5">
        <v>577037788975</v>
      </c>
      <c r="D42" t="s">
        <v>228</v>
      </c>
      <c r="E42">
        <v>12448.16</v>
      </c>
      <c r="F42">
        <v>743</v>
      </c>
      <c r="G42">
        <v>2397</v>
      </c>
      <c r="H42">
        <v>0.1644</v>
      </c>
      <c r="I42">
        <v>31.59</v>
      </c>
      <c r="J42">
        <v>16.75</v>
      </c>
      <c r="K42" t="s">
        <v>229</v>
      </c>
      <c r="L42" t="s">
        <v>131</v>
      </c>
      <c r="M42" s="1" t="s">
        <v>917</v>
      </c>
      <c r="N42" s="1" t="s">
        <v>917</v>
      </c>
      <c r="O42" s="2">
        <v>0</v>
      </c>
      <c r="P42" s="1" t="s">
        <v>1108</v>
      </c>
    </row>
    <row r="43" spans="1:16">
      <c r="A43" t="s">
        <v>119</v>
      </c>
      <c r="B43">
        <v>20201120</v>
      </c>
      <c r="C43" s="5">
        <v>528778018743</v>
      </c>
      <c r="D43" t="s">
        <v>1125</v>
      </c>
      <c r="E43">
        <v>12127.17</v>
      </c>
      <c r="F43">
        <v>248</v>
      </c>
      <c r="G43">
        <v>1018</v>
      </c>
      <c r="H43">
        <v>0.1316</v>
      </c>
      <c r="I43">
        <v>90.5</v>
      </c>
      <c r="J43">
        <v>48.9</v>
      </c>
      <c r="K43" t="s">
        <v>145</v>
      </c>
      <c r="L43" t="s">
        <v>121</v>
      </c>
      <c r="M43" s="1" t="s">
        <v>917</v>
      </c>
      <c r="N43" s="1" t="s">
        <v>917</v>
      </c>
      <c r="O43" s="2" t="s">
        <v>1096</v>
      </c>
      <c r="P43" s="1" t="s">
        <v>917</v>
      </c>
    </row>
    <row r="44" spans="1:16">
      <c r="A44" t="s">
        <v>119</v>
      </c>
      <c r="B44">
        <v>20201120</v>
      </c>
      <c r="C44" s="5">
        <v>555332266949</v>
      </c>
      <c r="D44" t="s">
        <v>1126</v>
      </c>
      <c r="E44">
        <v>11721.34</v>
      </c>
      <c r="F44">
        <v>225</v>
      </c>
      <c r="G44">
        <v>1472</v>
      </c>
      <c r="H44">
        <v>0.1033</v>
      </c>
      <c r="I44">
        <v>77.11</v>
      </c>
      <c r="J44">
        <v>52.09</v>
      </c>
      <c r="K44" t="s">
        <v>47</v>
      </c>
      <c r="L44" t="s">
        <v>121</v>
      </c>
      <c r="M44" s="1" t="s">
        <v>917</v>
      </c>
      <c r="N44" s="1" t="s">
        <v>917</v>
      </c>
      <c r="O44" s="2" t="s">
        <v>1096</v>
      </c>
      <c r="P44" s="1" t="s">
        <v>917</v>
      </c>
    </row>
    <row r="45" spans="1:16">
      <c r="A45" t="s">
        <v>119</v>
      </c>
      <c r="B45">
        <v>20201120</v>
      </c>
      <c r="C45" s="5">
        <v>573160835361</v>
      </c>
      <c r="D45" t="s">
        <v>253</v>
      </c>
      <c r="E45">
        <v>11161.15</v>
      </c>
      <c r="F45">
        <v>718</v>
      </c>
      <c r="G45">
        <v>5712</v>
      </c>
      <c r="H45">
        <v>0.091</v>
      </c>
      <c r="I45">
        <v>21.46</v>
      </c>
      <c r="J45">
        <v>15.54</v>
      </c>
      <c r="K45" t="s">
        <v>254</v>
      </c>
      <c r="L45" t="s">
        <v>124</v>
      </c>
      <c r="M45" s="1" t="s">
        <v>917</v>
      </c>
      <c r="N45" s="1" t="s">
        <v>917</v>
      </c>
      <c r="O45" s="2">
        <v>0</v>
      </c>
      <c r="P45" s="1" t="s">
        <v>1108</v>
      </c>
    </row>
    <row r="46" spans="1:16">
      <c r="A46" t="s">
        <v>119</v>
      </c>
      <c r="B46">
        <v>20201120</v>
      </c>
      <c r="C46" s="5">
        <v>39829692578</v>
      </c>
      <c r="D46" t="s">
        <v>1127</v>
      </c>
      <c r="E46">
        <v>11069.57</v>
      </c>
      <c r="F46">
        <v>1279</v>
      </c>
      <c r="G46">
        <v>2581</v>
      </c>
      <c r="H46">
        <v>0.4332</v>
      </c>
      <c r="I46">
        <v>9.9</v>
      </c>
      <c r="J46">
        <v>8.65</v>
      </c>
      <c r="K46" t="s">
        <v>237</v>
      </c>
      <c r="L46" t="s">
        <v>170</v>
      </c>
      <c r="M46" s="1" t="s">
        <v>917</v>
      </c>
      <c r="N46" s="1" t="s">
        <v>917</v>
      </c>
      <c r="O46" s="2">
        <v>0</v>
      </c>
      <c r="P46" s="1" t="s">
        <v>917</v>
      </c>
    </row>
    <row r="47" spans="1:16">
      <c r="A47" t="s">
        <v>119</v>
      </c>
      <c r="B47">
        <v>20201120</v>
      </c>
      <c r="C47" s="5">
        <v>43893226461</v>
      </c>
      <c r="D47" t="s">
        <v>1128</v>
      </c>
      <c r="E47">
        <v>10874.06</v>
      </c>
      <c r="F47">
        <v>1603</v>
      </c>
      <c r="G47">
        <v>2978</v>
      </c>
      <c r="H47">
        <v>0.4261</v>
      </c>
      <c r="I47">
        <v>8.57</v>
      </c>
      <c r="J47">
        <v>6.78</v>
      </c>
      <c r="K47" t="s">
        <v>247</v>
      </c>
      <c r="L47" t="s">
        <v>148</v>
      </c>
      <c r="M47" s="1" t="s">
        <v>917</v>
      </c>
      <c r="N47" s="1" t="s">
        <v>917</v>
      </c>
      <c r="O47" s="2">
        <v>0</v>
      </c>
      <c r="P47" s="1" t="s">
        <v>917</v>
      </c>
    </row>
    <row r="48" spans="1:16">
      <c r="A48" t="s">
        <v>119</v>
      </c>
      <c r="B48">
        <v>20201120</v>
      </c>
      <c r="C48" s="5">
        <v>589377945837</v>
      </c>
      <c r="D48" t="s">
        <v>1129</v>
      </c>
      <c r="E48">
        <v>9722.85</v>
      </c>
      <c r="F48">
        <v>290</v>
      </c>
      <c r="G48">
        <v>2215</v>
      </c>
      <c r="H48">
        <v>0.0921</v>
      </c>
      <c r="I48">
        <v>47.66</v>
      </c>
      <c r="J48">
        <v>33.53</v>
      </c>
      <c r="K48" t="s">
        <v>15</v>
      </c>
      <c r="L48" t="s">
        <v>131</v>
      </c>
      <c r="M48" s="1" t="s">
        <v>917</v>
      </c>
      <c r="N48" s="1" t="s">
        <v>917</v>
      </c>
      <c r="O48" s="2" t="s">
        <v>1096</v>
      </c>
      <c r="P48" s="1" t="s">
        <v>917</v>
      </c>
    </row>
    <row r="49" spans="1:16">
      <c r="A49" t="s">
        <v>119</v>
      </c>
      <c r="B49">
        <v>20201120</v>
      </c>
      <c r="C49" s="5">
        <v>564135111481</v>
      </c>
      <c r="D49" t="s">
        <v>1130</v>
      </c>
      <c r="E49">
        <v>8724.61</v>
      </c>
      <c r="F49">
        <v>72</v>
      </c>
      <c r="G49">
        <v>223</v>
      </c>
      <c r="H49">
        <v>0.1614</v>
      </c>
      <c r="I49">
        <v>242.35</v>
      </c>
      <c r="J49">
        <v>121.18</v>
      </c>
      <c r="K49" t="s">
        <v>58</v>
      </c>
      <c r="L49" t="s">
        <v>181</v>
      </c>
      <c r="M49" s="1" t="s">
        <v>917</v>
      </c>
      <c r="N49" s="1" t="s">
        <v>917</v>
      </c>
      <c r="O49" s="2" t="s">
        <v>1096</v>
      </c>
      <c r="P49" s="1" t="s">
        <v>917</v>
      </c>
    </row>
    <row r="50" spans="1:16">
      <c r="A50" t="s">
        <v>119</v>
      </c>
      <c r="B50">
        <v>20201120</v>
      </c>
      <c r="C50" s="5">
        <v>538305797734</v>
      </c>
      <c r="D50" t="s">
        <v>1131</v>
      </c>
      <c r="E50">
        <v>8021.55</v>
      </c>
      <c r="F50">
        <v>60</v>
      </c>
      <c r="G50">
        <v>423</v>
      </c>
      <c r="H50">
        <v>0.1158</v>
      </c>
      <c r="I50">
        <v>163.71</v>
      </c>
      <c r="J50">
        <v>133.69</v>
      </c>
      <c r="K50" t="s">
        <v>151</v>
      </c>
      <c r="L50" t="s">
        <v>121</v>
      </c>
      <c r="M50" s="1" t="s">
        <v>917</v>
      </c>
      <c r="N50" s="1" t="s">
        <v>917</v>
      </c>
      <c r="O50" s="2" t="s">
        <v>1096</v>
      </c>
      <c r="P50" s="1" t="s">
        <v>917</v>
      </c>
    </row>
    <row r="51" spans="1:16">
      <c r="A51" t="s">
        <v>119</v>
      </c>
      <c r="B51">
        <v>20201120</v>
      </c>
      <c r="C51" s="5">
        <v>37254243740</v>
      </c>
      <c r="D51" t="s">
        <v>269</v>
      </c>
      <c r="E51">
        <v>8005.18</v>
      </c>
      <c r="F51">
        <v>533</v>
      </c>
      <c r="G51">
        <v>992</v>
      </c>
      <c r="H51">
        <v>0.2117</v>
      </c>
      <c r="I51">
        <v>38.12</v>
      </c>
      <c r="J51">
        <v>15.02</v>
      </c>
      <c r="K51" t="s">
        <v>270</v>
      </c>
      <c r="L51" t="s">
        <v>204</v>
      </c>
      <c r="M51" s="1" t="s">
        <v>917</v>
      </c>
      <c r="N51" s="1" t="s">
        <v>917</v>
      </c>
      <c r="O51" s="2">
        <v>0</v>
      </c>
      <c r="P51" s="1" t="s">
        <v>917</v>
      </c>
    </row>
    <row r="52" spans="1:16">
      <c r="A52" t="s">
        <v>119</v>
      </c>
      <c r="B52">
        <v>20201120</v>
      </c>
      <c r="C52" s="5">
        <v>527990679684</v>
      </c>
      <c r="D52" t="s">
        <v>1132</v>
      </c>
      <c r="E52">
        <v>7723.38</v>
      </c>
      <c r="F52">
        <v>290</v>
      </c>
      <c r="G52">
        <v>671</v>
      </c>
      <c r="H52">
        <v>0.2504</v>
      </c>
      <c r="I52">
        <v>45.97</v>
      </c>
      <c r="J52">
        <v>26.63</v>
      </c>
      <c r="K52" t="s">
        <v>196</v>
      </c>
      <c r="L52" t="s">
        <v>121</v>
      </c>
      <c r="M52" s="1" t="s">
        <v>917</v>
      </c>
      <c r="N52" s="1" t="s">
        <v>917</v>
      </c>
      <c r="O52" s="2">
        <v>0</v>
      </c>
      <c r="P52" s="1" t="s">
        <v>917</v>
      </c>
    </row>
    <row r="53" spans="1:16">
      <c r="A53" t="s">
        <v>119</v>
      </c>
      <c r="B53">
        <v>20201120</v>
      </c>
      <c r="C53" s="5">
        <v>589851591771</v>
      </c>
      <c r="D53" t="s">
        <v>1133</v>
      </c>
      <c r="E53">
        <v>7613.17</v>
      </c>
      <c r="F53">
        <v>220</v>
      </c>
      <c r="G53">
        <v>1128</v>
      </c>
      <c r="H53">
        <v>0.1082</v>
      </c>
      <c r="I53">
        <v>62.4</v>
      </c>
      <c r="J53">
        <v>34.61</v>
      </c>
      <c r="K53" t="s">
        <v>64</v>
      </c>
      <c r="L53" t="s">
        <v>148</v>
      </c>
      <c r="M53" s="1" t="s">
        <v>917</v>
      </c>
      <c r="N53" s="1" t="s">
        <v>917</v>
      </c>
      <c r="O53" s="2">
        <v>0</v>
      </c>
      <c r="P53" s="1" t="s">
        <v>917</v>
      </c>
    </row>
    <row r="54" spans="1:16">
      <c r="A54" t="s">
        <v>119</v>
      </c>
      <c r="B54">
        <v>20201120</v>
      </c>
      <c r="C54" s="5">
        <v>17609832853</v>
      </c>
      <c r="D54" t="s">
        <v>1134</v>
      </c>
      <c r="E54">
        <v>7059.57</v>
      </c>
      <c r="F54">
        <v>2577</v>
      </c>
      <c r="G54">
        <v>6638</v>
      </c>
      <c r="H54">
        <v>0.2466</v>
      </c>
      <c r="I54">
        <v>4.31</v>
      </c>
      <c r="J54">
        <v>2.74</v>
      </c>
      <c r="K54" t="s">
        <v>218</v>
      </c>
      <c r="L54" t="s">
        <v>158</v>
      </c>
      <c r="M54" s="1" t="s">
        <v>917</v>
      </c>
      <c r="N54" s="1" t="s">
        <v>917</v>
      </c>
      <c r="O54" s="2">
        <v>0</v>
      </c>
      <c r="P54" s="1" t="s">
        <v>917</v>
      </c>
    </row>
    <row r="55" spans="1:16">
      <c r="A55" t="s">
        <v>119</v>
      </c>
      <c r="B55">
        <v>20201120</v>
      </c>
      <c r="C55" s="5">
        <v>562674596108</v>
      </c>
      <c r="D55" t="s">
        <v>226</v>
      </c>
      <c r="E55">
        <v>6489.7</v>
      </c>
      <c r="F55">
        <v>205</v>
      </c>
      <c r="G55">
        <v>366</v>
      </c>
      <c r="H55">
        <v>0.2077</v>
      </c>
      <c r="I55">
        <v>85.39</v>
      </c>
      <c r="J55">
        <v>31.66</v>
      </c>
      <c r="K55" t="s">
        <v>17</v>
      </c>
      <c r="L55" t="s">
        <v>170</v>
      </c>
      <c r="M55" s="1" t="s">
        <v>917</v>
      </c>
      <c r="N55" s="1" t="s">
        <v>917</v>
      </c>
      <c r="O55" s="2">
        <v>0</v>
      </c>
      <c r="P55" s="1" t="s">
        <v>917</v>
      </c>
    </row>
    <row r="56" spans="1:16">
      <c r="A56" t="s">
        <v>119</v>
      </c>
      <c r="B56">
        <v>20201120</v>
      </c>
      <c r="C56" s="5">
        <v>559686121121</v>
      </c>
      <c r="D56" t="s">
        <v>1135</v>
      </c>
      <c r="E56">
        <v>6441.6</v>
      </c>
      <c r="F56">
        <v>51</v>
      </c>
      <c r="G56">
        <v>188</v>
      </c>
      <c r="H56">
        <v>0.1064</v>
      </c>
      <c r="I56">
        <v>322.08</v>
      </c>
      <c r="J56">
        <v>126.31</v>
      </c>
      <c r="K56" t="s">
        <v>76</v>
      </c>
      <c r="L56" t="s">
        <v>181</v>
      </c>
      <c r="M56" s="1" t="s">
        <v>917</v>
      </c>
      <c r="N56" s="1" t="s">
        <v>917</v>
      </c>
      <c r="O56" s="2" t="s">
        <v>1096</v>
      </c>
      <c r="P56" s="1" t="s">
        <v>917</v>
      </c>
    </row>
    <row r="57" spans="1:16">
      <c r="A57" t="s">
        <v>119</v>
      </c>
      <c r="B57">
        <v>20201120</v>
      </c>
      <c r="C57" s="5">
        <v>592505020153</v>
      </c>
      <c r="D57" t="s">
        <v>1136</v>
      </c>
      <c r="E57">
        <v>6439.5</v>
      </c>
      <c r="F57">
        <v>801</v>
      </c>
      <c r="G57">
        <v>1655</v>
      </c>
      <c r="H57">
        <v>0.2483</v>
      </c>
      <c r="I57">
        <v>15.67</v>
      </c>
      <c r="J57">
        <v>8.04</v>
      </c>
      <c r="K57" t="s">
        <v>314</v>
      </c>
      <c r="L57" t="s">
        <v>170</v>
      </c>
      <c r="M57" s="1" t="s">
        <v>917</v>
      </c>
      <c r="N57" s="1" t="s">
        <v>917</v>
      </c>
      <c r="O57" s="2">
        <v>0</v>
      </c>
      <c r="P57" s="1" t="s">
        <v>917</v>
      </c>
    </row>
    <row r="58" spans="1:16">
      <c r="A58" t="s">
        <v>119</v>
      </c>
      <c r="B58">
        <v>20201120</v>
      </c>
      <c r="C58" s="5">
        <v>587405880719</v>
      </c>
      <c r="D58" t="s">
        <v>210</v>
      </c>
      <c r="E58">
        <v>6426.8</v>
      </c>
      <c r="F58">
        <v>56</v>
      </c>
      <c r="G58">
        <v>985</v>
      </c>
      <c r="H58">
        <v>0.0518</v>
      </c>
      <c r="I58">
        <v>126.02</v>
      </c>
      <c r="J58">
        <v>114.76</v>
      </c>
      <c r="K58" t="s">
        <v>79</v>
      </c>
      <c r="L58" t="s">
        <v>121</v>
      </c>
      <c r="M58" s="1" t="s">
        <v>917</v>
      </c>
      <c r="N58" s="1" t="s">
        <v>917</v>
      </c>
      <c r="O58" s="2" t="s">
        <v>1096</v>
      </c>
      <c r="P58" s="1" t="s">
        <v>917</v>
      </c>
    </row>
    <row r="59" spans="1:16">
      <c r="A59" t="s">
        <v>119</v>
      </c>
      <c r="B59">
        <v>20201120</v>
      </c>
      <c r="C59" s="5">
        <v>39800042951</v>
      </c>
      <c r="D59" t="s">
        <v>1137</v>
      </c>
      <c r="E59">
        <v>6270.77</v>
      </c>
      <c r="F59">
        <v>285</v>
      </c>
      <c r="G59">
        <v>544</v>
      </c>
      <c r="H59">
        <v>0.1857</v>
      </c>
      <c r="I59">
        <v>62.09</v>
      </c>
      <c r="J59">
        <v>22</v>
      </c>
      <c r="K59" t="s">
        <v>252</v>
      </c>
      <c r="L59" t="s">
        <v>124</v>
      </c>
      <c r="M59" s="1" t="s">
        <v>917</v>
      </c>
      <c r="N59" s="1" t="s">
        <v>917</v>
      </c>
      <c r="O59" s="2">
        <v>0</v>
      </c>
      <c r="P59" s="1" t="s">
        <v>917</v>
      </c>
    </row>
    <row r="60" spans="1:16">
      <c r="A60" t="s">
        <v>119</v>
      </c>
      <c r="B60">
        <v>20201120</v>
      </c>
      <c r="C60" s="5">
        <v>581521081842</v>
      </c>
      <c r="D60" t="s">
        <v>220</v>
      </c>
      <c r="E60">
        <v>6084.56</v>
      </c>
      <c r="F60">
        <v>247</v>
      </c>
      <c r="G60">
        <v>781</v>
      </c>
      <c r="H60">
        <v>0.1908</v>
      </c>
      <c r="I60">
        <v>40.84</v>
      </c>
      <c r="J60">
        <v>24.63</v>
      </c>
      <c r="K60" t="s">
        <v>221</v>
      </c>
      <c r="L60" t="s">
        <v>170</v>
      </c>
      <c r="M60" s="1" t="s">
        <v>917</v>
      </c>
      <c r="N60" s="1" t="s">
        <v>917</v>
      </c>
      <c r="O60" s="2">
        <v>0</v>
      </c>
      <c r="P60" s="1" t="s">
        <v>917</v>
      </c>
    </row>
    <row r="61" spans="1:16">
      <c r="A61" t="s">
        <v>119</v>
      </c>
      <c r="B61">
        <v>20201120</v>
      </c>
      <c r="C61" s="5">
        <v>42759737847</v>
      </c>
      <c r="D61" t="s">
        <v>1138</v>
      </c>
      <c r="E61">
        <v>5922.66</v>
      </c>
      <c r="F61">
        <v>94</v>
      </c>
      <c r="G61">
        <v>864</v>
      </c>
      <c r="H61">
        <v>0.0775</v>
      </c>
      <c r="I61">
        <v>88.4</v>
      </c>
      <c r="J61">
        <v>63.01</v>
      </c>
      <c r="K61" t="s">
        <v>186</v>
      </c>
      <c r="L61" t="s">
        <v>121</v>
      </c>
      <c r="M61" s="1" t="s">
        <v>917</v>
      </c>
      <c r="N61" s="1" t="s">
        <v>917</v>
      </c>
      <c r="O61" s="2" t="s">
        <v>1096</v>
      </c>
      <c r="P61" s="1" t="s">
        <v>917</v>
      </c>
    </row>
    <row r="62" spans="1:16">
      <c r="A62" t="s">
        <v>119</v>
      </c>
      <c r="B62">
        <v>20201120</v>
      </c>
      <c r="C62" s="5">
        <v>559325430280</v>
      </c>
      <c r="D62" t="s">
        <v>242</v>
      </c>
      <c r="E62">
        <v>5633.07</v>
      </c>
      <c r="F62">
        <v>181</v>
      </c>
      <c r="G62">
        <v>406</v>
      </c>
      <c r="H62">
        <v>0.3005</v>
      </c>
      <c r="I62">
        <v>46.17</v>
      </c>
      <c r="J62">
        <v>31.12</v>
      </c>
      <c r="K62" t="s">
        <v>243</v>
      </c>
      <c r="L62" t="s">
        <v>204</v>
      </c>
      <c r="M62" s="1" t="s">
        <v>917</v>
      </c>
      <c r="N62" s="1" t="s">
        <v>917</v>
      </c>
      <c r="O62" s="2">
        <v>0</v>
      </c>
      <c r="P62" s="1" t="s">
        <v>917</v>
      </c>
    </row>
    <row r="63" spans="1:16">
      <c r="A63" t="s">
        <v>119</v>
      </c>
      <c r="B63">
        <v>20201120</v>
      </c>
      <c r="C63" s="5">
        <v>19539059607</v>
      </c>
      <c r="D63" t="s">
        <v>162</v>
      </c>
      <c r="E63">
        <v>5586.7</v>
      </c>
      <c r="F63">
        <v>272</v>
      </c>
      <c r="G63">
        <v>964</v>
      </c>
      <c r="H63">
        <v>0.1992</v>
      </c>
      <c r="I63">
        <v>29.1</v>
      </c>
      <c r="J63">
        <v>20.54</v>
      </c>
      <c r="K63" t="s">
        <v>163</v>
      </c>
      <c r="L63" t="s">
        <v>124</v>
      </c>
      <c r="M63" s="1" t="s">
        <v>917</v>
      </c>
      <c r="N63" s="1" t="s">
        <v>917</v>
      </c>
      <c r="O63" s="2">
        <v>0</v>
      </c>
      <c r="P63" s="1" t="s">
        <v>917</v>
      </c>
    </row>
    <row r="64" spans="1:16">
      <c r="A64" t="s">
        <v>119</v>
      </c>
      <c r="B64">
        <v>20201120</v>
      </c>
      <c r="C64" s="5">
        <v>535688693680</v>
      </c>
      <c r="D64" t="s">
        <v>1139</v>
      </c>
      <c r="E64">
        <v>5526.68</v>
      </c>
      <c r="F64">
        <v>91</v>
      </c>
      <c r="G64">
        <v>1035</v>
      </c>
      <c r="H64">
        <v>0.0425</v>
      </c>
      <c r="I64">
        <v>125.61</v>
      </c>
      <c r="J64">
        <v>60.73</v>
      </c>
      <c r="K64" t="s">
        <v>225</v>
      </c>
      <c r="L64" t="s">
        <v>124</v>
      </c>
      <c r="M64" s="1" t="s">
        <v>917</v>
      </c>
      <c r="N64" s="1" t="s">
        <v>917</v>
      </c>
      <c r="O64" s="2" t="s">
        <v>1096</v>
      </c>
      <c r="P64" s="1" t="s">
        <v>1108</v>
      </c>
    </row>
    <row r="65" spans="1:16">
      <c r="A65" t="s">
        <v>119</v>
      </c>
      <c r="B65">
        <v>20201120</v>
      </c>
      <c r="C65" s="5">
        <v>538307169296</v>
      </c>
      <c r="D65" t="s">
        <v>1140</v>
      </c>
      <c r="E65">
        <v>5429.13</v>
      </c>
      <c r="F65">
        <v>64</v>
      </c>
      <c r="G65">
        <v>274</v>
      </c>
      <c r="H65">
        <v>0.1898</v>
      </c>
      <c r="I65">
        <v>104.41</v>
      </c>
      <c r="J65">
        <v>84.83</v>
      </c>
      <c r="K65" t="s">
        <v>93</v>
      </c>
      <c r="L65" t="s">
        <v>124</v>
      </c>
      <c r="M65" s="1" t="s">
        <v>917</v>
      </c>
      <c r="N65" s="1" t="s">
        <v>917</v>
      </c>
      <c r="O65" s="2">
        <v>0</v>
      </c>
      <c r="P65" s="1" t="s">
        <v>917</v>
      </c>
    </row>
    <row r="66" spans="1:16">
      <c r="A66" t="s">
        <v>119</v>
      </c>
      <c r="B66">
        <v>20201120</v>
      </c>
      <c r="C66" s="5">
        <v>18943200386</v>
      </c>
      <c r="D66" t="s">
        <v>255</v>
      </c>
      <c r="E66">
        <v>5379.09</v>
      </c>
      <c r="F66">
        <v>1208</v>
      </c>
      <c r="G66">
        <v>2464</v>
      </c>
      <c r="H66">
        <v>0.2679</v>
      </c>
      <c r="I66">
        <v>8.15</v>
      </c>
      <c r="J66">
        <v>4.45</v>
      </c>
      <c r="K66" t="s">
        <v>256</v>
      </c>
      <c r="L66" t="s">
        <v>158</v>
      </c>
      <c r="M66" s="1" t="s">
        <v>917</v>
      </c>
      <c r="N66" s="1" t="s">
        <v>917</v>
      </c>
      <c r="O66" s="2">
        <v>0</v>
      </c>
      <c r="P66" s="1" t="s">
        <v>917</v>
      </c>
    </row>
    <row r="67" spans="1:16">
      <c r="A67" t="s">
        <v>119</v>
      </c>
      <c r="B67">
        <v>20201120</v>
      </c>
      <c r="C67" s="5">
        <v>525048016525</v>
      </c>
      <c r="D67" t="s">
        <v>1141</v>
      </c>
      <c r="E67">
        <v>5364.08</v>
      </c>
      <c r="F67">
        <v>280</v>
      </c>
      <c r="G67">
        <v>648</v>
      </c>
      <c r="H67">
        <v>0.1358</v>
      </c>
      <c r="I67">
        <v>60.96</v>
      </c>
      <c r="J67">
        <v>19.16</v>
      </c>
      <c r="K67" t="s">
        <v>340</v>
      </c>
      <c r="L67" t="s">
        <v>124</v>
      </c>
      <c r="M67" s="1" t="s">
        <v>917</v>
      </c>
      <c r="N67" s="1" t="s">
        <v>917</v>
      </c>
      <c r="O67" s="2">
        <v>0</v>
      </c>
      <c r="P67" s="1" t="s">
        <v>917</v>
      </c>
    </row>
    <row r="68" spans="1:16">
      <c r="A68" t="s">
        <v>119</v>
      </c>
      <c r="B68">
        <v>20201120</v>
      </c>
      <c r="C68" s="5">
        <v>574520036128</v>
      </c>
      <c r="D68" t="s">
        <v>227</v>
      </c>
      <c r="E68">
        <v>5037.47</v>
      </c>
      <c r="F68">
        <v>128</v>
      </c>
      <c r="G68">
        <v>1045</v>
      </c>
      <c r="H68">
        <v>0.1005</v>
      </c>
      <c r="I68">
        <v>47.98</v>
      </c>
      <c r="J68">
        <v>39.36</v>
      </c>
      <c r="K68" t="s">
        <v>91</v>
      </c>
      <c r="L68" t="s">
        <v>131</v>
      </c>
      <c r="M68" s="1" t="s">
        <v>917</v>
      </c>
      <c r="N68" s="1" t="s">
        <v>917</v>
      </c>
      <c r="O68" s="2">
        <v>0</v>
      </c>
      <c r="P68" s="1" t="s">
        <v>917</v>
      </c>
    </row>
    <row r="69" spans="1:16">
      <c r="A69" t="s">
        <v>119</v>
      </c>
      <c r="B69">
        <v>20201120</v>
      </c>
      <c r="C69" s="5">
        <v>537827368358</v>
      </c>
      <c r="D69" t="s">
        <v>1142</v>
      </c>
      <c r="E69">
        <v>4996.78</v>
      </c>
      <c r="F69">
        <v>306</v>
      </c>
      <c r="G69">
        <v>964</v>
      </c>
      <c r="H69">
        <v>0.1919</v>
      </c>
      <c r="I69">
        <v>27.01</v>
      </c>
      <c r="J69">
        <v>16.33</v>
      </c>
      <c r="K69" t="s">
        <v>191</v>
      </c>
      <c r="L69" t="s">
        <v>158</v>
      </c>
      <c r="M69" s="1" t="s">
        <v>917</v>
      </c>
      <c r="N69" s="1" t="s">
        <v>917</v>
      </c>
      <c r="O69" s="2">
        <v>0</v>
      </c>
      <c r="P69" s="1" t="s">
        <v>917</v>
      </c>
    </row>
    <row r="70" spans="1:16">
      <c r="A70" t="s">
        <v>119</v>
      </c>
      <c r="B70">
        <v>20201120</v>
      </c>
      <c r="C70" s="5">
        <v>40596755110</v>
      </c>
      <c r="D70" t="s">
        <v>1143</v>
      </c>
      <c r="E70">
        <v>4978.56</v>
      </c>
      <c r="F70">
        <v>254</v>
      </c>
      <c r="G70">
        <v>816</v>
      </c>
      <c r="H70">
        <v>0.1569</v>
      </c>
      <c r="I70">
        <v>38.9</v>
      </c>
      <c r="J70">
        <v>19.6</v>
      </c>
      <c r="K70" t="s">
        <v>168</v>
      </c>
      <c r="L70" t="s">
        <v>124</v>
      </c>
      <c r="M70" s="1" t="s">
        <v>917</v>
      </c>
      <c r="N70" s="1" t="s">
        <v>917</v>
      </c>
      <c r="O70" s="2">
        <v>0</v>
      </c>
      <c r="P70" s="1" t="s">
        <v>917</v>
      </c>
    </row>
    <row r="71" spans="1:16">
      <c r="A71" t="s">
        <v>119</v>
      </c>
      <c r="B71">
        <v>20201120</v>
      </c>
      <c r="C71" s="5">
        <v>599148365406</v>
      </c>
      <c r="D71" t="s">
        <v>1144</v>
      </c>
      <c r="E71">
        <v>4788.56</v>
      </c>
      <c r="F71">
        <v>111</v>
      </c>
      <c r="G71">
        <v>430</v>
      </c>
      <c r="H71">
        <v>0.1581</v>
      </c>
      <c r="I71">
        <v>70.42</v>
      </c>
      <c r="J71">
        <v>43.14</v>
      </c>
      <c r="K71" t="s">
        <v>73</v>
      </c>
      <c r="L71" t="s">
        <v>131</v>
      </c>
      <c r="M71" s="1" t="s">
        <v>917</v>
      </c>
      <c r="N71" s="1" t="s">
        <v>917</v>
      </c>
      <c r="O71" s="2" t="s">
        <v>1096</v>
      </c>
      <c r="P71" s="1" t="s">
        <v>1108</v>
      </c>
    </row>
    <row r="72" spans="1:16">
      <c r="A72" t="s">
        <v>119</v>
      </c>
      <c r="B72">
        <v>20201120</v>
      </c>
      <c r="C72" s="5">
        <v>521869636173</v>
      </c>
      <c r="D72" t="s">
        <v>187</v>
      </c>
      <c r="E72">
        <v>4652.68</v>
      </c>
      <c r="F72">
        <v>172</v>
      </c>
      <c r="G72">
        <v>692</v>
      </c>
      <c r="H72">
        <v>0.172</v>
      </c>
      <c r="I72">
        <v>39.1</v>
      </c>
      <c r="J72">
        <v>27.05</v>
      </c>
      <c r="K72" t="s">
        <v>188</v>
      </c>
      <c r="L72" t="s">
        <v>124</v>
      </c>
      <c r="M72" s="1" t="s">
        <v>917</v>
      </c>
      <c r="N72" s="1" t="s">
        <v>917</v>
      </c>
      <c r="O72" s="2">
        <v>0</v>
      </c>
      <c r="P72" s="1" t="s">
        <v>917</v>
      </c>
    </row>
    <row r="73" spans="1:16">
      <c r="A73" t="s">
        <v>119</v>
      </c>
      <c r="B73">
        <v>20201120</v>
      </c>
      <c r="C73" s="5">
        <v>17609936348</v>
      </c>
      <c r="D73" t="s">
        <v>1145</v>
      </c>
      <c r="E73">
        <v>4632.79</v>
      </c>
      <c r="F73">
        <v>3132</v>
      </c>
      <c r="G73">
        <v>7601</v>
      </c>
      <c r="H73">
        <v>0.3509</v>
      </c>
      <c r="I73">
        <v>1.74</v>
      </c>
      <c r="J73">
        <v>1.48</v>
      </c>
      <c r="K73" t="s">
        <v>344</v>
      </c>
      <c r="L73" t="s">
        <v>170</v>
      </c>
      <c r="M73" s="1" t="s">
        <v>917</v>
      </c>
      <c r="N73" s="1" t="s">
        <v>917</v>
      </c>
      <c r="O73" s="2">
        <v>0</v>
      </c>
      <c r="P73" s="1" t="s">
        <v>917</v>
      </c>
    </row>
    <row r="74" spans="1:16">
      <c r="A74" t="s">
        <v>119</v>
      </c>
      <c r="B74">
        <v>20201120</v>
      </c>
      <c r="C74" s="5">
        <v>583643847514</v>
      </c>
      <c r="D74" t="s">
        <v>1146</v>
      </c>
      <c r="E74">
        <v>4589.54</v>
      </c>
      <c r="F74">
        <v>103</v>
      </c>
      <c r="G74">
        <v>447</v>
      </c>
      <c r="H74">
        <v>0.123</v>
      </c>
      <c r="I74">
        <v>83.45</v>
      </c>
      <c r="J74">
        <v>44.56</v>
      </c>
      <c r="K74" t="s">
        <v>92</v>
      </c>
      <c r="L74" t="s">
        <v>124</v>
      </c>
      <c r="M74" s="1" t="s">
        <v>917</v>
      </c>
      <c r="N74" s="1" t="s">
        <v>917</v>
      </c>
      <c r="O74" s="2">
        <v>0</v>
      </c>
      <c r="P74" s="1" t="s">
        <v>917</v>
      </c>
    </row>
    <row r="75" spans="1:16">
      <c r="A75" t="s">
        <v>119</v>
      </c>
      <c r="B75">
        <v>20201120</v>
      </c>
      <c r="C75" s="5">
        <v>538354076404</v>
      </c>
      <c r="D75" t="s">
        <v>164</v>
      </c>
      <c r="E75">
        <v>4558.51</v>
      </c>
      <c r="F75">
        <v>53</v>
      </c>
      <c r="G75">
        <v>909</v>
      </c>
      <c r="H75">
        <v>0.0517</v>
      </c>
      <c r="I75">
        <v>96.99</v>
      </c>
      <c r="J75">
        <v>86.01</v>
      </c>
      <c r="K75" t="s">
        <v>90</v>
      </c>
      <c r="L75" t="s">
        <v>124</v>
      </c>
      <c r="M75" s="1" t="s">
        <v>917</v>
      </c>
      <c r="N75" s="1" t="s">
        <v>917</v>
      </c>
      <c r="O75" s="2">
        <v>0</v>
      </c>
      <c r="P75" s="1" t="s">
        <v>917</v>
      </c>
    </row>
    <row r="76" spans="1:16">
      <c r="A76" t="s">
        <v>119</v>
      </c>
      <c r="B76">
        <v>20201120</v>
      </c>
      <c r="C76" s="5">
        <v>537537256568</v>
      </c>
      <c r="D76" t="s">
        <v>1147</v>
      </c>
      <c r="E76">
        <v>4454.15</v>
      </c>
      <c r="F76">
        <v>238</v>
      </c>
      <c r="G76">
        <v>973</v>
      </c>
      <c r="H76">
        <v>0.149</v>
      </c>
      <c r="I76">
        <v>30.72</v>
      </c>
      <c r="J76">
        <v>18.71</v>
      </c>
      <c r="K76" t="s">
        <v>241</v>
      </c>
      <c r="L76" t="s">
        <v>131</v>
      </c>
      <c r="M76" s="1" t="s">
        <v>917</v>
      </c>
      <c r="N76" s="1" t="s">
        <v>917</v>
      </c>
      <c r="O76" s="2">
        <v>0</v>
      </c>
      <c r="P76" s="1" t="s">
        <v>917</v>
      </c>
    </row>
    <row r="77" spans="1:16">
      <c r="A77" t="s">
        <v>119</v>
      </c>
      <c r="B77">
        <v>20201120</v>
      </c>
      <c r="C77" s="5">
        <v>587409020085</v>
      </c>
      <c r="D77" t="s">
        <v>200</v>
      </c>
      <c r="E77">
        <v>4388.72</v>
      </c>
      <c r="F77">
        <v>41</v>
      </c>
      <c r="G77">
        <v>1095</v>
      </c>
      <c r="H77">
        <v>0.032</v>
      </c>
      <c r="I77">
        <v>125.39</v>
      </c>
      <c r="J77">
        <v>107.04</v>
      </c>
      <c r="K77" t="s">
        <v>201</v>
      </c>
      <c r="L77" t="s">
        <v>124</v>
      </c>
      <c r="M77" s="1" t="s">
        <v>917</v>
      </c>
      <c r="N77" s="1" t="s">
        <v>917</v>
      </c>
      <c r="O77" s="2" t="s">
        <v>1096</v>
      </c>
      <c r="P77" s="1" t="s">
        <v>917</v>
      </c>
    </row>
    <row r="78" spans="1:16">
      <c r="A78" t="s">
        <v>119</v>
      </c>
      <c r="B78">
        <v>20201120</v>
      </c>
      <c r="C78" s="5">
        <v>527990475963</v>
      </c>
      <c r="D78" t="s">
        <v>199</v>
      </c>
      <c r="E78">
        <v>3864.64</v>
      </c>
      <c r="F78">
        <v>68</v>
      </c>
      <c r="G78">
        <v>497</v>
      </c>
      <c r="H78">
        <v>0.1227</v>
      </c>
      <c r="I78">
        <v>63.35</v>
      </c>
      <c r="J78">
        <v>56.83</v>
      </c>
      <c r="K78" t="s">
        <v>95</v>
      </c>
      <c r="L78" t="s">
        <v>131</v>
      </c>
      <c r="M78" s="1" t="s">
        <v>917</v>
      </c>
      <c r="N78" s="1" t="s">
        <v>917</v>
      </c>
      <c r="O78" s="2">
        <v>0</v>
      </c>
      <c r="P78" s="1" t="s">
        <v>917</v>
      </c>
    </row>
    <row r="79" spans="1:16">
      <c r="A79" t="s">
        <v>119</v>
      </c>
      <c r="B79">
        <v>20201120</v>
      </c>
      <c r="C79" s="5">
        <v>574736366653</v>
      </c>
      <c r="D79" t="s">
        <v>1148</v>
      </c>
      <c r="E79">
        <v>3845.71</v>
      </c>
      <c r="F79">
        <v>166</v>
      </c>
      <c r="G79">
        <v>245</v>
      </c>
      <c r="H79">
        <v>0.3633</v>
      </c>
      <c r="I79">
        <v>43.21</v>
      </c>
      <c r="J79">
        <v>23.17</v>
      </c>
      <c r="K79" t="s">
        <v>544</v>
      </c>
      <c r="L79" t="s">
        <v>170</v>
      </c>
      <c r="M79" s="1" t="s">
        <v>917</v>
      </c>
      <c r="N79" s="1" t="s">
        <v>917</v>
      </c>
      <c r="O79" s="2">
        <v>0</v>
      </c>
      <c r="P79" s="1" t="s">
        <v>917</v>
      </c>
    </row>
    <row r="80" spans="1:16">
      <c r="A80" t="s">
        <v>119</v>
      </c>
      <c r="B80">
        <v>20201120</v>
      </c>
      <c r="C80" s="5">
        <v>593744734497</v>
      </c>
      <c r="D80" t="s">
        <v>386</v>
      </c>
      <c r="E80">
        <v>3752.08</v>
      </c>
      <c r="F80">
        <v>131</v>
      </c>
      <c r="G80">
        <v>605</v>
      </c>
      <c r="H80">
        <v>0.1322</v>
      </c>
      <c r="I80">
        <v>46.9</v>
      </c>
      <c r="J80">
        <v>28.64</v>
      </c>
      <c r="K80" t="s">
        <v>387</v>
      </c>
      <c r="L80" t="s">
        <v>121</v>
      </c>
      <c r="M80" s="1" t="s">
        <v>917</v>
      </c>
      <c r="N80" s="1" t="s">
        <v>917</v>
      </c>
      <c r="O80" s="2">
        <v>0</v>
      </c>
      <c r="P80" s="1" t="s">
        <v>1099</v>
      </c>
    </row>
    <row r="81" spans="1:16">
      <c r="A81" t="s">
        <v>119</v>
      </c>
      <c r="B81">
        <v>20201120</v>
      </c>
      <c r="C81" s="5">
        <v>624157848041</v>
      </c>
      <c r="D81" t="s">
        <v>1149</v>
      </c>
      <c r="E81">
        <v>3197.22</v>
      </c>
      <c r="F81">
        <v>57</v>
      </c>
      <c r="G81">
        <v>884</v>
      </c>
      <c r="H81">
        <v>0.0509</v>
      </c>
      <c r="I81">
        <v>71.05</v>
      </c>
      <c r="J81">
        <v>56.09</v>
      </c>
      <c r="K81" t="s">
        <v>22</v>
      </c>
      <c r="L81" t="s">
        <v>124</v>
      </c>
      <c r="M81" s="1" t="s">
        <v>917</v>
      </c>
      <c r="N81" s="1" t="s">
        <v>917</v>
      </c>
      <c r="O81" s="2" t="s">
        <v>1096</v>
      </c>
      <c r="P81" s="1" t="s">
        <v>917</v>
      </c>
    </row>
    <row r="82" spans="1:16">
      <c r="A82" t="s">
        <v>119</v>
      </c>
      <c r="B82">
        <v>20201120</v>
      </c>
      <c r="C82" s="5">
        <v>17609664652</v>
      </c>
      <c r="D82" t="s">
        <v>291</v>
      </c>
      <c r="E82">
        <v>3025.2</v>
      </c>
      <c r="F82">
        <v>602</v>
      </c>
      <c r="G82">
        <v>1585</v>
      </c>
      <c r="H82">
        <v>0.2366</v>
      </c>
      <c r="I82">
        <v>8.07</v>
      </c>
      <c r="J82">
        <v>5.03</v>
      </c>
      <c r="K82" t="s">
        <v>292</v>
      </c>
      <c r="L82" t="s">
        <v>158</v>
      </c>
      <c r="M82" s="1" t="s">
        <v>917</v>
      </c>
      <c r="N82" s="1" t="s">
        <v>917</v>
      </c>
      <c r="O82" s="2">
        <v>0</v>
      </c>
      <c r="P82" s="1" t="s">
        <v>917</v>
      </c>
    </row>
    <row r="83" spans="1:16">
      <c r="A83" t="s">
        <v>119</v>
      </c>
      <c r="B83">
        <v>20201120</v>
      </c>
      <c r="C83" s="5">
        <v>592501952315</v>
      </c>
      <c r="D83" t="s">
        <v>1150</v>
      </c>
      <c r="E83">
        <v>2971.88</v>
      </c>
      <c r="F83">
        <v>303</v>
      </c>
      <c r="G83">
        <v>817</v>
      </c>
      <c r="H83">
        <v>0.2387</v>
      </c>
      <c r="I83">
        <v>15.24</v>
      </c>
      <c r="J83">
        <v>9.81</v>
      </c>
      <c r="K83" t="s">
        <v>305</v>
      </c>
      <c r="L83" t="s">
        <v>170</v>
      </c>
      <c r="M83" s="1" t="s">
        <v>917</v>
      </c>
      <c r="N83" s="1" t="s">
        <v>917</v>
      </c>
      <c r="O83" s="2">
        <v>0</v>
      </c>
      <c r="P83" s="1" t="s">
        <v>917</v>
      </c>
    </row>
    <row r="84" spans="1:16">
      <c r="A84" t="s">
        <v>119</v>
      </c>
      <c r="B84">
        <v>20201120</v>
      </c>
      <c r="C84" s="5">
        <v>572262680111</v>
      </c>
      <c r="D84" t="s">
        <v>329</v>
      </c>
      <c r="E84">
        <v>2919.33</v>
      </c>
      <c r="F84">
        <v>129</v>
      </c>
      <c r="G84">
        <v>223</v>
      </c>
      <c r="H84">
        <v>0.2466</v>
      </c>
      <c r="I84">
        <v>53.08</v>
      </c>
      <c r="J84">
        <v>22.63</v>
      </c>
      <c r="K84" t="s">
        <v>330</v>
      </c>
      <c r="L84" t="s">
        <v>204</v>
      </c>
      <c r="M84" s="1" t="s">
        <v>917</v>
      </c>
      <c r="N84" s="1" t="s">
        <v>917</v>
      </c>
      <c r="O84" s="2">
        <v>0</v>
      </c>
      <c r="P84" s="1" t="s">
        <v>917</v>
      </c>
    </row>
    <row r="85" spans="1:16">
      <c r="A85" t="s">
        <v>119</v>
      </c>
      <c r="B85">
        <v>20201120</v>
      </c>
      <c r="C85" s="5">
        <v>563835009431</v>
      </c>
      <c r="D85" t="s">
        <v>1151</v>
      </c>
      <c r="E85">
        <v>2912</v>
      </c>
      <c r="F85">
        <v>38</v>
      </c>
      <c r="G85">
        <v>377</v>
      </c>
      <c r="H85">
        <v>0.0822</v>
      </c>
      <c r="I85">
        <v>93.94</v>
      </c>
      <c r="J85">
        <v>76.63</v>
      </c>
      <c r="K85" t="s">
        <v>53</v>
      </c>
      <c r="L85" t="s">
        <v>181</v>
      </c>
      <c r="M85" s="1" t="s">
        <v>917</v>
      </c>
      <c r="N85" s="1" t="s">
        <v>917</v>
      </c>
      <c r="O85" s="2" t="s">
        <v>1096</v>
      </c>
      <c r="P85" s="1" t="s">
        <v>917</v>
      </c>
    </row>
    <row r="86" spans="1:16">
      <c r="A86" t="s">
        <v>119</v>
      </c>
      <c r="B86">
        <v>20201120</v>
      </c>
      <c r="C86" s="5">
        <v>568629665883</v>
      </c>
      <c r="D86" t="s">
        <v>215</v>
      </c>
      <c r="E86">
        <v>2788.23</v>
      </c>
      <c r="F86">
        <v>2526</v>
      </c>
      <c r="G86">
        <v>12376</v>
      </c>
      <c r="H86">
        <v>0.1944</v>
      </c>
      <c r="I86">
        <v>1.16</v>
      </c>
      <c r="J86">
        <v>1.1</v>
      </c>
      <c r="K86" t="s">
        <v>216</v>
      </c>
      <c r="L86" t="s">
        <v>124</v>
      </c>
      <c r="M86" s="1" t="s">
        <v>917</v>
      </c>
      <c r="N86" s="1" t="s">
        <v>917</v>
      </c>
      <c r="O86" s="2">
        <v>0</v>
      </c>
      <c r="P86" s="1" t="s">
        <v>1108</v>
      </c>
    </row>
    <row r="87" spans="1:16">
      <c r="A87" t="s">
        <v>119</v>
      </c>
      <c r="B87">
        <v>20201120</v>
      </c>
      <c r="C87" s="5">
        <v>538349196723</v>
      </c>
      <c r="D87" t="s">
        <v>193</v>
      </c>
      <c r="E87">
        <v>2736.57</v>
      </c>
      <c r="F87">
        <v>19</v>
      </c>
      <c r="G87">
        <v>526</v>
      </c>
      <c r="H87">
        <v>0.0342</v>
      </c>
      <c r="I87">
        <v>152.03</v>
      </c>
      <c r="J87">
        <v>144.03</v>
      </c>
      <c r="K87" t="s">
        <v>194</v>
      </c>
      <c r="L87" t="s">
        <v>121</v>
      </c>
      <c r="M87" s="1" t="s">
        <v>917</v>
      </c>
      <c r="N87" s="1" t="s">
        <v>917</v>
      </c>
      <c r="O87" s="2" t="s">
        <v>1096</v>
      </c>
      <c r="P87" s="1" t="s">
        <v>917</v>
      </c>
    </row>
    <row r="88" spans="1:16">
      <c r="A88" t="s">
        <v>119</v>
      </c>
      <c r="B88">
        <v>20201120</v>
      </c>
      <c r="C88" s="5">
        <v>577184412748</v>
      </c>
      <c r="D88" t="s">
        <v>1152</v>
      </c>
      <c r="E88">
        <v>2720.65</v>
      </c>
      <c r="F88">
        <v>78</v>
      </c>
      <c r="G88">
        <v>519</v>
      </c>
      <c r="H88">
        <v>0.0617</v>
      </c>
      <c r="I88">
        <v>85.02</v>
      </c>
      <c r="J88">
        <v>34.88</v>
      </c>
      <c r="K88" t="s">
        <v>11</v>
      </c>
      <c r="L88" t="s">
        <v>121</v>
      </c>
      <c r="M88" s="1" t="s">
        <v>917</v>
      </c>
      <c r="N88" s="1" t="s">
        <v>917</v>
      </c>
      <c r="O88" s="2" t="s">
        <v>1096</v>
      </c>
      <c r="P88" s="1" t="s">
        <v>917</v>
      </c>
    </row>
    <row r="89" spans="1:16">
      <c r="A89" t="s">
        <v>119</v>
      </c>
      <c r="B89">
        <v>20201120</v>
      </c>
      <c r="C89" s="5">
        <v>17609756261</v>
      </c>
      <c r="D89" t="s">
        <v>244</v>
      </c>
      <c r="E89">
        <v>2630.7</v>
      </c>
      <c r="F89">
        <v>262</v>
      </c>
      <c r="G89">
        <v>637</v>
      </c>
      <c r="H89">
        <v>0.135</v>
      </c>
      <c r="I89">
        <v>30.59</v>
      </c>
      <c r="J89">
        <v>10.04</v>
      </c>
      <c r="K89" t="s">
        <v>245</v>
      </c>
      <c r="L89" t="s">
        <v>121</v>
      </c>
      <c r="M89" s="1" t="s">
        <v>917</v>
      </c>
      <c r="N89" s="1" t="s">
        <v>917</v>
      </c>
      <c r="O89" s="2">
        <v>0</v>
      </c>
      <c r="P89" s="1" t="s">
        <v>917</v>
      </c>
    </row>
    <row r="90" spans="1:16">
      <c r="A90" t="s">
        <v>119</v>
      </c>
      <c r="B90">
        <v>20201120</v>
      </c>
      <c r="C90" s="5">
        <v>576130979060</v>
      </c>
      <c r="D90" t="s">
        <v>319</v>
      </c>
      <c r="E90">
        <v>2623.69</v>
      </c>
      <c r="F90">
        <v>131</v>
      </c>
      <c r="G90">
        <v>805</v>
      </c>
      <c r="H90">
        <v>0.1242</v>
      </c>
      <c r="I90">
        <v>26.24</v>
      </c>
      <c r="J90">
        <v>20.03</v>
      </c>
      <c r="K90" t="s">
        <v>320</v>
      </c>
      <c r="L90" t="s">
        <v>131</v>
      </c>
      <c r="M90" s="1" t="s">
        <v>917</v>
      </c>
      <c r="N90" s="1" t="s">
        <v>917</v>
      </c>
      <c r="O90" s="2">
        <v>0</v>
      </c>
      <c r="P90" s="1" t="s">
        <v>1108</v>
      </c>
    </row>
    <row r="91" spans="1:16">
      <c r="A91" t="s">
        <v>119</v>
      </c>
      <c r="B91">
        <v>20201120</v>
      </c>
      <c r="C91" s="5">
        <v>17609980146</v>
      </c>
      <c r="D91" t="s">
        <v>1153</v>
      </c>
      <c r="E91">
        <v>2622.95</v>
      </c>
      <c r="F91">
        <v>508</v>
      </c>
      <c r="G91">
        <v>1321</v>
      </c>
      <c r="H91">
        <v>0.1802</v>
      </c>
      <c r="I91">
        <v>11.02</v>
      </c>
      <c r="J91">
        <v>5.16</v>
      </c>
      <c r="K91" t="s">
        <v>288</v>
      </c>
      <c r="L91" t="s">
        <v>170</v>
      </c>
      <c r="M91" s="1" t="s">
        <v>917</v>
      </c>
      <c r="N91" s="1" t="s">
        <v>917</v>
      </c>
      <c r="O91" s="2">
        <v>0</v>
      </c>
      <c r="P91" s="1" t="s">
        <v>917</v>
      </c>
    </row>
    <row r="92" spans="1:16">
      <c r="A92" t="s">
        <v>119</v>
      </c>
      <c r="B92">
        <v>20201120</v>
      </c>
      <c r="C92" s="5">
        <v>555904462655</v>
      </c>
      <c r="D92" t="s">
        <v>1154</v>
      </c>
      <c r="E92">
        <v>2561.27</v>
      </c>
      <c r="F92">
        <v>182</v>
      </c>
      <c r="G92">
        <v>405</v>
      </c>
      <c r="H92">
        <v>0.2617</v>
      </c>
      <c r="I92">
        <v>24.16</v>
      </c>
      <c r="J92">
        <v>14.07</v>
      </c>
      <c r="K92" t="s">
        <v>276</v>
      </c>
      <c r="L92" t="s">
        <v>170</v>
      </c>
      <c r="M92" s="1" t="s">
        <v>917</v>
      </c>
      <c r="N92" s="1" t="s">
        <v>917</v>
      </c>
      <c r="O92" s="2">
        <v>0</v>
      </c>
      <c r="P92" s="1" t="s">
        <v>917</v>
      </c>
    </row>
    <row r="93" spans="1:16">
      <c r="A93" t="s">
        <v>119</v>
      </c>
      <c r="B93">
        <v>20201120</v>
      </c>
      <c r="C93" s="5">
        <v>592049049728</v>
      </c>
      <c r="D93" t="s">
        <v>1155</v>
      </c>
      <c r="E93">
        <v>2455.8</v>
      </c>
      <c r="F93">
        <v>51</v>
      </c>
      <c r="G93">
        <v>285</v>
      </c>
      <c r="H93">
        <v>0.1158</v>
      </c>
      <c r="I93">
        <v>74.42</v>
      </c>
      <c r="J93">
        <v>48.15</v>
      </c>
      <c r="K93" t="s">
        <v>282</v>
      </c>
      <c r="L93" t="s">
        <v>204</v>
      </c>
      <c r="M93" s="1" t="s">
        <v>917</v>
      </c>
      <c r="N93" s="1" t="s">
        <v>917</v>
      </c>
      <c r="O93" s="2" t="s">
        <v>1096</v>
      </c>
      <c r="P93" s="1" t="s">
        <v>917</v>
      </c>
    </row>
    <row r="94" spans="1:16">
      <c r="A94" t="s">
        <v>119</v>
      </c>
      <c r="B94">
        <v>20201120</v>
      </c>
      <c r="C94" s="5">
        <v>528033190141</v>
      </c>
      <c r="D94" t="s">
        <v>1156</v>
      </c>
      <c r="E94">
        <v>2363.82</v>
      </c>
      <c r="F94">
        <v>55</v>
      </c>
      <c r="G94">
        <v>252</v>
      </c>
      <c r="H94">
        <v>0.1429</v>
      </c>
      <c r="I94">
        <v>65.66</v>
      </c>
      <c r="J94">
        <v>42.98</v>
      </c>
      <c r="K94" t="s">
        <v>84</v>
      </c>
      <c r="L94" t="s">
        <v>121</v>
      </c>
      <c r="M94" s="1" t="s">
        <v>917</v>
      </c>
      <c r="N94" s="1" t="s">
        <v>917</v>
      </c>
      <c r="O94" s="2">
        <v>0</v>
      </c>
      <c r="P94" s="1" t="s">
        <v>917</v>
      </c>
    </row>
    <row r="95" spans="1:16">
      <c r="A95" t="s">
        <v>119</v>
      </c>
      <c r="B95">
        <v>20201120</v>
      </c>
      <c r="C95" s="5">
        <v>621584076904</v>
      </c>
      <c r="D95" t="s">
        <v>1157</v>
      </c>
      <c r="E95">
        <v>2286.34</v>
      </c>
      <c r="F95">
        <v>44</v>
      </c>
      <c r="G95">
        <v>1138</v>
      </c>
      <c r="H95">
        <v>0.0255</v>
      </c>
      <c r="I95">
        <v>78.84</v>
      </c>
      <c r="J95">
        <v>51.96</v>
      </c>
      <c r="K95" t="s">
        <v>105</v>
      </c>
      <c r="L95" t="s">
        <v>121</v>
      </c>
      <c r="M95" s="1" t="s">
        <v>917</v>
      </c>
      <c r="N95" s="1" t="s">
        <v>917</v>
      </c>
      <c r="O95" s="2" t="s">
        <v>1096</v>
      </c>
      <c r="P95" s="1" t="s">
        <v>1099</v>
      </c>
    </row>
    <row r="96" spans="1:16">
      <c r="A96" t="s">
        <v>119</v>
      </c>
      <c r="B96">
        <v>20201120</v>
      </c>
      <c r="C96" s="5">
        <v>584257403229</v>
      </c>
      <c r="D96" t="s">
        <v>1158</v>
      </c>
      <c r="E96">
        <v>2230.22</v>
      </c>
      <c r="F96">
        <v>168</v>
      </c>
      <c r="G96">
        <v>673</v>
      </c>
      <c r="H96">
        <v>0.1308</v>
      </c>
      <c r="I96">
        <v>25.34</v>
      </c>
      <c r="J96">
        <v>13.28</v>
      </c>
      <c r="K96" t="s">
        <v>332</v>
      </c>
      <c r="L96" t="s">
        <v>121</v>
      </c>
      <c r="M96" s="1" t="s">
        <v>917</v>
      </c>
      <c r="N96" s="1" t="s">
        <v>917</v>
      </c>
      <c r="O96" s="2">
        <v>0</v>
      </c>
      <c r="P96" s="1" t="s">
        <v>1099</v>
      </c>
    </row>
    <row r="97" spans="1:16">
      <c r="A97" t="s">
        <v>119</v>
      </c>
      <c r="B97">
        <v>20201120</v>
      </c>
      <c r="C97" s="5">
        <v>568765915390</v>
      </c>
      <c r="D97" t="s">
        <v>1159</v>
      </c>
      <c r="E97">
        <v>2192.54</v>
      </c>
      <c r="F97">
        <v>1627</v>
      </c>
      <c r="G97">
        <v>4320</v>
      </c>
      <c r="H97">
        <v>0.3278</v>
      </c>
      <c r="I97">
        <v>1.55</v>
      </c>
      <c r="J97">
        <v>1.35</v>
      </c>
      <c r="K97" t="s">
        <v>301</v>
      </c>
      <c r="L97" t="s">
        <v>148</v>
      </c>
      <c r="M97" s="1" t="s">
        <v>917</v>
      </c>
      <c r="N97" s="1" t="s">
        <v>917</v>
      </c>
      <c r="O97" s="2">
        <v>0</v>
      </c>
      <c r="P97" s="1" t="s">
        <v>917</v>
      </c>
    </row>
    <row r="98" spans="1:16">
      <c r="A98" t="s">
        <v>119</v>
      </c>
      <c r="B98">
        <v>20201120</v>
      </c>
      <c r="C98" s="5">
        <v>526145930115</v>
      </c>
      <c r="D98" t="s">
        <v>1160</v>
      </c>
      <c r="E98">
        <v>2188.57</v>
      </c>
      <c r="F98">
        <v>32</v>
      </c>
      <c r="G98">
        <v>217</v>
      </c>
      <c r="H98">
        <v>0.0783</v>
      </c>
      <c r="I98">
        <v>128.74</v>
      </c>
      <c r="J98">
        <v>68.39</v>
      </c>
      <c r="K98" t="s">
        <v>334</v>
      </c>
      <c r="L98" t="s">
        <v>124</v>
      </c>
      <c r="M98" s="1" t="s">
        <v>917</v>
      </c>
      <c r="N98" s="1" t="s">
        <v>917</v>
      </c>
      <c r="O98" s="2" t="s">
        <v>1096</v>
      </c>
      <c r="P98" s="1" t="s">
        <v>917</v>
      </c>
    </row>
    <row r="99" spans="1:16">
      <c r="A99" t="s">
        <v>119</v>
      </c>
      <c r="B99">
        <v>20201120</v>
      </c>
      <c r="C99" s="5">
        <v>528064232769</v>
      </c>
      <c r="D99" t="s">
        <v>1161</v>
      </c>
      <c r="E99">
        <v>2065.76</v>
      </c>
      <c r="F99">
        <v>53</v>
      </c>
      <c r="G99">
        <v>236</v>
      </c>
      <c r="H99">
        <v>0.1102</v>
      </c>
      <c r="I99">
        <v>79.45</v>
      </c>
      <c r="J99">
        <v>38.98</v>
      </c>
      <c r="K99" t="s">
        <v>96</v>
      </c>
      <c r="L99" t="s">
        <v>121</v>
      </c>
      <c r="M99" s="1" t="s">
        <v>917</v>
      </c>
      <c r="N99" s="1" t="s">
        <v>917</v>
      </c>
      <c r="O99" s="2">
        <v>0</v>
      </c>
      <c r="P99" s="1" t="s">
        <v>917</v>
      </c>
    </row>
    <row r="100" spans="1:16">
      <c r="A100" t="s">
        <v>119</v>
      </c>
      <c r="B100">
        <v>20201120</v>
      </c>
      <c r="C100" s="5">
        <v>37253770022</v>
      </c>
      <c r="D100" t="s">
        <v>335</v>
      </c>
      <c r="E100">
        <v>1971.08</v>
      </c>
      <c r="F100">
        <v>229</v>
      </c>
      <c r="G100">
        <v>524</v>
      </c>
      <c r="H100">
        <v>0.2271</v>
      </c>
      <c r="I100">
        <v>16.56</v>
      </c>
      <c r="J100">
        <v>8.61</v>
      </c>
      <c r="K100" t="s">
        <v>336</v>
      </c>
      <c r="L100" t="s">
        <v>204</v>
      </c>
      <c r="M100" s="1" t="s">
        <v>917</v>
      </c>
      <c r="N100" s="1" t="s">
        <v>917</v>
      </c>
      <c r="O100" s="2">
        <v>0</v>
      </c>
      <c r="P100" s="1" t="s">
        <v>917</v>
      </c>
    </row>
    <row r="101" spans="1:16">
      <c r="A101" t="s">
        <v>119</v>
      </c>
      <c r="B101">
        <v>20201120</v>
      </c>
      <c r="C101" s="5">
        <v>598970252794</v>
      </c>
      <c r="D101" t="s">
        <v>1162</v>
      </c>
      <c r="E101">
        <v>1858.65</v>
      </c>
      <c r="F101">
        <v>189</v>
      </c>
      <c r="G101">
        <v>898</v>
      </c>
      <c r="H101">
        <v>0.1526</v>
      </c>
      <c r="I101">
        <v>13.57</v>
      </c>
      <c r="J101">
        <v>9.83</v>
      </c>
      <c r="K101" t="s">
        <v>239</v>
      </c>
      <c r="L101" t="s">
        <v>158</v>
      </c>
      <c r="M101" s="1" t="s">
        <v>917</v>
      </c>
      <c r="N101" s="1" t="s">
        <v>917</v>
      </c>
      <c r="O101" s="2">
        <v>0</v>
      </c>
      <c r="P101" s="1" t="s">
        <v>917</v>
      </c>
    </row>
    <row r="102" spans="1:16">
      <c r="A102" t="s">
        <v>119</v>
      </c>
      <c r="B102">
        <v>20201120</v>
      </c>
      <c r="C102" s="5">
        <v>569909827792</v>
      </c>
      <c r="D102" t="s">
        <v>1163</v>
      </c>
      <c r="E102">
        <v>1819.32</v>
      </c>
      <c r="F102">
        <v>45</v>
      </c>
      <c r="G102">
        <v>411</v>
      </c>
      <c r="H102">
        <v>0.0584</v>
      </c>
      <c r="I102">
        <v>75.81</v>
      </c>
      <c r="J102">
        <v>40.43</v>
      </c>
      <c r="K102" t="s">
        <v>62</v>
      </c>
      <c r="L102" t="s">
        <v>266</v>
      </c>
      <c r="M102" s="1" t="s">
        <v>917</v>
      </c>
      <c r="N102" s="1" t="s">
        <v>917</v>
      </c>
      <c r="O102" s="2">
        <v>0</v>
      </c>
      <c r="P102" s="1" t="s">
        <v>917</v>
      </c>
    </row>
    <row r="103" spans="1:16">
      <c r="A103" t="s">
        <v>119</v>
      </c>
      <c r="B103">
        <v>20201120</v>
      </c>
      <c r="C103" s="5">
        <v>599521259641</v>
      </c>
      <c r="D103" t="s">
        <v>491</v>
      </c>
      <c r="E103">
        <v>1805.3</v>
      </c>
      <c r="F103">
        <v>105</v>
      </c>
      <c r="G103">
        <v>61</v>
      </c>
      <c r="H103">
        <v>0.0656</v>
      </c>
      <c r="I103">
        <v>451.32</v>
      </c>
      <c r="J103">
        <v>17.19</v>
      </c>
      <c r="K103" t="e">
        <v>#N/A</v>
      </c>
      <c r="L103" t="e">
        <v>#N/A</v>
      </c>
      <c r="M103" s="1" t="s">
        <v>917</v>
      </c>
      <c r="N103" s="1" t="s">
        <v>917</v>
      </c>
      <c r="O103" s="2" t="s">
        <v>917</v>
      </c>
      <c r="P103" s="1" t="s">
        <v>917</v>
      </c>
    </row>
    <row r="104" spans="1:16">
      <c r="A104" t="s">
        <v>119</v>
      </c>
      <c r="B104">
        <v>20201120</v>
      </c>
      <c r="C104" s="5">
        <v>17609716325</v>
      </c>
      <c r="D104" t="s">
        <v>1164</v>
      </c>
      <c r="E104">
        <v>1804.75</v>
      </c>
      <c r="F104">
        <v>111</v>
      </c>
      <c r="G104">
        <v>224</v>
      </c>
      <c r="H104">
        <v>0.1429</v>
      </c>
      <c r="I104">
        <v>56.4</v>
      </c>
      <c r="J104">
        <v>16.26</v>
      </c>
      <c r="K104" t="s">
        <v>285</v>
      </c>
      <c r="L104" t="s">
        <v>286</v>
      </c>
      <c r="M104" s="1" t="s">
        <v>917</v>
      </c>
      <c r="N104" s="1" t="s">
        <v>917</v>
      </c>
      <c r="O104" s="2">
        <v>0</v>
      </c>
      <c r="P104" s="1" t="s">
        <v>917</v>
      </c>
    </row>
    <row r="105" spans="1:16">
      <c r="A105" t="s">
        <v>119</v>
      </c>
      <c r="B105">
        <v>20201120</v>
      </c>
      <c r="C105" s="5">
        <v>596986065929</v>
      </c>
      <c r="D105" t="s">
        <v>1165</v>
      </c>
      <c r="E105">
        <v>1789.93</v>
      </c>
      <c r="F105">
        <v>59</v>
      </c>
      <c r="G105">
        <v>294</v>
      </c>
      <c r="H105">
        <v>0.1293</v>
      </c>
      <c r="I105">
        <v>47.1</v>
      </c>
      <c r="J105">
        <v>30.34</v>
      </c>
      <c r="K105" t="s">
        <v>19</v>
      </c>
      <c r="L105" t="s">
        <v>170</v>
      </c>
      <c r="M105" s="1" t="s">
        <v>917</v>
      </c>
      <c r="N105" s="1" t="s">
        <v>917</v>
      </c>
      <c r="O105" s="2">
        <v>0</v>
      </c>
      <c r="P105" s="1" t="s">
        <v>917</v>
      </c>
    </row>
    <row r="106" spans="1:16">
      <c r="A106" t="s">
        <v>119</v>
      </c>
      <c r="B106">
        <v>20201120</v>
      </c>
      <c r="C106" s="5">
        <v>527719726342</v>
      </c>
      <c r="D106" t="s">
        <v>1166</v>
      </c>
      <c r="E106">
        <v>1690.54</v>
      </c>
      <c r="F106">
        <v>26</v>
      </c>
      <c r="G106">
        <v>87</v>
      </c>
      <c r="H106">
        <v>0.1954</v>
      </c>
      <c r="I106">
        <v>99.44</v>
      </c>
      <c r="J106">
        <v>65.02</v>
      </c>
      <c r="K106" t="s">
        <v>86</v>
      </c>
      <c r="L106" t="s">
        <v>124</v>
      </c>
      <c r="M106" s="1" t="s">
        <v>917</v>
      </c>
      <c r="N106" s="1" t="s">
        <v>917</v>
      </c>
      <c r="O106" s="2">
        <v>0</v>
      </c>
      <c r="P106" s="1" t="s">
        <v>917</v>
      </c>
    </row>
    <row r="107" spans="1:16">
      <c r="A107" t="s">
        <v>119</v>
      </c>
      <c r="B107">
        <v>20201120</v>
      </c>
      <c r="C107" s="5">
        <v>544053639760</v>
      </c>
      <c r="D107" t="s">
        <v>1167</v>
      </c>
      <c r="E107">
        <v>1672.96</v>
      </c>
      <c r="F107">
        <v>61</v>
      </c>
      <c r="G107">
        <v>373</v>
      </c>
      <c r="H107">
        <v>0.0885</v>
      </c>
      <c r="I107">
        <v>50.7</v>
      </c>
      <c r="J107">
        <v>27.43</v>
      </c>
      <c r="K107" t="s">
        <v>20</v>
      </c>
      <c r="L107" t="s">
        <v>204</v>
      </c>
      <c r="M107" s="1" t="s">
        <v>917</v>
      </c>
      <c r="N107" s="1" t="s">
        <v>917</v>
      </c>
      <c r="O107" s="2" t="s">
        <v>1096</v>
      </c>
      <c r="P107" s="1" t="s">
        <v>917</v>
      </c>
    </row>
    <row r="108" spans="1:16">
      <c r="A108" t="s">
        <v>119</v>
      </c>
      <c r="B108">
        <v>20201120</v>
      </c>
      <c r="C108" s="5">
        <v>592722485900</v>
      </c>
      <c r="D108" t="s">
        <v>1168</v>
      </c>
      <c r="E108">
        <v>1651.09</v>
      </c>
      <c r="F108">
        <v>164</v>
      </c>
      <c r="G108">
        <v>476</v>
      </c>
      <c r="H108">
        <v>0.2269</v>
      </c>
      <c r="I108">
        <v>15.29</v>
      </c>
      <c r="J108">
        <v>10.07</v>
      </c>
      <c r="K108" t="s">
        <v>338</v>
      </c>
      <c r="L108" t="s">
        <v>170</v>
      </c>
      <c r="M108" s="1" t="s">
        <v>917</v>
      </c>
      <c r="N108" s="1" t="s">
        <v>917</v>
      </c>
      <c r="O108" s="2">
        <v>0</v>
      </c>
      <c r="P108" s="1" t="s">
        <v>917</v>
      </c>
    </row>
    <row r="109" spans="1:16">
      <c r="A109" t="s">
        <v>119</v>
      </c>
      <c r="B109">
        <v>20201120</v>
      </c>
      <c r="C109" s="5">
        <v>524754970729</v>
      </c>
      <c r="D109" t="s">
        <v>1169</v>
      </c>
      <c r="E109">
        <v>1552.57</v>
      </c>
      <c r="F109">
        <v>44</v>
      </c>
      <c r="G109">
        <v>510</v>
      </c>
      <c r="H109">
        <v>0.049</v>
      </c>
      <c r="I109">
        <v>62.1</v>
      </c>
      <c r="J109">
        <v>35.29</v>
      </c>
      <c r="K109" t="s">
        <v>74</v>
      </c>
      <c r="L109" t="s">
        <v>170</v>
      </c>
      <c r="M109" s="1" t="s">
        <v>917</v>
      </c>
      <c r="N109" s="1" t="s">
        <v>917</v>
      </c>
      <c r="O109" s="2">
        <v>0</v>
      </c>
      <c r="P109" s="1" t="s">
        <v>917</v>
      </c>
    </row>
    <row r="110" spans="1:16">
      <c r="A110" t="s">
        <v>119</v>
      </c>
      <c r="B110">
        <v>20201120</v>
      </c>
      <c r="C110" s="5">
        <v>556389065398</v>
      </c>
      <c r="D110" t="s">
        <v>1170</v>
      </c>
      <c r="E110">
        <v>1494.2</v>
      </c>
      <c r="F110">
        <v>57</v>
      </c>
      <c r="G110">
        <v>302</v>
      </c>
      <c r="H110">
        <v>0.1093</v>
      </c>
      <c r="I110">
        <v>45.28</v>
      </c>
      <c r="J110">
        <v>26.21</v>
      </c>
      <c r="K110" t="s">
        <v>316</v>
      </c>
      <c r="L110" t="s">
        <v>124</v>
      </c>
      <c r="M110" s="1" t="s">
        <v>917</v>
      </c>
      <c r="N110" s="1" t="s">
        <v>917</v>
      </c>
      <c r="O110" s="2">
        <v>0</v>
      </c>
      <c r="P110" s="1" t="s">
        <v>1108</v>
      </c>
    </row>
    <row r="111" spans="1:16">
      <c r="A111" t="s">
        <v>119</v>
      </c>
      <c r="B111">
        <v>20201120</v>
      </c>
      <c r="C111" s="5">
        <v>528064336529</v>
      </c>
      <c r="D111" t="s">
        <v>222</v>
      </c>
      <c r="E111">
        <v>1462.99</v>
      </c>
      <c r="F111">
        <v>52</v>
      </c>
      <c r="G111">
        <v>263</v>
      </c>
      <c r="H111">
        <v>0.1635</v>
      </c>
      <c r="I111">
        <v>34.02</v>
      </c>
      <c r="J111">
        <v>28.13</v>
      </c>
      <c r="K111" t="s">
        <v>223</v>
      </c>
      <c r="L111" t="s">
        <v>131</v>
      </c>
      <c r="M111" s="1" t="s">
        <v>917</v>
      </c>
      <c r="N111" s="1" t="s">
        <v>917</v>
      </c>
      <c r="O111" s="2">
        <v>0</v>
      </c>
      <c r="P111" s="1" t="s">
        <v>917</v>
      </c>
    </row>
    <row r="112" spans="1:16">
      <c r="A112" t="s">
        <v>119</v>
      </c>
      <c r="B112">
        <v>20201120</v>
      </c>
      <c r="C112" s="5">
        <v>608292220953</v>
      </c>
      <c r="D112" t="s">
        <v>1171</v>
      </c>
      <c r="E112">
        <v>1452.2</v>
      </c>
      <c r="F112">
        <v>125</v>
      </c>
      <c r="G112">
        <v>171</v>
      </c>
      <c r="H112">
        <v>0.1286</v>
      </c>
      <c r="I112">
        <v>66.01</v>
      </c>
      <c r="J112">
        <v>11.62</v>
      </c>
      <c r="K112" t="e">
        <v>#N/A</v>
      </c>
      <c r="L112" t="e">
        <v>#N/A</v>
      </c>
      <c r="M112" s="1" t="s">
        <v>917</v>
      </c>
      <c r="N112" s="1" t="s">
        <v>917</v>
      </c>
      <c r="O112" s="2" t="s">
        <v>917</v>
      </c>
      <c r="P112" s="1" t="s">
        <v>917</v>
      </c>
    </row>
    <row r="113" spans="1:16">
      <c r="A113" t="s">
        <v>119</v>
      </c>
      <c r="B113">
        <v>20201120</v>
      </c>
      <c r="C113" s="5">
        <v>547190677216</v>
      </c>
      <c r="D113" t="s">
        <v>362</v>
      </c>
      <c r="E113">
        <v>1430.63</v>
      </c>
      <c r="F113">
        <v>65</v>
      </c>
      <c r="G113">
        <v>315</v>
      </c>
      <c r="H113">
        <v>0.146</v>
      </c>
      <c r="I113">
        <v>31.1</v>
      </c>
      <c r="J113">
        <v>22.01</v>
      </c>
      <c r="K113" t="s">
        <v>363</v>
      </c>
      <c r="L113" t="s">
        <v>148</v>
      </c>
      <c r="M113" s="1" t="s">
        <v>917</v>
      </c>
      <c r="N113" s="1" t="s">
        <v>917</v>
      </c>
      <c r="O113" s="2">
        <v>0</v>
      </c>
      <c r="P113" s="1" t="s">
        <v>917</v>
      </c>
    </row>
    <row r="114" spans="1:16">
      <c r="A114" t="s">
        <v>119</v>
      </c>
      <c r="B114">
        <v>20201120</v>
      </c>
      <c r="C114" s="5">
        <v>16175250812</v>
      </c>
      <c r="D114" t="s">
        <v>267</v>
      </c>
      <c r="E114">
        <v>1416.51</v>
      </c>
      <c r="F114">
        <v>59</v>
      </c>
      <c r="G114">
        <v>144</v>
      </c>
      <c r="H114">
        <v>0.2361</v>
      </c>
      <c r="I114">
        <v>41.66</v>
      </c>
      <c r="J114">
        <v>24.01</v>
      </c>
      <c r="K114" t="s">
        <v>268</v>
      </c>
      <c r="L114" t="s">
        <v>124</v>
      </c>
      <c r="M114" s="1" t="s">
        <v>917</v>
      </c>
      <c r="N114" s="1" t="s">
        <v>917</v>
      </c>
      <c r="O114" s="2">
        <v>0</v>
      </c>
      <c r="P114" s="1" t="s">
        <v>917</v>
      </c>
    </row>
    <row r="115" spans="1:16">
      <c r="A115" t="s">
        <v>119</v>
      </c>
      <c r="B115">
        <v>20201120</v>
      </c>
      <c r="C115" s="5">
        <v>527733177957</v>
      </c>
      <c r="D115" t="s">
        <v>309</v>
      </c>
      <c r="E115">
        <v>1415.61</v>
      </c>
      <c r="F115">
        <v>43</v>
      </c>
      <c r="G115">
        <v>199</v>
      </c>
      <c r="H115">
        <v>0.1608</v>
      </c>
      <c r="I115">
        <v>44.24</v>
      </c>
      <c r="J115">
        <v>32.92</v>
      </c>
      <c r="K115" t="s">
        <v>310</v>
      </c>
      <c r="L115" t="s">
        <v>158</v>
      </c>
      <c r="M115" s="1" t="s">
        <v>917</v>
      </c>
      <c r="N115" s="1" t="s">
        <v>917</v>
      </c>
      <c r="O115" s="2">
        <v>0</v>
      </c>
      <c r="P115" s="1" t="s">
        <v>917</v>
      </c>
    </row>
    <row r="116" spans="1:16">
      <c r="A116" t="s">
        <v>119</v>
      </c>
      <c r="B116">
        <v>20201120</v>
      </c>
      <c r="C116" s="5">
        <v>541918489832</v>
      </c>
      <c r="D116" t="s">
        <v>308</v>
      </c>
      <c r="E116">
        <v>1406.85</v>
      </c>
      <c r="F116">
        <v>36</v>
      </c>
      <c r="G116">
        <v>191</v>
      </c>
      <c r="H116">
        <v>0.1152</v>
      </c>
      <c r="I116">
        <v>63.95</v>
      </c>
      <c r="J116">
        <v>39.08</v>
      </c>
      <c r="K116" t="s">
        <v>102</v>
      </c>
      <c r="L116" t="s">
        <v>204</v>
      </c>
      <c r="M116" s="1" t="s">
        <v>917</v>
      </c>
      <c r="N116" s="1" t="s">
        <v>917</v>
      </c>
      <c r="O116" s="2">
        <v>0</v>
      </c>
      <c r="P116" s="1" t="s">
        <v>917</v>
      </c>
    </row>
    <row r="117" spans="1:16">
      <c r="A117" t="s">
        <v>119</v>
      </c>
      <c r="B117">
        <v>20201120</v>
      </c>
      <c r="C117" s="5">
        <v>604021319220</v>
      </c>
      <c r="D117" t="s">
        <v>1172</v>
      </c>
      <c r="E117">
        <v>1359.09</v>
      </c>
      <c r="F117">
        <v>23</v>
      </c>
      <c r="G117">
        <v>221</v>
      </c>
      <c r="H117">
        <v>0.0724</v>
      </c>
      <c r="I117">
        <v>84.94</v>
      </c>
      <c r="J117">
        <v>59.09</v>
      </c>
      <c r="K117" t="s">
        <v>13</v>
      </c>
      <c r="L117" t="s">
        <v>124</v>
      </c>
      <c r="M117" s="1" t="s">
        <v>917</v>
      </c>
      <c r="N117" s="1" t="s">
        <v>917</v>
      </c>
      <c r="O117" s="2" t="s">
        <v>1096</v>
      </c>
      <c r="P117" s="1" t="s">
        <v>917</v>
      </c>
    </row>
    <row r="118" spans="1:16">
      <c r="A118" t="s">
        <v>119</v>
      </c>
      <c r="B118">
        <v>20201120</v>
      </c>
      <c r="C118" s="5">
        <v>599279018544</v>
      </c>
      <c r="D118" t="s">
        <v>1173</v>
      </c>
      <c r="E118">
        <v>1354.82</v>
      </c>
      <c r="F118">
        <v>27</v>
      </c>
      <c r="G118">
        <v>225</v>
      </c>
      <c r="H118">
        <v>0.0756</v>
      </c>
      <c r="I118">
        <v>79.7</v>
      </c>
      <c r="J118">
        <v>50.18</v>
      </c>
      <c r="K118" t="s">
        <v>60</v>
      </c>
      <c r="L118" t="s">
        <v>121</v>
      </c>
      <c r="M118" s="1" t="s">
        <v>917</v>
      </c>
      <c r="N118" s="1" t="s">
        <v>917</v>
      </c>
      <c r="O118" s="2" t="s">
        <v>1096</v>
      </c>
      <c r="P118" s="1" t="s">
        <v>917</v>
      </c>
    </row>
    <row r="119" spans="1:16">
      <c r="A119" t="s">
        <v>119</v>
      </c>
      <c r="B119">
        <v>20201120</v>
      </c>
      <c r="C119" s="5">
        <v>523138079161</v>
      </c>
      <c r="D119" t="s">
        <v>1174</v>
      </c>
      <c r="E119">
        <v>1349.86</v>
      </c>
      <c r="F119">
        <v>202</v>
      </c>
      <c r="G119">
        <v>565</v>
      </c>
      <c r="H119">
        <v>0.1646</v>
      </c>
      <c r="I119">
        <v>14.51</v>
      </c>
      <c r="J119">
        <v>6.68</v>
      </c>
      <c r="K119" t="s">
        <v>385</v>
      </c>
      <c r="L119" t="s">
        <v>170</v>
      </c>
      <c r="M119" s="1" t="s">
        <v>917</v>
      </c>
      <c r="N119" s="1" t="s">
        <v>917</v>
      </c>
      <c r="O119" s="2">
        <v>0</v>
      </c>
      <c r="P119" s="1" t="s">
        <v>917</v>
      </c>
    </row>
    <row r="120" spans="1:16">
      <c r="A120" t="s">
        <v>119</v>
      </c>
      <c r="B120">
        <v>20201120</v>
      </c>
      <c r="C120" s="5">
        <v>587241915065</v>
      </c>
      <c r="D120" t="s">
        <v>390</v>
      </c>
      <c r="E120">
        <v>1311.34</v>
      </c>
      <c r="F120">
        <v>46</v>
      </c>
      <c r="G120">
        <v>187</v>
      </c>
      <c r="H120">
        <v>0.1658</v>
      </c>
      <c r="I120">
        <v>42.3</v>
      </c>
      <c r="J120">
        <v>28.51</v>
      </c>
      <c r="K120" t="s">
        <v>391</v>
      </c>
      <c r="L120" t="s">
        <v>121</v>
      </c>
      <c r="M120" s="1" t="s">
        <v>917</v>
      </c>
      <c r="N120" s="1" t="s">
        <v>917</v>
      </c>
      <c r="O120" s="2">
        <v>0</v>
      </c>
      <c r="P120" s="1" t="s">
        <v>1099</v>
      </c>
    </row>
    <row r="121" spans="1:16">
      <c r="A121" t="s">
        <v>119</v>
      </c>
      <c r="B121">
        <v>20201120</v>
      </c>
      <c r="C121" s="5">
        <v>14816670119</v>
      </c>
      <c r="D121" t="s">
        <v>369</v>
      </c>
      <c r="E121">
        <v>1242.26</v>
      </c>
      <c r="F121">
        <v>145</v>
      </c>
      <c r="G121">
        <v>728</v>
      </c>
      <c r="H121">
        <v>0.1099</v>
      </c>
      <c r="I121">
        <v>15.53</v>
      </c>
      <c r="J121">
        <v>8.57</v>
      </c>
      <c r="K121" t="s">
        <v>370</v>
      </c>
      <c r="L121" t="s">
        <v>121</v>
      </c>
      <c r="M121" s="1" t="s">
        <v>917</v>
      </c>
      <c r="N121" s="1" t="s">
        <v>917</v>
      </c>
      <c r="O121" s="2">
        <v>0</v>
      </c>
      <c r="P121" s="1" t="s">
        <v>917</v>
      </c>
    </row>
    <row r="122" spans="1:16">
      <c r="A122" t="s">
        <v>119</v>
      </c>
      <c r="B122">
        <v>20201120</v>
      </c>
      <c r="C122" s="5">
        <v>599521991415</v>
      </c>
      <c r="D122" t="s">
        <v>417</v>
      </c>
      <c r="E122">
        <v>1235.16</v>
      </c>
      <c r="F122">
        <v>81</v>
      </c>
      <c r="G122">
        <v>259</v>
      </c>
      <c r="H122">
        <v>0.1506</v>
      </c>
      <c r="I122">
        <v>31.67</v>
      </c>
      <c r="J122">
        <v>15.25</v>
      </c>
      <c r="K122" t="e">
        <v>#N/A</v>
      </c>
      <c r="L122" t="e">
        <v>#N/A</v>
      </c>
      <c r="M122" s="1" t="s">
        <v>917</v>
      </c>
      <c r="N122" s="1" t="s">
        <v>917</v>
      </c>
      <c r="O122" s="2" t="s">
        <v>917</v>
      </c>
      <c r="P122" s="1" t="s">
        <v>917</v>
      </c>
    </row>
    <row r="123" spans="1:16">
      <c r="A123" t="s">
        <v>119</v>
      </c>
      <c r="B123">
        <v>20201120</v>
      </c>
      <c r="C123" s="5">
        <v>588993275843</v>
      </c>
      <c r="D123" t="s">
        <v>1175</v>
      </c>
      <c r="E123">
        <v>1201.24</v>
      </c>
      <c r="F123">
        <v>34</v>
      </c>
      <c r="G123">
        <v>414</v>
      </c>
      <c r="H123">
        <v>0.0628</v>
      </c>
      <c r="I123">
        <v>46.2</v>
      </c>
      <c r="J123">
        <v>35.33</v>
      </c>
      <c r="K123" t="s">
        <v>374</v>
      </c>
      <c r="L123" t="s">
        <v>131</v>
      </c>
      <c r="M123" s="1" t="s">
        <v>917</v>
      </c>
      <c r="N123" s="1" t="s">
        <v>917</v>
      </c>
      <c r="O123" s="2">
        <v>0</v>
      </c>
      <c r="P123" s="1" t="s">
        <v>917</v>
      </c>
    </row>
    <row r="124" spans="1:16">
      <c r="A124" t="s">
        <v>119</v>
      </c>
      <c r="B124">
        <v>20201120</v>
      </c>
      <c r="C124" s="5">
        <v>599139729217</v>
      </c>
      <c r="D124" t="s">
        <v>394</v>
      </c>
      <c r="E124">
        <v>1152.69</v>
      </c>
      <c r="F124">
        <v>83</v>
      </c>
      <c r="G124">
        <v>350</v>
      </c>
      <c r="H124">
        <v>0.12</v>
      </c>
      <c r="I124">
        <v>27.45</v>
      </c>
      <c r="J124">
        <v>13.89</v>
      </c>
      <c r="K124" t="e">
        <v>#N/A</v>
      </c>
      <c r="L124" t="e">
        <v>#N/A</v>
      </c>
      <c r="M124" s="1" t="s">
        <v>917</v>
      </c>
      <c r="N124" s="1" t="s">
        <v>917</v>
      </c>
      <c r="O124" s="2" t="s">
        <v>917</v>
      </c>
      <c r="P124" s="1" t="s">
        <v>917</v>
      </c>
    </row>
    <row r="125" spans="1:16">
      <c r="A125" t="s">
        <v>119</v>
      </c>
      <c r="B125">
        <v>20201120</v>
      </c>
      <c r="C125" s="5">
        <v>527119411115</v>
      </c>
      <c r="D125" t="s">
        <v>1176</v>
      </c>
      <c r="E125">
        <v>1114.59</v>
      </c>
      <c r="F125">
        <v>28</v>
      </c>
      <c r="G125">
        <v>104</v>
      </c>
      <c r="H125">
        <v>0.125</v>
      </c>
      <c r="I125">
        <v>85.74</v>
      </c>
      <c r="J125">
        <v>39.81</v>
      </c>
      <c r="K125" t="s">
        <v>99</v>
      </c>
      <c r="L125" t="s">
        <v>121</v>
      </c>
      <c r="M125" s="1" t="s">
        <v>917</v>
      </c>
      <c r="N125" s="1" t="s">
        <v>917</v>
      </c>
      <c r="O125" s="2">
        <v>0</v>
      </c>
      <c r="P125" s="1" t="s">
        <v>917</v>
      </c>
    </row>
    <row r="126" spans="1:16">
      <c r="A126" t="s">
        <v>119</v>
      </c>
      <c r="B126">
        <v>20201120</v>
      </c>
      <c r="C126" s="5">
        <v>37318730769</v>
      </c>
      <c r="D126" t="s">
        <v>152</v>
      </c>
      <c r="E126">
        <v>1039.49</v>
      </c>
      <c r="F126">
        <v>78</v>
      </c>
      <c r="G126">
        <v>424</v>
      </c>
      <c r="H126">
        <v>0.0778</v>
      </c>
      <c r="I126">
        <v>31.5</v>
      </c>
      <c r="J126">
        <v>13.33</v>
      </c>
      <c r="K126" t="s">
        <v>153</v>
      </c>
      <c r="L126" t="s">
        <v>121</v>
      </c>
      <c r="M126" s="1" t="s">
        <v>917</v>
      </c>
      <c r="N126" s="1" t="s">
        <v>917</v>
      </c>
      <c r="O126" s="2">
        <v>0</v>
      </c>
      <c r="P126" s="1" t="s">
        <v>917</v>
      </c>
    </row>
    <row r="127" spans="1:16">
      <c r="A127" t="s">
        <v>119</v>
      </c>
      <c r="B127">
        <v>20201120</v>
      </c>
      <c r="C127" s="5">
        <v>599138477865</v>
      </c>
      <c r="D127" t="s">
        <v>421</v>
      </c>
      <c r="E127">
        <v>1028.15</v>
      </c>
      <c r="F127">
        <v>79</v>
      </c>
      <c r="G127">
        <v>139</v>
      </c>
      <c r="H127">
        <v>0.2158</v>
      </c>
      <c r="I127">
        <v>34.27</v>
      </c>
      <c r="J127">
        <v>13.01</v>
      </c>
      <c r="K127" t="e">
        <v>#N/A</v>
      </c>
      <c r="L127" t="e">
        <v>#N/A</v>
      </c>
      <c r="M127" s="1" t="s">
        <v>917</v>
      </c>
      <c r="N127" s="1" t="s">
        <v>917</v>
      </c>
      <c r="O127" s="2" t="s">
        <v>917</v>
      </c>
      <c r="P127" s="1" t="s">
        <v>917</v>
      </c>
    </row>
    <row r="128" spans="1:16">
      <c r="A128" t="s">
        <v>119</v>
      </c>
      <c r="B128">
        <v>20201120</v>
      </c>
      <c r="C128" s="5">
        <v>538927350752</v>
      </c>
      <c r="D128" t="s">
        <v>1177</v>
      </c>
      <c r="E128">
        <v>995.62</v>
      </c>
      <c r="F128">
        <v>24</v>
      </c>
      <c r="G128">
        <v>203</v>
      </c>
      <c r="H128">
        <v>0.069</v>
      </c>
      <c r="I128">
        <v>71.12</v>
      </c>
      <c r="J128">
        <v>41.48</v>
      </c>
      <c r="K128" t="s">
        <v>72</v>
      </c>
      <c r="L128" t="s">
        <v>148</v>
      </c>
      <c r="M128" s="1" t="s">
        <v>917</v>
      </c>
      <c r="N128" s="1" t="s">
        <v>917</v>
      </c>
      <c r="O128" s="2">
        <v>0</v>
      </c>
      <c r="P128" s="1" t="s">
        <v>917</v>
      </c>
    </row>
    <row r="129" spans="1:16">
      <c r="A129" t="s">
        <v>119</v>
      </c>
      <c r="B129">
        <v>20201120</v>
      </c>
      <c r="C129" s="5">
        <v>527678427514</v>
      </c>
      <c r="D129" t="s">
        <v>257</v>
      </c>
      <c r="E129">
        <v>991.11</v>
      </c>
      <c r="F129">
        <v>23</v>
      </c>
      <c r="G129">
        <v>264</v>
      </c>
      <c r="H129">
        <v>0.0833</v>
      </c>
      <c r="I129">
        <v>45.05</v>
      </c>
      <c r="J129">
        <v>43.09</v>
      </c>
      <c r="K129" t="s">
        <v>81</v>
      </c>
      <c r="L129" t="s">
        <v>131</v>
      </c>
      <c r="M129" s="1" t="s">
        <v>917</v>
      </c>
      <c r="N129" s="1" t="s">
        <v>917</v>
      </c>
      <c r="O129" s="2">
        <v>0</v>
      </c>
      <c r="P129" s="1" t="s">
        <v>917</v>
      </c>
    </row>
    <row r="130" spans="1:16">
      <c r="A130" t="s">
        <v>119</v>
      </c>
      <c r="B130">
        <v>20201120</v>
      </c>
      <c r="C130" s="5">
        <v>527733221669</v>
      </c>
      <c r="D130" t="s">
        <v>1178</v>
      </c>
      <c r="E130">
        <v>965.83</v>
      </c>
      <c r="F130">
        <v>29</v>
      </c>
      <c r="G130">
        <v>88</v>
      </c>
      <c r="H130">
        <v>0.1818</v>
      </c>
      <c r="I130">
        <v>60.36</v>
      </c>
      <c r="J130">
        <v>33.3</v>
      </c>
      <c r="K130" t="s">
        <v>377</v>
      </c>
      <c r="L130" t="s">
        <v>121</v>
      </c>
      <c r="M130" s="1" t="s">
        <v>917</v>
      </c>
      <c r="N130" s="1" t="s">
        <v>917</v>
      </c>
      <c r="O130" s="2">
        <v>0</v>
      </c>
      <c r="P130" s="1" t="s">
        <v>917</v>
      </c>
    </row>
    <row r="131" spans="1:16">
      <c r="A131" t="s">
        <v>119</v>
      </c>
      <c r="B131">
        <v>20201120</v>
      </c>
      <c r="C131" s="5">
        <v>553066686610</v>
      </c>
      <c r="D131" t="s">
        <v>317</v>
      </c>
      <c r="E131">
        <v>952.3</v>
      </c>
      <c r="F131">
        <v>67</v>
      </c>
      <c r="G131">
        <v>248</v>
      </c>
      <c r="H131">
        <v>0.2097</v>
      </c>
      <c r="I131">
        <v>18.31</v>
      </c>
      <c r="J131">
        <v>14.21</v>
      </c>
      <c r="K131" t="s">
        <v>318</v>
      </c>
      <c r="L131" t="s">
        <v>158</v>
      </c>
      <c r="M131" s="1" t="s">
        <v>917</v>
      </c>
      <c r="N131" s="1" t="s">
        <v>917</v>
      </c>
      <c r="O131" s="2">
        <v>0</v>
      </c>
      <c r="P131" s="1" t="s">
        <v>917</v>
      </c>
    </row>
    <row r="132" spans="1:16">
      <c r="A132" t="s">
        <v>119</v>
      </c>
      <c r="B132">
        <v>20201120</v>
      </c>
      <c r="C132" s="5">
        <v>622645559255</v>
      </c>
      <c r="D132" t="s">
        <v>1179</v>
      </c>
      <c r="E132">
        <v>930.11</v>
      </c>
      <c r="F132">
        <v>32</v>
      </c>
      <c r="G132">
        <v>232</v>
      </c>
      <c r="H132">
        <v>0.1035</v>
      </c>
      <c r="I132">
        <v>38.75</v>
      </c>
      <c r="J132">
        <v>29.07</v>
      </c>
      <c r="K132" t="s">
        <v>28</v>
      </c>
      <c r="L132" t="s">
        <v>121</v>
      </c>
      <c r="M132" s="1" t="s">
        <v>917</v>
      </c>
      <c r="N132" s="1" t="s">
        <v>917</v>
      </c>
      <c r="O132" s="2" t="s">
        <v>1096</v>
      </c>
      <c r="P132" s="1" t="s">
        <v>917</v>
      </c>
    </row>
    <row r="133" spans="1:16">
      <c r="A133" t="s">
        <v>119</v>
      </c>
      <c r="B133">
        <v>20201120</v>
      </c>
      <c r="C133" s="5">
        <v>548003777683</v>
      </c>
      <c r="D133" t="s">
        <v>262</v>
      </c>
      <c r="E133">
        <v>925.38</v>
      </c>
      <c r="F133">
        <v>40</v>
      </c>
      <c r="G133">
        <v>146</v>
      </c>
      <c r="H133">
        <v>0.2123</v>
      </c>
      <c r="I133">
        <v>29.85</v>
      </c>
      <c r="J133">
        <v>23.13</v>
      </c>
      <c r="K133" t="s">
        <v>263</v>
      </c>
      <c r="L133" t="s">
        <v>158</v>
      </c>
      <c r="M133" s="1" t="s">
        <v>917</v>
      </c>
      <c r="N133" s="1" t="s">
        <v>917</v>
      </c>
      <c r="O133" s="2">
        <v>0</v>
      </c>
      <c r="P133" s="1" t="s">
        <v>917</v>
      </c>
    </row>
    <row r="134" spans="1:16">
      <c r="A134" t="s">
        <v>119</v>
      </c>
      <c r="B134">
        <v>20201120</v>
      </c>
      <c r="C134" s="5">
        <v>591439605080</v>
      </c>
      <c r="D134" t="s">
        <v>1180</v>
      </c>
      <c r="E134">
        <v>893.35</v>
      </c>
      <c r="F134">
        <v>113</v>
      </c>
      <c r="G134">
        <v>529</v>
      </c>
      <c r="H134">
        <v>0.1777</v>
      </c>
      <c r="I134">
        <v>9.5</v>
      </c>
      <c r="J134">
        <v>7.91</v>
      </c>
      <c r="K134" t="s">
        <v>348</v>
      </c>
      <c r="L134" t="s">
        <v>158</v>
      </c>
      <c r="M134" s="1" t="s">
        <v>917</v>
      </c>
      <c r="N134" s="1" t="s">
        <v>917</v>
      </c>
      <c r="O134" s="2">
        <v>0</v>
      </c>
      <c r="P134" s="1" t="s">
        <v>917</v>
      </c>
    </row>
    <row r="135" spans="1:16">
      <c r="A135" t="s">
        <v>119</v>
      </c>
      <c r="B135">
        <v>20201120</v>
      </c>
      <c r="C135" s="5">
        <v>592889713507</v>
      </c>
      <c r="D135" t="s">
        <v>372</v>
      </c>
      <c r="E135">
        <v>871.24</v>
      </c>
      <c r="F135">
        <v>24</v>
      </c>
      <c r="G135">
        <v>128</v>
      </c>
      <c r="H135">
        <v>0.1328</v>
      </c>
      <c r="I135">
        <v>51.25</v>
      </c>
      <c r="J135">
        <v>36.3</v>
      </c>
      <c r="K135" t="s">
        <v>70</v>
      </c>
      <c r="L135" t="s">
        <v>148</v>
      </c>
      <c r="M135" s="1" t="s">
        <v>917</v>
      </c>
      <c r="N135" s="1" t="s">
        <v>917</v>
      </c>
      <c r="O135" s="2">
        <v>0</v>
      </c>
      <c r="P135" s="1" t="s">
        <v>917</v>
      </c>
    </row>
    <row r="136" spans="1:16">
      <c r="A136" t="s">
        <v>119</v>
      </c>
      <c r="B136">
        <v>20201120</v>
      </c>
      <c r="C136" s="5">
        <v>570361375952</v>
      </c>
      <c r="D136" t="s">
        <v>1181</v>
      </c>
      <c r="E136">
        <v>768.1</v>
      </c>
      <c r="F136">
        <v>19</v>
      </c>
      <c r="G136">
        <v>177</v>
      </c>
      <c r="H136">
        <v>0.0565</v>
      </c>
      <c r="I136">
        <v>76.81</v>
      </c>
      <c r="J136">
        <v>40.43</v>
      </c>
      <c r="K136" t="s">
        <v>342</v>
      </c>
      <c r="L136" t="s">
        <v>266</v>
      </c>
      <c r="M136" s="1" t="s">
        <v>917</v>
      </c>
      <c r="N136" s="1" t="s">
        <v>917</v>
      </c>
      <c r="O136" s="2">
        <v>0</v>
      </c>
      <c r="P136" s="1" t="s">
        <v>917</v>
      </c>
    </row>
    <row r="137" spans="1:16">
      <c r="A137" t="s">
        <v>119</v>
      </c>
      <c r="B137">
        <v>20201120</v>
      </c>
      <c r="C137" s="5">
        <v>566160365748</v>
      </c>
      <c r="D137" t="s">
        <v>402</v>
      </c>
      <c r="E137">
        <v>741.18</v>
      </c>
      <c r="F137">
        <v>25</v>
      </c>
      <c r="G137">
        <v>168</v>
      </c>
      <c r="H137">
        <v>0.1191</v>
      </c>
      <c r="I137">
        <v>37.06</v>
      </c>
      <c r="J137">
        <v>29.65</v>
      </c>
      <c r="K137" t="s">
        <v>403</v>
      </c>
      <c r="L137" t="s">
        <v>148</v>
      </c>
      <c r="M137" s="1" t="s">
        <v>917</v>
      </c>
      <c r="N137" s="1" t="s">
        <v>917</v>
      </c>
      <c r="O137" s="2">
        <v>0</v>
      </c>
      <c r="P137" s="1" t="s">
        <v>917</v>
      </c>
    </row>
    <row r="138" spans="1:16">
      <c r="A138" t="s">
        <v>119</v>
      </c>
      <c r="B138">
        <v>20201120</v>
      </c>
      <c r="C138" s="5">
        <v>528047181291</v>
      </c>
      <c r="D138" t="s">
        <v>1182</v>
      </c>
      <c r="E138">
        <v>672.43</v>
      </c>
      <c r="F138">
        <v>16</v>
      </c>
      <c r="G138">
        <v>81</v>
      </c>
      <c r="H138">
        <v>0.1111</v>
      </c>
      <c r="I138">
        <v>74.71</v>
      </c>
      <c r="J138">
        <v>42.03</v>
      </c>
      <c r="K138" t="s">
        <v>82</v>
      </c>
      <c r="L138" t="s">
        <v>124</v>
      </c>
      <c r="M138" s="1" t="s">
        <v>917</v>
      </c>
      <c r="N138" s="1" t="s">
        <v>917</v>
      </c>
      <c r="O138" s="2">
        <v>0</v>
      </c>
      <c r="P138" s="1" t="s">
        <v>917</v>
      </c>
    </row>
    <row r="139" spans="1:16">
      <c r="A139" t="s">
        <v>119</v>
      </c>
      <c r="B139">
        <v>20201120</v>
      </c>
      <c r="C139" s="5">
        <v>528046969601</v>
      </c>
      <c r="D139" t="s">
        <v>1183</v>
      </c>
      <c r="E139">
        <v>654.85</v>
      </c>
      <c r="F139">
        <v>40</v>
      </c>
      <c r="G139">
        <v>93</v>
      </c>
      <c r="H139">
        <v>0.2043</v>
      </c>
      <c r="I139">
        <v>34.47</v>
      </c>
      <c r="J139">
        <v>16.37</v>
      </c>
      <c r="K139" t="s">
        <v>412</v>
      </c>
      <c r="L139" t="s">
        <v>121</v>
      </c>
      <c r="M139" s="1" t="s">
        <v>917</v>
      </c>
      <c r="N139" s="1" t="s">
        <v>917</v>
      </c>
      <c r="O139" s="2">
        <v>0</v>
      </c>
      <c r="P139" s="1" t="s">
        <v>917</v>
      </c>
    </row>
    <row r="140" spans="1:16">
      <c r="A140" t="s">
        <v>119</v>
      </c>
      <c r="B140">
        <v>20201120</v>
      </c>
      <c r="C140" s="5">
        <v>586951697361</v>
      </c>
      <c r="D140" t="s">
        <v>1184</v>
      </c>
      <c r="E140">
        <v>646.02</v>
      </c>
      <c r="F140">
        <v>13</v>
      </c>
      <c r="G140">
        <v>232</v>
      </c>
      <c r="H140">
        <v>0.0517</v>
      </c>
      <c r="I140">
        <v>53.84</v>
      </c>
      <c r="J140">
        <v>49.69</v>
      </c>
      <c r="K140" t="s">
        <v>396</v>
      </c>
      <c r="L140" t="s">
        <v>131</v>
      </c>
      <c r="M140" s="1" t="s">
        <v>917</v>
      </c>
      <c r="N140" s="1" t="s">
        <v>917</v>
      </c>
      <c r="O140" s="2">
        <v>0</v>
      </c>
      <c r="P140" s="1" t="s">
        <v>1108</v>
      </c>
    </row>
    <row r="141" spans="1:16">
      <c r="A141" t="s">
        <v>119</v>
      </c>
      <c r="B141">
        <v>20201120</v>
      </c>
      <c r="C141" s="5">
        <v>599522087809</v>
      </c>
      <c r="D141" t="s">
        <v>448</v>
      </c>
      <c r="E141">
        <v>603.34</v>
      </c>
      <c r="F141">
        <v>30</v>
      </c>
      <c r="G141">
        <v>143</v>
      </c>
      <c r="H141">
        <v>0.1399</v>
      </c>
      <c r="I141">
        <v>30.17</v>
      </c>
      <c r="J141">
        <v>20.11</v>
      </c>
      <c r="K141" t="e">
        <v>#N/A</v>
      </c>
      <c r="L141" t="e">
        <v>#N/A</v>
      </c>
      <c r="M141" s="1" t="s">
        <v>917</v>
      </c>
      <c r="N141" s="1" t="s">
        <v>917</v>
      </c>
      <c r="O141" s="2" t="s">
        <v>917</v>
      </c>
      <c r="P141" s="1" t="s">
        <v>917</v>
      </c>
    </row>
    <row r="142" spans="1:16">
      <c r="A142" t="s">
        <v>119</v>
      </c>
      <c r="B142">
        <v>20201120</v>
      </c>
      <c r="C142" s="5">
        <v>598909152271</v>
      </c>
      <c r="D142" t="s">
        <v>492</v>
      </c>
      <c r="E142">
        <v>496.7</v>
      </c>
      <c r="F142">
        <v>28</v>
      </c>
      <c r="G142">
        <v>128</v>
      </c>
      <c r="H142">
        <v>0.125</v>
      </c>
      <c r="I142">
        <v>31.04</v>
      </c>
      <c r="J142">
        <v>17.74</v>
      </c>
      <c r="K142" t="e">
        <v>#N/A</v>
      </c>
      <c r="L142" t="e">
        <v>#N/A</v>
      </c>
      <c r="M142" s="1" t="s">
        <v>917</v>
      </c>
      <c r="N142" s="1" t="s">
        <v>917</v>
      </c>
      <c r="O142" s="2" t="s">
        <v>917</v>
      </c>
      <c r="P142" s="1" t="s">
        <v>917</v>
      </c>
    </row>
    <row r="143" spans="1:16">
      <c r="A143" t="s">
        <v>119</v>
      </c>
      <c r="B143">
        <v>20201120</v>
      </c>
      <c r="C143" s="5">
        <v>589329976605</v>
      </c>
      <c r="D143" t="s">
        <v>1185</v>
      </c>
      <c r="E143">
        <v>470.3</v>
      </c>
      <c r="F143">
        <v>56</v>
      </c>
      <c r="G143">
        <v>175</v>
      </c>
      <c r="H143">
        <v>0.16</v>
      </c>
      <c r="I143">
        <v>16.8</v>
      </c>
      <c r="J143">
        <v>8.4</v>
      </c>
      <c r="K143" t="s">
        <v>350</v>
      </c>
      <c r="L143" t="s">
        <v>148</v>
      </c>
      <c r="M143" s="1" t="s">
        <v>917</v>
      </c>
      <c r="N143" s="1" t="s">
        <v>917</v>
      </c>
      <c r="O143" s="2">
        <v>0</v>
      </c>
      <c r="P143" s="1" t="s">
        <v>917</v>
      </c>
    </row>
    <row r="144" spans="1:16">
      <c r="A144" t="s">
        <v>119</v>
      </c>
      <c r="B144">
        <v>20201120</v>
      </c>
      <c r="C144" s="5">
        <v>554217085959</v>
      </c>
      <c r="D144" t="s">
        <v>1186</v>
      </c>
      <c r="E144">
        <v>467.33</v>
      </c>
      <c r="F144">
        <v>11</v>
      </c>
      <c r="G144">
        <v>73</v>
      </c>
      <c r="H144">
        <v>0.0959</v>
      </c>
      <c r="I144">
        <v>66.76</v>
      </c>
      <c r="J144">
        <v>42.48</v>
      </c>
      <c r="K144" t="s">
        <v>85</v>
      </c>
      <c r="L144" t="s">
        <v>124</v>
      </c>
      <c r="M144" s="1" t="s">
        <v>917</v>
      </c>
      <c r="N144" s="1" t="s">
        <v>917</v>
      </c>
      <c r="O144" s="2">
        <v>0</v>
      </c>
      <c r="P144" s="1" t="s">
        <v>917</v>
      </c>
    </row>
    <row r="145" spans="1:16">
      <c r="A145" t="s">
        <v>119</v>
      </c>
      <c r="B145">
        <v>20201120</v>
      </c>
      <c r="C145" s="5">
        <v>592878213305</v>
      </c>
      <c r="D145" t="s">
        <v>1187</v>
      </c>
      <c r="E145">
        <v>454.01</v>
      </c>
      <c r="F145">
        <v>121</v>
      </c>
      <c r="G145">
        <v>651</v>
      </c>
      <c r="H145">
        <v>0.172</v>
      </c>
      <c r="I145">
        <v>4.05</v>
      </c>
      <c r="J145">
        <v>3.75</v>
      </c>
      <c r="K145" t="s">
        <v>353</v>
      </c>
      <c r="L145" t="s">
        <v>148</v>
      </c>
      <c r="M145" s="1" t="s">
        <v>917</v>
      </c>
      <c r="N145" s="1" t="s">
        <v>917</v>
      </c>
      <c r="O145" s="2">
        <v>0</v>
      </c>
      <c r="P145" s="1" t="s">
        <v>917</v>
      </c>
    </row>
    <row r="146" spans="1:16">
      <c r="A146" t="s">
        <v>119</v>
      </c>
      <c r="B146">
        <v>20201120</v>
      </c>
      <c r="C146" s="5">
        <v>601890751194</v>
      </c>
      <c r="D146" t="s">
        <v>1188</v>
      </c>
      <c r="E146">
        <v>445.09</v>
      </c>
      <c r="F146">
        <v>14</v>
      </c>
      <c r="G146">
        <v>149</v>
      </c>
      <c r="H146">
        <v>0.047</v>
      </c>
      <c r="I146">
        <v>63.58</v>
      </c>
      <c r="J146">
        <v>31.79</v>
      </c>
      <c r="K146" t="s">
        <v>67</v>
      </c>
      <c r="L146" t="s">
        <v>204</v>
      </c>
      <c r="M146" s="1" t="s">
        <v>917</v>
      </c>
      <c r="N146" s="1" t="s">
        <v>917</v>
      </c>
      <c r="O146" s="2">
        <v>0</v>
      </c>
      <c r="P146" s="1" t="s">
        <v>917</v>
      </c>
    </row>
    <row r="147" spans="1:16">
      <c r="A147" t="s">
        <v>119</v>
      </c>
      <c r="B147">
        <v>20201120</v>
      </c>
      <c r="C147" s="5">
        <v>611950399653</v>
      </c>
      <c r="D147" t="s">
        <v>1189</v>
      </c>
      <c r="E147">
        <v>391.5</v>
      </c>
      <c r="F147">
        <v>9</v>
      </c>
      <c r="G147">
        <v>83</v>
      </c>
      <c r="H147">
        <v>0.0843</v>
      </c>
      <c r="I147">
        <v>55.93</v>
      </c>
      <c r="J147">
        <v>43.5</v>
      </c>
      <c r="K147" t="s">
        <v>666</v>
      </c>
      <c r="L147" t="s">
        <v>170</v>
      </c>
      <c r="M147" s="1" t="s">
        <v>917</v>
      </c>
      <c r="N147" s="1" t="s">
        <v>1190</v>
      </c>
      <c r="O147" s="2">
        <v>0</v>
      </c>
      <c r="P147" s="1" t="s">
        <v>917</v>
      </c>
    </row>
    <row r="148" spans="1:16">
      <c r="A148" t="s">
        <v>119</v>
      </c>
      <c r="B148">
        <v>20201120</v>
      </c>
      <c r="C148" s="5">
        <v>601843460575</v>
      </c>
      <c r="D148" t="s">
        <v>1191</v>
      </c>
      <c r="E148">
        <v>391.39</v>
      </c>
      <c r="F148">
        <v>20</v>
      </c>
      <c r="G148">
        <v>170</v>
      </c>
      <c r="H148">
        <v>0.0941</v>
      </c>
      <c r="I148">
        <v>24.46</v>
      </c>
      <c r="J148">
        <v>19.57</v>
      </c>
      <c r="K148" t="e">
        <v>#N/A</v>
      </c>
      <c r="L148" t="e">
        <v>#N/A</v>
      </c>
      <c r="M148" s="1" t="s">
        <v>917</v>
      </c>
      <c r="N148" s="1" t="s">
        <v>917</v>
      </c>
      <c r="O148" s="2" t="s">
        <v>917</v>
      </c>
      <c r="P148" s="1" t="s">
        <v>917</v>
      </c>
    </row>
    <row r="149" spans="1:16">
      <c r="A149" t="s">
        <v>119</v>
      </c>
      <c r="B149">
        <v>20201120</v>
      </c>
      <c r="C149" s="5">
        <v>538192543595</v>
      </c>
      <c r="D149" t="s">
        <v>1192</v>
      </c>
      <c r="E149">
        <v>388.32</v>
      </c>
      <c r="F149">
        <v>3</v>
      </c>
      <c r="G149">
        <v>114</v>
      </c>
      <c r="H149">
        <v>0.0263</v>
      </c>
      <c r="I149">
        <v>129.44</v>
      </c>
      <c r="J149">
        <v>129.44</v>
      </c>
      <c r="K149" t="s">
        <v>97</v>
      </c>
      <c r="L149" t="s">
        <v>124</v>
      </c>
      <c r="M149" s="1" t="s">
        <v>917</v>
      </c>
      <c r="N149" s="1" t="s">
        <v>917</v>
      </c>
      <c r="O149" s="2">
        <v>0</v>
      </c>
      <c r="P149" s="1" t="s">
        <v>917</v>
      </c>
    </row>
    <row r="150" spans="1:16">
      <c r="A150" t="s">
        <v>119</v>
      </c>
      <c r="B150">
        <v>20201120</v>
      </c>
      <c r="C150" s="5">
        <v>574838039203</v>
      </c>
      <c r="D150" t="s">
        <v>440</v>
      </c>
      <c r="E150">
        <v>371.25</v>
      </c>
      <c r="F150">
        <v>18</v>
      </c>
      <c r="G150">
        <v>69</v>
      </c>
      <c r="H150">
        <v>0.1159</v>
      </c>
      <c r="I150">
        <v>46.41</v>
      </c>
      <c r="J150">
        <v>20.62</v>
      </c>
      <c r="K150" t="s">
        <v>441</v>
      </c>
      <c r="L150" t="s">
        <v>170</v>
      </c>
      <c r="M150" s="1" t="s">
        <v>917</v>
      </c>
      <c r="N150" s="1" t="s">
        <v>917</v>
      </c>
      <c r="O150" s="2">
        <v>0</v>
      </c>
      <c r="P150" s="1" t="s">
        <v>917</v>
      </c>
    </row>
    <row r="151" spans="1:16">
      <c r="A151" t="s">
        <v>119</v>
      </c>
      <c r="B151">
        <v>20201120</v>
      </c>
      <c r="C151" s="5">
        <v>17059283658</v>
      </c>
      <c r="D151" t="s">
        <v>302</v>
      </c>
      <c r="E151">
        <v>347.17</v>
      </c>
      <c r="F151">
        <v>33</v>
      </c>
      <c r="G151">
        <v>231</v>
      </c>
      <c r="H151">
        <v>0.1212</v>
      </c>
      <c r="I151">
        <v>12.4</v>
      </c>
      <c r="J151">
        <v>10.52</v>
      </c>
      <c r="K151" t="s">
        <v>303</v>
      </c>
      <c r="L151" t="s">
        <v>121</v>
      </c>
      <c r="M151" s="1" t="s">
        <v>917</v>
      </c>
      <c r="N151" s="1" t="s">
        <v>917</v>
      </c>
      <c r="O151" s="2">
        <v>0</v>
      </c>
      <c r="P151" s="1" t="s">
        <v>917</v>
      </c>
    </row>
    <row r="152" spans="1:16">
      <c r="A152" t="s">
        <v>119</v>
      </c>
      <c r="B152">
        <v>20201120</v>
      </c>
      <c r="C152" s="5">
        <v>593809413272</v>
      </c>
      <c r="D152" t="s">
        <v>1193</v>
      </c>
      <c r="E152">
        <v>328.43</v>
      </c>
      <c r="F152">
        <v>5</v>
      </c>
      <c r="G152">
        <v>75</v>
      </c>
      <c r="H152">
        <v>0.0533</v>
      </c>
      <c r="I152">
        <v>82.11</v>
      </c>
      <c r="J152">
        <v>65.69</v>
      </c>
      <c r="K152" t="s">
        <v>66</v>
      </c>
      <c r="L152" t="s">
        <v>181</v>
      </c>
      <c r="M152" s="1" t="s">
        <v>917</v>
      </c>
      <c r="N152" s="1" t="s">
        <v>917</v>
      </c>
      <c r="O152" s="2" t="s">
        <v>1096</v>
      </c>
      <c r="P152" s="1" t="s">
        <v>917</v>
      </c>
    </row>
    <row r="153" spans="1:16">
      <c r="A153" t="s">
        <v>119</v>
      </c>
      <c r="B153">
        <v>20201120</v>
      </c>
      <c r="C153" s="5">
        <v>596368843930</v>
      </c>
      <c r="D153" t="s">
        <v>327</v>
      </c>
      <c r="E153">
        <v>326</v>
      </c>
      <c r="F153">
        <v>10</v>
      </c>
      <c r="G153">
        <v>23</v>
      </c>
      <c r="H153">
        <v>0.1304</v>
      </c>
      <c r="I153">
        <v>108.67</v>
      </c>
      <c r="J153">
        <v>32.6</v>
      </c>
      <c r="K153" t="s">
        <v>328</v>
      </c>
      <c r="L153" t="s">
        <v>121</v>
      </c>
      <c r="M153" s="1" t="s">
        <v>917</v>
      </c>
      <c r="N153" s="1" t="s">
        <v>917</v>
      </c>
      <c r="O153" s="2">
        <v>0</v>
      </c>
      <c r="P153" s="1" t="s">
        <v>917</v>
      </c>
    </row>
    <row r="154" spans="1:16">
      <c r="A154" t="s">
        <v>119</v>
      </c>
      <c r="B154">
        <v>20201120</v>
      </c>
      <c r="C154" s="5">
        <v>525000115434</v>
      </c>
      <c r="D154" t="s">
        <v>176</v>
      </c>
      <c r="E154">
        <v>315</v>
      </c>
      <c r="F154">
        <v>17</v>
      </c>
      <c r="G154">
        <v>432</v>
      </c>
      <c r="H154">
        <v>0.0324</v>
      </c>
      <c r="I154">
        <v>22.5</v>
      </c>
      <c r="J154">
        <v>18.53</v>
      </c>
      <c r="K154" t="s">
        <v>177</v>
      </c>
      <c r="L154" t="s">
        <v>121</v>
      </c>
      <c r="M154" s="1" t="s">
        <v>917</v>
      </c>
      <c r="N154" s="1" t="s">
        <v>917</v>
      </c>
      <c r="O154" s="2">
        <v>0</v>
      </c>
      <c r="P154" s="1" t="s">
        <v>917</v>
      </c>
    </row>
    <row r="155" spans="1:16">
      <c r="A155" t="s">
        <v>119</v>
      </c>
      <c r="B155">
        <v>20201120</v>
      </c>
      <c r="C155" s="5">
        <v>576123419275</v>
      </c>
      <c r="D155" t="s">
        <v>1194</v>
      </c>
      <c r="E155">
        <v>308.26</v>
      </c>
      <c r="F155">
        <v>20</v>
      </c>
      <c r="G155">
        <v>210</v>
      </c>
      <c r="H155">
        <v>0.0524</v>
      </c>
      <c r="I155">
        <v>28.02</v>
      </c>
      <c r="J155">
        <v>15.41</v>
      </c>
      <c r="K155" t="s">
        <v>299</v>
      </c>
      <c r="L155" t="s">
        <v>158</v>
      </c>
      <c r="M155" s="1" t="s">
        <v>917</v>
      </c>
      <c r="N155" s="1" t="s">
        <v>917</v>
      </c>
      <c r="O155" s="2">
        <v>0</v>
      </c>
      <c r="P155" s="1" t="s">
        <v>917</v>
      </c>
    </row>
    <row r="156" spans="1:16">
      <c r="A156" t="s">
        <v>119</v>
      </c>
      <c r="B156">
        <v>20201120</v>
      </c>
      <c r="C156" s="5">
        <v>599335746549</v>
      </c>
      <c r="D156" t="s">
        <v>445</v>
      </c>
      <c r="E156">
        <v>290.89</v>
      </c>
      <c r="F156">
        <v>54</v>
      </c>
      <c r="G156">
        <v>96</v>
      </c>
      <c r="H156">
        <v>0.1042</v>
      </c>
      <c r="I156">
        <v>29.09</v>
      </c>
      <c r="J156">
        <v>5.39</v>
      </c>
      <c r="K156" t="e">
        <v>#N/A</v>
      </c>
      <c r="L156" t="e">
        <v>#N/A</v>
      </c>
      <c r="M156" s="1" t="s">
        <v>917</v>
      </c>
      <c r="N156" s="1" t="s">
        <v>917</v>
      </c>
      <c r="O156" s="2" t="s">
        <v>917</v>
      </c>
      <c r="P156" s="1" t="s">
        <v>917</v>
      </c>
    </row>
    <row r="157" spans="1:16">
      <c r="A157" t="s">
        <v>119</v>
      </c>
      <c r="B157">
        <v>20201120</v>
      </c>
      <c r="C157" s="5">
        <v>603592215381</v>
      </c>
      <c r="D157" t="s">
        <v>493</v>
      </c>
      <c r="E157">
        <v>284.49</v>
      </c>
      <c r="F157">
        <v>16</v>
      </c>
      <c r="G157">
        <v>71</v>
      </c>
      <c r="H157">
        <v>0.1549</v>
      </c>
      <c r="I157">
        <v>25.86</v>
      </c>
      <c r="J157">
        <v>17.78</v>
      </c>
      <c r="K157" t="e">
        <v>#N/A</v>
      </c>
      <c r="L157" t="e">
        <v>#N/A</v>
      </c>
      <c r="M157" s="1" t="s">
        <v>917</v>
      </c>
      <c r="N157" s="1" t="s">
        <v>917</v>
      </c>
      <c r="O157" s="2" t="s">
        <v>917</v>
      </c>
      <c r="P157" s="1" t="s">
        <v>917</v>
      </c>
    </row>
    <row r="158" spans="1:16">
      <c r="A158" t="s">
        <v>119</v>
      </c>
      <c r="B158">
        <v>20201120</v>
      </c>
      <c r="C158" s="5">
        <v>528032990563</v>
      </c>
      <c r="D158" t="s">
        <v>1195</v>
      </c>
      <c r="E158">
        <v>273.74</v>
      </c>
      <c r="F158">
        <v>15</v>
      </c>
      <c r="G158">
        <v>69</v>
      </c>
      <c r="H158">
        <v>0.2029</v>
      </c>
      <c r="I158">
        <v>19.55</v>
      </c>
      <c r="J158">
        <v>18.25</v>
      </c>
      <c r="K158" t="s">
        <v>393</v>
      </c>
      <c r="L158" t="s">
        <v>121</v>
      </c>
      <c r="M158" s="1" t="s">
        <v>917</v>
      </c>
      <c r="N158" s="1" t="s">
        <v>917</v>
      </c>
      <c r="O158" s="2">
        <v>0</v>
      </c>
      <c r="P158" s="1" t="s">
        <v>917</v>
      </c>
    </row>
    <row r="159" spans="1:16">
      <c r="A159" t="s">
        <v>119</v>
      </c>
      <c r="B159">
        <v>20201120</v>
      </c>
      <c r="C159" s="5">
        <v>585050518231</v>
      </c>
      <c r="D159" t="s">
        <v>1196</v>
      </c>
      <c r="E159">
        <v>272.29</v>
      </c>
      <c r="F159">
        <v>32</v>
      </c>
      <c r="G159">
        <v>159</v>
      </c>
      <c r="H159">
        <v>0.1384</v>
      </c>
      <c r="I159">
        <v>12.38</v>
      </c>
      <c r="J159">
        <v>8.51</v>
      </c>
      <c r="K159" t="s">
        <v>436</v>
      </c>
      <c r="L159" t="s">
        <v>148</v>
      </c>
      <c r="M159" s="1" t="s">
        <v>917</v>
      </c>
      <c r="N159" s="1" t="s">
        <v>917</v>
      </c>
      <c r="O159" s="2">
        <v>0</v>
      </c>
      <c r="P159" s="1" t="s">
        <v>917</v>
      </c>
    </row>
    <row r="160" spans="1:16">
      <c r="A160" t="s">
        <v>119</v>
      </c>
      <c r="B160">
        <v>20201120</v>
      </c>
      <c r="C160" s="5">
        <v>528033014551</v>
      </c>
      <c r="D160" t="s">
        <v>1197</v>
      </c>
      <c r="E160">
        <v>247.5</v>
      </c>
      <c r="F160">
        <v>8</v>
      </c>
      <c r="G160">
        <v>22</v>
      </c>
      <c r="H160">
        <v>0.1364</v>
      </c>
      <c r="I160">
        <v>82.5</v>
      </c>
      <c r="J160">
        <v>30.94</v>
      </c>
      <c r="K160" t="s">
        <v>399</v>
      </c>
      <c r="L160" t="s">
        <v>121</v>
      </c>
      <c r="M160" s="1" t="s">
        <v>917</v>
      </c>
      <c r="N160" s="1" t="s">
        <v>917</v>
      </c>
      <c r="O160" s="2">
        <v>0</v>
      </c>
      <c r="P160" s="1" t="s">
        <v>917</v>
      </c>
    </row>
    <row r="161" spans="1:16">
      <c r="A161" t="s">
        <v>119</v>
      </c>
      <c r="B161">
        <v>20201120</v>
      </c>
      <c r="C161" s="5">
        <v>598909468408</v>
      </c>
      <c r="D161" t="s">
        <v>456</v>
      </c>
      <c r="E161">
        <v>236.07</v>
      </c>
      <c r="F161">
        <v>23</v>
      </c>
      <c r="G161">
        <v>28</v>
      </c>
      <c r="H161">
        <v>0.2143</v>
      </c>
      <c r="I161">
        <v>39.34</v>
      </c>
      <c r="J161">
        <v>10.26</v>
      </c>
      <c r="K161" t="e">
        <v>#N/A</v>
      </c>
      <c r="L161" t="e">
        <v>#N/A</v>
      </c>
      <c r="M161" s="1" t="s">
        <v>917</v>
      </c>
      <c r="N161" s="1" t="s">
        <v>917</v>
      </c>
      <c r="O161" s="2" t="s">
        <v>917</v>
      </c>
      <c r="P161" s="1" t="s">
        <v>917</v>
      </c>
    </row>
    <row r="162" spans="1:16">
      <c r="A162" t="s">
        <v>119</v>
      </c>
      <c r="B162">
        <v>20201120</v>
      </c>
      <c r="C162" s="5">
        <v>574735494600</v>
      </c>
      <c r="D162" t="s">
        <v>1198</v>
      </c>
      <c r="E162">
        <v>235.01</v>
      </c>
      <c r="F162">
        <v>4</v>
      </c>
      <c r="G162">
        <v>24</v>
      </c>
      <c r="H162">
        <v>0.125</v>
      </c>
      <c r="I162">
        <v>78.34</v>
      </c>
      <c r="J162">
        <v>58.75</v>
      </c>
      <c r="K162" t="s">
        <v>359</v>
      </c>
      <c r="L162" t="s">
        <v>124</v>
      </c>
      <c r="M162" s="1" t="s">
        <v>917</v>
      </c>
      <c r="N162" s="1" t="s">
        <v>917</v>
      </c>
      <c r="O162" s="2">
        <v>0</v>
      </c>
      <c r="P162" s="1" t="s">
        <v>917</v>
      </c>
    </row>
    <row r="163" spans="1:16">
      <c r="A163" t="s">
        <v>119</v>
      </c>
      <c r="B163">
        <v>20201120</v>
      </c>
      <c r="C163" s="5">
        <v>601186603927</v>
      </c>
      <c r="D163" t="s">
        <v>1199</v>
      </c>
      <c r="E163">
        <v>212.24</v>
      </c>
      <c r="F163">
        <v>11</v>
      </c>
      <c r="G163">
        <v>121</v>
      </c>
      <c r="H163">
        <v>0.0744</v>
      </c>
      <c r="I163">
        <v>23.58</v>
      </c>
      <c r="J163">
        <v>19.29</v>
      </c>
      <c r="K163" t="e">
        <v>#N/A</v>
      </c>
      <c r="L163" t="e">
        <v>#N/A</v>
      </c>
      <c r="M163" s="1" t="s">
        <v>917</v>
      </c>
      <c r="N163" s="1" t="s">
        <v>917</v>
      </c>
      <c r="O163" s="2" t="s">
        <v>917</v>
      </c>
      <c r="P163" s="1" t="s">
        <v>917</v>
      </c>
    </row>
    <row r="164" spans="1:16">
      <c r="A164" t="s">
        <v>119</v>
      </c>
      <c r="B164">
        <v>20201120</v>
      </c>
      <c r="C164" s="5">
        <v>527990607768</v>
      </c>
      <c r="D164" t="s">
        <v>1200</v>
      </c>
      <c r="E164">
        <v>210.54</v>
      </c>
      <c r="F164">
        <v>8</v>
      </c>
      <c r="G164">
        <v>21</v>
      </c>
      <c r="H164">
        <v>0.2381</v>
      </c>
      <c r="I164">
        <v>42.11</v>
      </c>
      <c r="J164">
        <v>26.32</v>
      </c>
      <c r="K164" t="s">
        <v>410</v>
      </c>
      <c r="L164" t="s">
        <v>121</v>
      </c>
      <c r="M164" s="1" t="s">
        <v>917</v>
      </c>
      <c r="N164" s="1" t="s">
        <v>917</v>
      </c>
      <c r="O164" s="2">
        <v>0</v>
      </c>
      <c r="P164" s="1" t="s">
        <v>917</v>
      </c>
    </row>
    <row r="165" spans="1:16">
      <c r="A165" t="s">
        <v>119</v>
      </c>
      <c r="B165">
        <v>20201120</v>
      </c>
      <c r="C165" s="5">
        <v>624636128578</v>
      </c>
      <c r="D165" t="s">
        <v>1201</v>
      </c>
      <c r="E165">
        <v>204.79</v>
      </c>
      <c r="F165">
        <v>4</v>
      </c>
      <c r="G165">
        <v>144</v>
      </c>
      <c r="H165">
        <v>0.0208</v>
      </c>
      <c r="I165">
        <v>68.26</v>
      </c>
      <c r="J165">
        <v>51.2</v>
      </c>
      <c r="K165" t="s">
        <v>106</v>
      </c>
      <c r="L165" t="s">
        <v>121</v>
      </c>
      <c r="M165" s="1" t="s">
        <v>917</v>
      </c>
      <c r="N165" s="1" t="s">
        <v>917</v>
      </c>
      <c r="O165" s="2" t="s">
        <v>1096</v>
      </c>
      <c r="P165" s="1" t="s">
        <v>917</v>
      </c>
    </row>
    <row r="166" spans="1:16">
      <c r="A166" t="s">
        <v>119</v>
      </c>
      <c r="B166">
        <v>20201120</v>
      </c>
      <c r="C166" s="5">
        <v>599335926023</v>
      </c>
      <c r="D166" t="s">
        <v>496</v>
      </c>
      <c r="E166">
        <v>200.69</v>
      </c>
      <c r="F166">
        <v>16</v>
      </c>
      <c r="G166">
        <v>86</v>
      </c>
      <c r="H166">
        <v>0.1046</v>
      </c>
      <c r="I166">
        <v>22.3</v>
      </c>
      <c r="J166">
        <v>12.54</v>
      </c>
      <c r="K166" t="e">
        <v>#N/A</v>
      </c>
      <c r="L166" t="e">
        <v>#N/A</v>
      </c>
      <c r="M166" s="1" t="s">
        <v>917</v>
      </c>
      <c r="N166" s="1" t="s">
        <v>917</v>
      </c>
      <c r="O166" s="2" t="s">
        <v>917</v>
      </c>
      <c r="P166" s="1" t="s">
        <v>917</v>
      </c>
    </row>
    <row r="167" spans="1:16">
      <c r="A167" t="s">
        <v>119</v>
      </c>
      <c r="B167">
        <v>20201120</v>
      </c>
      <c r="C167" s="5">
        <v>610575643922</v>
      </c>
      <c r="D167" t="s">
        <v>1202</v>
      </c>
      <c r="E167">
        <v>189.2</v>
      </c>
      <c r="F167">
        <v>5</v>
      </c>
      <c r="G167">
        <v>62</v>
      </c>
      <c r="H167">
        <v>0.0806</v>
      </c>
      <c r="I167">
        <v>37.84</v>
      </c>
      <c r="J167">
        <v>37.84</v>
      </c>
      <c r="K167" t="e">
        <v>#N/A</v>
      </c>
      <c r="L167" t="e">
        <v>#N/A</v>
      </c>
      <c r="M167" s="1" t="s">
        <v>917</v>
      </c>
      <c r="N167" s="1" t="s">
        <v>917</v>
      </c>
      <c r="O167" s="2" t="s">
        <v>917</v>
      </c>
      <c r="P167" s="1" t="s">
        <v>917</v>
      </c>
    </row>
    <row r="168" spans="1:16">
      <c r="A168" t="s">
        <v>119</v>
      </c>
      <c r="B168">
        <v>20201120</v>
      </c>
      <c r="C168" s="5">
        <v>599141001175</v>
      </c>
      <c r="D168" t="s">
        <v>439</v>
      </c>
      <c r="E168">
        <v>182.88</v>
      </c>
      <c r="F168">
        <v>7</v>
      </c>
      <c r="G168">
        <v>81</v>
      </c>
      <c r="H168">
        <v>0.0864</v>
      </c>
      <c r="I168">
        <v>26.13</v>
      </c>
      <c r="J168">
        <v>26.13</v>
      </c>
      <c r="K168" t="e">
        <v>#N/A</v>
      </c>
      <c r="L168" t="e">
        <v>#N/A</v>
      </c>
      <c r="M168" s="1" t="s">
        <v>917</v>
      </c>
      <c r="N168" s="1" t="s">
        <v>917</v>
      </c>
      <c r="O168" s="2" t="s">
        <v>917</v>
      </c>
      <c r="P168" s="1" t="s">
        <v>917</v>
      </c>
    </row>
    <row r="169" spans="1:16">
      <c r="A169" t="s">
        <v>119</v>
      </c>
      <c r="B169">
        <v>20201120</v>
      </c>
      <c r="C169" s="5">
        <v>624125029445</v>
      </c>
      <c r="D169" t="s">
        <v>1112</v>
      </c>
      <c r="E169">
        <v>179.7</v>
      </c>
      <c r="F169">
        <v>3</v>
      </c>
      <c r="G169">
        <v>46</v>
      </c>
      <c r="H169">
        <v>0.0435</v>
      </c>
      <c r="I169">
        <v>89.85</v>
      </c>
      <c r="J169">
        <v>59.9</v>
      </c>
      <c r="K169" t="e">
        <v>#N/A</v>
      </c>
      <c r="L169" t="e">
        <v>#N/A</v>
      </c>
      <c r="M169" s="1" t="s">
        <v>917</v>
      </c>
      <c r="N169" s="1" t="s">
        <v>917</v>
      </c>
      <c r="O169" s="2" t="s">
        <v>917</v>
      </c>
      <c r="P169" s="1" t="s">
        <v>917</v>
      </c>
    </row>
    <row r="170" spans="1:16">
      <c r="A170" t="s">
        <v>119</v>
      </c>
      <c r="B170">
        <v>20201120</v>
      </c>
      <c r="C170" s="5">
        <v>627413079207</v>
      </c>
      <c r="D170" t="s">
        <v>1203</v>
      </c>
      <c r="E170">
        <v>179.4</v>
      </c>
      <c r="F170">
        <v>6</v>
      </c>
      <c r="G170">
        <v>57</v>
      </c>
      <c r="H170">
        <v>0.0702</v>
      </c>
      <c r="I170">
        <v>44.85</v>
      </c>
      <c r="J170">
        <v>29.9</v>
      </c>
      <c r="K170" t="s">
        <v>547</v>
      </c>
      <c r="L170" t="s">
        <v>170</v>
      </c>
      <c r="M170" s="1" t="s">
        <v>917</v>
      </c>
      <c r="N170" s="1" t="s">
        <v>917</v>
      </c>
      <c r="O170" s="2">
        <v>0</v>
      </c>
      <c r="P170" s="1" t="s">
        <v>917</v>
      </c>
    </row>
    <row r="171" spans="1:16">
      <c r="A171" t="s">
        <v>119</v>
      </c>
      <c r="B171">
        <v>20201120</v>
      </c>
      <c r="C171" s="5">
        <v>575961933882</v>
      </c>
      <c r="D171" t="s">
        <v>382</v>
      </c>
      <c r="E171">
        <v>174.28</v>
      </c>
      <c r="F171">
        <v>6</v>
      </c>
      <c r="G171">
        <v>64</v>
      </c>
      <c r="H171">
        <v>0.0781</v>
      </c>
      <c r="I171">
        <v>34.86</v>
      </c>
      <c r="J171">
        <v>29.05</v>
      </c>
      <c r="K171" t="s">
        <v>383</v>
      </c>
      <c r="L171" t="s">
        <v>148</v>
      </c>
      <c r="M171" s="1" t="s">
        <v>917</v>
      </c>
      <c r="N171" s="1" t="s">
        <v>917</v>
      </c>
      <c r="O171" s="2">
        <v>0</v>
      </c>
      <c r="P171" s="1" t="s">
        <v>917</v>
      </c>
    </row>
    <row r="172" spans="1:16">
      <c r="A172" t="s">
        <v>119</v>
      </c>
      <c r="B172">
        <v>20201120</v>
      </c>
      <c r="C172" s="5">
        <v>602081449138</v>
      </c>
      <c r="D172" t="s">
        <v>1204</v>
      </c>
      <c r="E172">
        <v>164.16</v>
      </c>
      <c r="F172">
        <v>10</v>
      </c>
      <c r="G172">
        <v>34</v>
      </c>
      <c r="H172">
        <v>0.0588</v>
      </c>
      <c r="I172">
        <v>82.08</v>
      </c>
      <c r="J172">
        <v>16.42</v>
      </c>
      <c r="K172" t="e">
        <v>#N/A</v>
      </c>
      <c r="L172" t="e">
        <v>#N/A</v>
      </c>
      <c r="M172" s="1" t="s">
        <v>917</v>
      </c>
      <c r="N172" s="1" t="s">
        <v>917</v>
      </c>
      <c r="O172" s="2" t="s">
        <v>917</v>
      </c>
      <c r="P172" s="1" t="s">
        <v>917</v>
      </c>
    </row>
    <row r="173" spans="1:16">
      <c r="A173" t="s">
        <v>119</v>
      </c>
      <c r="B173">
        <v>20201120</v>
      </c>
      <c r="C173" s="5">
        <v>578894356956</v>
      </c>
      <c r="D173" t="s">
        <v>1205</v>
      </c>
      <c r="E173">
        <v>158.23</v>
      </c>
      <c r="F173">
        <v>6</v>
      </c>
      <c r="G173">
        <v>100</v>
      </c>
      <c r="H173">
        <v>0.06</v>
      </c>
      <c r="I173">
        <v>26.37</v>
      </c>
      <c r="J173">
        <v>26.37</v>
      </c>
      <c r="K173" t="s">
        <v>401</v>
      </c>
      <c r="L173" t="s">
        <v>158</v>
      </c>
      <c r="M173" s="1" t="s">
        <v>917</v>
      </c>
      <c r="N173" s="1" t="s">
        <v>917</v>
      </c>
      <c r="O173" s="2">
        <v>0</v>
      </c>
      <c r="P173" s="1" t="s">
        <v>917</v>
      </c>
    </row>
    <row r="174" spans="1:16">
      <c r="A174" t="s">
        <v>119</v>
      </c>
      <c r="B174">
        <v>20201120</v>
      </c>
      <c r="C174" s="5">
        <v>593748866098</v>
      </c>
      <c r="D174" t="s">
        <v>1206</v>
      </c>
      <c r="E174">
        <v>147.42</v>
      </c>
      <c r="F174">
        <v>6</v>
      </c>
      <c r="G174">
        <v>154</v>
      </c>
      <c r="H174">
        <v>0.039</v>
      </c>
      <c r="I174">
        <v>24.57</v>
      </c>
      <c r="J174">
        <v>24.57</v>
      </c>
      <c r="K174" t="s">
        <v>355</v>
      </c>
      <c r="L174" t="s">
        <v>121</v>
      </c>
      <c r="M174" s="1" t="s">
        <v>917</v>
      </c>
      <c r="N174" s="1" t="s">
        <v>917</v>
      </c>
      <c r="O174" s="2">
        <v>0</v>
      </c>
      <c r="P174" s="1" t="s">
        <v>1099</v>
      </c>
    </row>
    <row r="175" spans="1:16">
      <c r="A175" t="s">
        <v>119</v>
      </c>
      <c r="B175">
        <v>20201120</v>
      </c>
      <c r="C175" s="5">
        <v>598908900450</v>
      </c>
      <c r="D175" t="s">
        <v>444</v>
      </c>
      <c r="E175">
        <v>145.74</v>
      </c>
      <c r="F175">
        <v>22</v>
      </c>
      <c r="G175">
        <v>99</v>
      </c>
      <c r="H175">
        <v>0.1818</v>
      </c>
      <c r="I175">
        <v>8.1</v>
      </c>
      <c r="J175">
        <v>6.62</v>
      </c>
      <c r="K175" t="e">
        <v>#N/A</v>
      </c>
      <c r="L175" t="e">
        <v>#N/A</v>
      </c>
      <c r="M175" s="1" t="s">
        <v>917</v>
      </c>
      <c r="N175" s="1" t="s">
        <v>917</v>
      </c>
      <c r="O175" s="2" t="s">
        <v>917</v>
      </c>
      <c r="P175" s="1" t="s">
        <v>917</v>
      </c>
    </row>
    <row r="176" spans="1:16">
      <c r="A176" t="s">
        <v>119</v>
      </c>
      <c r="B176">
        <v>20201120</v>
      </c>
      <c r="C176" s="5">
        <v>621127983607</v>
      </c>
      <c r="D176" t="s">
        <v>1207</v>
      </c>
      <c r="E176">
        <v>145.61</v>
      </c>
      <c r="F176">
        <v>4</v>
      </c>
      <c r="G176">
        <v>10</v>
      </c>
      <c r="H176">
        <v>0.4</v>
      </c>
      <c r="I176">
        <v>36.4</v>
      </c>
      <c r="J176">
        <v>36.4</v>
      </c>
      <c r="K176" t="e">
        <v>#N/A</v>
      </c>
      <c r="L176" t="e">
        <v>#N/A</v>
      </c>
      <c r="M176" s="1" t="s">
        <v>917</v>
      </c>
      <c r="N176" s="1" t="s">
        <v>917</v>
      </c>
      <c r="O176" s="2" t="s">
        <v>917</v>
      </c>
      <c r="P176" s="1" t="s">
        <v>917</v>
      </c>
    </row>
    <row r="177" spans="1:16">
      <c r="A177" t="s">
        <v>119</v>
      </c>
      <c r="B177">
        <v>20201120</v>
      </c>
      <c r="C177" s="5">
        <v>528047125345</v>
      </c>
      <c r="D177" t="s">
        <v>1208</v>
      </c>
      <c r="E177">
        <v>143.76</v>
      </c>
      <c r="F177">
        <v>3</v>
      </c>
      <c r="G177">
        <v>143</v>
      </c>
      <c r="H177">
        <v>0.007</v>
      </c>
      <c r="I177">
        <v>143.76</v>
      </c>
      <c r="J177">
        <v>47.92</v>
      </c>
      <c r="K177" t="s">
        <v>100</v>
      </c>
      <c r="L177" t="s">
        <v>121</v>
      </c>
      <c r="M177" s="1" t="s">
        <v>917</v>
      </c>
      <c r="N177" s="1" t="s">
        <v>917</v>
      </c>
      <c r="O177" s="2">
        <v>0</v>
      </c>
      <c r="P177" s="1" t="s">
        <v>917</v>
      </c>
    </row>
    <row r="178" spans="1:16">
      <c r="A178" t="s">
        <v>119</v>
      </c>
      <c r="B178">
        <v>20201120</v>
      </c>
      <c r="C178" s="5">
        <v>528064556251</v>
      </c>
      <c r="D178" t="s">
        <v>1209</v>
      </c>
      <c r="E178">
        <v>139.5</v>
      </c>
      <c r="F178">
        <v>5</v>
      </c>
      <c r="G178">
        <v>64</v>
      </c>
      <c r="H178">
        <v>0.0469</v>
      </c>
      <c r="I178">
        <v>46.5</v>
      </c>
      <c r="J178">
        <v>27.9</v>
      </c>
      <c r="K178" t="s">
        <v>428</v>
      </c>
      <c r="L178" t="s">
        <v>121</v>
      </c>
      <c r="M178" s="1" t="s">
        <v>917</v>
      </c>
      <c r="N178" s="1" t="s">
        <v>917</v>
      </c>
      <c r="O178" s="2">
        <v>0</v>
      </c>
      <c r="P178" s="1" t="s">
        <v>917</v>
      </c>
    </row>
    <row r="179" spans="1:16">
      <c r="A179" t="s">
        <v>119</v>
      </c>
      <c r="B179">
        <v>20201120</v>
      </c>
      <c r="C179" s="5">
        <v>599522639719</v>
      </c>
      <c r="D179" t="s">
        <v>420</v>
      </c>
      <c r="E179">
        <v>137.25</v>
      </c>
      <c r="F179">
        <v>12</v>
      </c>
      <c r="G179">
        <v>88</v>
      </c>
      <c r="H179">
        <v>0.125</v>
      </c>
      <c r="I179">
        <v>12.48</v>
      </c>
      <c r="J179">
        <v>11.44</v>
      </c>
      <c r="K179" t="e">
        <v>#N/A</v>
      </c>
      <c r="L179" t="e">
        <v>#N/A</v>
      </c>
      <c r="M179" s="1" t="s">
        <v>917</v>
      </c>
      <c r="N179" s="1" t="s">
        <v>917</v>
      </c>
      <c r="O179" s="2" t="s">
        <v>917</v>
      </c>
      <c r="P179" s="1" t="s">
        <v>917</v>
      </c>
    </row>
    <row r="180" spans="1:16">
      <c r="A180" t="s">
        <v>119</v>
      </c>
      <c r="B180">
        <v>20201120</v>
      </c>
      <c r="C180" s="5">
        <v>599334958011</v>
      </c>
      <c r="D180" t="s">
        <v>1210</v>
      </c>
      <c r="E180">
        <v>131.4</v>
      </c>
      <c r="F180">
        <v>5</v>
      </c>
      <c r="G180">
        <v>71</v>
      </c>
      <c r="H180">
        <v>0.0563</v>
      </c>
      <c r="I180">
        <v>32.85</v>
      </c>
      <c r="J180">
        <v>26.28</v>
      </c>
      <c r="K180" t="e">
        <v>#N/A</v>
      </c>
      <c r="L180" t="e">
        <v>#N/A</v>
      </c>
      <c r="M180" s="1" t="s">
        <v>917</v>
      </c>
      <c r="N180" s="1" t="s">
        <v>917</v>
      </c>
      <c r="O180" s="2" t="s">
        <v>917</v>
      </c>
      <c r="P180" s="1" t="s">
        <v>917</v>
      </c>
    </row>
    <row r="181" spans="1:16">
      <c r="A181" t="s">
        <v>119</v>
      </c>
      <c r="B181">
        <v>20201120</v>
      </c>
      <c r="C181" s="5">
        <v>611461391391</v>
      </c>
      <c r="D181" t="s">
        <v>1211</v>
      </c>
      <c r="E181">
        <v>124.8</v>
      </c>
      <c r="F181">
        <v>4</v>
      </c>
      <c r="G181">
        <v>82</v>
      </c>
      <c r="H181">
        <v>0.0244</v>
      </c>
      <c r="I181">
        <v>62.4</v>
      </c>
      <c r="J181">
        <v>31.2</v>
      </c>
      <c r="K181" t="s">
        <v>545</v>
      </c>
      <c r="L181" t="s">
        <v>170</v>
      </c>
      <c r="M181" s="1" t="s">
        <v>917</v>
      </c>
      <c r="N181" s="1" t="s">
        <v>917</v>
      </c>
      <c r="O181" s="2">
        <v>0</v>
      </c>
      <c r="P181" s="1" t="s">
        <v>917</v>
      </c>
    </row>
    <row r="182" spans="1:16">
      <c r="A182" t="s">
        <v>119</v>
      </c>
      <c r="B182">
        <v>20201120</v>
      </c>
      <c r="C182" s="5">
        <v>624645448592</v>
      </c>
      <c r="D182" t="s">
        <v>1212</v>
      </c>
      <c r="E182">
        <v>111.44</v>
      </c>
      <c r="F182">
        <v>6</v>
      </c>
      <c r="G182">
        <v>30</v>
      </c>
      <c r="H182">
        <v>0.1333</v>
      </c>
      <c r="I182">
        <v>27.86</v>
      </c>
      <c r="J182">
        <v>18.57</v>
      </c>
      <c r="K182" t="s">
        <v>1090</v>
      </c>
      <c r="L182" t="s">
        <v>121</v>
      </c>
      <c r="M182" s="1" t="s">
        <v>917</v>
      </c>
      <c r="N182" s="1" t="s">
        <v>917</v>
      </c>
      <c r="O182" s="2">
        <v>0</v>
      </c>
      <c r="P182" s="1" t="s">
        <v>917</v>
      </c>
    </row>
    <row r="183" spans="1:16">
      <c r="A183" t="s">
        <v>119</v>
      </c>
      <c r="B183">
        <v>20201120</v>
      </c>
      <c r="C183" s="5">
        <v>571250855227</v>
      </c>
      <c r="D183" t="s">
        <v>1213</v>
      </c>
      <c r="E183">
        <v>103.97</v>
      </c>
      <c r="F183">
        <v>6</v>
      </c>
      <c r="G183">
        <v>167</v>
      </c>
      <c r="H183">
        <v>0.018</v>
      </c>
      <c r="I183">
        <v>34.66</v>
      </c>
      <c r="J183">
        <v>17.33</v>
      </c>
      <c r="K183" t="s">
        <v>1087</v>
      </c>
      <c r="L183" t="s">
        <v>121</v>
      </c>
      <c r="M183" s="1" t="s">
        <v>917</v>
      </c>
      <c r="N183" s="1" t="s">
        <v>917</v>
      </c>
      <c r="O183" s="2">
        <v>0</v>
      </c>
      <c r="P183" s="1" t="s">
        <v>1099</v>
      </c>
    </row>
    <row r="184" spans="1:16">
      <c r="A184" t="s">
        <v>119</v>
      </c>
      <c r="B184">
        <v>20201120</v>
      </c>
      <c r="C184" s="5">
        <v>538266122146</v>
      </c>
      <c r="D184" t="s">
        <v>1214</v>
      </c>
      <c r="E184">
        <v>100.79</v>
      </c>
      <c r="F184">
        <v>1</v>
      </c>
      <c r="G184">
        <v>35</v>
      </c>
      <c r="H184">
        <v>0.0286</v>
      </c>
      <c r="I184">
        <v>100.79</v>
      </c>
      <c r="J184">
        <v>100.79</v>
      </c>
      <c r="K184" t="s">
        <v>94</v>
      </c>
      <c r="L184" t="s">
        <v>121</v>
      </c>
      <c r="M184" s="1" t="s">
        <v>917</v>
      </c>
      <c r="N184" s="1" t="s">
        <v>917</v>
      </c>
      <c r="O184" s="2">
        <v>0</v>
      </c>
      <c r="P184" s="1" t="s">
        <v>917</v>
      </c>
    </row>
    <row r="185" spans="1:16">
      <c r="A185" t="s">
        <v>119</v>
      </c>
      <c r="B185">
        <v>20201120</v>
      </c>
      <c r="C185" s="5">
        <v>613903175099</v>
      </c>
      <c r="D185" t="s">
        <v>1215</v>
      </c>
      <c r="E185">
        <v>99.6</v>
      </c>
      <c r="F185">
        <v>4</v>
      </c>
      <c r="G185">
        <v>28</v>
      </c>
      <c r="H185">
        <v>0.1071</v>
      </c>
      <c r="I185">
        <v>33.2</v>
      </c>
      <c r="J185">
        <v>24.9</v>
      </c>
      <c r="K185" t="e">
        <v>#N/A</v>
      </c>
      <c r="L185" t="e">
        <v>#N/A</v>
      </c>
      <c r="M185" s="1" t="s">
        <v>917</v>
      </c>
      <c r="N185" s="1" t="s">
        <v>917</v>
      </c>
      <c r="O185" s="2" t="s">
        <v>917</v>
      </c>
      <c r="P185" s="1" t="s">
        <v>917</v>
      </c>
    </row>
    <row r="186" spans="1:16">
      <c r="A186" t="s">
        <v>119</v>
      </c>
      <c r="B186">
        <v>20201120</v>
      </c>
      <c r="C186" s="5">
        <v>601848536195</v>
      </c>
      <c r="D186" t="s">
        <v>1216</v>
      </c>
      <c r="E186">
        <v>96.91</v>
      </c>
      <c r="F186">
        <v>5</v>
      </c>
      <c r="G186">
        <v>41</v>
      </c>
      <c r="H186">
        <v>0.0732</v>
      </c>
      <c r="I186">
        <v>32.3</v>
      </c>
      <c r="J186">
        <v>19.38</v>
      </c>
      <c r="K186" t="e">
        <v>#N/A</v>
      </c>
      <c r="L186" t="e">
        <v>#N/A</v>
      </c>
      <c r="M186" s="1" t="s">
        <v>917</v>
      </c>
      <c r="N186" s="1" t="s">
        <v>917</v>
      </c>
      <c r="O186" s="2" t="s">
        <v>917</v>
      </c>
      <c r="P186" s="1" t="s">
        <v>917</v>
      </c>
    </row>
    <row r="187" spans="1:16">
      <c r="A187" t="s">
        <v>119</v>
      </c>
      <c r="B187">
        <v>20201120</v>
      </c>
      <c r="C187" s="5">
        <v>613141600380</v>
      </c>
      <c r="D187" t="s">
        <v>1217</v>
      </c>
      <c r="E187">
        <v>95.6</v>
      </c>
      <c r="F187">
        <v>4</v>
      </c>
      <c r="G187">
        <v>17</v>
      </c>
      <c r="H187">
        <v>0.0588</v>
      </c>
      <c r="I187">
        <v>95.6</v>
      </c>
      <c r="J187">
        <v>23.9</v>
      </c>
      <c r="K187" t="e">
        <v>#N/A</v>
      </c>
      <c r="L187" t="e">
        <v>#N/A</v>
      </c>
      <c r="M187" s="1" t="s">
        <v>917</v>
      </c>
      <c r="N187" s="1" t="s">
        <v>917</v>
      </c>
      <c r="O187" s="2" t="s">
        <v>917</v>
      </c>
      <c r="P187" s="1" t="s">
        <v>917</v>
      </c>
    </row>
    <row r="188" spans="1:16">
      <c r="A188" t="s">
        <v>119</v>
      </c>
      <c r="B188">
        <v>20201120</v>
      </c>
      <c r="C188" s="5">
        <v>601187015484</v>
      </c>
      <c r="D188" t="s">
        <v>1218</v>
      </c>
      <c r="E188">
        <v>91.6</v>
      </c>
      <c r="F188">
        <v>8</v>
      </c>
      <c r="G188">
        <v>200</v>
      </c>
      <c r="H188">
        <v>0.04</v>
      </c>
      <c r="I188">
        <v>11.45</v>
      </c>
      <c r="J188">
        <v>11.45</v>
      </c>
      <c r="K188" t="e">
        <v>#N/A</v>
      </c>
      <c r="L188" t="e">
        <v>#N/A</v>
      </c>
      <c r="M188" s="1" t="s">
        <v>917</v>
      </c>
      <c r="N188" s="1" t="s">
        <v>917</v>
      </c>
      <c r="O188" s="2" t="s">
        <v>917</v>
      </c>
      <c r="P188" s="1" t="s">
        <v>917</v>
      </c>
    </row>
    <row r="189" spans="1:16">
      <c r="A189" t="s">
        <v>119</v>
      </c>
      <c r="B189">
        <v>20201121</v>
      </c>
      <c r="C189" s="5">
        <v>537752882633</v>
      </c>
      <c r="D189" t="s">
        <v>1095</v>
      </c>
      <c r="E189">
        <v>294739.47</v>
      </c>
      <c r="F189">
        <v>6088</v>
      </c>
      <c r="G189">
        <v>27811</v>
      </c>
      <c r="H189">
        <v>0.1235</v>
      </c>
      <c r="I189">
        <v>85.78</v>
      </c>
      <c r="J189">
        <v>48.41</v>
      </c>
      <c r="K189" t="s">
        <v>34</v>
      </c>
      <c r="L189" t="s">
        <v>121</v>
      </c>
      <c r="M189" s="1" t="s">
        <v>917</v>
      </c>
      <c r="N189" s="1" t="s">
        <v>917</v>
      </c>
      <c r="O189" s="2" t="s">
        <v>1096</v>
      </c>
      <c r="P189" s="1" t="s">
        <v>917</v>
      </c>
    </row>
    <row r="190" spans="1:16">
      <c r="A190" t="s">
        <v>119</v>
      </c>
      <c r="B190">
        <v>20201121</v>
      </c>
      <c r="C190" s="5">
        <v>41141176393</v>
      </c>
      <c r="D190" t="s">
        <v>1097</v>
      </c>
      <c r="E190">
        <v>137006.94</v>
      </c>
      <c r="F190">
        <v>2752</v>
      </c>
      <c r="G190">
        <v>13189</v>
      </c>
      <c r="H190">
        <v>0.1284</v>
      </c>
      <c r="I190">
        <v>80.88</v>
      </c>
      <c r="J190">
        <v>49.78</v>
      </c>
      <c r="K190" t="s">
        <v>123</v>
      </c>
      <c r="L190" t="s">
        <v>124</v>
      </c>
      <c r="M190" s="1" t="s">
        <v>917</v>
      </c>
      <c r="N190" s="1" t="s">
        <v>917</v>
      </c>
      <c r="O190" s="2" t="s">
        <v>1096</v>
      </c>
      <c r="P190" s="1" t="s">
        <v>917</v>
      </c>
    </row>
    <row r="191" spans="1:16">
      <c r="A191" t="s">
        <v>119</v>
      </c>
      <c r="B191">
        <v>20201121</v>
      </c>
      <c r="C191" s="5">
        <v>587234267079</v>
      </c>
      <c r="D191" t="s">
        <v>1100</v>
      </c>
      <c r="E191">
        <v>84583.19</v>
      </c>
      <c r="F191">
        <v>8626</v>
      </c>
      <c r="G191">
        <v>24391</v>
      </c>
      <c r="H191">
        <v>0.2818</v>
      </c>
      <c r="I191">
        <v>12.3</v>
      </c>
      <c r="J191">
        <v>9.81</v>
      </c>
      <c r="K191" t="s">
        <v>130</v>
      </c>
      <c r="L191" t="s">
        <v>131</v>
      </c>
      <c r="M191" s="1" t="s">
        <v>917</v>
      </c>
      <c r="N191" s="1" t="s">
        <v>917</v>
      </c>
      <c r="O191" s="2">
        <v>0</v>
      </c>
      <c r="P191" s="1" t="s">
        <v>917</v>
      </c>
    </row>
    <row r="192" spans="1:16">
      <c r="A192" t="s">
        <v>119</v>
      </c>
      <c r="B192">
        <v>20201121</v>
      </c>
      <c r="C192" s="5">
        <v>587516703876</v>
      </c>
      <c r="D192" t="s">
        <v>1098</v>
      </c>
      <c r="E192">
        <v>76572.39</v>
      </c>
      <c r="F192">
        <v>1940</v>
      </c>
      <c r="G192">
        <v>8878</v>
      </c>
      <c r="H192">
        <v>0.1056</v>
      </c>
      <c r="I192">
        <v>81.63</v>
      </c>
      <c r="J192">
        <v>39.47</v>
      </c>
      <c r="K192" t="s">
        <v>40</v>
      </c>
      <c r="L192" t="s">
        <v>121</v>
      </c>
      <c r="M192" s="1" t="s">
        <v>917</v>
      </c>
      <c r="N192" s="1" t="s">
        <v>917</v>
      </c>
      <c r="O192" s="2" t="s">
        <v>1096</v>
      </c>
      <c r="P192" s="1" t="s">
        <v>1099</v>
      </c>
    </row>
    <row r="193" spans="1:16">
      <c r="A193" t="s">
        <v>119</v>
      </c>
      <c r="B193">
        <v>20201121</v>
      </c>
      <c r="C193" s="5">
        <v>589590595246</v>
      </c>
      <c r="D193" t="s">
        <v>1102</v>
      </c>
      <c r="E193">
        <v>72823.77</v>
      </c>
      <c r="F193">
        <v>6411</v>
      </c>
      <c r="G193">
        <v>15743</v>
      </c>
      <c r="H193">
        <v>0.3548</v>
      </c>
      <c r="I193">
        <v>13.04</v>
      </c>
      <c r="J193">
        <v>11.36</v>
      </c>
      <c r="K193" t="s">
        <v>133</v>
      </c>
      <c r="L193" t="s">
        <v>121</v>
      </c>
      <c r="M193" s="1" t="s">
        <v>917</v>
      </c>
      <c r="N193" s="1" t="s">
        <v>917</v>
      </c>
      <c r="O193" s="2">
        <v>0</v>
      </c>
      <c r="P193" s="1" t="s">
        <v>1099</v>
      </c>
    </row>
    <row r="194" spans="1:16">
      <c r="A194" t="s">
        <v>119</v>
      </c>
      <c r="B194">
        <v>20201121</v>
      </c>
      <c r="C194" s="5">
        <v>537824984434</v>
      </c>
      <c r="D194" t="s">
        <v>273</v>
      </c>
      <c r="E194">
        <v>70648.68</v>
      </c>
      <c r="F194">
        <v>10623</v>
      </c>
      <c r="G194">
        <v>24865</v>
      </c>
      <c r="H194">
        <v>0.3834</v>
      </c>
      <c r="I194">
        <v>7.41</v>
      </c>
      <c r="J194">
        <v>6.65</v>
      </c>
      <c r="K194" t="s">
        <v>274</v>
      </c>
      <c r="L194" t="s">
        <v>158</v>
      </c>
      <c r="M194" s="1" t="s">
        <v>917</v>
      </c>
      <c r="N194" s="1" t="s">
        <v>917</v>
      </c>
      <c r="O194" s="2">
        <v>0</v>
      </c>
      <c r="P194" s="1" t="s">
        <v>917</v>
      </c>
    </row>
    <row r="195" spans="1:16">
      <c r="A195" t="s">
        <v>119</v>
      </c>
      <c r="B195">
        <v>20201121</v>
      </c>
      <c r="C195" s="5">
        <v>39290708556</v>
      </c>
      <c r="D195" t="s">
        <v>1101</v>
      </c>
      <c r="E195">
        <v>66662.65</v>
      </c>
      <c r="F195">
        <v>933</v>
      </c>
      <c r="G195">
        <v>7192</v>
      </c>
      <c r="H195">
        <v>0.0857</v>
      </c>
      <c r="I195">
        <v>108.22</v>
      </c>
      <c r="J195">
        <v>71.45</v>
      </c>
      <c r="K195" t="s">
        <v>126</v>
      </c>
      <c r="L195" t="s">
        <v>124</v>
      </c>
      <c r="M195" s="1" t="s">
        <v>917</v>
      </c>
      <c r="N195" s="1" t="s">
        <v>917</v>
      </c>
      <c r="O195" s="2" t="s">
        <v>1096</v>
      </c>
      <c r="P195" s="1" t="s">
        <v>917</v>
      </c>
    </row>
    <row r="196" spans="1:16">
      <c r="A196" t="s">
        <v>119</v>
      </c>
      <c r="B196">
        <v>20201121</v>
      </c>
      <c r="C196" s="5">
        <v>598898432532</v>
      </c>
      <c r="D196" t="s">
        <v>1111</v>
      </c>
      <c r="E196">
        <v>59441.41</v>
      </c>
      <c r="F196">
        <v>1406</v>
      </c>
      <c r="G196">
        <v>13971</v>
      </c>
      <c r="H196">
        <v>0.0413</v>
      </c>
      <c r="I196">
        <v>103.02</v>
      </c>
      <c r="J196">
        <v>42.28</v>
      </c>
      <c r="K196" t="s">
        <v>41</v>
      </c>
      <c r="L196" t="s">
        <v>121</v>
      </c>
      <c r="M196" s="1" t="s">
        <v>917</v>
      </c>
      <c r="N196" s="1" t="s">
        <v>917</v>
      </c>
      <c r="O196" s="2" t="s">
        <v>1096</v>
      </c>
      <c r="P196" s="1" t="s">
        <v>1099</v>
      </c>
    </row>
    <row r="197" spans="1:16">
      <c r="A197" t="s">
        <v>119</v>
      </c>
      <c r="B197">
        <v>20201121</v>
      </c>
      <c r="C197" s="5">
        <v>574308070162</v>
      </c>
      <c r="D197" t="s">
        <v>1106</v>
      </c>
      <c r="E197">
        <v>56447.34</v>
      </c>
      <c r="F197">
        <v>1623</v>
      </c>
      <c r="G197">
        <v>8767</v>
      </c>
      <c r="H197">
        <v>0.0803</v>
      </c>
      <c r="I197">
        <v>80.18</v>
      </c>
      <c r="J197">
        <v>34.78</v>
      </c>
      <c r="K197" t="s">
        <v>38</v>
      </c>
      <c r="L197" t="s">
        <v>121</v>
      </c>
      <c r="M197" s="1" t="s">
        <v>917</v>
      </c>
      <c r="N197" s="1" t="s">
        <v>917</v>
      </c>
      <c r="O197" s="2" t="s">
        <v>1096</v>
      </c>
      <c r="P197" s="1" t="s">
        <v>917</v>
      </c>
    </row>
    <row r="198" spans="1:16">
      <c r="A198" t="s">
        <v>119</v>
      </c>
      <c r="B198">
        <v>20201121</v>
      </c>
      <c r="C198" s="5">
        <v>564587383224</v>
      </c>
      <c r="D198" t="s">
        <v>1103</v>
      </c>
      <c r="E198">
        <v>55122.43</v>
      </c>
      <c r="F198">
        <v>1089</v>
      </c>
      <c r="G198">
        <v>5418</v>
      </c>
      <c r="H198">
        <v>0.1209</v>
      </c>
      <c r="I198">
        <v>84.16</v>
      </c>
      <c r="J198">
        <v>50.62</v>
      </c>
      <c r="K198" t="s">
        <v>128</v>
      </c>
      <c r="L198" t="s">
        <v>121</v>
      </c>
      <c r="M198" s="1" t="s">
        <v>917</v>
      </c>
      <c r="N198" s="1" t="s">
        <v>917</v>
      </c>
      <c r="O198" s="2" t="s">
        <v>1096</v>
      </c>
      <c r="P198" s="1" t="s">
        <v>917</v>
      </c>
    </row>
    <row r="199" spans="1:16">
      <c r="A199" t="s">
        <v>119</v>
      </c>
      <c r="B199">
        <v>20201121</v>
      </c>
      <c r="C199" s="5">
        <v>17704561464</v>
      </c>
      <c r="D199" t="s">
        <v>1105</v>
      </c>
      <c r="E199">
        <v>53399.52</v>
      </c>
      <c r="F199">
        <v>3994</v>
      </c>
      <c r="G199">
        <v>9471</v>
      </c>
      <c r="H199">
        <v>0.2566</v>
      </c>
      <c r="I199">
        <v>21.98</v>
      </c>
      <c r="J199">
        <v>13.37</v>
      </c>
      <c r="K199" t="s">
        <v>160</v>
      </c>
      <c r="L199" t="s">
        <v>121</v>
      </c>
      <c r="M199" s="1" t="s">
        <v>917</v>
      </c>
      <c r="N199" s="1" t="s">
        <v>917</v>
      </c>
      <c r="O199" s="2">
        <v>0</v>
      </c>
      <c r="P199" s="1" t="s">
        <v>917</v>
      </c>
    </row>
    <row r="200" spans="1:16">
      <c r="A200" t="s">
        <v>119</v>
      </c>
      <c r="B200">
        <v>20201121</v>
      </c>
      <c r="C200" s="5">
        <v>554877274741</v>
      </c>
      <c r="D200" t="s">
        <v>1109</v>
      </c>
      <c r="E200">
        <v>44262.13</v>
      </c>
      <c r="F200">
        <v>1004</v>
      </c>
      <c r="G200">
        <v>4779</v>
      </c>
      <c r="H200">
        <v>0.0929</v>
      </c>
      <c r="I200">
        <v>99.69</v>
      </c>
      <c r="J200">
        <v>44.09</v>
      </c>
      <c r="K200" t="s">
        <v>6</v>
      </c>
      <c r="L200" t="s">
        <v>121</v>
      </c>
      <c r="M200" s="1" t="s">
        <v>917</v>
      </c>
      <c r="N200" s="1" t="s">
        <v>917</v>
      </c>
      <c r="O200" s="2" t="s">
        <v>1096</v>
      </c>
      <c r="P200" s="1" t="s">
        <v>1099</v>
      </c>
    </row>
    <row r="201" spans="1:16">
      <c r="A201" t="s">
        <v>119</v>
      </c>
      <c r="B201">
        <v>20201121</v>
      </c>
      <c r="C201" s="5">
        <v>593225443577</v>
      </c>
      <c r="D201" t="s">
        <v>1104</v>
      </c>
      <c r="E201">
        <v>42093.64</v>
      </c>
      <c r="F201">
        <v>755</v>
      </c>
      <c r="G201">
        <v>2360</v>
      </c>
      <c r="H201">
        <v>0.1085</v>
      </c>
      <c r="I201">
        <v>164.43</v>
      </c>
      <c r="J201">
        <v>55.75</v>
      </c>
      <c r="K201" t="s">
        <v>48</v>
      </c>
      <c r="L201" t="s">
        <v>121</v>
      </c>
      <c r="M201" s="1" t="s">
        <v>917</v>
      </c>
      <c r="N201" s="1" t="s">
        <v>917</v>
      </c>
      <c r="O201" s="2" t="s">
        <v>1096</v>
      </c>
      <c r="P201" s="1" t="s">
        <v>917</v>
      </c>
    </row>
    <row r="202" spans="1:16">
      <c r="A202" t="s">
        <v>119</v>
      </c>
      <c r="B202">
        <v>20201121</v>
      </c>
      <c r="C202" s="5">
        <v>574624025153</v>
      </c>
      <c r="D202" t="s">
        <v>406</v>
      </c>
      <c r="E202">
        <v>41044.32</v>
      </c>
      <c r="F202">
        <v>1217</v>
      </c>
      <c r="G202">
        <v>3732</v>
      </c>
      <c r="H202">
        <v>0.1793</v>
      </c>
      <c r="I202">
        <v>61.35</v>
      </c>
      <c r="J202">
        <v>33.73</v>
      </c>
      <c r="K202" t="s">
        <v>407</v>
      </c>
      <c r="L202" t="s">
        <v>124</v>
      </c>
      <c r="M202" s="1" t="s">
        <v>917</v>
      </c>
      <c r="N202" s="1" t="s">
        <v>917</v>
      </c>
      <c r="O202" s="2">
        <v>0</v>
      </c>
      <c r="P202" s="1" t="s">
        <v>917</v>
      </c>
    </row>
    <row r="203" spans="1:16">
      <c r="A203" t="s">
        <v>119</v>
      </c>
      <c r="B203">
        <v>20201121</v>
      </c>
      <c r="C203" s="5">
        <v>587015100676</v>
      </c>
      <c r="D203" t="s">
        <v>1110</v>
      </c>
      <c r="E203">
        <v>39987.64</v>
      </c>
      <c r="F203">
        <v>1061</v>
      </c>
      <c r="G203">
        <v>3946</v>
      </c>
      <c r="H203">
        <v>0.132</v>
      </c>
      <c r="I203">
        <v>76.75</v>
      </c>
      <c r="J203">
        <v>37.69</v>
      </c>
      <c r="K203" t="s">
        <v>4</v>
      </c>
      <c r="L203" t="s">
        <v>148</v>
      </c>
      <c r="M203" s="1" t="s">
        <v>917</v>
      </c>
      <c r="N203" s="1" t="s">
        <v>917</v>
      </c>
      <c r="O203" s="2">
        <v>0</v>
      </c>
      <c r="P203" s="1" t="s">
        <v>917</v>
      </c>
    </row>
    <row r="204" spans="1:16">
      <c r="A204" t="s">
        <v>119</v>
      </c>
      <c r="B204">
        <v>20201121</v>
      </c>
      <c r="C204" s="5">
        <v>554765196730</v>
      </c>
      <c r="D204" t="s">
        <v>197</v>
      </c>
      <c r="E204">
        <v>35137.41</v>
      </c>
      <c r="F204">
        <v>2308</v>
      </c>
      <c r="G204">
        <v>6455</v>
      </c>
      <c r="H204">
        <v>0.3227</v>
      </c>
      <c r="I204">
        <v>16.87</v>
      </c>
      <c r="J204">
        <v>15.22</v>
      </c>
      <c r="K204" t="s">
        <v>198</v>
      </c>
      <c r="L204" t="s">
        <v>121</v>
      </c>
      <c r="M204" s="1" t="s">
        <v>917</v>
      </c>
      <c r="N204" s="1" t="s">
        <v>917</v>
      </c>
      <c r="O204" s="2">
        <v>0</v>
      </c>
      <c r="P204" s="1" t="s">
        <v>1099</v>
      </c>
    </row>
    <row r="205" spans="1:16">
      <c r="A205" t="s">
        <v>119</v>
      </c>
      <c r="B205">
        <v>20201121</v>
      </c>
      <c r="C205" s="5">
        <v>527990951359</v>
      </c>
      <c r="D205" t="s">
        <v>1120</v>
      </c>
      <c r="E205">
        <v>33145.87</v>
      </c>
      <c r="F205">
        <v>765</v>
      </c>
      <c r="G205">
        <v>770</v>
      </c>
      <c r="H205">
        <v>0.2429</v>
      </c>
      <c r="I205">
        <v>177.25</v>
      </c>
      <c r="J205">
        <v>43.33</v>
      </c>
      <c r="K205" t="s">
        <v>55</v>
      </c>
      <c r="L205" t="s">
        <v>121</v>
      </c>
      <c r="M205" s="1" t="s">
        <v>917</v>
      </c>
      <c r="N205" s="1" t="s">
        <v>917</v>
      </c>
      <c r="O205" s="2">
        <v>0</v>
      </c>
      <c r="P205" s="1" t="s">
        <v>917</v>
      </c>
    </row>
    <row r="206" spans="1:16">
      <c r="A206" t="s">
        <v>119</v>
      </c>
      <c r="B206">
        <v>20201121</v>
      </c>
      <c r="C206" s="5">
        <v>584436823460</v>
      </c>
      <c r="D206" t="s">
        <v>174</v>
      </c>
      <c r="E206">
        <v>29747.17</v>
      </c>
      <c r="F206">
        <v>1712</v>
      </c>
      <c r="G206">
        <v>5554</v>
      </c>
      <c r="H206">
        <v>0.1793</v>
      </c>
      <c r="I206">
        <v>29.87</v>
      </c>
      <c r="J206">
        <v>17.38</v>
      </c>
      <c r="K206" t="s">
        <v>175</v>
      </c>
      <c r="L206" t="s">
        <v>124</v>
      </c>
      <c r="M206" s="1" t="s">
        <v>917</v>
      </c>
      <c r="N206" s="1" t="s">
        <v>917</v>
      </c>
      <c r="O206" s="2">
        <v>0</v>
      </c>
      <c r="P206" s="1" t="s">
        <v>1108</v>
      </c>
    </row>
    <row r="207" spans="1:16">
      <c r="A207" t="s">
        <v>119</v>
      </c>
      <c r="B207">
        <v>20201121</v>
      </c>
      <c r="C207" s="5">
        <v>39788807046</v>
      </c>
      <c r="D207" t="s">
        <v>182</v>
      </c>
      <c r="E207">
        <v>28682.21</v>
      </c>
      <c r="F207">
        <v>2630</v>
      </c>
      <c r="G207">
        <v>5920</v>
      </c>
      <c r="H207">
        <v>0.3674</v>
      </c>
      <c r="I207">
        <v>13.19</v>
      </c>
      <c r="J207">
        <v>10.91</v>
      </c>
      <c r="K207" t="s">
        <v>183</v>
      </c>
      <c r="L207" t="s">
        <v>131</v>
      </c>
      <c r="M207" s="1" t="s">
        <v>917</v>
      </c>
      <c r="N207" s="1" t="s">
        <v>917</v>
      </c>
      <c r="O207" s="2">
        <v>0</v>
      </c>
      <c r="P207" s="1" t="s">
        <v>917</v>
      </c>
    </row>
    <row r="208" spans="1:16">
      <c r="A208" t="s">
        <v>119</v>
      </c>
      <c r="B208">
        <v>20201121</v>
      </c>
      <c r="C208" s="5">
        <v>15699771744</v>
      </c>
      <c r="D208" t="s">
        <v>178</v>
      </c>
      <c r="E208">
        <v>26723.99</v>
      </c>
      <c r="F208">
        <v>972</v>
      </c>
      <c r="G208">
        <v>3086</v>
      </c>
      <c r="H208">
        <v>0.2106</v>
      </c>
      <c r="I208">
        <v>41.11</v>
      </c>
      <c r="J208">
        <v>27.49</v>
      </c>
      <c r="K208" t="s">
        <v>179</v>
      </c>
      <c r="L208" t="s">
        <v>124</v>
      </c>
      <c r="M208" s="1" t="s">
        <v>917</v>
      </c>
      <c r="N208" s="1" t="s">
        <v>917</v>
      </c>
      <c r="O208" s="2">
        <v>0</v>
      </c>
      <c r="P208" s="1" t="s">
        <v>917</v>
      </c>
    </row>
    <row r="209" spans="1:16">
      <c r="A209" t="s">
        <v>119</v>
      </c>
      <c r="B209">
        <v>20201121</v>
      </c>
      <c r="C209" s="5">
        <v>521804256985</v>
      </c>
      <c r="D209" t="s">
        <v>1112</v>
      </c>
      <c r="E209">
        <v>24861.01</v>
      </c>
      <c r="F209">
        <v>517</v>
      </c>
      <c r="G209">
        <v>2169</v>
      </c>
      <c r="H209">
        <v>0.13</v>
      </c>
      <c r="I209">
        <v>88.16</v>
      </c>
      <c r="J209">
        <v>48.09</v>
      </c>
      <c r="K209" t="s">
        <v>43</v>
      </c>
      <c r="L209" t="s">
        <v>121</v>
      </c>
      <c r="M209" s="1" t="s">
        <v>917</v>
      </c>
      <c r="N209" s="1" t="s">
        <v>917</v>
      </c>
      <c r="O209" s="2" t="s">
        <v>1096</v>
      </c>
      <c r="P209" s="1" t="s">
        <v>917</v>
      </c>
    </row>
    <row r="210" spans="1:16">
      <c r="A210" t="s">
        <v>119</v>
      </c>
      <c r="B210">
        <v>20201121</v>
      </c>
      <c r="C210" s="5">
        <v>602881179663</v>
      </c>
      <c r="D210" t="s">
        <v>1116</v>
      </c>
      <c r="E210">
        <v>23361.42</v>
      </c>
      <c r="F210">
        <v>460</v>
      </c>
      <c r="G210">
        <v>1927</v>
      </c>
      <c r="H210">
        <v>0.0675</v>
      </c>
      <c r="I210">
        <v>179.7</v>
      </c>
      <c r="J210">
        <v>50.79</v>
      </c>
      <c r="K210" t="s">
        <v>69</v>
      </c>
      <c r="L210" t="s">
        <v>121</v>
      </c>
      <c r="M210" s="1" t="s">
        <v>917</v>
      </c>
      <c r="N210" s="1" t="s">
        <v>917</v>
      </c>
      <c r="O210" s="2">
        <v>0</v>
      </c>
      <c r="P210" s="1" t="s">
        <v>917</v>
      </c>
    </row>
    <row r="211" spans="1:16">
      <c r="A211" t="s">
        <v>119</v>
      </c>
      <c r="B211">
        <v>20201121</v>
      </c>
      <c r="C211" s="5">
        <v>37253526527</v>
      </c>
      <c r="D211" t="s">
        <v>202</v>
      </c>
      <c r="E211">
        <v>20703.05</v>
      </c>
      <c r="F211">
        <v>1884</v>
      </c>
      <c r="G211">
        <v>3552</v>
      </c>
      <c r="H211">
        <v>0.4735</v>
      </c>
      <c r="I211">
        <v>12.31</v>
      </c>
      <c r="J211">
        <v>10.99</v>
      </c>
      <c r="K211" t="s">
        <v>203</v>
      </c>
      <c r="L211" t="s">
        <v>204</v>
      </c>
      <c r="M211" s="1" t="s">
        <v>917</v>
      </c>
      <c r="N211" s="1" t="s">
        <v>917</v>
      </c>
      <c r="O211" s="2">
        <v>0</v>
      </c>
      <c r="P211" s="1" t="s">
        <v>917</v>
      </c>
    </row>
    <row r="212" spans="1:16">
      <c r="A212" t="s">
        <v>119</v>
      </c>
      <c r="B212">
        <v>20201121</v>
      </c>
      <c r="C212" s="5">
        <v>527733653043</v>
      </c>
      <c r="D212" t="s">
        <v>1118</v>
      </c>
      <c r="E212">
        <v>19930.34</v>
      </c>
      <c r="F212">
        <v>1186</v>
      </c>
      <c r="G212">
        <v>3803</v>
      </c>
      <c r="H212">
        <v>0.2532</v>
      </c>
      <c r="I212">
        <v>20.7</v>
      </c>
      <c r="J212">
        <v>16.8</v>
      </c>
      <c r="K212" t="s">
        <v>157</v>
      </c>
      <c r="L212" t="s">
        <v>158</v>
      </c>
      <c r="M212" s="1" t="s">
        <v>917</v>
      </c>
      <c r="N212" s="1" t="s">
        <v>917</v>
      </c>
      <c r="O212" s="2">
        <v>0</v>
      </c>
      <c r="P212" s="1" t="s">
        <v>917</v>
      </c>
    </row>
    <row r="213" spans="1:16">
      <c r="A213" t="s">
        <v>119</v>
      </c>
      <c r="B213">
        <v>20201121</v>
      </c>
      <c r="C213" s="5">
        <v>573035985548</v>
      </c>
      <c r="D213" t="s">
        <v>1114</v>
      </c>
      <c r="E213">
        <v>19742.27</v>
      </c>
      <c r="F213">
        <v>532</v>
      </c>
      <c r="G213">
        <v>1262</v>
      </c>
      <c r="H213">
        <v>0.2338</v>
      </c>
      <c r="I213">
        <v>66.92</v>
      </c>
      <c r="J213">
        <v>37.11</v>
      </c>
      <c r="K213" t="s">
        <v>77</v>
      </c>
      <c r="L213" t="s">
        <v>170</v>
      </c>
      <c r="M213" s="1" t="s">
        <v>917</v>
      </c>
      <c r="N213" s="1" t="s">
        <v>917</v>
      </c>
      <c r="O213" s="2">
        <v>0</v>
      </c>
      <c r="P213" s="1" t="s">
        <v>917</v>
      </c>
    </row>
    <row r="214" spans="1:16">
      <c r="A214" t="s">
        <v>119</v>
      </c>
      <c r="B214">
        <v>20201121</v>
      </c>
      <c r="C214" s="5">
        <v>15699803229</v>
      </c>
      <c r="D214" t="s">
        <v>141</v>
      </c>
      <c r="E214">
        <v>18808.59</v>
      </c>
      <c r="F214">
        <v>931</v>
      </c>
      <c r="G214">
        <v>2376</v>
      </c>
      <c r="H214">
        <v>0.2765</v>
      </c>
      <c r="I214">
        <v>28.63</v>
      </c>
      <c r="J214">
        <v>20.2</v>
      </c>
      <c r="K214" t="s">
        <v>142</v>
      </c>
      <c r="L214" t="s">
        <v>124</v>
      </c>
      <c r="M214" s="1" t="s">
        <v>917</v>
      </c>
      <c r="N214" s="1" t="s">
        <v>917</v>
      </c>
      <c r="O214" s="2">
        <v>0</v>
      </c>
      <c r="P214" s="1" t="s">
        <v>917</v>
      </c>
    </row>
    <row r="215" spans="1:16">
      <c r="A215" t="s">
        <v>119</v>
      </c>
      <c r="B215">
        <v>20201121</v>
      </c>
      <c r="C215" s="5">
        <v>40611478319</v>
      </c>
      <c r="D215" t="s">
        <v>1115</v>
      </c>
      <c r="E215">
        <v>18532.73</v>
      </c>
      <c r="F215">
        <v>256</v>
      </c>
      <c r="G215">
        <v>1546</v>
      </c>
      <c r="H215">
        <v>0.1061</v>
      </c>
      <c r="I215">
        <v>113</v>
      </c>
      <c r="J215">
        <v>72.39</v>
      </c>
      <c r="K215" t="s">
        <v>166</v>
      </c>
      <c r="L215" t="s">
        <v>121</v>
      </c>
      <c r="M215" s="1" t="s">
        <v>917</v>
      </c>
      <c r="N215" s="1" t="s">
        <v>917</v>
      </c>
      <c r="O215" s="2" t="s">
        <v>1096</v>
      </c>
      <c r="P215" s="1" t="s">
        <v>917</v>
      </c>
    </row>
    <row r="216" spans="1:16">
      <c r="A216" t="s">
        <v>119</v>
      </c>
      <c r="B216">
        <v>20201121</v>
      </c>
      <c r="C216" s="5">
        <v>43988989706</v>
      </c>
      <c r="D216" t="s">
        <v>207</v>
      </c>
      <c r="E216">
        <v>18347.5</v>
      </c>
      <c r="F216">
        <v>3216</v>
      </c>
      <c r="G216">
        <v>5777</v>
      </c>
      <c r="H216">
        <v>0.4312</v>
      </c>
      <c r="I216">
        <v>7.37</v>
      </c>
      <c r="J216">
        <v>5.71</v>
      </c>
      <c r="K216" t="s">
        <v>208</v>
      </c>
      <c r="L216" t="s">
        <v>204</v>
      </c>
      <c r="M216" s="1" t="s">
        <v>917</v>
      </c>
      <c r="N216" s="1" t="s">
        <v>917</v>
      </c>
      <c r="O216" s="2">
        <v>0</v>
      </c>
      <c r="P216" s="1" t="s">
        <v>917</v>
      </c>
    </row>
    <row r="217" spans="1:16">
      <c r="A217" t="s">
        <v>119</v>
      </c>
      <c r="B217">
        <v>20201121</v>
      </c>
      <c r="C217" s="5">
        <v>527733589105</v>
      </c>
      <c r="D217" t="s">
        <v>1121</v>
      </c>
      <c r="E217">
        <v>16945.42</v>
      </c>
      <c r="F217">
        <v>1441</v>
      </c>
      <c r="G217">
        <v>3008</v>
      </c>
      <c r="H217">
        <v>0.2846</v>
      </c>
      <c r="I217">
        <v>19.8</v>
      </c>
      <c r="J217">
        <v>11.76</v>
      </c>
      <c r="K217" t="s">
        <v>231</v>
      </c>
      <c r="L217" t="s">
        <v>170</v>
      </c>
      <c r="M217" s="1" t="s">
        <v>917</v>
      </c>
      <c r="N217" s="1" t="s">
        <v>917</v>
      </c>
      <c r="O217" s="2">
        <v>0</v>
      </c>
      <c r="P217" s="1" t="s">
        <v>917</v>
      </c>
    </row>
    <row r="218" spans="1:16">
      <c r="A218" t="s">
        <v>119</v>
      </c>
      <c r="B218">
        <v>20201121</v>
      </c>
      <c r="C218" s="5">
        <v>538263950177</v>
      </c>
      <c r="D218" t="s">
        <v>134</v>
      </c>
      <c r="E218">
        <v>15656.98</v>
      </c>
      <c r="F218">
        <v>110</v>
      </c>
      <c r="G218">
        <v>1264</v>
      </c>
      <c r="H218">
        <v>0.0767</v>
      </c>
      <c r="I218">
        <v>161.41</v>
      </c>
      <c r="J218">
        <v>142.34</v>
      </c>
      <c r="K218" t="s">
        <v>135</v>
      </c>
      <c r="L218" t="s">
        <v>124</v>
      </c>
      <c r="M218" s="1" t="s">
        <v>917</v>
      </c>
      <c r="N218" s="1" t="s">
        <v>917</v>
      </c>
      <c r="O218" s="2" t="s">
        <v>1096</v>
      </c>
      <c r="P218" s="1" t="s">
        <v>917</v>
      </c>
    </row>
    <row r="219" spans="1:16">
      <c r="A219" t="s">
        <v>119</v>
      </c>
      <c r="B219">
        <v>20201121</v>
      </c>
      <c r="C219" s="5">
        <v>569386315777</v>
      </c>
      <c r="D219" t="s">
        <v>172</v>
      </c>
      <c r="E219">
        <v>15639.9</v>
      </c>
      <c r="F219">
        <v>9199</v>
      </c>
      <c r="G219">
        <v>37680</v>
      </c>
      <c r="H219">
        <v>0.2315</v>
      </c>
      <c r="I219">
        <v>1.79</v>
      </c>
      <c r="J219">
        <v>1.7</v>
      </c>
      <c r="K219" t="s">
        <v>173</v>
      </c>
      <c r="L219" t="s">
        <v>121</v>
      </c>
      <c r="M219" s="1" t="s">
        <v>917</v>
      </c>
      <c r="N219" s="1" t="s">
        <v>917</v>
      </c>
      <c r="O219" s="2">
        <v>0</v>
      </c>
      <c r="P219" s="1" t="s">
        <v>1099</v>
      </c>
    </row>
    <row r="220" spans="1:16">
      <c r="A220" t="s">
        <v>119</v>
      </c>
      <c r="B220">
        <v>20201121</v>
      </c>
      <c r="C220" s="5">
        <v>520538406051</v>
      </c>
      <c r="D220" t="s">
        <v>1113</v>
      </c>
      <c r="E220">
        <v>15592.4</v>
      </c>
      <c r="F220">
        <v>255</v>
      </c>
      <c r="G220">
        <v>1679</v>
      </c>
      <c r="H220">
        <v>0.0917</v>
      </c>
      <c r="I220">
        <v>101.25</v>
      </c>
      <c r="J220">
        <v>61.15</v>
      </c>
      <c r="K220" t="s">
        <v>137</v>
      </c>
      <c r="L220" t="s">
        <v>121</v>
      </c>
      <c r="M220" s="1" t="s">
        <v>917</v>
      </c>
      <c r="N220" s="1" t="s">
        <v>917</v>
      </c>
      <c r="O220" s="2" t="s">
        <v>1096</v>
      </c>
      <c r="P220" s="1" t="s">
        <v>917</v>
      </c>
    </row>
    <row r="221" spans="1:16">
      <c r="A221" t="s">
        <v>119</v>
      </c>
      <c r="B221">
        <v>20201121</v>
      </c>
      <c r="C221" s="5">
        <v>539325022308</v>
      </c>
      <c r="D221" t="s">
        <v>1117</v>
      </c>
      <c r="E221">
        <v>14986.39</v>
      </c>
      <c r="F221">
        <v>202</v>
      </c>
      <c r="G221">
        <v>1583</v>
      </c>
      <c r="H221">
        <v>0.0897</v>
      </c>
      <c r="I221">
        <v>105.54</v>
      </c>
      <c r="J221">
        <v>74.19</v>
      </c>
      <c r="K221" t="s">
        <v>46</v>
      </c>
      <c r="L221" t="s">
        <v>148</v>
      </c>
      <c r="M221" s="1" t="s">
        <v>917</v>
      </c>
      <c r="N221" s="1" t="s">
        <v>917</v>
      </c>
      <c r="O221" s="2">
        <v>0</v>
      </c>
      <c r="P221" s="1" t="s">
        <v>917</v>
      </c>
    </row>
    <row r="222" spans="1:16">
      <c r="A222" t="s">
        <v>119</v>
      </c>
      <c r="B222">
        <v>20201121</v>
      </c>
      <c r="C222" s="5">
        <v>577037788975</v>
      </c>
      <c r="D222" t="s">
        <v>228</v>
      </c>
      <c r="E222">
        <v>13806.29</v>
      </c>
      <c r="F222">
        <v>830</v>
      </c>
      <c r="G222">
        <v>2446</v>
      </c>
      <c r="H222">
        <v>0.1738</v>
      </c>
      <c r="I222">
        <v>32.49</v>
      </c>
      <c r="J222">
        <v>16.63</v>
      </c>
      <c r="K222" t="s">
        <v>229</v>
      </c>
      <c r="L222" t="s">
        <v>131</v>
      </c>
      <c r="M222" s="1" t="s">
        <v>917</v>
      </c>
      <c r="N222" s="1" t="s">
        <v>917</v>
      </c>
      <c r="O222" s="2">
        <v>0</v>
      </c>
      <c r="P222" s="1" t="s">
        <v>1108</v>
      </c>
    </row>
    <row r="223" spans="1:16">
      <c r="A223" t="s">
        <v>119</v>
      </c>
      <c r="B223">
        <v>20201121</v>
      </c>
      <c r="C223" s="5">
        <v>555332266949</v>
      </c>
      <c r="D223" t="s">
        <v>1126</v>
      </c>
      <c r="E223">
        <v>13626.17</v>
      </c>
      <c r="F223">
        <v>260</v>
      </c>
      <c r="G223">
        <v>1561</v>
      </c>
      <c r="H223">
        <v>0.1083</v>
      </c>
      <c r="I223">
        <v>80.63</v>
      </c>
      <c r="J223">
        <v>52.41</v>
      </c>
      <c r="K223" t="s">
        <v>47</v>
      </c>
      <c r="L223" t="s">
        <v>121</v>
      </c>
      <c r="M223" s="1" t="s">
        <v>917</v>
      </c>
      <c r="N223" s="1" t="s">
        <v>917</v>
      </c>
      <c r="O223" s="2" t="s">
        <v>1096</v>
      </c>
      <c r="P223" s="1" t="s">
        <v>917</v>
      </c>
    </row>
    <row r="224" spans="1:16">
      <c r="A224" t="s">
        <v>119</v>
      </c>
      <c r="B224">
        <v>20201121</v>
      </c>
      <c r="C224" s="5">
        <v>579975467115</v>
      </c>
      <c r="D224" t="s">
        <v>258</v>
      </c>
      <c r="E224">
        <v>13369.71</v>
      </c>
      <c r="F224">
        <v>740</v>
      </c>
      <c r="G224">
        <v>1839</v>
      </c>
      <c r="H224">
        <v>0.2404</v>
      </c>
      <c r="I224">
        <v>30.25</v>
      </c>
      <c r="J224">
        <v>18.07</v>
      </c>
      <c r="K224" t="s">
        <v>259</v>
      </c>
      <c r="L224" t="s">
        <v>121</v>
      </c>
      <c r="M224" s="1" t="s">
        <v>917</v>
      </c>
      <c r="N224" s="1" t="s">
        <v>917</v>
      </c>
      <c r="O224" s="2">
        <v>0</v>
      </c>
      <c r="P224" s="1" t="s">
        <v>917</v>
      </c>
    </row>
    <row r="225" spans="1:16">
      <c r="A225" t="s">
        <v>119</v>
      </c>
      <c r="B225">
        <v>20201121</v>
      </c>
      <c r="C225" s="5">
        <v>539854510916</v>
      </c>
      <c r="D225" t="s">
        <v>1119</v>
      </c>
      <c r="E225">
        <v>13318.56</v>
      </c>
      <c r="F225">
        <v>248</v>
      </c>
      <c r="G225">
        <v>1517</v>
      </c>
      <c r="H225">
        <v>0.1042</v>
      </c>
      <c r="I225">
        <v>84.29</v>
      </c>
      <c r="J225">
        <v>53.7</v>
      </c>
      <c r="K225" t="s">
        <v>44</v>
      </c>
      <c r="L225" t="s">
        <v>131</v>
      </c>
      <c r="M225" s="1" t="s">
        <v>917</v>
      </c>
      <c r="N225" s="1" t="s">
        <v>917</v>
      </c>
      <c r="O225" s="2" t="s">
        <v>1096</v>
      </c>
      <c r="P225" s="1" t="s">
        <v>917</v>
      </c>
    </row>
    <row r="226" spans="1:16">
      <c r="A226" t="s">
        <v>119</v>
      </c>
      <c r="B226">
        <v>20201121</v>
      </c>
      <c r="C226" s="5">
        <v>43893226461</v>
      </c>
      <c r="D226" t="s">
        <v>1128</v>
      </c>
      <c r="E226">
        <v>12815.99</v>
      </c>
      <c r="F226">
        <v>1892</v>
      </c>
      <c r="G226">
        <v>3346</v>
      </c>
      <c r="H226">
        <v>0.4417</v>
      </c>
      <c r="I226">
        <v>8.67</v>
      </c>
      <c r="J226">
        <v>6.77</v>
      </c>
      <c r="K226" t="s">
        <v>247</v>
      </c>
      <c r="L226" t="s">
        <v>148</v>
      </c>
      <c r="M226" s="1" t="s">
        <v>917</v>
      </c>
      <c r="N226" s="1" t="s">
        <v>917</v>
      </c>
      <c r="O226" s="2">
        <v>0</v>
      </c>
      <c r="P226" s="1" t="s">
        <v>917</v>
      </c>
    </row>
    <row r="227" spans="1:16">
      <c r="A227" t="s">
        <v>119</v>
      </c>
      <c r="B227">
        <v>20201121</v>
      </c>
      <c r="C227" s="5">
        <v>39829692578</v>
      </c>
      <c r="D227" t="s">
        <v>1127</v>
      </c>
      <c r="E227">
        <v>12429.05</v>
      </c>
      <c r="F227">
        <v>1434</v>
      </c>
      <c r="G227">
        <v>2860</v>
      </c>
      <c r="H227">
        <v>0.442</v>
      </c>
      <c r="I227">
        <v>9.83</v>
      </c>
      <c r="J227">
        <v>8.67</v>
      </c>
      <c r="K227" t="s">
        <v>237</v>
      </c>
      <c r="L227" t="s">
        <v>170</v>
      </c>
      <c r="M227" s="1" t="s">
        <v>917</v>
      </c>
      <c r="N227" s="1" t="s">
        <v>917</v>
      </c>
      <c r="O227" s="2">
        <v>0</v>
      </c>
      <c r="P227" s="1" t="s">
        <v>917</v>
      </c>
    </row>
    <row r="228" spans="1:16">
      <c r="A228" t="s">
        <v>119</v>
      </c>
      <c r="B228">
        <v>20201121</v>
      </c>
      <c r="C228" s="5">
        <v>613513119392</v>
      </c>
      <c r="D228" t="s">
        <v>1107</v>
      </c>
      <c r="E228">
        <v>12209.09</v>
      </c>
      <c r="F228">
        <v>242</v>
      </c>
      <c r="G228">
        <v>1260</v>
      </c>
      <c r="H228">
        <v>0.0651</v>
      </c>
      <c r="I228">
        <v>148.89</v>
      </c>
      <c r="J228">
        <v>50.45</v>
      </c>
      <c r="K228" t="s">
        <v>61</v>
      </c>
      <c r="L228" t="s">
        <v>124</v>
      </c>
      <c r="M228" s="1" t="s">
        <v>917</v>
      </c>
      <c r="N228" s="1" t="s">
        <v>917</v>
      </c>
      <c r="O228" s="2" t="s">
        <v>1096</v>
      </c>
      <c r="P228" s="1" t="s">
        <v>1108</v>
      </c>
    </row>
    <row r="229" spans="1:16">
      <c r="A229" t="s">
        <v>119</v>
      </c>
      <c r="B229">
        <v>20201121</v>
      </c>
      <c r="C229" s="5">
        <v>528778018743</v>
      </c>
      <c r="D229" t="s">
        <v>1125</v>
      </c>
      <c r="E229">
        <v>10761.83</v>
      </c>
      <c r="F229">
        <v>220</v>
      </c>
      <c r="G229">
        <v>907</v>
      </c>
      <c r="H229">
        <v>0.1334</v>
      </c>
      <c r="I229">
        <v>88.94</v>
      </c>
      <c r="J229">
        <v>48.92</v>
      </c>
      <c r="K229" t="s">
        <v>145</v>
      </c>
      <c r="L229" t="s">
        <v>121</v>
      </c>
      <c r="M229" s="1" t="s">
        <v>917</v>
      </c>
      <c r="N229" s="1" t="s">
        <v>917</v>
      </c>
      <c r="O229" s="2" t="s">
        <v>1096</v>
      </c>
      <c r="P229" s="1" t="s">
        <v>917</v>
      </c>
    </row>
    <row r="230" spans="1:16">
      <c r="A230" t="s">
        <v>119</v>
      </c>
      <c r="B230">
        <v>20201121</v>
      </c>
      <c r="C230" s="5">
        <v>528033010612</v>
      </c>
      <c r="D230" t="s">
        <v>1124</v>
      </c>
      <c r="E230">
        <v>10645.95</v>
      </c>
      <c r="F230">
        <v>122</v>
      </c>
      <c r="G230">
        <v>554</v>
      </c>
      <c r="H230">
        <v>0.1931</v>
      </c>
      <c r="I230">
        <v>99.49</v>
      </c>
      <c r="J230">
        <v>87.26</v>
      </c>
      <c r="K230" t="s">
        <v>98</v>
      </c>
      <c r="L230" t="s">
        <v>124</v>
      </c>
      <c r="M230" s="1" t="s">
        <v>917</v>
      </c>
      <c r="N230" s="1" t="s">
        <v>917</v>
      </c>
      <c r="O230" s="2">
        <v>0</v>
      </c>
      <c r="P230" s="1" t="s">
        <v>917</v>
      </c>
    </row>
    <row r="231" spans="1:16">
      <c r="A231" t="s">
        <v>119</v>
      </c>
      <c r="B231">
        <v>20201121</v>
      </c>
      <c r="C231" s="5">
        <v>555055329886</v>
      </c>
      <c r="D231" t="s">
        <v>1122</v>
      </c>
      <c r="E231">
        <v>10363.37</v>
      </c>
      <c r="F231">
        <v>215</v>
      </c>
      <c r="G231">
        <v>1298</v>
      </c>
      <c r="H231">
        <v>0.0917</v>
      </c>
      <c r="I231">
        <v>87.09</v>
      </c>
      <c r="J231">
        <v>48.2</v>
      </c>
      <c r="K231" t="s">
        <v>42</v>
      </c>
      <c r="L231" t="s">
        <v>124</v>
      </c>
      <c r="M231" s="1" t="s">
        <v>917</v>
      </c>
      <c r="N231" s="1" t="s">
        <v>917</v>
      </c>
      <c r="O231" s="2" t="s">
        <v>1096</v>
      </c>
      <c r="P231" s="1" t="s">
        <v>1108</v>
      </c>
    </row>
    <row r="232" spans="1:16">
      <c r="A232" t="s">
        <v>119</v>
      </c>
      <c r="B232">
        <v>20201121</v>
      </c>
      <c r="C232" s="5">
        <v>589377945837</v>
      </c>
      <c r="D232" t="s">
        <v>1129</v>
      </c>
      <c r="E232">
        <v>10019.3</v>
      </c>
      <c r="F232">
        <v>301</v>
      </c>
      <c r="G232">
        <v>2406</v>
      </c>
      <c r="H232">
        <v>0.0877</v>
      </c>
      <c r="I232">
        <v>47.48</v>
      </c>
      <c r="J232">
        <v>33.29</v>
      </c>
      <c r="K232" t="s">
        <v>15</v>
      </c>
      <c r="L232" t="s">
        <v>131</v>
      </c>
      <c r="M232" s="1" t="s">
        <v>917</v>
      </c>
      <c r="N232" s="1" t="s">
        <v>917</v>
      </c>
      <c r="O232" s="2" t="s">
        <v>1096</v>
      </c>
      <c r="P232" s="1" t="s">
        <v>917</v>
      </c>
    </row>
    <row r="233" spans="1:16">
      <c r="A233" t="s">
        <v>119</v>
      </c>
      <c r="B233">
        <v>20201121</v>
      </c>
      <c r="C233" s="5">
        <v>573160835361</v>
      </c>
      <c r="D233" t="s">
        <v>253</v>
      </c>
      <c r="E233">
        <v>9866.25</v>
      </c>
      <c r="F233">
        <v>580</v>
      </c>
      <c r="G233">
        <v>2924</v>
      </c>
      <c r="H233">
        <v>0.1481</v>
      </c>
      <c r="I233">
        <v>22.79</v>
      </c>
      <c r="J233">
        <v>17.01</v>
      </c>
      <c r="K233" t="s">
        <v>254</v>
      </c>
      <c r="L233" t="s">
        <v>124</v>
      </c>
      <c r="M233" s="1" t="s">
        <v>917</v>
      </c>
      <c r="N233" s="1" t="s">
        <v>917</v>
      </c>
      <c r="O233" s="2">
        <v>0</v>
      </c>
      <c r="P233" s="1" t="s">
        <v>1108</v>
      </c>
    </row>
    <row r="234" spans="1:16">
      <c r="A234" t="s">
        <v>119</v>
      </c>
      <c r="B234">
        <v>20201121</v>
      </c>
      <c r="C234" s="5">
        <v>37254243740</v>
      </c>
      <c r="D234" t="s">
        <v>269</v>
      </c>
      <c r="E234">
        <v>9846.58</v>
      </c>
      <c r="F234">
        <v>650</v>
      </c>
      <c r="G234">
        <v>1130</v>
      </c>
      <c r="H234">
        <v>0.2319</v>
      </c>
      <c r="I234">
        <v>37.58</v>
      </c>
      <c r="J234">
        <v>15.15</v>
      </c>
      <c r="K234" t="s">
        <v>270</v>
      </c>
      <c r="L234" t="s">
        <v>204</v>
      </c>
      <c r="M234" s="1" t="s">
        <v>917</v>
      </c>
      <c r="N234" s="1" t="s">
        <v>917</v>
      </c>
      <c r="O234" s="2">
        <v>0</v>
      </c>
      <c r="P234" s="1" t="s">
        <v>917</v>
      </c>
    </row>
    <row r="235" spans="1:16">
      <c r="A235" t="s">
        <v>119</v>
      </c>
      <c r="B235">
        <v>20201121</v>
      </c>
      <c r="C235" s="5">
        <v>525048016525</v>
      </c>
      <c r="D235" t="s">
        <v>1141</v>
      </c>
      <c r="E235">
        <v>8968.41</v>
      </c>
      <c r="F235">
        <v>462</v>
      </c>
      <c r="G235">
        <v>598</v>
      </c>
      <c r="H235">
        <v>0.1555</v>
      </c>
      <c r="I235">
        <v>96.43</v>
      </c>
      <c r="J235">
        <v>19.41</v>
      </c>
      <c r="K235" t="s">
        <v>340</v>
      </c>
      <c r="L235" t="s">
        <v>124</v>
      </c>
      <c r="M235" s="1" t="s">
        <v>917</v>
      </c>
      <c r="N235" s="1" t="s">
        <v>917</v>
      </c>
      <c r="O235" s="2">
        <v>0</v>
      </c>
      <c r="P235" s="1" t="s">
        <v>917</v>
      </c>
    </row>
    <row r="236" spans="1:16">
      <c r="A236" t="s">
        <v>119</v>
      </c>
      <c r="B236">
        <v>20201121</v>
      </c>
      <c r="C236" s="5">
        <v>538312709167</v>
      </c>
      <c r="D236" t="s">
        <v>154</v>
      </c>
      <c r="E236">
        <v>8719.66</v>
      </c>
      <c r="F236">
        <v>80</v>
      </c>
      <c r="G236">
        <v>401</v>
      </c>
      <c r="H236">
        <v>0.1571</v>
      </c>
      <c r="I236">
        <v>138.41</v>
      </c>
      <c r="J236">
        <v>109</v>
      </c>
      <c r="K236" t="s">
        <v>155</v>
      </c>
      <c r="L236" t="s">
        <v>121</v>
      </c>
      <c r="M236" s="1" t="s">
        <v>917</v>
      </c>
      <c r="N236" s="1" t="s">
        <v>917</v>
      </c>
      <c r="O236" s="2" t="s">
        <v>1096</v>
      </c>
      <c r="P236" s="1" t="s">
        <v>917</v>
      </c>
    </row>
    <row r="237" spans="1:16">
      <c r="A237" t="s">
        <v>119</v>
      </c>
      <c r="B237">
        <v>20201121</v>
      </c>
      <c r="C237" s="5">
        <v>535688693680</v>
      </c>
      <c r="D237" t="s">
        <v>1139</v>
      </c>
      <c r="E237">
        <v>8501.05</v>
      </c>
      <c r="F237">
        <v>137</v>
      </c>
      <c r="G237">
        <v>925</v>
      </c>
      <c r="H237">
        <v>0.0724</v>
      </c>
      <c r="I237">
        <v>126.88</v>
      </c>
      <c r="J237">
        <v>62.05</v>
      </c>
      <c r="K237" t="s">
        <v>225</v>
      </c>
      <c r="L237" t="s">
        <v>124</v>
      </c>
      <c r="M237" s="1" t="s">
        <v>917</v>
      </c>
      <c r="N237" s="1" t="s">
        <v>917</v>
      </c>
      <c r="O237" s="2" t="s">
        <v>1096</v>
      </c>
      <c r="P237" s="1" t="s">
        <v>1108</v>
      </c>
    </row>
    <row r="238" spans="1:16">
      <c r="A238" t="s">
        <v>119</v>
      </c>
      <c r="B238">
        <v>20201121</v>
      </c>
      <c r="C238" s="5">
        <v>527990679684</v>
      </c>
      <c r="D238" t="s">
        <v>1132</v>
      </c>
      <c r="E238">
        <v>7804.71</v>
      </c>
      <c r="F238">
        <v>294</v>
      </c>
      <c r="G238">
        <v>753</v>
      </c>
      <c r="H238">
        <v>0.3254</v>
      </c>
      <c r="I238">
        <v>31.86</v>
      </c>
      <c r="J238">
        <v>26.55</v>
      </c>
      <c r="K238" t="s">
        <v>196</v>
      </c>
      <c r="L238" t="s">
        <v>121</v>
      </c>
      <c r="M238" s="1" t="s">
        <v>917</v>
      </c>
      <c r="N238" s="1" t="s">
        <v>917</v>
      </c>
      <c r="O238" s="2">
        <v>0</v>
      </c>
      <c r="P238" s="1" t="s">
        <v>917</v>
      </c>
    </row>
    <row r="239" spans="1:16">
      <c r="A239" t="s">
        <v>119</v>
      </c>
      <c r="B239">
        <v>20201121</v>
      </c>
      <c r="C239" s="5">
        <v>589851591771</v>
      </c>
      <c r="D239" t="s">
        <v>1133</v>
      </c>
      <c r="E239">
        <v>7421.98</v>
      </c>
      <c r="F239">
        <v>210</v>
      </c>
      <c r="G239">
        <v>979</v>
      </c>
      <c r="H239">
        <v>0.1134</v>
      </c>
      <c r="I239">
        <v>66.86</v>
      </c>
      <c r="J239">
        <v>35.34</v>
      </c>
      <c r="K239" t="s">
        <v>64</v>
      </c>
      <c r="L239" t="s">
        <v>148</v>
      </c>
      <c r="M239" s="1" t="s">
        <v>917</v>
      </c>
      <c r="N239" s="1" t="s">
        <v>917</v>
      </c>
      <c r="O239" s="2">
        <v>0</v>
      </c>
      <c r="P239" s="1" t="s">
        <v>917</v>
      </c>
    </row>
    <row r="240" spans="1:16">
      <c r="A240" t="s">
        <v>119</v>
      </c>
      <c r="B240">
        <v>20201121</v>
      </c>
      <c r="C240" s="5">
        <v>581521081842</v>
      </c>
      <c r="D240" t="s">
        <v>220</v>
      </c>
      <c r="E240">
        <v>7017.67</v>
      </c>
      <c r="F240">
        <v>283</v>
      </c>
      <c r="G240">
        <v>776</v>
      </c>
      <c r="H240">
        <v>0.2036</v>
      </c>
      <c r="I240">
        <v>44.42</v>
      </c>
      <c r="J240">
        <v>24.8</v>
      </c>
      <c r="K240" t="s">
        <v>221</v>
      </c>
      <c r="L240" t="s">
        <v>170</v>
      </c>
      <c r="M240" s="1" t="s">
        <v>917</v>
      </c>
      <c r="N240" s="1" t="s">
        <v>917</v>
      </c>
      <c r="O240" s="2">
        <v>0</v>
      </c>
      <c r="P240" s="1" t="s">
        <v>917</v>
      </c>
    </row>
    <row r="241" spans="1:16">
      <c r="A241" t="s">
        <v>119</v>
      </c>
      <c r="B241">
        <v>20201121</v>
      </c>
      <c r="C241" s="5">
        <v>42759737847</v>
      </c>
      <c r="D241" t="s">
        <v>1138</v>
      </c>
      <c r="E241">
        <v>6486.19</v>
      </c>
      <c r="F241">
        <v>101</v>
      </c>
      <c r="G241">
        <v>892</v>
      </c>
      <c r="H241">
        <v>0.0863</v>
      </c>
      <c r="I241">
        <v>84.24</v>
      </c>
      <c r="J241">
        <v>64.22</v>
      </c>
      <c r="K241" t="s">
        <v>186</v>
      </c>
      <c r="L241" t="s">
        <v>121</v>
      </c>
      <c r="M241" s="1" t="s">
        <v>917</v>
      </c>
      <c r="N241" s="1" t="s">
        <v>917</v>
      </c>
      <c r="O241" s="2" t="s">
        <v>1096</v>
      </c>
      <c r="P241" s="1" t="s">
        <v>917</v>
      </c>
    </row>
    <row r="242" spans="1:16">
      <c r="A242" t="s">
        <v>119</v>
      </c>
      <c r="B242">
        <v>20201121</v>
      </c>
      <c r="C242" s="5">
        <v>537827368358</v>
      </c>
      <c r="D242" t="s">
        <v>1142</v>
      </c>
      <c r="E242">
        <v>6481.74</v>
      </c>
      <c r="F242">
        <v>393</v>
      </c>
      <c r="G242">
        <v>989</v>
      </c>
      <c r="H242">
        <v>0.2275</v>
      </c>
      <c r="I242">
        <v>28.81</v>
      </c>
      <c r="J242">
        <v>16.49</v>
      </c>
      <c r="K242" t="s">
        <v>191</v>
      </c>
      <c r="L242" t="s">
        <v>158</v>
      </c>
      <c r="M242" s="1" t="s">
        <v>917</v>
      </c>
      <c r="N242" s="1" t="s">
        <v>917</v>
      </c>
      <c r="O242" s="2">
        <v>0</v>
      </c>
      <c r="P242" s="1" t="s">
        <v>917</v>
      </c>
    </row>
    <row r="243" spans="1:16">
      <c r="A243" t="s">
        <v>119</v>
      </c>
      <c r="B243">
        <v>20201121</v>
      </c>
      <c r="C243" s="5">
        <v>39800042951</v>
      </c>
      <c r="D243" t="s">
        <v>1137</v>
      </c>
      <c r="E243">
        <v>6371.15</v>
      </c>
      <c r="F243">
        <v>305</v>
      </c>
      <c r="G243">
        <v>652</v>
      </c>
      <c r="H243">
        <v>0.2009</v>
      </c>
      <c r="I243">
        <v>48.63</v>
      </c>
      <c r="J243">
        <v>20.89</v>
      </c>
      <c r="K243" t="s">
        <v>252</v>
      </c>
      <c r="L243" t="s">
        <v>124</v>
      </c>
      <c r="M243" s="1" t="s">
        <v>917</v>
      </c>
      <c r="N243" s="1" t="s">
        <v>917</v>
      </c>
      <c r="O243" s="2">
        <v>0</v>
      </c>
      <c r="P243" s="1" t="s">
        <v>917</v>
      </c>
    </row>
    <row r="244" spans="1:16">
      <c r="A244" t="s">
        <v>119</v>
      </c>
      <c r="B244">
        <v>20201121</v>
      </c>
      <c r="C244" s="5">
        <v>17609832853</v>
      </c>
      <c r="D244" t="s">
        <v>1134</v>
      </c>
      <c r="E244">
        <v>6348.63</v>
      </c>
      <c r="F244">
        <v>2253</v>
      </c>
      <c r="G244">
        <v>5735</v>
      </c>
      <c r="H244">
        <v>0.2849</v>
      </c>
      <c r="I244">
        <v>3.89</v>
      </c>
      <c r="J244">
        <v>2.82</v>
      </c>
      <c r="K244" t="s">
        <v>218</v>
      </c>
      <c r="L244" t="s">
        <v>158</v>
      </c>
      <c r="M244" s="1" t="s">
        <v>917</v>
      </c>
      <c r="N244" s="1" t="s">
        <v>917</v>
      </c>
      <c r="O244" s="2">
        <v>0</v>
      </c>
      <c r="P244" s="1" t="s">
        <v>917</v>
      </c>
    </row>
    <row r="245" spans="1:16">
      <c r="A245" t="s">
        <v>119</v>
      </c>
      <c r="B245">
        <v>20201121</v>
      </c>
      <c r="C245" s="5">
        <v>592505020153</v>
      </c>
      <c r="D245" t="s">
        <v>1136</v>
      </c>
      <c r="E245">
        <v>6259.27</v>
      </c>
      <c r="F245">
        <v>769</v>
      </c>
      <c r="G245">
        <v>1591</v>
      </c>
      <c r="H245">
        <v>0.2734</v>
      </c>
      <c r="I245">
        <v>14.39</v>
      </c>
      <c r="J245">
        <v>8.14</v>
      </c>
      <c r="K245" t="s">
        <v>314</v>
      </c>
      <c r="L245" t="s">
        <v>170</v>
      </c>
      <c r="M245" s="1" t="s">
        <v>917</v>
      </c>
      <c r="N245" s="1" t="s">
        <v>917</v>
      </c>
      <c r="O245" s="2">
        <v>0</v>
      </c>
      <c r="P245" s="1" t="s">
        <v>917</v>
      </c>
    </row>
    <row r="246" spans="1:16">
      <c r="A246" t="s">
        <v>119</v>
      </c>
      <c r="B246">
        <v>20201121</v>
      </c>
      <c r="C246" s="5">
        <v>538354076404</v>
      </c>
      <c r="D246" t="s">
        <v>164</v>
      </c>
      <c r="E246">
        <v>6166.07</v>
      </c>
      <c r="F246">
        <v>71</v>
      </c>
      <c r="G246">
        <v>606</v>
      </c>
      <c r="H246">
        <v>0.1073</v>
      </c>
      <c r="I246">
        <v>94.86</v>
      </c>
      <c r="J246">
        <v>86.85</v>
      </c>
      <c r="K246" t="s">
        <v>90</v>
      </c>
      <c r="L246" t="s">
        <v>124</v>
      </c>
      <c r="M246" s="1" t="s">
        <v>917</v>
      </c>
      <c r="N246" s="1" t="s">
        <v>917</v>
      </c>
      <c r="O246" s="2">
        <v>0</v>
      </c>
      <c r="P246" s="1" t="s">
        <v>917</v>
      </c>
    </row>
    <row r="247" spans="1:16">
      <c r="A247" t="s">
        <v>119</v>
      </c>
      <c r="B247">
        <v>20201121</v>
      </c>
      <c r="C247" s="5">
        <v>521869636173</v>
      </c>
      <c r="D247" t="s">
        <v>187</v>
      </c>
      <c r="E247">
        <v>6107.43</v>
      </c>
      <c r="F247">
        <v>222</v>
      </c>
      <c r="G247">
        <v>637</v>
      </c>
      <c r="H247">
        <v>0.2229</v>
      </c>
      <c r="I247">
        <v>43.01</v>
      </c>
      <c r="J247">
        <v>27.51</v>
      </c>
      <c r="K247" t="s">
        <v>188</v>
      </c>
      <c r="L247" t="s">
        <v>124</v>
      </c>
      <c r="M247" s="1" t="s">
        <v>917</v>
      </c>
      <c r="N247" s="1" t="s">
        <v>917</v>
      </c>
      <c r="O247" s="2">
        <v>0</v>
      </c>
      <c r="P247" s="1" t="s">
        <v>917</v>
      </c>
    </row>
    <row r="248" spans="1:16">
      <c r="A248" t="s">
        <v>119</v>
      </c>
      <c r="B248">
        <v>20201121</v>
      </c>
      <c r="C248" s="5">
        <v>563834177641</v>
      </c>
      <c r="D248" t="s">
        <v>1123</v>
      </c>
      <c r="E248">
        <v>6088.09</v>
      </c>
      <c r="F248">
        <v>40</v>
      </c>
      <c r="G248">
        <v>488</v>
      </c>
      <c r="H248">
        <v>0.0615</v>
      </c>
      <c r="I248">
        <v>202.94</v>
      </c>
      <c r="J248">
        <v>152.2</v>
      </c>
      <c r="K248" t="s">
        <v>56</v>
      </c>
      <c r="L248" t="s">
        <v>181</v>
      </c>
      <c r="M248" s="1" t="s">
        <v>917</v>
      </c>
      <c r="N248" s="1" t="s">
        <v>917</v>
      </c>
      <c r="O248" s="2" t="s">
        <v>1096</v>
      </c>
      <c r="P248" s="1" t="s">
        <v>917</v>
      </c>
    </row>
    <row r="249" spans="1:16">
      <c r="A249" t="s">
        <v>119</v>
      </c>
      <c r="B249">
        <v>20201121</v>
      </c>
      <c r="C249" s="5">
        <v>563835009431</v>
      </c>
      <c r="D249" t="s">
        <v>1151</v>
      </c>
      <c r="E249">
        <v>5845.58</v>
      </c>
      <c r="F249">
        <v>78</v>
      </c>
      <c r="G249">
        <v>522</v>
      </c>
      <c r="H249">
        <v>0.1073</v>
      </c>
      <c r="I249">
        <v>104.39</v>
      </c>
      <c r="J249">
        <v>74.94</v>
      </c>
      <c r="K249" t="s">
        <v>53</v>
      </c>
      <c r="L249" t="s">
        <v>181</v>
      </c>
      <c r="M249" s="1" t="s">
        <v>917</v>
      </c>
      <c r="N249" s="1" t="s">
        <v>917</v>
      </c>
      <c r="O249" s="2" t="s">
        <v>1096</v>
      </c>
      <c r="P249" s="1" t="s">
        <v>917</v>
      </c>
    </row>
    <row r="250" spans="1:16">
      <c r="A250" t="s">
        <v>119</v>
      </c>
      <c r="B250">
        <v>20201121</v>
      </c>
      <c r="C250" s="5">
        <v>537537256568</v>
      </c>
      <c r="D250" t="s">
        <v>1147</v>
      </c>
      <c r="E250">
        <v>5739.19</v>
      </c>
      <c r="F250">
        <v>309</v>
      </c>
      <c r="G250">
        <v>961</v>
      </c>
      <c r="H250">
        <v>0.1613</v>
      </c>
      <c r="I250">
        <v>37.03</v>
      </c>
      <c r="J250">
        <v>18.57</v>
      </c>
      <c r="K250" t="s">
        <v>241</v>
      </c>
      <c r="L250" t="s">
        <v>131</v>
      </c>
      <c r="M250" s="1" t="s">
        <v>917</v>
      </c>
      <c r="N250" s="1" t="s">
        <v>917</v>
      </c>
      <c r="O250" s="2">
        <v>0</v>
      </c>
      <c r="P250" s="1" t="s">
        <v>917</v>
      </c>
    </row>
    <row r="251" spans="1:16">
      <c r="A251" t="s">
        <v>119</v>
      </c>
      <c r="B251">
        <v>20201121</v>
      </c>
      <c r="C251" s="5">
        <v>559325430280</v>
      </c>
      <c r="D251" t="s">
        <v>242</v>
      </c>
      <c r="E251">
        <v>5725.33</v>
      </c>
      <c r="F251">
        <v>182</v>
      </c>
      <c r="G251">
        <v>391</v>
      </c>
      <c r="H251">
        <v>0.3248</v>
      </c>
      <c r="I251">
        <v>45.08</v>
      </c>
      <c r="J251">
        <v>31.46</v>
      </c>
      <c r="K251" t="s">
        <v>243</v>
      </c>
      <c r="L251" t="s">
        <v>204</v>
      </c>
      <c r="M251" s="1" t="s">
        <v>917</v>
      </c>
      <c r="N251" s="1" t="s">
        <v>917</v>
      </c>
      <c r="O251" s="2">
        <v>0</v>
      </c>
      <c r="P251" s="1" t="s">
        <v>917</v>
      </c>
    </row>
    <row r="252" spans="1:16">
      <c r="A252" t="s">
        <v>119</v>
      </c>
      <c r="B252">
        <v>20201121</v>
      </c>
      <c r="C252" s="5">
        <v>599148365406</v>
      </c>
      <c r="D252" t="s">
        <v>1144</v>
      </c>
      <c r="E252">
        <v>5632.96</v>
      </c>
      <c r="F252">
        <v>129</v>
      </c>
      <c r="G252">
        <v>655</v>
      </c>
      <c r="H252">
        <v>0.1206</v>
      </c>
      <c r="I252">
        <v>71.3</v>
      </c>
      <c r="J252">
        <v>43.67</v>
      </c>
      <c r="K252" t="s">
        <v>73</v>
      </c>
      <c r="L252" t="s">
        <v>131</v>
      </c>
      <c r="M252" s="1" t="s">
        <v>917</v>
      </c>
      <c r="N252" s="1" t="s">
        <v>917</v>
      </c>
      <c r="O252" s="2" t="s">
        <v>1096</v>
      </c>
      <c r="P252" s="1" t="s">
        <v>1108</v>
      </c>
    </row>
    <row r="253" spans="1:16">
      <c r="A253" t="s">
        <v>119</v>
      </c>
      <c r="B253">
        <v>20201121</v>
      </c>
      <c r="C253" s="5">
        <v>19539059607</v>
      </c>
      <c r="D253" t="s">
        <v>162</v>
      </c>
      <c r="E253">
        <v>5625.84</v>
      </c>
      <c r="F253">
        <v>273</v>
      </c>
      <c r="G253">
        <v>875</v>
      </c>
      <c r="H253">
        <v>0.2229</v>
      </c>
      <c r="I253">
        <v>28.85</v>
      </c>
      <c r="J253">
        <v>20.61</v>
      </c>
      <c r="K253" t="s">
        <v>163</v>
      </c>
      <c r="L253" t="s">
        <v>124</v>
      </c>
      <c r="M253" s="1" t="s">
        <v>917</v>
      </c>
      <c r="N253" s="1" t="s">
        <v>917</v>
      </c>
      <c r="O253" s="2">
        <v>0</v>
      </c>
      <c r="P253" s="1" t="s">
        <v>917</v>
      </c>
    </row>
    <row r="254" spans="1:16">
      <c r="A254" t="s">
        <v>119</v>
      </c>
      <c r="B254">
        <v>20201121</v>
      </c>
      <c r="C254" s="5">
        <v>538349196723</v>
      </c>
      <c r="D254" t="s">
        <v>193</v>
      </c>
      <c r="E254">
        <v>5385.17</v>
      </c>
      <c r="F254">
        <v>37</v>
      </c>
      <c r="G254">
        <v>304</v>
      </c>
      <c r="H254">
        <v>0.1118</v>
      </c>
      <c r="I254">
        <v>158.39</v>
      </c>
      <c r="J254">
        <v>145.55</v>
      </c>
      <c r="K254" t="s">
        <v>194</v>
      </c>
      <c r="L254" t="s">
        <v>121</v>
      </c>
      <c r="M254" s="1" t="s">
        <v>917</v>
      </c>
      <c r="N254" s="1" t="s">
        <v>917</v>
      </c>
      <c r="O254" s="2" t="s">
        <v>1096</v>
      </c>
      <c r="P254" s="1" t="s">
        <v>917</v>
      </c>
    </row>
    <row r="255" spans="1:16">
      <c r="A255" t="s">
        <v>119</v>
      </c>
      <c r="B255">
        <v>20201121</v>
      </c>
      <c r="C255" s="5">
        <v>17609936348</v>
      </c>
      <c r="D255" t="s">
        <v>1145</v>
      </c>
      <c r="E255">
        <v>5335.09</v>
      </c>
      <c r="F255">
        <v>3541</v>
      </c>
      <c r="G255">
        <v>8500</v>
      </c>
      <c r="H255">
        <v>0.3497</v>
      </c>
      <c r="I255">
        <v>1.8</v>
      </c>
      <c r="J255">
        <v>1.51</v>
      </c>
      <c r="K255" t="s">
        <v>344</v>
      </c>
      <c r="L255" t="s">
        <v>170</v>
      </c>
      <c r="M255" s="1" t="s">
        <v>917</v>
      </c>
      <c r="N255" s="1" t="s">
        <v>917</v>
      </c>
      <c r="O255" s="2">
        <v>0</v>
      </c>
      <c r="P255" s="1" t="s">
        <v>917</v>
      </c>
    </row>
    <row r="256" spans="1:16">
      <c r="A256" t="s">
        <v>119</v>
      </c>
      <c r="B256">
        <v>20201121</v>
      </c>
      <c r="C256" s="5">
        <v>18943200386</v>
      </c>
      <c r="D256" t="s">
        <v>255</v>
      </c>
      <c r="E256">
        <v>5178.6</v>
      </c>
      <c r="F256">
        <v>1154</v>
      </c>
      <c r="G256">
        <v>2497</v>
      </c>
      <c r="H256">
        <v>0.2875</v>
      </c>
      <c r="I256">
        <v>7.21</v>
      </c>
      <c r="J256">
        <v>4.49</v>
      </c>
      <c r="K256" t="s">
        <v>256</v>
      </c>
      <c r="L256" t="s">
        <v>158</v>
      </c>
      <c r="M256" s="1" t="s">
        <v>917</v>
      </c>
      <c r="N256" s="1" t="s">
        <v>917</v>
      </c>
      <c r="O256" s="2">
        <v>0</v>
      </c>
      <c r="P256" s="1" t="s">
        <v>917</v>
      </c>
    </row>
    <row r="257" spans="1:16">
      <c r="A257" t="s">
        <v>119</v>
      </c>
      <c r="B257">
        <v>20201121</v>
      </c>
      <c r="C257" s="5">
        <v>538305797734</v>
      </c>
      <c r="D257" t="s">
        <v>1131</v>
      </c>
      <c r="E257">
        <v>4909.71</v>
      </c>
      <c r="F257">
        <v>37</v>
      </c>
      <c r="G257">
        <v>319</v>
      </c>
      <c r="H257">
        <v>0.1129</v>
      </c>
      <c r="I257">
        <v>136.38</v>
      </c>
      <c r="J257">
        <v>132.69</v>
      </c>
      <c r="K257" t="s">
        <v>151</v>
      </c>
      <c r="L257" t="s">
        <v>121</v>
      </c>
      <c r="M257" s="1" t="s">
        <v>917</v>
      </c>
      <c r="N257" s="1" t="s">
        <v>917</v>
      </c>
      <c r="O257" s="2" t="s">
        <v>1096</v>
      </c>
      <c r="P257" s="1" t="s">
        <v>917</v>
      </c>
    </row>
    <row r="258" spans="1:16">
      <c r="A258" t="s">
        <v>119</v>
      </c>
      <c r="B258">
        <v>20201121</v>
      </c>
      <c r="C258" s="5">
        <v>583643847514</v>
      </c>
      <c r="D258" t="s">
        <v>1146</v>
      </c>
      <c r="E258">
        <v>4782.35</v>
      </c>
      <c r="F258">
        <v>105</v>
      </c>
      <c r="G258">
        <v>420</v>
      </c>
      <c r="H258">
        <v>0.1333</v>
      </c>
      <c r="I258">
        <v>85.4</v>
      </c>
      <c r="J258">
        <v>45.55</v>
      </c>
      <c r="K258" t="s">
        <v>92</v>
      </c>
      <c r="L258" t="s">
        <v>124</v>
      </c>
      <c r="M258" s="1" t="s">
        <v>917</v>
      </c>
      <c r="N258" s="1" t="s">
        <v>917</v>
      </c>
      <c r="O258" s="2">
        <v>0</v>
      </c>
      <c r="P258" s="1" t="s">
        <v>917</v>
      </c>
    </row>
    <row r="259" spans="1:16">
      <c r="A259" t="s">
        <v>119</v>
      </c>
      <c r="B259">
        <v>20201121</v>
      </c>
      <c r="C259" s="5">
        <v>527990475963</v>
      </c>
      <c r="D259" t="s">
        <v>199</v>
      </c>
      <c r="E259">
        <v>4755.11</v>
      </c>
      <c r="F259">
        <v>83</v>
      </c>
      <c r="G259">
        <v>460</v>
      </c>
      <c r="H259">
        <v>0.1522</v>
      </c>
      <c r="I259">
        <v>67.93</v>
      </c>
      <c r="J259">
        <v>57.29</v>
      </c>
      <c r="K259" t="s">
        <v>95</v>
      </c>
      <c r="L259" t="s">
        <v>131</v>
      </c>
      <c r="M259" s="1" t="s">
        <v>917</v>
      </c>
      <c r="N259" s="1" t="s">
        <v>917</v>
      </c>
      <c r="O259" s="2">
        <v>0</v>
      </c>
      <c r="P259" s="1" t="s">
        <v>917</v>
      </c>
    </row>
    <row r="260" spans="1:16">
      <c r="A260" t="s">
        <v>119</v>
      </c>
      <c r="B260">
        <v>20201121</v>
      </c>
      <c r="C260" s="5">
        <v>562674596108</v>
      </c>
      <c r="D260" t="s">
        <v>226</v>
      </c>
      <c r="E260">
        <v>4726.82</v>
      </c>
      <c r="F260">
        <v>138</v>
      </c>
      <c r="G260">
        <v>363</v>
      </c>
      <c r="H260">
        <v>0.1736</v>
      </c>
      <c r="I260">
        <v>75.03</v>
      </c>
      <c r="J260">
        <v>34.25</v>
      </c>
      <c r="K260" t="s">
        <v>17</v>
      </c>
      <c r="L260" t="s">
        <v>170</v>
      </c>
      <c r="M260" s="1" t="s">
        <v>917</v>
      </c>
      <c r="N260" s="1" t="s">
        <v>917</v>
      </c>
      <c r="O260" s="2">
        <v>0</v>
      </c>
      <c r="P260" s="1" t="s">
        <v>917</v>
      </c>
    </row>
    <row r="261" spans="1:16">
      <c r="A261" t="s">
        <v>119</v>
      </c>
      <c r="B261">
        <v>20201121</v>
      </c>
      <c r="C261" s="5">
        <v>538307169296</v>
      </c>
      <c r="D261" t="s">
        <v>1140</v>
      </c>
      <c r="E261">
        <v>4338.22</v>
      </c>
      <c r="F261">
        <v>52</v>
      </c>
      <c r="G261">
        <v>245</v>
      </c>
      <c r="H261">
        <v>0.2041</v>
      </c>
      <c r="I261">
        <v>86.76</v>
      </c>
      <c r="J261">
        <v>83.43</v>
      </c>
      <c r="K261" t="s">
        <v>93</v>
      </c>
      <c r="L261" t="s">
        <v>124</v>
      </c>
      <c r="M261" s="1" t="s">
        <v>917</v>
      </c>
      <c r="N261" s="1" t="s">
        <v>917</v>
      </c>
      <c r="O261" s="2">
        <v>0</v>
      </c>
      <c r="P261" s="1" t="s">
        <v>917</v>
      </c>
    </row>
    <row r="262" spans="1:16">
      <c r="A262" t="s">
        <v>119</v>
      </c>
      <c r="B262">
        <v>20201121</v>
      </c>
      <c r="C262" s="5">
        <v>574520036128</v>
      </c>
      <c r="D262" t="s">
        <v>227</v>
      </c>
      <c r="E262">
        <v>4322.54</v>
      </c>
      <c r="F262">
        <v>109</v>
      </c>
      <c r="G262">
        <v>847</v>
      </c>
      <c r="H262">
        <v>0.1039</v>
      </c>
      <c r="I262">
        <v>49.12</v>
      </c>
      <c r="J262">
        <v>39.66</v>
      </c>
      <c r="K262" t="s">
        <v>91</v>
      </c>
      <c r="L262" t="s">
        <v>131</v>
      </c>
      <c r="M262" s="1" t="s">
        <v>917</v>
      </c>
      <c r="N262" s="1" t="s">
        <v>917</v>
      </c>
      <c r="O262" s="2">
        <v>0</v>
      </c>
      <c r="P262" s="1" t="s">
        <v>917</v>
      </c>
    </row>
    <row r="263" spans="1:16">
      <c r="A263" t="s">
        <v>119</v>
      </c>
      <c r="B263">
        <v>20201121</v>
      </c>
      <c r="C263" s="5">
        <v>40596755110</v>
      </c>
      <c r="D263" t="s">
        <v>1143</v>
      </c>
      <c r="E263">
        <v>4319.49</v>
      </c>
      <c r="F263">
        <v>223</v>
      </c>
      <c r="G263">
        <v>870</v>
      </c>
      <c r="H263">
        <v>0.1644</v>
      </c>
      <c r="I263">
        <v>30.21</v>
      </c>
      <c r="J263">
        <v>19.37</v>
      </c>
      <c r="K263" t="s">
        <v>168</v>
      </c>
      <c r="L263" t="s">
        <v>124</v>
      </c>
      <c r="M263" s="1" t="s">
        <v>917</v>
      </c>
      <c r="N263" s="1" t="s">
        <v>917</v>
      </c>
      <c r="O263" s="2">
        <v>0</v>
      </c>
      <c r="P263" s="1" t="s">
        <v>917</v>
      </c>
    </row>
    <row r="264" spans="1:16">
      <c r="A264" t="s">
        <v>119</v>
      </c>
      <c r="B264">
        <v>20201121</v>
      </c>
      <c r="C264" s="5">
        <v>592501952315</v>
      </c>
      <c r="D264" t="s">
        <v>1150</v>
      </c>
      <c r="E264">
        <v>4158.08</v>
      </c>
      <c r="F264">
        <v>420</v>
      </c>
      <c r="G264">
        <v>963</v>
      </c>
      <c r="H264">
        <v>0.2679</v>
      </c>
      <c r="I264">
        <v>16.12</v>
      </c>
      <c r="J264">
        <v>9.9</v>
      </c>
      <c r="K264" t="s">
        <v>305</v>
      </c>
      <c r="L264" t="s">
        <v>170</v>
      </c>
      <c r="M264" s="1" t="s">
        <v>917</v>
      </c>
      <c r="N264" s="1" t="s">
        <v>917</v>
      </c>
      <c r="O264" s="2">
        <v>0</v>
      </c>
      <c r="P264" s="1" t="s">
        <v>917</v>
      </c>
    </row>
    <row r="265" spans="1:16">
      <c r="A265" t="s">
        <v>119</v>
      </c>
      <c r="B265">
        <v>20201121</v>
      </c>
      <c r="C265" s="5">
        <v>624157848041</v>
      </c>
      <c r="D265" t="s">
        <v>1149</v>
      </c>
      <c r="E265">
        <v>4112.35</v>
      </c>
      <c r="F265">
        <v>78</v>
      </c>
      <c r="G265">
        <v>681</v>
      </c>
      <c r="H265">
        <v>0.0808</v>
      </c>
      <c r="I265">
        <v>74.77</v>
      </c>
      <c r="J265">
        <v>52.72</v>
      </c>
      <c r="K265" t="s">
        <v>22</v>
      </c>
      <c r="L265" t="s">
        <v>124</v>
      </c>
      <c r="M265" s="1" t="s">
        <v>917</v>
      </c>
      <c r="N265" s="1" t="s">
        <v>917</v>
      </c>
      <c r="O265" s="2" t="s">
        <v>1096</v>
      </c>
      <c r="P265" s="1" t="s">
        <v>917</v>
      </c>
    </row>
    <row r="266" spans="1:16">
      <c r="A266" t="s">
        <v>119</v>
      </c>
      <c r="B266">
        <v>20201121</v>
      </c>
      <c r="C266" s="5">
        <v>584257403229</v>
      </c>
      <c r="D266" t="s">
        <v>1158</v>
      </c>
      <c r="E266">
        <v>3685.28</v>
      </c>
      <c r="F266">
        <v>274</v>
      </c>
      <c r="G266">
        <v>685</v>
      </c>
      <c r="H266">
        <v>0.1781</v>
      </c>
      <c r="I266">
        <v>30.21</v>
      </c>
      <c r="J266">
        <v>13.45</v>
      </c>
      <c r="K266" t="s">
        <v>332</v>
      </c>
      <c r="L266" t="s">
        <v>121</v>
      </c>
      <c r="M266" s="1" t="s">
        <v>917</v>
      </c>
      <c r="N266" s="1" t="s">
        <v>917</v>
      </c>
      <c r="O266" s="2">
        <v>0</v>
      </c>
      <c r="P266" s="1" t="s">
        <v>1099</v>
      </c>
    </row>
    <row r="267" spans="1:16">
      <c r="A267" t="s">
        <v>119</v>
      </c>
      <c r="B267">
        <v>20201121</v>
      </c>
      <c r="C267" s="5">
        <v>572262680111</v>
      </c>
      <c r="D267" t="s">
        <v>329</v>
      </c>
      <c r="E267">
        <v>3651.69</v>
      </c>
      <c r="F267">
        <v>158</v>
      </c>
      <c r="G267">
        <v>283</v>
      </c>
      <c r="H267">
        <v>0.2544</v>
      </c>
      <c r="I267">
        <v>50.72</v>
      </c>
      <c r="J267">
        <v>23.11</v>
      </c>
      <c r="K267" t="s">
        <v>330</v>
      </c>
      <c r="L267" t="s">
        <v>204</v>
      </c>
      <c r="M267" s="1" t="s">
        <v>917</v>
      </c>
      <c r="N267" s="1" t="s">
        <v>917</v>
      </c>
      <c r="O267" s="2">
        <v>0</v>
      </c>
      <c r="P267" s="1" t="s">
        <v>917</v>
      </c>
    </row>
    <row r="268" spans="1:16">
      <c r="A268" t="s">
        <v>119</v>
      </c>
      <c r="B268">
        <v>20201121</v>
      </c>
      <c r="C268" s="5">
        <v>587405880719</v>
      </c>
      <c r="D268" t="s">
        <v>210</v>
      </c>
      <c r="E268">
        <v>3269.05</v>
      </c>
      <c r="F268">
        <v>28</v>
      </c>
      <c r="G268">
        <v>465</v>
      </c>
      <c r="H268">
        <v>0.0538</v>
      </c>
      <c r="I268">
        <v>130.76</v>
      </c>
      <c r="J268">
        <v>116.75</v>
      </c>
      <c r="K268" t="s">
        <v>79</v>
      </c>
      <c r="L268" t="s">
        <v>121</v>
      </c>
      <c r="M268" s="1" t="s">
        <v>917</v>
      </c>
      <c r="N268" s="1" t="s">
        <v>917</v>
      </c>
      <c r="O268" s="2" t="s">
        <v>1096</v>
      </c>
      <c r="P268" s="1" t="s">
        <v>917</v>
      </c>
    </row>
    <row r="269" spans="1:16">
      <c r="A269" t="s">
        <v>119</v>
      </c>
      <c r="B269">
        <v>20201121</v>
      </c>
      <c r="C269" s="5">
        <v>569909827792</v>
      </c>
      <c r="D269" t="s">
        <v>1163</v>
      </c>
      <c r="E269">
        <v>3245.96</v>
      </c>
      <c r="F269">
        <v>84</v>
      </c>
      <c r="G269">
        <v>439</v>
      </c>
      <c r="H269">
        <v>0.0866</v>
      </c>
      <c r="I269">
        <v>85.42</v>
      </c>
      <c r="J269">
        <v>38.64</v>
      </c>
      <c r="K269" t="s">
        <v>62</v>
      </c>
      <c r="L269" t="s">
        <v>266</v>
      </c>
      <c r="M269" s="1" t="s">
        <v>917</v>
      </c>
      <c r="N269" s="1" t="s">
        <v>917</v>
      </c>
      <c r="O269" s="2">
        <v>0</v>
      </c>
      <c r="P269" s="1" t="s">
        <v>917</v>
      </c>
    </row>
    <row r="270" spans="1:16">
      <c r="A270" t="s">
        <v>119</v>
      </c>
      <c r="B270">
        <v>20201121</v>
      </c>
      <c r="C270" s="5">
        <v>592049049728</v>
      </c>
      <c r="D270" t="s">
        <v>1155</v>
      </c>
      <c r="E270">
        <v>3209.6</v>
      </c>
      <c r="F270">
        <v>70</v>
      </c>
      <c r="G270">
        <v>268</v>
      </c>
      <c r="H270">
        <v>0.1343</v>
      </c>
      <c r="I270">
        <v>89.16</v>
      </c>
      <c r="J270">
        <v>45.85</v>
      </c>
      <c r="K270" t="s">
        <v>282</v>
      </c>
      <c r="L270" t="s">
        <v>204</v>
      </c>
      <c r="M270" s="1" t="s">
        <v>917</v>
      </c>
      <c r="N270" s="1" t="s">
        <v>917</v>
      </c>
      <c r="O270" s="2" t="s">
        <v>1096</v>
      </c>
      <c r="P270" s="1" t="s">
        <v>917</v>
      </c>
    </row>
    <row r="271" spans="1:16">
      <c r="A271" t="s">
        <v>119</v>
      </c>
      <c r="B271">
        <v>20201121</v>
      </c>
      <c r="C271" s="5">
        <v>17609664652</v>
      </c>
      <c r="D271" t="s">
        <v>291</v>
      </c>
      <c r="E271">
        <v>3129.25</v>
      </c>
      <c r="F271">
        <v>626</v>
      </c>
      <c r="G271">
        <v>1685</v>
      </c>
      <c r="H271">
        <v>0.2688</v>
      </c>
      <c r="I271">
        <v>6.91</v>
      </c>
      <c r="J271">
        <v>5</v>
      </c>
      <c r="K271" t="s">
        <v>292</v>
      </c>
      <c r="L271" t="s">
        <v>158</v>
      </c>
      <c r="M271" s="1" t="s">
        <v>917</v>
      </c>
      <c r="N271" s="1" t="s">
        <v>917</v>
      </c>
      <c r="O271" s="2">
        <v>0</v>
      </c>
      <c r="P271" s="1" t="s">
        <v>917</v>
      </c>
    </row>
    <row r="272" spans="1:16">
      <c r="A272" t="s">
        <v>119</v>
      </c>
      <c r="B272">
        <v>20201121</v>
      </c>
      <c r="C272" s="5">
        <v>574736366653</v>
      </c>
      <c r="D272" t="s">
        <v>1148</v>
      </c>
      <c r="E272">
        <v>3114.96</v>
      </c>
      <c r="F272">
        <v>132</v>
      </c>
      <c r="G272">
        <v>264</v>
      </c>
      <c r="H272">
        <v>0.3409</v>
      </c>
      <c r="I272">
        <v>34.61</v>
      </c>
      <c r="J272">
        <v>23.6</v>
      </c>
      <c r="K272" t="s">
        <v>544</v>
      </c>
      <c r="L272" t="s">
        <v>170</v>
      </c>
      <c r="M272" s="1" t="s">
        <v>917</v>
      </c>
      <c r="N272" s="1" t="s">
        <v>917</v>
      </c>
      <c r="O272" s="2">
        <v>0</v>
      </c>
      <c r="P272" s="1" t="s">
        <v>917</v>
      </c>
    </row>
    <row r="273" spans="1:16">
      <c r="A273" t="s">
        <v>119</v>
      </c>
      <c r="B273">
        <v>20201121</v>
      </c>
      <c r="C273" s="5">
        <v>555904462655</v>
      </c>
      <c r="D273" t="s">
        <v>1154</v>
      </c>
      <c r="E273">
        <v>3057.4</v>
      </c>
      <c r="F273">
        <v>222</v>
      </c>
      <c r="G273">
        <v>504</v>
      </c>
      <c r="H273">
        <v>0.248</v>
      </c>
      <c r="I273">
        <v>24.46</v>
      </c>
      <c r="J273">
        <v>13.77</v>
      </c>
      <c r="K273" t="s">
        <v>276</v>
      </c>
      <c r="L273" t="s">
        <v>170</v>
      </c>
      <c r="M273" s="1" t="s">
        <v>917</v>
      </c>
      <c r="N273" s="1" t="s">
        <v>917</v>
      </c>
      <c r="O273" s="2">
        <v>0</v>
      </c>
      <c r="P273" s="1" t="s">
        <v>917</v>
      </c>
    </row>
    <row r="274" spans="1:16">
      <c r="A274" t="s">
        <v>119</v>
      </c>
      <c r="B274">
        <v>20201121</v>
      </c>
      <c r="C274" s="5">
        <v>17609980146</v>
      </c>
      <c r="D274" t="s">
        <v>1153</v>
      </c>
      <c r="E274">
        <v>2968.6</v>
      </c>
      <c r="F274">
        <v>584</v>
      </c>
      <c r="G274">
        <v>1424</v>
      </c>
      <c r="H274">
        <v>0.2023</v>
      </c>
      <c r="I274">
        <v>10.31</v>
      </c>
      <c r="J274">
        <v>5.08</v>
      </c>
      <c r="K274" t="s">
        <v>288</v>
      </c>
      <c r="L274" t="s">
        <v>170</v>
      </c>
      <c r="M274" s="1" t="s">
        <v>917</v>
      </c>
      <c r="N274" s="1" t="s">
        <v>917</v>
      </c>
      <c r="O274" s="2">
        <v>0</v>
      </c>
      <c r="P274" s="1" t="s">
        <v>917</v>
      </c>
    </row>
    <row r="275" spans="1:16">
      <c r="A275" t="s">
        <v>119</v>
      </c>
      <c r="B275">
        <v>20201121</v>
      </c>
      <c r="C275" s="5">
        <v>547190677216</v>
      </c>
      <c r="D275" t="s">
        <v>362</v>
      </c>
      <c r="E275">
        <v>2879.85</v>
      </c>
      <c r="F275">
        <v>141</v>
      </c>
      <c r="G275">
        <v>433</v>
      </c>
      <c r="H275">
        <v>0.1963</v>
      </c>
      <c r="I275">
        <v>33.88</v>
      </c>
      <c r="J275">
        <v>20.42</v>
      </c>
      <c r="K275" t="s">
        <v>363</v>
      </c>
      <c r="L275" t="s">
        <v>148</v>
      </c>
      <c r="M275" s="1" t="s">
        <v>917</v>
      </c>
      <c r="N275" s="1" t="s">
        <v>917</v>
      </c>
      <c r="O275" s="2">
        <v>0</v>
      </c>
      <c r="P275" s="1" t="s">
        <v>917</v>
      </c>
    </row>
    <row r="276" spans="1:16">
      <c r="A276" t="s">
        <v>119</v>
      </c>
      <c r="B276">
        <v>20201121</v>
      </c>
      <c r="C276" s="5">
        <v>568629665883</v>
      </c>
      <c r="D276" t="s">
        <v>215</v>
      </c>
      <c r="E276">
        <v>2823.52</v>
      </c>
      <c r="F276">
        <v>2613</v>
      </c>
      <c r="G276">
        <v>11467</v>
      </c>
      <c r="H276">
        <v>0.2196</v>
      </c>
      <c r="I276">
        <v>1.12</v>
      </c>
      <c r="J276">
        <v>1.08</v>
      </c>
      <c r="K276" t="s">
        <v>216</v>
      </c>
      <c r="L276" t="s">
        <v>124</v>
      </c>
      <c r="M276" s="1" t="s">
        <v>917</v>
      </c>
      <c r="N276" s="1" t="s">
        <v>917</v>
      </c>
      <c r="O276" s="2">
        <v>0</v>
      </c>
      <c r="P276" s="1" t="s">
        <v>1108</v>
      </c>
    </row>
    <row r="277" spans="1:16">
      <c r="A277" t="s">
        <v>119</v>
      </c>
      <c r="B277">
        <v>20201121</v>
      </c>
      <c r="C277" s="5">
        <v>556389065398</v>
      </c>
      <c r="D277" t="s">
        <v>1170</v>
      </c>
      <c r="E277">
        <v>2818.22</v>
      </c>
      <c r="F277">
        <v>107</v>
      </c>
      <c r="G277">
        <v>308</v>
      </c>
      <c r="H277">
        <v>0.198</v>
      </c>
      <c r="I277">
        <v>46.2</v>
      </c>
      <c r="J277">
        <v>26.34</v>
      </c>
      <c r="K277" t="s">
        <v>316</v>
      </c>
      <c r="L277" t="s">
        <v>124</v>
      </c>
      <c r="M277" s="1" t="s">
        <v>917</v>
      </c>
      <c r="N277" s="1" t="s">
        <v>917</v>
      </c>
      <c r="O277" s="2">
        <v>0</v>
      </c>
      <c r="P277" s="1" t="s">
        <v>1108</v>
      </c>
    </row>
    <row r="278" spans="1:16">
      <c r="A278" t="s">
        <v>119</v>
      </c>
      <c r="B278">
        <v>20201121</v>
      </c>
      <c r="C278" s="5">
        <v>587409020085</v>
      </c>
      <c r="D278" t="s">
        <v>200</v>
      </c>
      <c r="E278">
        <v>2683.89</v>
      </c>
      <c r="F278">
        <v>25</v>
      </c>
      <c r="G278">
        <v>664</v>
      </c>
      <c r="H278">
        <v>0.0361</v>
      </c>
      <c r="I278">
        <v>111.83</v>
      </c>
      <c r="J278">
        <v>107.36</v>
      </c>
      <c r="K278" t="s">
        <v>201</v>
      </c>
      <c r="L278" t="s">
        <v>124</v>
      </c>
      <c r="M278" s="1" t="s">
        <v>917</v>
      </c>
      <c r="N278" s="1" t="s">
        <v>917</v>
      </c>
      <c r="O278" s="2" t="s">
        <v>1096</v>
      </c>
      <c r="P278" s="1" t="s">
        <v>917</v>
      </c>
    </row>
    <row r="279" spans="1:16">
      <c r="A279" t="s">
        <v>119</v>
      </c>
      <c r="B279">
        <v>20201121</v>
      </c>
      <c r="C279" s="5">
        <v>608292220953</v>
      </c>
      <c r="D279" t="s">
        <v>1171</v>
      </c>
      <c r="E279">
        <v>2649.42</v>
      </c>
      <c r="F279">
        <v>256</v>
      </c>
      <c r="G279">
        <v>216</v>
      </c>
      <c r="H279">
        <v>0.2315</v>
      </c>
      <c r="I279">
        <v>52.99</v>
      </c>
      <c r="J279">
        <v>10.35</v>
      </c>
      <c r="K279" t="e">
        <v>#N/A</v>
      </c>
      <c r="L279" t="e">
        <v>#N/A</v>
      </c>
      <c r="M279" s="1" t="s">
        <v>917</v>
      </c>
      <c r="N279" s="1" t="s">
        <v>917</v>
      </c>
      <c r="O279" s="2" t="s">
        <v>917</v>
      </c>
      <c r="P279" s="1" t="s">
        <v>917</v>
      </c>
    </row>
    <row r="280" spans="1:16">
      <c r="A280" t="s">
        <v>119</v>
      </c>
      <c r="B280">
        <v>20201121</v>
      </c>
      <c r="C280" s="5">
        <v>593744734497</v>
      </c>
      <c r="D280" t="s">
        <v>386</v>
      </c>
      <c r="E280">
        <v>2595.13</v>
      </c>
      <c r="F280">
        <v>100</v>
      </c>
      <c r="G280">
        <v>560</v>
      </c>
      <c r="H280">
        <v>0.1429</v>
      </c>
      <c r="I280">
        <v>32.44</v>
      </c>
      <c r="J280">
        <v>25.95</v>
      </c>
      <c r="K280" t="s">
        <v>387</v>
      </c>
      <c r="L280" t="s">
        <v>121</v>
      </c>
      <c r="M280" s="1" t="s">
        <v>917</v>
      </c>
      <c r="N280" s="1" t="s">
        <v>917</v>
      </c>
      <c r="O280" s="2">
        <v>0</v>
      </c>
      <c r="P280" s="1" t="s">
        <v>1099</v>
      </c>
    </row>
    <row r="281" spans="1:16">
      <c r="A281" t="s">
        <v>119</v>
      </c>
      <c r="B281">
        <v>20201121</v>
      </c>
      <c r="C281" s="5">
        <v>576130979060</v>
      </c>
      <c r="D281" t="s">
        <v>319</v>
      </c>
      <c r="E281">
        <v>2564.03</v>
      </c>
      <c r="F281">
        <v>131</v>
      </c>
      <c r="G281">
        <v>891</v>
      </c>
      <c r="H281">
        <v>0.1032</v>
      </c>
      <c r="I281">
        <v>27.87</v>
      </c>
      <c r="J281">
        <v>19.57</v>
      </c>
      <c r="K281" t="s">
        <v>320</v>
      </c>
      <c r="L281" t="s">
        <v>131</v>
      </c>
      <c r="M281" s="1" t="s">
        <v>917</v>
      </c>
      <c r="N281" s="1" t="s">
        <v>917</v>
      </c>
      <c r="O281" s="2">
        <v>0</v>
      </c>
      <c r="P281" s="1" t="s">
        <v>1108</v>
      </c>
    </row>
    <row r="282" spans="1:16">
      <c r="A282" t="s">
        <v>119</v>
      </c>
      <c r="B282">
        <v>20201121</v>
      </c>
      <c r="C282" s="5">
        <v>564135111481</v>
      </c>
      <c r="D282" t="s">
        <v>1130</v>
      </c>
      <c r="E282">
        <v>2474</v>
      </c>
      <c r="F282">
        <v>21</v>
      </c>
      <c r="G282">
        <v>174</v>
      </c>
      <c r="H282">
        <v>0.0805</v>
      </c>
      <c r="I282">
        <v>176.71</v>
      </c>
      <c r="J282">
        <v>117.81</v>
      </c>
      <c r="K282" t="s">
        <v>58</v>
      </c>
      <c r="L282" t="s">
        <v>181</v>
      </c>
      <c r="M282" s="1" t="s">
        <v>917</v>
      </c>
      <c r="N282" s="1" t="s">
        <v>917</v>
      </c>
      <c r="O282" s="2" t="s">
        <v>1096</v>
      </c>
      <c r="P282" s="1" t="s">
        <v>917</v>
      </c>
    </row>
    <row r="283" spans="1:16">
      <c r="A283" t="s">
        <v>119</v>
      </c>
      <c r="B283">
        <v>20201121</v>
      </c>
      <c r="C283" s="5">
        <v>37253770022</v>
      </c>
      <c r="D283" t="s">
        <v>335</v>
      </c>
      <c r="E283">
        <v>2372.29</v>
      </c>
      <c r="F283">
        <v>277</v>
      </c>
      <c r="G283">
        <v>588</v>
      </c>
      <c r="H283">
        <v>0.2483</v>
      </c>
      <c r="I283">
        <v>16.25</v>
      </c>
      <c r="J283">
        <v>8.56</v>
      </c>
      <c r="K283" t="s">
        <v>336</v>
      </c>
      <c r="L283" t="s">
        <v>204</v>
      </c>
      <c r="M283" s="1" t="s">
        <v>917</v>
      </c>
      <c r="N283" s="1" t="s">
        <v>917</v>
      </c>
      <c r="O283" s="2">
        <v>0</v>
      </c>
      <c r="P283" s="1" t="s">
        <v>917</v>
      </c>
    </row>
    <row r="284" spans="1:16">
      <c r="A284" t="s">
        <v>119</v>
      </c>
      <c r="B284">
        <v>20201121</v>
      </c>
      <c r="C284" s="5">
        <v>559686121121</v>
      </c>
      <c r="D284" t="s">
        <v>1135</v>
      </c>
      <c r="E284">
        <v>2281</v>
      </c>
      <c r="F284">
        <v>19</v>
      </c>
      <c r="G284">
        <v>157</v>
      </c>
      <c r="H284">
        <v>0.1019</v>
      </c>
      <c r="I284">
        <v>142.56</v>
      </c>
      <c r="J284">
        <v>120.05</v>
      </c>
      <c r="K284" t="s">
        <v>76</v>
      </c>
      <c r="L284" t="s">
        <v>181</v>
      </c>
      <c r="M284" s="1" t="s">
        <v>917</v>
      </c>
      <c r="N284" s="1" t="s">
        <v>917</v>
      </c>
      <c r="O284" s="2" t="s">
        <v>1096</v>
      </c>
      <c r="P284" s="1" t="s">
        <v>917</v>
      </c>
    </row>
    <row r="285" spans="1:16">
      <c r="A285" t="s">
        <v>119</v>
      </c>
      <c r="B285">
        <v>20201121</v>
      </c>
      <c r="C285" s="5">
        <v>541918489832</v>
      </c>
      <c r="D285" t="s">
        <v>308</v>
      </c>
      <c r="E285">
        <v>2253.88</v>
      </c>
      <c r="F285">
        <v>56</v>
      </c>
      <c r="G285">
        <v>206</v>
      </c>
      <c r="H285">
        <v>0.1893</v>
      </c>
      <c r="I285">
        <v>57.79</v>
      </c>
      <c r="J285">
        <v>40.25</v>
      </c>
      <c r="K285" t="s">
        <v>102</v>
      </c>
      <c r="L285" t="s">
        <v>204</v>
      </c>
      <c r="M285" s="1" t="s">
        <v>917</v>
      </c>
      <c r="N285" s="1" t="s">
        <v>917</v>
      </c>
      <c r="O285" s="2">
        <v>0</v>
      </c>
      <c r="P285" s="1" t="s">
        <v>917</v>
      </c>
    </row>
    <row r="286" spans="1:16">
      <c r="A286" t="s">
        <v>119</v>
      </c>
      <c r="B286">
        <v>20201121</v>
      </c>
      <c r="C286" s="5">
        <v>592722485900</v>
      </c>
      <c r="D286" t="s">
        <v>1168</v>
      </c>
      <c r="E286">
        <v>2218.27</v>
      </c>
      <c r="F286">
        <v>219</v>
      </c>
      <c r="G286">
        <v>539</v>
      </c>
      <c r="H286">
        <v>0.2319</v>
      </c>
      <c r="I286">
        <v>17.75</v>
      </c>
      <c r="J286">
        <v>10.13</v>
      </c>
      <c r="K286" t="s">
        <v>338</v>
      </c>
      <c r="L286" t="s">
        <v>170</v>
      </c>
      <c r="M286" s="1" t="s">
        <v>917</v>
      </c>
      <c r="N286" s="1" t="s">
        <v>917</v>
      </c>
      <c r="O286" s="2">
        <v>0</v>
      </c>
      <c r="P286" s="1" t="s">
        <v>917</v>
      </c>
    </row>
    <row r="287" spans="1:16">
      <c r="A287" t="s">
        <v>119</v>
      </c>
      <c r="B287">
        <v>20201121</v>
      </c>
      <c r="C287" s="5">
        <v>528064336529</v>
      </c>
      <c r="D287" t="s">
        <v>222</v>
      </c>
      <c r="E287">
        <v>2213.05</v>
      </c>
      <c r="F287">
        <v>77</v>
      </c>
      <c r="G287">
        <v>240</v>
      </c>
      <c r="H287">
        <v>0.2833</v>
      </c>
      <c r="I287">
        <v>32.54</v>
      </c>
      <c r="J287">
        <v>28.74</v>
      </c>
      <c r="K287" t="s">
        <v>223</v>
      </c>
      <c r="L287" t="s">
        <v>131</v>
      </c>
      <c r="M287" s="1" t="s">
        <v>917</v>
      </c>
      <c r="N287" s="1" t="s">
        <v>917</v>
      </c>
      <c r="O287" s="2">
        <v>0</v>
      </c>
      <c r="P287" s="1" t="s">
        <v>917</v>
      </c>
    </row>
    <row r="288" spans="1:16">
      <c r="A288" t="s">
        <v>119</v>
      </c>
      <c r="B288">
        <v>20201121</v>
      </c>
      <c r="C288" s="5">
        <v>527733177957</v>
      </c>
      <c r="D288" t="s">
        <v>309</v>
      </c>
      <c r="E288">
        <v>2203.7</v>
      </c>
      <c r="F288">
        <v>69</v>
      </c>
      <c r="G288">
        <v>217</v>
      </c>
      <c r="H288">
        <v>0.2258</v>
      </c>
      <c r="I288">
        <v>44.97</v>
      </c>
      <c r="J288">
        <v>31.94</v>
      </c>
      <c r="K288" t="s">
        <v>310</v>
      </c>
      <c r="L288" t="s">
        <v>158</v>
      </c>
      <c r="M288" s="1" t="s">
        <v>917</v>
      </c>
      <c r="N288" s="1" t="s">
        <v>917</v>
      </c>
      <c r="O288" s="2">
        <v>0</v>
      </c>
      <c r="P288" s="1" t="s">
        <v>917</v>
      </c>
    </row>
    <row r="289" spans="1:16">
      <c r="A289" t="s">
        <v>119</v>
      </c>
      <c r="B289">
        <v>20201121</v>
      </c>
      <c r="C289" s="5">
        <v>17609756261</v>
      </c>
      <c r="D289" t="s">
        <v>244</v>
      </c>
      <c r="E289">
        <v>2194.99</v>
      </c>
      <c r="F289">
        <v>217</v>
      </c>
      <c r="G289">
        <v>615</v>
      </c>
      <c r="H289">
        <v>0.1382</v>
      </c>
      <c r="I289">
        <v>25.82</v>
      </c>
      <c r="J289">
        <v>10.12</v>
      </c>
      <c r="K289" t="s">
        <v>245</v>
      </c>
      <c r="L289" t="s">
        <v>121</v>
      </c>
      <c r="M289" s="1" t="s">
        <v>917</v>
      </c>
      <c r="N289" s="1" t="s">
        <v>917</v>
      </c>
      <c r="O289" s="2">
        <v>0</v>
      </c>
      <c r="P289" s="1" t="s">
        <v>917</v>
      </c>
    </row>
    <row r="290" spans="1:16">
      <c r="A290" t="s">
        <v>119</v>
      </c>
      <c r="B290">
        <v>20201121</v>
      </c>
      <c r="C290" s="5">
        <v>568765915390</v>
      </c>
      <c r="D290" t="s">
        <v>1159</v>
      </c>
      <c r="E290">
        <v>2060.04</v>
      </c>
      <c r="F290">
        <v>1450</v>
      </c>
      <c r="G290">
        <v>4387</v>
      </c>
      <c r="H290">
        <v>0.315</v>
      </c>
      <c r="I290">
        <v>1.49</v>
      </c>
      <c r="J290">
        <v>1.42</v>
      </c>
      <c r="K290" t="s">
        <v>301</v>
      </c>
      <c r="L290" t="s">
        <v>148</v>
      </c>
      <c r="M290" s="1" t="s">
        <v>917</v>
      </c>
      <c r="N290" s="1" t="s">
        <v>917</v>
      </c>
      <c r="O290" s="2">
        <v>0</v>
      </c>
      <c r="P290" s="1" t="s">
        <v>917</v>
      </c>
    </row>
    <row r="291" spans="1:16">
      <c r="A291" t="s">
        <v>119</v>
      </c>
      <c r="B291">
        <v>20201121</v>
      </c>
      <c r="C291" s="5">
        <v>598970252794</v>
      </c>
      <c r="D291" t="s">
        <v>1162</v>
      </c>
      <c r="E291">
        <v>1982.65</v>
      </c>
      <c r="F291">
        <v>206</v>
      </c>
      <c r="G291">
        <v>979</v>
      </c>
      <c r="H291">
        <v>0.1491</v>
      </c>
      <c r="I291">
        <v>13.58</v>
      </c>
      <c r="J291">
        <v>9.62</v>
      </c>
      <c r="K291" t="s">
        <v>239</v>
      </c>
      <c r="L291" t="s">
        <v>158</v>
      </c>
      <c r="M291" s="1" t="s">
        <v>917</v>
      </c>
      <c r="N291" s="1" t="s">
        <v>917</v>
      </c>
      <c r="O291" s="2">
        <v>0</v>
      </c>
      <c r="P291" s="1" t="s">
        <v>917</v>
      </c>
    </row>
    <row r="292" spans="1:16">
      <c r="A292" t="s">
        <v>119</v>
      </c>
      <c r="B292">
        <v>20201121</v>
      </c>
      <c r="C292" s="5">
        <v>621584076904</v>
      </c>
      <c r="D292" t="s">
        <v>1157</v>
      </c>
      <c r="E292">
        <v>1971.63</v>
      </c>
      <c r="F292">
        <v>38</v>
      </c>
      <c r="G292">
        <v>1052</v>
      </c>
      <c r="H292">
        <v>0.0238</v>
      </c>
      <c r="I292">
        <v>78.87</v>
      </c>
      <c r="J292">
        <v>51.88</v>
      </c>
      <c r="K292" t="s">
        <v>105</v>
      </c>
      <c r="L292" t="s">
        <v>121</v>
      </c>
      <c r="M292" s="1" t="s">
        <v>917</v>
      </c>
      <c r="N292" s="1" t="s">
        <v>917</v>
      </c>
      <c r="O292" s="2" t="s">
        <v>1096</v>
      </c>
      <c r="P292" s="1" t="s">
        <v>1099</v>
      </c>
    </row>
    <row r="293" spans="1:16">
      <c r="A293" t="s">
        <v>119</v>
      </c>
      <c r="B293">
        <v>20201121</v>
      </c>
      <c r="C293" s="5">
        <v>553066686610</v>
      </c>
      <c r="D293" t="s">
        <v>317</v>
      </c>
      <c r="E293">
        <v>1866.41</v>
      </c>
      <c r="F293">
        <v>135</v>
      </c>
      <c r="G293">
        <v>318</v>
      </c>
      <c r="H293">
        <v>0.2233</v>
      </c>
      <c r="I293">
        <v>26.29</v>
      </c>
      <c r="J293">
        <v>13.83</v>
      </c>
      <c r="K293" t="s">
        <v>318</v>
      </c>
      <c r="L293" t="s">
        <v>158</v>
      </c>
      <c r="M293" s="1" t="s">
        <v>917</v>
      </c>
      <c r="N293" s="1" t="s">
        <v>917</v>
      </c>
      <c r="O293" s="2">
        <v>0</v>
      </c>
      <c r="P293" s="1" t="s">
        <v>917</v>
      </c>
    </row>
    <row r="294" spans="1:16">
      <c r="A294" t="s">
        <v>119</v>
      </c>
      <c r="B294">
        <v>20201121</v>
      </c>
      <c r="C294" s="5">
        <v>523138079161</v>
      </c>
      <c r="D294" t="s">
        <v>1174</v>
      </c>
      <c r="E294">
        <v>1770.59</v>
      </c>
      <c r="F294">
        <v>269</v>
      </c>
      <c r="G294">
        <v>646</v>
      </c>
      <c r="H294">
        <v>0.1548</v>
      </c>
      <c r="I294">
        <v>17.71</v>
      </c>
      <c r="J294">
        <v>6.58</v>
      </c>
      <c r="K294" t="s">
        <v>385</v>
      </c>
      <c r="L294" t="s">
        <v>170</v>
      </c>
      <c r="M294" s="1" t="s">
        <v>917</v>
      </c>
      <c r="N294" s="1" t="s">
        <v>917</v>
      </c>
      <c r="O294" s="2">
        <v>0</v>
      </c>
      <c r="P294" s="1" t="s">
        <v>917</v>
      </c>
    </row>
    <row r="295" spans="1:16">
      <c r="A295" t="s">
        <v>119</v>
      </c>
      <c r="B295">
        <v>20201121</v>
      </c>
      <c r="C295" s="5">
        <v>526145930115</v>
      </c>
      <c r="D295" t="s">
        <v>1160</v>
      </c>
      <c r="E295">
        <v>1754.68</v>
      </c>
      <c r="F295">
        <v>25</v>
      </c>
      <c r="G295">
        <v>206</v>
      </c>
      <c r="H295">
        <v>0.0971</v>
      </c>
      <c r="I295">
        <v>87.73</v>
      </c>
      <c r="J295">
        <v>70.19</v>
      </c>
      <c r="K295" t="s">
        <v>334</v>
      </c>
      <c r="L295" t="s">
        <v>124</v>
      </c>
      <c r="M295" s="1" t="s">
        <v>917</v>
      </c>
      <c r="N295" s="1" t="s">
        <v>917</v>
      </c>
      <c r="O295" s="2" t="s">
        <v>1096</v>
      </c>
      <c r="P295" s="1" t="s">
        <v>917</v>
      </c>
    </row>
    <row r="296" spans="1:16">
      <c r="A296" t="s">
        <v>119</v>
      </c>
      <c r="B296">
        <v>20201121</v>
      </c>
      <c r="C296" s="5">
        <v>16175250812</v>
      </c>
      <c r="D296" t="s">
        <v>267</v>
      </c>
      <c r="E296">
        <v>1742.73</v>
      </c>
      <c r="F296">
        <v>73</v>
      </c>
      <c r="G296">
        <v>161</v>
      </c>
      <c r="H296">
        <v>0.205</v>
      </c>
      <c r="I296">
        <v>52.81</v>
      </c>
      <c r="J296">
        <v>23.87</v>
      </c>
      <c r="K296" t="s">
        <v>268</v>
      </c>
      <c r="L296" t="s">
        <v>124</v>
      </c>
      <c r="M296" s="1" t="s">
        <v>917</v>
      </c>
      <c r="N296" s="1" t="s">
        <v>917</v>
      </c>
      <c r="O296" s="2">
        <v>0</v>
      </c>
      <c r="P296" s="1" t="s">
        <v>917</v>
      </c>
    </row>
    <row r="297" spans="1:16">
      <c r="A297" t="s">
        <v>119</v>
      </c>
      <c r="B297">
        <v>20201121</v>
      </c>
      <c r="C297" s="5">
        <v>14816670119</v>
      </c>
      <c r="D297" t="s">
        <v>369</v>
      </c>
      <c r="E297">
        <v>1667.14</v>
      </c>
      <c r="F297">
        <v>196</v>
      </c>
      <c r="G297">
        <v>777</v>
      </c>
      <c r="H297">
        <v>0.1274</v>
      </c>
      <c r="I297">
        <v>16.84</v>
      </c>
      <c r="J297">
        <v>8.51</v>
      </c>
      <c r="K297" t="s">
        <v>370</v>
      </c>
      <c r="L297" t="s">
        <v>121</v>
      </c>
      <c r="M297" s="1" t="s">
        <v>917</v>
      </c>
      <c r="N297" s="1" t="s">
        <v>917</v>
      </c>
      <c r="O297" s="2">
        <v>0</v>
      </c>
      <c r="P297" s="1" t="s">
        <v>917</v>
      </c>
    </row>
    <row r="298" spans="1:16">
      <c r="A298" t="s">
        <v>119</v>
      </c>
      <c r="B298">
        <v>20201121</v>
      </c>
      <c r="C298" s="5">
        <v>599138477865</v>
      </c>
      <c r="D298" t="s">
        <v>421</v>
      </c>
      <c r="E298">
        <v>1613.65</v>
      </c>
      <c r="F298">
        <v>156</v>
      </c>
      <c r="G298">
        <v>196</v>
      </c>
      <c r="H298">
        <v>0.2602</v>
      </c>
      <c r="I298">
        <v>31.64</v>
      </c>
      <c r="J298">
        <v>10.34</v>
      </c>
      <c r="K298" t="e">
        <v>#N/A</v>
      </c>
      <c r="L298" t="e">
        <v>#N/A</v>
      </c>
      <c r="M298" s="1" t="s">
        <v>917</v>
      </c>
      <c r="N298" s="1" t="s">
        <v>917</v>
      </c>
      <c r="O298" s="2" t="s">
        <v>917</v>
      </c>
      <c r="P298" s="1" t="s">
        <v>917</v>
      </c>
    </row>
    <row r="299" spans="1:16">
      <c r="A299" t="s">
        <v>119</v>
      </c>
      <c r="B299">
        <v>20201121</v>
      </c>
      <c r="C299" s="5">
        <v>604021319220</v>
      </c>
      <c r="D299" t="s">
        <v>1172</v>
      </c>
      <c r="E299">
        <v>1486.47</v>
      </c>
      <c r="F299">
        <v>25</v>
      </c>
      <c r="G299">
        <v>209</v>
      </c>
      <c r="H299">
        <v>0.0909</v>
      </c>
      <c r="I299">
        <v>78.24</v>
      </c>
      <c r="J299">
        <v>59.46</v>
      </c>
      <c r="K299" t="s">
        <v>13</v>
      </c>
      <c r="L299" t="s">
        <v>124</v>
      </c>
      <c r="M299" s="1" t="s">
        <v>917</v>
      </c>
      <c r="N299" s="1" t="s">
        <v>917</v>
      </c>
      <c r="O299" s="2" t="s">
        <v>1096</v>
      </c>
      <c r="P299" s="1" t="s">
        <v>917</v>
      </c>
    </row>
    <row r="300" spans="1:16">
      <c r="A300" t="s">
        <v>119</v>
      </c>
      <c r="B300">
        <v>20201121</v>
      </c>
      <c r="C300" s="5">
        <v>599521991415</v>
      </c>
      <c r="D300" t="s">
        <v>417</v>
      </c>
      <c r="E300">
        <v>1463.46</v>
      </c>
      <c r="F300">
        <v>91</v>
      </c>
      <c r="G300">
        <v>315</v>
      </c>
      <c r="H300">
        <v>0.1333</v>
      </c>
      <c r="I300">
        <v>34.84</v>
      </c>
      <c r="J300">
        <v>16.08</v>
      </c>
      <c r="K300" t="e">
        <v>#N/A</v>
      </c>
      <c r="L300" t="e">
        <v>#N/A</v>
      </c>
      <c r="M300" s="1" t="s">
        <v>917</v>
      </c>
      <c r="N300" s="1" t="s">
        <v>917</v>
      </c>
      <c r="O300" s="2" t="s">
        <v>917</v>
      </c>
      <c r="P300" s="1" t="s">
        <v>917</v>
      </c>
    </row>
    <row r="301" spans="1:16">
      <c r="A301" t="s">
        <v>119</v>
      </c>
      <c r="B301">
        <v>20201121</v>
      </c>
      <c r="C301" s="5">
        <v>577184412748</v>
      </c>
      <c r="D301" t="s">
        <v>1152</v>
      </c>
      <c r="E301">
        <v>1443.27</v>
      </c>
      <c r="F301">
        <v>42</v>
      </c>
      <c r="G301">
        <v>578</v>
      </c>
      <c r="H301">
        <v>0.0467</v>
      </c>
      <c r="I301">
        <v>53.45</v>
      </c>
      <c r="J301">
        <v>34.36</v>
      </c>
      <c r="K301" t="s">
        <v>11</v>
      </c>
      <c r="L301" t="s">
        <v>121</v>
      </c>
      <c r="M301" s="1" t="s">
        <v>917</v>
      </c>
      <c r="N301" s="1" t="s">
        <v>917</v>
      </c>
      <c r="O301" s="2" t="s">
        <v>1096</v>
      </c>
      <c r="P301" s="1" t="s">
        <v>917</v>
      </c>
    </row>
    <row r="302" spans="1:16">
      <c r="A302" t="s">
        <v>119</v>
      </c>
      <c r="B302">
        <v>20201121</v>
      </c>
      <c r="C302" s="5">
        <v>527719726342</v>
      </c>
      <c r="D302" t="s">
        <v>1166</v>
      </c>
      <c r="E302">
        <v>1428.13</v>
      </c>
      <c r="F302">
        <v>22</v>
      </c>
      <c r="G302">
        <v>71</v>
      </c>
      <c r="H302">
        <v>0.169</v>
      </c>
      <c r="I302">
        <v>119.01</v>
      </c>
      <c r="J302">
        <v>64.92</v>
      </c>
      <c r="K302" t="s">
        <v>86</v>
      </c>
      <c r="L302" t="s">
        <v>124</v>
      </c>
      <c r="M302" s="1" t="s">
        <v>917</v>
      </c>
      <c r="N302" s="1" t="s">
        <v>917</v>
      </c>
      <c r="O302" s="2">
        <v>0</v>
      </c>
      <c r="P302" s="1" t="s">
        <v>917</v>
      </c>
    </row>
    <row r="303" spans="1:16">
      <c r="A303" t="s">
        <v>119</v>
      </c>
      <c r="B303">
        <v>20201121</v>
      </c>
      <c r="C303" s="5">
        <v>587241915065</v>
      </c>
      <c r="D303" t="s">
        <v>390</v>
      </c>
      <c r="E303">
        <v>1425.62</v>
      </c>
      <c r="F303">
        <v>50</v>
      </c>
      <c r="G303">
        <v>211</v>
      </c>
      <c r="H303">
        <v>0.1801</v>
      </c>
      <c r="I303">
        <v>37.52</v>
      </c>
      <c r="J303">
        <v>28.51</v>
      </c>
      <c r="K303" t="s">
        <v>391</v>
      </c>
      <c r="L303" t="s">
        <v>121</v>
      </c>
      <c r="M303" s="1" t="s">
        <v>917</v>
      </c>
      <c r="N303" s="1" t="s">
        <v>917</v>
      </c>
      <c r="O303" s="2">
        <v>0</v>
      </c>
      <c r="P303" s="1" t="s">
        <v>1099</v>
      </c>
    </row>
    <row r="304" spans="1:16">
      <c r="A304" t="s">
        <v>119</v>
      </c>
      <c r="B304">
        <v>20201121</v>
      </c>
      <c r="C304" s="5">
        <v>592889713507</v>
      </c>
      <c r="D304" t="s">
        <v>372</v>
      </c>
      <c r="E304">
        <v>1424.63</v>
      </c>
      <c r="F304">
        <v>39</v>
      </c>
      <c r="G304">
        <v>153</v>
      </c>
      <c r="H304">
        <v>0.183</v>
      </c>
      <c r="I304">
        <v>50.88</v>
      </c>
      <c r="J304">
        <v>36.53</v>
      </c>
      <c r="K304" t="s">
        <v>70</v>
      </c>
      <c r="L304" t="s">
        <v>148</v>
      </c>
      <c r="M304" s="1" t="s">
        <v>917</v>
      </c>
      <c r="N304" s="1" t="s">
        <v>917</v>
      </c>
      <c r="O304" s="2">
        <v>0</v>
      </c>
      <c r="P304" s="1" t="s">
        <v>917</v>
      </c>
    </row>
    <row r="305" spans="1:16">
      <c r="A305" t="s">
        <v>119</v>
      </c>
      <c r="B305">
        <v>20201121</v>
      </c>
      <c r="C305" s="5">
        <v>588993275843</v>
      </c>
      <c r="D305" t="s">
        <v>1175</v>
      </c>
      <c r="E305">
        <v>1423.41</v>
      </c>
      <c r="F305">
        <v>40</v>
      </c>
      <c r="G305">
        <v>378</v>
      </c>
      <c r="H305">
        <v>0.0979</v>
      </c>
      <c r="I305">
        <v>38.47</v>
      </c>
      <c r="J305">
        <v>35.59</v>
      </c>
      <c r="K305" t="s">
        <v>374</v>
      </c>
      <c r="L305" t="s">
        <v>131</v>
      </c>
      <c r="M305" s="1" t="s">
        <v>917</v>
      </c>
      <c r="N305" s="1" t="s">
        <v>917</v>
      </c>
      <c r="O305" s="2">
        <v>0</v>
      </c>
      <c r="P305" s="1" t="s">
        <v>917</v>
      </c>
    </row>
    <row r="306" spans="1:16">
      <c r="A306" t="s">
        <v>119</v>
      </c>
      <c r="B306">
        <v>20201121</v>
      </c>
      <c r="C306" s="5">
        <v>544053639760</v>
      </c>
      <c r="D306" t="s">
        <v>1167</v>
      </c>
      <c r="E306">
        <v>1389.19</v>
      </c>
      <c r="F306">
        <v>52</v>
      </c>
      <c r="G306">
        <v>394</v>
      </c>
      <c r="H306">
        <v>0.0787</v>
      </c>
      <c r="I306">
        <v>44.81</v>
      </c>
      <c r="J306">
        <v>26.72</v>
      </c>
      <c r="K306" t="s">
        <v>20</v>
      </c>
      <c r="L306" t="s">
        <v>204</v>
      </c>
      <c r="M306" s="1" t="s">
        <v>917</v>
      </c>
      <c r="N306" s="1" t="s">
        <v>917</v>
      </c>
      <c r="O306" s="2" t="s">
        <v>1096</v>
      </c>
      <c r="P306" s="1" t="s">
        <v>917</v>
      </c>
    </row>
    <row r="307" spans="1:16">
      <c r="A307" t="s">
        <v>119</v>
      </c>
      <c r="B307">
        <v>20201121</v>
      </c>
      <c r="C307" s="5">
        <v>528033190141</v>
      </c>
      <c r="D307" t="s">
        <v>1156</v>
      </c>
      <c r="E307">
        <v>1321.15</v>
      </c>
      <c r="F307">
        <v>30</v>
      </c>
      <c r="G307">
        <v>196</v>
      </c>
      <c r="H307">
        <v>0.0969</v>
      </c>
      <c r="I307">
        <v>69.53</v>
      </c>
      <c r="J307">
        <v>44.04</v>
      </c>
      <c r="K307" t="s">
        <v>84</v>
      </c>
      <c r="L307" t="s">
        <v>121</v>
      </c>
      <c r="M307" s="1" t="s">
        <v>917</v>
      </c>
      <c r="N307" s="1" t="s">
        <v>917</v>
      </c>
      <c r="O307" s="2">
        <v>0</v>
      </c>
      <c r="P307" s="1" t="s">
        <v>917</v>
      </c>
    </row>
    <row r="308" spans="1:16">
      <c r="A308" t="s">
        <v>119</v>
      </c>
      <c r="B308">
        <v>20201121</v>
      </c>
      <c r="C308" s="5">
        <v>596986065929</v>
      </c>
      <c r="D308" t="s">
        <v>1165</v>
      </c>
      <c r="E308">
        <v>1267.07</v>
      </c>
      <c r="F308">
        <v>36</v>
      </c>
      <c r="G308">
        <v>323</v>
      </c>
      <c r="H308">
        <v>0.0681</v>
      </c>
      <c r="I308">
        <v>57.59</v>
      </c>
      <c r="J308">
        <v>35.2</v>
      </c>
      <c r="K308" t="s">
        <v>19</v>
      </c>
      <c r="L308" t="s">
        <v>170</v>
      </c>
      <c r="M308" s="1" t="s">
        <v>917</v>
      </c>
      <c r="N308" s="1" t="s">
        <v>917</v>
      </c>
      <c r="O308" s="2">
        <v>0</v>
      </c>
      <c r="P308" s="1" t="s">
        <v>917</v>
      </c>
    </row>
    <row r="309" spans="1:16">
      <c r="A309" t="s">
        <v>119</v>
      </c>
      <c r="B309">
        <v>20201121</v>
      </c>
      <c r="C309" s="5">
        <v>37318730769</v>
      </c>
      <c r="D309" t="s">
        <v>152</v>
      </c>
      <c r="E309">
        <v>1252.43</v>
      </c>
      <c r="F309">
        <v>92</v>
      </c>
      <c r="G309">
        <v>523</v>
      </c>
      <c r="H309">
        <v>0.1032</v>
      </c>
      <c r="I309">
        <v>23.19</v>
      </c>
      <c r="J309">
        <v>13.61</v>
      </c>
      <c r="K309" t="s">
        <v>153</v>
      </c>
      <c r="L309" t="s">
        <v>121</v>
      </c>
      <c r="M309" s="1" t="s">
        <v>917</v>
      </c>
      <c r="N309" s="1" t="s">
        <v>917</v>
      </c>
      <c r="O309" s="2">
        <v>0</v>
      </c>
      <c r="P309" s="1" t="s">
        <v>917</v>
      </c>
    </row>
    <row r="310" spans="1:16">
      <c r="A310" t="s">
        <v>119</v>
      </c>
      <c r="B310">
        <v>20201121</v>
      </c>
      <c r="C310" s="5">
        <v>528064232769</v>
      </c>
      <c r="D310" t="s">
        <v>1161</v>
      </c>
      <c r="E310">
        <v>1238.98</v>
      </c>
      <c r="F310">
        <v>31</v>
      </c>
      <c r="G310">
        <v>200</v>
      </c>
      <c r="H310">
        <v>0.09</v>
      </c>
      <c r="I310">
        <v>68.83</v>
      </c>
      <c r="J310">
        <v>39.97</v>
      </c>
      <c r="K310" t="s">
        <v>96</v>
      </c>
      <c r="L310" t="s">
        <v>121</v>
      </c>
      <c r="M310" s="1" t="s">
        <v>917</v>
      </c>
      <c r="N310" s="1" t="s">
        <v>917</v>
      </c>
      <c r="O310" s="2">
        <v>0</v>
      </c>
      <c r="P310" s="1" t="s">
        <v>917</v>
      </c>
    </row>
    <row r="311" spans="1:16">
      <c r="A311" t="s">
        <v>119</v>
      </c>
      <c r="B311">
        <v>20201121</v>
      </c>
      <c r="C311" s="5">
        <v>538927350752</v>
      </c>
      <c r="D311" t="s">
        <v>1177</v>
      </c>
      <c r="E311">
        <v>1230.57</v>
      </c>
      <c r="F311">
        <v>29</v>
      </c>
      <c r="G311">
        <v>245</v>
      </c>
      <c r="H311">
        <v>0.0857</v>
      </c>
      <c r="I311">
        <v>58.6</v>
      </c>
      <c r="J311">
        <v>42.43</v>
      </c>
      <c r="K311" t="s">
        <v>72</v>
      </c>
      <c r="L311" t="s">
        <v>148</v>
      </c>
      <c r="M311" s="1" t="s">
        <v>917</v>
      </c>
      <c r="N311" s="1" t="s">
        <v>917</v>
      </c>
      <c r="O311" s="2">
        <v>0</v>
      </c>
      <c r="P311" s="1" t="s">
        <v>917</v>
      </c>
    </row>
    <row r="312" spans="1:16">
      <c r="A312" t="s">
        <v>119</v>
      </c>
      <c r="B312">
        <v>20201121</v>
      </c>
      <c r="C312" s="5">
        <v>17609716325</v>
      </c>
      <c r="D312" t="s">
        <v>1164</v>
      </c>
      <c r="E312">
        <v>1228.12</v>
      </c>
      <c r="F312">
        <v>75</v>
      </c>
      <c r="G312">
        <v>178</v>
      </c>
      <c r="H312">
        <v>0.1854</v>
      </c>
      <c r="I312">
        <v>37.22</v>
      </c>
      <c r="J312">
        <v>16.37</v>
      </c>
      <c r="K312" t="s">
        <v>285</v>
      </c>
      <c r="L312" t="s">
        <v>286</v>
      </c>
      <c r="M312" s="1" t="s">
        <v>917</v>
      </c>
      <c r="N312" s="1" t="s">
        <v>917</v>
      </c>
      <c r="O312" s="2">
        <v>0</v>
      </c>
      <c r="P312" s="1" t="s">
        <v>917</v>
      </c>
    </row>
    <row r="313" spans="1:16">
      <c r="A313" t="s">
        <v>119</v>
      </c>
      <c r="B313">
        <v>20201121</v>
      </c>
      <c r="C313" s="5">
        <v>599279018544</v>
      </c>
      <c r="D313" t="s">
        <v>1173</v>
      </c>
      <c r="E313">
        <v>1200.64</v>
      </c>
      <c r="F313">
        <v>23</v>
      </c>
      <c r="G313">
        <v>240</v>
      </c>
      <c r="H313">
        <v>0.0667</v>
      </c>
      <c r="I313">
        <v>75.04</v>
      </c>
      <c r="J313">
        <v>52.2</v>
      </c>
      <c r="K313" t="s">
        <v>60</v>
      </c>
      <c r="L313" t="s">
        <v>121</v>
      </c>
      <c r="M313" s="1" t="s">
        <v>917</v>
      </c>
      <c r="N313" s="1" t="s">
        <v>917</v>
      </c>
      <c r="O313" s="2" t="s">
        <v>1096</v>
      </c>
      <c r="P313" s="1" t="s">
        <v>917</v>
      </c>
    </row>
    <row r="314" spans="1:16">
      <c r="A314" t="s">
        <v>119</v>
      </c>
      <c r="B314">
        <v>20201121</v>
      </c>
      <c r="C314" s="5">
        <v>527733221669</v>
      </c>
      <c r="D314" t="s">
        <v>1178</v>
      </c>
      <c r="E314">
        <v>1195.78</v>
      </c>
      <c r="F314">
        <v>36</v>
      </c>
      <c r="G314">
        <v>109</v>
      </c>
      <c r="H314">
        <v>0.1927</v>
      </c>
      <c r="I314">
        <v>56.94</v>
      </c>
      <c r="J314">
        <v>33.22</v>
      </c>
      <c r="K314" t="s">
        <v>377</v>
      </c>
      <c r="L314" t="s">
        <v>121</v>
      </c>
      <c r="M314" s="1" t="s">
        <v>917</v>
      </c>
      <c r="N314" s="1" t="s">
        <v>917</v>
      </c>
      <c r="O314" s="2">
        <v>0</v>
      </c>
      <c r="P314" s="1" t="s">
        <v>917</v>
      </c>
    </row>
    <row r="315" spans="1:16">
      <c r="A315" t="s">
        <v>119</v>
      </c>
      <c r="B315">
        <v>20201121</v>
      </c>
      <c r="C315" s="5">
        <v>566160365748</v>
      </c>
      <c r="D315" t="s">
        <v>402</v>
      </c>
      <c r="E315">
        <v>1176.48</v>
      </c>
      <c r="F315">
        <v>40</v>
      </c>
      <c r="G315">
        <v>191</v>
      </c>
      <c r="H315">
        <v>0.1518</v>
      </c>
      <c r="I315">
        <v>40.57</v>
      </c>
      <c r="J315">
        <v>29.41</v>
      </c>
      <c r="K315" t="s">
        <v>403</v>
      </c>
      <c r="L315" t="s">
        <v>148</v>
      </c>
      <c r="M315" s="1" t="s">
        <v>917</v>
      </c>
      <c r="N315" s="1" t="s">
        <v>917</v>
      </c>
      <c r="O315" s="2">
        <v>0</v>
      </c>
      <c r="P315" s="1" t="s">
        <v>917</v>
      </c>
    </row>
    <row r="316" spans="1:16">
      <c r="A316" t="s">
        <v>119</v>
      </c>
      <c r="B316">
        <v>20201121</v>
      </c>
      <c r="C316" s="5">
        <v>524754970729</v>
      </c>
      <c r="D316" t="s">
        <v>1169</v>
      </c>
      <c r="E316">
        <v>1060.13</v>
      </c>
      <c r="F316">
        <v>29</v>
      </c>
      <c r="G316">
        <v>352</v>
      </c>
      <c r="H316">
        <v>0.054</v>
      </c>
      <c r="I316">
        <v>55.8</v>
      </c>
      <c r="J316">
        <v>36.56</v>
      </c>
      <c r="K316" t="s">
        <v>74</v>
      </c>
      <c r="L316" t="s">
        <v>170</v>
      </c>
      <c r="M316" s="1" t="s">
        <v>917</v>
      </c>
      <c r="N316" s="1" t="s">
        <v>917</v>
      </c>
      <c r="O316" s="2">
        <v>0</v>
      </c>
      <c r="P316" s="1" t="s">
        <v>917</v>
      </c>
    </row>
    <row r="317" spans="1:16">
      <c r="A317" t="s">
        <v>119</v>
      </c>
      <c r="B317">
        <v>20201121</v>
      </c>
      <c r="C317" s="5">
        <v>599139729217</v>
      </c>
      <c r="D317" t="s">
        <v>394</v>
      </c>
      <c r="E317">
        <v>1034.59</v>
      </c>
      <c r="F317">
        <v>63</v>
      </c>
      <c r="G317">
        <v>392</v>
      </c>
      <c r="H317">
        <v>0.1403</v>
      </c>
      <c r="I317">
        <v>18.81</v>
      </c>
      <c r="J317">
        <v>16.42</v>
      </c>
      <c r="K317" t="e">
        <v>#N/A</v>
      </c>
      <c r="L317" t="e">
        <v>#N/A</v>
      </c>
      <c r="M317" s="1" t="s">
        <v>917</v>
      </c>
      <c r="N317" s="1" t="s">
        <v>917</v>
      </c>
      <c r="O317" s="2" t="s">
        <v>917</v>
      </c>
      <c r="P317" s="1" t="s">
        <v>917</v>
      </c>
    </row>
    <row r="318" spans="1:16">
      <c r="A318" t="s">
        <v>119</v>
      </c>
      <c r="B318">
        <v>20201121</v>
      </c>
      <c r="C318" s="5">
        <v>527678427514</v>
      </c>
      <c r="D318" t="s">
        <v>257</v>
      </c>
      <c r="E318">
        <v>952.07</v>
      </c>
      <c r="F318">
        <v>22</v>
      </c>
      <c r="G318">
        <v>221</v>
      </c>
      <c r="H318">
        <v>0.086</v>
      </c>
      <c r="I318">
        <v>50.11</v>
      </c>
      <c r="J318">
        <v>43.28</v>
      </c>
      <c r="K318" t="s">
        <v>81</v>
      </c>
      <c r="L318" t="s">
        <v>131</v>
      </c>
      <c r="M318" s="1" t="s">
        <v>917</v>
      </c>
      <c r="N318" s="1" t="s">
        <v>917</v>
      </c>
      <c r="O318" s="2">
        <v>0</v>
      </c>
      <c r="P318" s="1" t="s">
        <v>917</v>
      </c>
    </row>
    <row r="319" spans="1:16">
      <c r="A319" t="s">
        <v>119</v>
      </c>
      <c r="B319">
        <v>20201121</v>
      </c>
      <c r="C319" s="5">
        <v>548003777683</v>
      </c>
      <c r="D319" t="s">
        <v>262</v>
      </c>
      <c r="E319">
        <v>946.23</v>
      </c>
      <c r="F319">
        <v>40</v>
      </c>
      <c r="G319">
        <v>168</v>
      </c>
      <c r="H319">
        <v>0.1845</v>
      </c>
      <c r="I319">
        <v>30.52</v>
      </c>
      <c r="J319">
        <v>23.66</v>
      </c>
      <c r="K319" t="s">
        <v>263</v>
      </c>
      <c r="L319" t="s">
        <v>158</v>
      </c>
      <c r="M319" s="1" t="s">
        <v>917</v>
      </c>
      <c r="N319" s="1" t="s">
        <v>917</v>
      </c>
      <c r="O319" s="2">
        <v>0</v>
      </c>
      <c r="P319" s="1" t="s">
        <v>917</v>
      </c>
    </row>
    <row r="320" spans="1:16">
      <c r="A320" t="s">
        <v>119</v>
      </c>
      <c r="B320">
        <v>20201121</v>
      </c>
      <c r="C320" s="5">
        <v>622645559255</v>
      </c>
      <c r="D320" t="s">
        <v>1179</v>
      </c>
      <c r="E320">
        <v>923.47</v>
      </c>
      <c r="F320">
        <v>32</v>
      </c>
      <c r="G320">
        <v>205</v>
      </c>
      <c r="H320">
        <v>0.1171</v>
      </c>
      <c r="I320">
        <v>38.48</v>
      </c>
      <c r="J320">
        <v>28.86</v>
      </c>
      <c r="K320" t="s">
        <v>28</v>
      </c>
      <c r="L320" t="s">
        <v>121</v>
      </c>
      <c r="M320" s="1" t="s">
        <v>917</v>
      </c>
      <c r="N320" s="1" t="s">
        <v>917</v>
      </c>
      <c r="O320" s="2" t="s">
        <v>1096</v>
      </c>
      <c r="P320" s="1" t="s">
        <v>917</v>
      </c>
    </row>
    <row r="321" spans="1:16">
      <c r="A321" t="s">
        <v>119</v>
      </c>
      <c r="B321">
        <v>20201121</v>
      </c>
      <c r="C321" s="5">
        <v>528046969601</v>
      </c>
      <c r="D321" t="s">
        <v>1183</v>
      </c>
      <c r="E321">
        <v>894.94</v>
      </c>
      <c r="F321">
        <v>53</v>
      </c>
      <c r="G321">
        <v>100</v>
      </c>
      <c r="H321">
        <v>0.18</v>
      </c>
      <c r="I321">
        <v>49.72</v>
      </c>
      <c r="J321">
        <v>16.89</v>
      </c>
      <c r="K321" t="s">
        <v>412</v>
      </c>
      <c r="L321" t="s">
        <v>121</v>
      </c>
      <c r="M321" s="1" t="s">
        <v>917</v>
      </c>
      <c r="N321" s="1" t="s">
        <v>917</v>
      </c>
      <c r="O321" s="2">
        <v>0</v>
      </c>
      <c r="P321" s="1" t="s">
        <v>917</v>
      </c>
    </row>
    <row r="322" spans="1:16">
      <c r="A322" t="s">
        <v>119</v>
      </c>
      <c r="B322">
        <v>20201121</v>
      </c>
      <c r="C322" s="5">
        <v>621693389532</v>
      </c>
      <c r="D322" t="s">
        <v>1219</v>
      </c>
      <c r="E322">
        <v>876.34</v>
      </c>
      <c r="F322">
        <v>38</v>
      </c>
      <c r="G322">
        <v>72</v>
      </c>
      <c r="H322">
        <v>0.2778</v>
      </c>
      <c r="I322">
        <v>43.82</v>
      </c>
      <c r="J322">
        <v>23.06</v>
      </c>
      <c r="K322" t="e">
        <v>#N/A</v>
      </c>
      <c r="L322" t="e">
        <v>#N/A</v>
      </c>
      <c r="M322" s="1" t="s">
        <v>917</v>
      </c>
      <c r="N322" s="1" t="s">
        <v>917</v>
      </c>
      <c r="O322" s="2" t="s">
        <v>917</v>
      </c>
      <c r="P322" s="1" t="s">
        <v>917</v>
      </c>
    </row>
    <row r="323" spans="1:16">
      <c r="A323" t="s">
        <v>119</v>
      </c>
      <c r="B323">
        <v>20201121</v>
      </c>
      <c r="C323" s="5">
        <v>527119411115</v>
      </c>
      <c r="D323" t="s">
        <v>1176</v>
      </c>
      <c r="E323">
        <v>861.46</v>
      </c>
      <c r="F323">
        <v>22</v>
      </c>
      <c r="G323">
        <v>115</v>
      </c>
      <c r="H323">
        <v>0.1304</v>
      </c>
      <c r="I323">
        <v>57.43</v>
      </c>
      <c r="J323">
        <v>39.16</v>
      </c>
      <c r="K323" t="s">
        <v>99</v>
      </c>
      <c r="L323" t="s">
        <v>121</v>
      </c>
      <c r="M323" s="1" t="s">
        <v>917</v>
      </c>
      <c r="N323" s="1" t="s">
        <v>917</v>
      </c>
      <c r="O323" s="2">
        <v>0</v>
      </c>
      <c r="P323" s="1" t="s">
        <v>917</v>
      </c>
    </row>
    <row r="324" spans="1:16">
      <c r="A324" t="s">
        <v>119</v>
      </c>
      <c r="B324">
        <v>20201121</v>
      </c>
      <c r="C324" s="5">
        <v>591439605080</v>
      </c>
      <c r="D324" t="s">
        <v>1180</v>
      </c>
      <c r="E324">
        <v>843.3</v>
      </c>
      <c r="F324">
        <v>104</v>
      </c>
      <c r="G324">
        <v>526</v>
      </c>
      <c r="H324">
        <v>0.1749</v>
      </c>
      <c r="I324">
        <v>9.17</v>
      </c>
      <c r="J324">
        <v>8.11</v>
      </c>
      <c r="K324" t="s">
        <v>348</v>
      </c>
      <c r="L324" t="s">
        <v>158</v>
      </c>
      <c r="M324" s="1" t="s">
        <v>917</v>
      </c>
      <c r="N324" s="1" t="s">
        <v>917</v>
      </c>
      <c r="O324" s="2">
        <v>0</v>
      </c>
      <c r="P324" s="1" t="s">
        <v>917</v>
      </c>
    </row>
    <row r="325" spans="1:16">
      <c r="A325" t="s">
        <v>119</v>
      </c>
      <c r="B325">
        <v>20201121</v>
      </c>
      <c r="C325" s="5">
        <v>525000115434</v>
      </c>
      <c r="D325" t="s">
        <v>176</v>
      </c>
      <c r="E325">
        <v>709.66</v>
      </c>
      <c r="F325">
        <v>47</v>
      </c>
      <c r="G325">
        <v>488</v>
      </c>
      <c r="H325">
        <v>0.0717</v>
      </c>
      <c r="I325">
        <v>20.28</v>
      </c>
      <c r="J325">
        <v>15.1</v>
      </c>
      <c r="K325" t="s">
        <v>177</v>
      </c>
      <c r="L325" t="s">
        <v>121</v>
      </c>
      <c r="M325" s="1" t="s">
        <v>917</v>
      </c>
      <c r="N325" s="1" t="s">
        <v>917</v>
      </c>
      <c r="O325" s="2">
        <v>0</v>
      </c>
      <c r="P325" s="1" t="s">
        <v>917</v>
      </c>
    </row>
    <row r="326" spans="1:16">
      <c r="A326" t="s">
        <v>119</v>
      </c>
      <c r="B326">
        <v>20201121</v>
      </c>
      <c r="C326" s="5">
        <v>570361375952</v>
      </c>
      <c r="D326" t="s">
        <v>1181</v>
      </c>
      <c r="E326">
        <v>696.62</v>
      </c>
      <c r="F326">
        <v>16</v>
      </c>
      <c r="G326">
        <v>180</v>
      </c>
      <c r="H326">
        <v>0.0667</v>
      </c>
      <c r="I326">
        <v>58.05</v>
      </c>
      <c r="J326">
        <v>43.54</v>
      </c>
      <c r="K326" t="s">
        <v>342</v>
      </c>
      <c r="L326" t="s">
        <v>266</v>
      </c>
      <c r="M326" s="1" t="s">
        <v>917</v>
      </c>
      <c r="N326" s="1" t="s">
        <v>917</v>
      </c>
      <c r="O326" s="2">
        <v>0</v>
      </c>
      <c r="P326" s="1" t="s">
        <v>917</v>
      </c>
    </row>
    <row r="327" spans="1:16">
      <c r="A327" t="s">
        <v>119</v>
      </c>
      <c r="B327">
        <v>20201121</v>
      </c>
      <c r="C327" s="5">
        <v>574838039203</v>
      </c>
      <c r="D327" t="s">
        <v>440</v>
      </c>
      <c r="E327">
        <v>642.4</v>
      </c>
      <c r="F327">
        <v>31</v>
      </c>
      <c r="G327">
        <v>69</v>
      </c>
      <c r="H327">
        <v>0.2174</v>
      </c>
      <c r="I327">
        <v>42.83</v>
      </c>
      <c r="J327">
        <v>20.72</v>
      </c>
      <c r="K327" t="s">
        <v>441</v>
      </c>
      <c r="L327" t="s">
        <v>170</v>
      </c>
      <c r="M327" s="1" t="s">
        <v>917</v>
      </c>
      <c r="N327" s="1" t="s">
        <v>917</v>
      </c>
      <c r="O327" s="2">
        <v>0</v>
      </c>
      <c r="P327" s="1" t="s">
        <v>917</v>
      </c>
    </row>
    <row r="328" spans="1:16">
      <c r="A328" t="s">
        <v>119</v>
      </c>
      <c r="B328">
        <v>20201121</v>
      </c>
      <c r="C328" s="5">
        <v>538192543595</v>
      </c>
      <c r="D328" t="s">
        <v>1192</v>
      </c>
      <c r="E328">
        <v>638.35</v>
      </c>
      <c r="F328">
        <v>5</v>
      </c>
      <c r="G328">
        <v>112</v>
      </c>
      <c r="H328">
        <v>0.0446</v>
      </c>
      <c r="I328">
        <v>127.67</v>
      </c>
      <c r="J328">
        <v>127.67</v>
      </c>
      <c r="K328" t="s">
        <v>97</v>
      </c>
      <c r="L328" t="s">
        <v>124</v>
      </c>
      <c r="M328" s="1" t="s">
        <v>917</v>
      </c>
      <c r="N328" s="1" t="s">
        <v>917</v>
      </c>
      <c r="O328" s="2">
        <v>0</v>
      </c>
      <c r="P328" s="1" t="s">
        <v>917</v>
      </c>
    </row>
    <row r="329" spans="1:16">
      <c r="A329" t="s">
        <v>119</v>
      </c>
      <c r="B329">
        <v>20201121</v>
      </c>
      <c r="C329" s="5">
        <v>592878213305</v>
      </c>
      <c r="D329" t="s">
        <v>1187</v>
      </c>
      <c r="E329">
        <v>616.32</v>
      </c>
      <c r="F329">
        <v>148</v>
      </c>
      <c r="G329">
        <v>575</v>
      </c>
      <c r="H329">
        <v>0.2087</v>
      </c>
      <c r="I329">
        <v>5.14</v>
      </c>
      <c r="J329">
        <v>4.16</v>
      </c>
      <c r="K329" t="s">
        <v>353</v>
      </c>
      <c r="L329" t="s">
        <v>148</v>
      </c>
      <c r="M329" s="1" t="s">
        <v>917</v>
      </c>
      <c r="N329" s="1" t="s">
        <v>917</v>
      </c>
      <c r="O329" s="2">
        <v>0</v>
      </c>
      <c r="P329" s="1" t="s">
        <v>917</v>
      </c>
    </row>
    <row r="330" spans="1:16">
      <c r="A330" t="s">
        <v>119</v>
      </c>
      <c r="B330">
        <v>20201121</v>
      </c>
      <c r="C330" s="5">
        <v>589329976605</v>
      </c>
      <c r="D330" t="s">
        <v>1185</v>
      </c>
      <c r="E330">
        <v>531.76</v>
      </c>
      <c r="F330">
        <v>63</v>
      </c>
      <c r="G330">
        <v>191</v>
      </c>
      <c r="H330">
        <v>0.178</v>
      </c>
      <c r="I330">
        <v>15.64</v>
      </c>
      <c r="J330">
        <v>8.44</v>
      </c>
      <c r="K330" t="s">
        <v>350</v>
      </c>
      <c r="L330" t="s">
        <v>148</v>
      </c>
      <c r="M330" s="1" t="s">
        <v>917</v>
      </c>
      <c r="N330" s="1" t="s">
        <v>917</v>
      </c>
      <c r="O330" s="2">
        <v>0</v>
      </c>
      <c r="P330" s="1" t="s">
        <v>917</v>
      </c>
    </row>
    <row r="331" spans="1:16">
      <c r="A331" t="s">
        <v>119</v>
      </c>
      <c r="B331">
        <v>20201121</v>
      </c>
      <c r="C331" s="5">
        <v>601843460575</v>
      </c>
      <c r="D331" t="s">
        <v>1191</v>
      </c>
      <c r="E331">
        <v>525.56</v>
      </c>
      <c r="F331">
        <v>27</v>
      </c>
      <c r="G331">
        <v>227</v>
      </c>
      <c r="H331">
        <v>0.0881</v>
      </c>
      <c r="I331">
        <v>26.28</v>
      </c>
      <c r="J331">
        <v>19.47</v>
      </c>
      <c r="K331" t="e">
        <v>#N/A</v>
      </c>
      <c r="L331" t="e">
        <v>#N/A</v>
      </c>
      <c r="M331" s="1" t="s">
        <v>917</v>
      </c>
      <c r="N331" s="1" t="s">
        <v>917</v>
      </c>
      <c r="O331" s="2" t="s">
        <v>917</v>
      </c>
      <c r="P331" s="1" t="s">
        <v>917</v>
      </c>
    </row>
    <row r="332" spans="1:16">
      <c r="A332" t="s">
        <v>119</v>
      </c>
      <c r="B332">
        <v>20201121</v>
      </c>
      <c r="C332" s="5">
        <v>599522087809</v>
      </c>
      <c r="D332" t="s">
        <v>448</v>
      </c>
      <c r="E332">
        <v>507.7</v>
      </c>
      <c r="F332">
        <v>26</v>
      </c>
      <c r="G332">
        <v>139</v>
      </c>
      <c r="H332">
        <v>0.1439</v>
      </c>
      <c r="I332">
        <v>25.39</v>
      </c>
      <c r="J332">
        <v>19.53</v>
      </c>
      <c r="K332" t="e">
        <v>#N/A</v>
      </c>
      <c r="L332" t="e">
        <v>#N/A</v>
      </c>
      <c r="M332" s="1" t="s">
        <v>917</v>
      </c>
      <c r="N332" s="1" t="s">
        <v>917</v>
      </c>
      <c r="O332" s="2" t="s">
        <v>917</v>
      </c>
      <c r="P332" s="1" t="s">
        <v>917</v>
      </c>
    </row>
    <row r="333" spans="1:16">
      <c r="A333" t="s">
        <v>119</v>
      </c>
      <c r="B333">
        <v>20201121</v>
      </c>
      <c r="C333" s="5">
        <v>586951697361</v>
      </c>
      <c r="D333" t="s">
        <v>1184</v>
      </c>
      <c r="E333">
        <v>498.23</v>
      </c>
      <c r="F333">
        <v>10</v>
      </c>
      <c r="G333">
        <v>226</v>
      </c>
      <c r="H333">
        <v>0.031</v>
      </c>
      <c r="I333">
        <v>71.18</v>
      </c>
      <c r="J333">
        <v>49.82</v>
      </c>
      <c r="K333" t="s">
        <v>396</v>
      </c>
      <c r="L333" t="s">
        <v>131</v>
      </c>
      <c r="M333" s="1" t="s">
        <v>917</v>
      </c>
      <c r="N333" s="1" t="s">
        <v>917</v>
      </c>
      <c r="O333" s="2">
        <v>0</v>
      </c>
      <c r="P333" s="1" t="s">
        <v>1108</v>
      </c>
    </row>
    <row r="334" spans="1:16">
      <c r="A334" t="s">
        <v>119</v>
      </c>
      <c r="B334">
        <v>20201121</v>
      </c>
      <c r="C334" s="5">
        <v>593748866098</v>
      </c>
      <c r="D334" t="s">
        <v>1206</v>
      </c>
      <c r="E334">
        <v>492.66</v>
      </c>
      <c r="F334">
        <v>21</v>
      </c>
      <c r="G334">
        <v>164</v>
      </c>
      <c r="H334">
        <v>0.1037</v>
      </c>
      <c r="I334">
        <v>28.98</v>
      </c>
      <c r="J334">
        <v>23.46</v>
      </c>
      <c r="K334" t="s">
        <v>355</v>
      </c>
      <c r="L334" t="s">
        <v>121</v>
      </c>
      <c r="M334" s="1" t="s">
        <v>917</v>
      </c>
      <c r="N334" s="1" t="s">
        <v>917</v>
      </c>
      <c r="O334" s="2">
        <v>0</v>
      </c>
      <c r="P334" s="1" t="s">
        <v>1099</v>
      </c>
    </row>
    <row r="335" spans="1:16">
      <c r="A335" t="s">
        <v>119</v>
      </c>
      <c r="B335">
        <v>20201121</v>
      </c>
      <c r="C335" s="5">
        <v>598909152271</v>
      </c>
      <c r="D335" t="s">
        <v>492</v>
      </c>
      <c r="E335">
        <v>483.52</v>
      </c>
      <c r="F335">
        <v>27</v>
      </c>
      <c r="G335">
        <v>161</v>
      </c>
      <c r="H335">
        <v>0.1056</v>
      </c>
      <c r="I335">
        <v>28.44</v>
      </c>
      <c r="J335">
        <v>17.91</v>
      </c>
      <c r="K335" t="e">
        <v>#N/A</v>
      </c>
      <c r="L335" t="e">
        <v>#N/A</v>
      </c>
      <c r="M335" s="1" t="s">
        <v>917</v>
      </c>
      <c r="N335" s="1" t="s">
        <v>917</v>
      </c>
      <c r="O335" s="2" t="s">
        <v>917</v>
      </c>
      <c r="P335" s="1" t="s">
        <v>917</v>
      </c>
    </row>
    <row r="336" spans="1:16">
      <c r="A336" t="s">
        <v>119</v>
      </c>
      <c r="B336">
        <v>20201121</v>
      </c>
      <c r="C336" s="5">
        <v>585050518231</v>
      </c>
      <c r="D336" t="s">
        <v>1196</v>
      </c>
      <c r="E336">
        <v>459.27</v>
      </c>
      <c r="F336">
        <v>56</v>
      </c>
      <c r="G336">
        <v>167</v>
      </c>
      <c r="H336">
        <v>0.2036</v>
      </c>
      <c r="I336">
        <v>13.51</v>
      </c>
      <c r="J336">
        <v>8.2</v>
      </c>
      <c r="K336" t="s">
        <v>436</v>
      </c>
      <c r="L336" t="s">
        <v>148</v>
      </c>
      <c r="M336" s="1" t="s">
        <v>917</v>
      </c>
      <c r="N336" s="1" t="s">
        <v>917</v>
      </c>
      <c r="O336" s="2">
        <v>0</v>
      </c>
      <c r="P336" s="1" t="s">
        <v>917</v>
      </c>
    </row>
    <row r="337" spans="1:16">
      <c r="A337" t="s">
        <v>119</v>
      </c>
      <c r="B337">
        <v>20201121</v>
      </c>
      <c r="C337" s="5">
        <v>599335746549</v>
      </c>
      <c r="D337" t="s">
        <v>445</v>
      </c>
      <c r="E337">
        <v>432.67</v>
      </c>
      <c r="F337">
        <v>78</v>
      </c>
      <c r="G337">
        <v>112</v>
      </c>
      <c r="H337">
        <v>0.1607</v>
      </c>
      <c r="I337">
        <v>24.04</v>
      </c>
      <c r="J337">
        <v>5.55</v>
      </c>
      <c r="K337" t="e">
        <v>#N/A</v>
      </c>
      <c r="L337" t="e">
        <v>#N/A</v>
      </c>
      <c r="M337" s="1" t="s">
        <v>917</v>
      </c>
      <c r="N337" s="1" t="s">
        <v>917</v>
      </c>
      <c r="O337" s="2" t="s">
        <v>917</v>
      </c>
      <c r="P337" s="1" t="s">
        <v>917</v>
      </c>
    </row>
    <row r="338" spans="1:16">
      <c r="A338" t="s">
        <v>119</v>
      </c>
      <c r="B338">
        <v>20201121</v>
      </c>
      <c r="C338" s="5">
        <v>528047181291</v>
      </c>
      <c r="D338" t="s">
        <v>1182</v>
      </c>
      <c r="E338">
        <v>421.79</v>
      </c>
      <c r="F338">
        <v>10</v>
      </c>
      <c r="G338">
        <v>80</v>
      </c>
      <c r="H338">
        <v>0.0625</v>
      </c>
      <c r="I338">
        <v>84.36</v>
      </c>
      <c r="J338">
        <v>42.18</v>
      </c>
      <c r="K338" t="s">
        <v>82</v>
      </c>
      <c r="L338" t="s">
        <v>124</v>
      </c>
      <c r="M338" s="1" t="s">
        <v>917</v>
      </c>
      <c r="N338" s="1" t="s">
        <v>917</v>
      </c>
      <c r="O338" s="2">
        <v>0</v>
      </c>
      <c r="P338" s="1" t="s">
        <v>917</v>
      </c>
    </row>
    <row r="339" spans="1:16">
      <c r="A339" t="s">
        <v>119</v>
      </c>
      <c r="B339">
        <v>20201121</v>
      </c>
      <c r="C339" s="5">
        <v>624636128578</v>
      </c>
      <c r="D339" t="s">
        <v>1201</v>
      </c>
      <c r="E339">
        <v>404.2</v>
      </c>
      <c r="F339">
        <v>8</v>
      </c>
      <c r="G339">
        <v>128</v>
      </c>
      <c r="H339">
        <v>0.0312</v>
      </c>
      <c r="I339">
        <v>101.05</v>
      </c>
      <c r="J339">
        <v>50.52</v>
      </c>
      <c r="K339" t="s">
        <v>106</v>
      </c>
      <c r="L339" t="s">
        <v>121</v>
      </c>
      <c r="M339" s="1" t="s">
        <v>917</v>
      </c>
      <c r="N339" s="1" t="s">
        <v>917</v>
      </c>
      <c r="O339" s="2" t="s">
        <v>1096</v>
      </c>
      <c r="P339" s="1" t="s">
        <v>917</v>
      </c>
    </row>
    <row r="340" spans="1:16">
      <c r="A340" t="s">
        <v>119</v>
      </c>
      <c r="B340">
        <v>20201121</v>
      </c>
      <c r="C340" s="5">
        <v>593809413272</v>
      </c>
      <c r="D340" t="s">
        <v>1193</v>
      </c>
      <c r="E340">
        <v>379.4</v>
      </c>
      <c r="F340">
        <v>6</v>
      </c>
      <c r="G340">
        <v>75</v>
      </c>
      <c r="H340">
        <v>0.04</v>
      </c>
      <c r="I340">
        <v>126.47</v>
      </c>
      <c r="J340">
        <v>63.23</v>
      </c>
      <c r="K340" t="s">
        <v>66</v>
      </c>
      <c r="L340" t="s">
        <v>181</v>
      </c>
      <c r="M340" s="1" t="s">
        <v>917</v>
      </c>
      <c r="N340" s="1" t="s">
        <v>917</v>
      </c>
      <c r="O340" s="2" t="s">
        <v>1096</v>
      </c>
      <c r="P340" s="1" t="s">
        <v>917</v>
      </c>
    </row>
    <row r="341" spans="1:16">
      <c r="A341" t="s">
        <v>119</v>
      </c>
      <c r="B341">
        <v>20201121</v>
      </c>
      <c r="C341" s="5">
        <v>599141001175</v>
      </c>
      <c r="D341" t="s">
        <v>439</v>
      </c>
      <c r="E341">
        <v>354.3</v>
      </c>
      <c r="F341">
        <v>11</v>
      </c>
      <c r="G341">
        <v>79</v>
      </c>
      <c r="H341">
        <v>0.1266</v>
      </c>
      <c r="I341">
        <v>35.43</v>
      </c>
      <c r="J341">
        <v>32.21</v>
      </c>
      <c r="K341" t="e">
        <v>#N/A</v>
      </c>
      <c r="L341" t="e">
        <v>#N/A</v>
      </c>
      <c r="M341" s="1" t="s">
        <v>917</v>
      </c>
      <c r="N341" s="1" t="s">
        <v>917</v>
      </c>
      <c r="O341" s="2" t="s">
        <v>917</v>
      </c>
      <c r="P341" s="1" t="s">
        <v>917</v>
      </c>
    </row>
    <row r="342" spans="1:16">
      <c r="A342" t="s">
        <v>119</v>
      </c>
      <c r="B342">
        <v>20201121</v>
      </c>
      <c r="C342" s="5">
        <v>601890751194</v>
      </c>
      <c r="D342" t="s">
        <v>1188</v>
      </c>
      <c r="E342">
        <v>339.35</v>
      </c>
      <c r="F342">
        <v>9</v>
      </c>
      <c r="G342">
        <v>67</v>
      </c>
      <c r="H342">
        <v>0.0896</v>
      </c>
      <c r="I342">
        <v>56.56</v>
      </c>
      <c r="J342">
        <v>37.71</v>
      </c>
      <c r="K342" t="s">
        <v>67</v>
      </c>
      <c r="L342" t="s">
        <v>204</v>
      </c>
      <c r="M342" s="1" t="s">
        <v>917</v>
      </c>
      <c r="N342" s="1" t="s">
        <v>917</v>
      </c>
      <c r="O342" s="2">
        <v>0</v>
      </c>
      <c r="P342" s="1" t="s">
        <v>917</v>
      </c>
    </row>
    <row r="343" spans="1:16">
      <c r="A343" t="s">
        <v>119</v>
      </c>
      <c r="B343">
        <v>20201121</v>
      </c>
      <c r="C343" s="5">
        <v>599335926023</v>
      </c>
      <c r="D343" t="s">
        <v>496</v>
      </c>
      <c r="E343">
        <v>333.04</v>
      </c>
      <c r="F343">
        <v>30</v>
      </c>
      <c r="G343">
        <v>111</v>
      </c>
      <c r="H343">
        <v>0.1441</v>
      </c>
      <c r="I343">
        <v>20.82</v>
      </c>
      <c r="J343">
        <v>11.1</v>
      </c>
      <c r="K343" t="e">
        <v>#N/A</v>
      </c>
      <c r="L343" t="e">
        <v>#N/A</v>
      </c>
      <c r="M343" s="1" t="s">
        <v>917</v>
      </c>
      <c r="N343" s="1" t="s">
        <v>917</v>
      </c>
      <c r="O343" s="2" t="s">
        <v>917</v>
      </c>
      <c r="P343" s="1" t="s">
        <v>917</v>
      </c>
    </row>
    <row r="344" spans="1:16">
      <c r="A344" t="s">
        <v>119</v>
      </c>
      <c r="B344">
        <v>20201121</v>
      </c>
      <c r="C344" s="5">
        <v>17059283658</v>
      </c>
      <c r="D344" t="s">
        <v>302</v>
      </c>
      <c r="E344">
        <v>331.59</v>
      </c>
      <c r="F344">
        <v>33</v>
      </c>
      <c r="G344">
        <v>290</v>
      </c>
      <c r="H344">
        <v>0.0793</v>
      </c>
      <c r="I344">
        <v>14.42</v>
      </c>
      <c r="J344">
        <v>10.05</v>
      </c>
      <c r="K344" t="s">
        <v>303</v>
      </c>
      <c r="L344" t="s">
        <v>121</v>
      </c>
      <c r="M344" s="1" t="s">
        <v>917</v>
      </c>
      <c r="N344" s="1" t="s">
        <v>917</v>
      </c>
      <c r="O344" s="2">
        <v>0</v>
      </c>
      <c r="P344" s="1" t="s">
        <v>917</v>
      </c>
    </row>
    <row r="345" spans="1:16">
      <c r="A345" t="s">
        <v>119</v>
      </c>
      <c r="B345">
        <v>20201121</v>
      </c>
      <c r="C345" s="5">
        <v>575961933882</v>
      </c>
      <c r="D345" t="s">
        <v>382</v>
      </c>
      <c r="E345">
        <v>308.64</v>
      </c>
      <c r="F345">
        <v>12</v>
      </c>
      <c r="G345">
        <v>91</v>
      </c>
      <c r="H345">
        <v>0.1099</v>
      </c>
      <c r="I345">
        <v>30.86</v>
      </c>
      <c r="J345">
        <v>25.72</v>
      </c>
      <c r="K345" t="s">
        <v>383</v>
      </c>
      <c r="L345" t="s">
        <v>148</v>
      </c>
      <c r="M345" s="1" t="s">
        <v>917</v>
      </c>
      <c r="N345" s="1" t="s">
        <v>917</v>
      </c>
      <c r="O345" s="2">
        <v>0</v>
      </c>
      <c r="P345" s="1" t="s">
        <v>917</v>
      </c>
    </row>
    <row r="346" spans="1:16">
      <c r="A346" t="s">
        <v>119</v>
      </c>
      <c r="B346">
        <v>20201121</v>
      </c>
      <c r="C346" s="5">
        <v>601187279679</v>
      </c>
      <c r="D346" t="s">
        <v>438</v>
      </c>
      <c r="E346">
        <v>304.79</v>
      </c>
      <c r="F346">
        <v>26</v>
      </c>
      <c r="G346">
        <v>49</v>
      </c>
      <c r="H346">
        <v>0.102</v>
      </c>
      <c r="I346">
        <v>60.96</v>
      </c>
      <c r="J346">
        <v>11.72</v>
      </c>
      <c r="K346" t="e">
        <v>#N/A</v>
      </c>
      <c r="L346" t="e">
        <v>#N/A</v>
      </c>
      <c r="M346" s="1" t="s">
        <v>917</v>
      </c>
      <c r="N346" s="1" t="s">
        <v>917</v>
      </c>
      <c r="O346" s="2" t="s">
        <v>917</v>
      </c>
      <c r="P346" s="1" t="s">
        <v>917</v>
      </c>
    </row>
    <row r="347" spans="1:16">
      <c r="A347" t="s">
        <v>119</v>
      </c>
      <c r="B347">
        <v>20201121</v>
      </c>
      <c r="C347" s="5">
        <v>578894356956</v>
      </c>
      <c r="D347" t="s">
        <v>1205</v>
      </c>
      <c r="E347">
        <v>265.01</v>
      </c>
      <c r="F347">
        <v>10</v>
      </c>
      <c r="G347">
        <v>115</v>
      </c>
      <c r="H347">
        <v>0.087</v>
      </c>
      <c r="I347">
        <v>26.5</v>
      </c>
      <c r="J347">
        <v>26.5</v>
      </c>
      <c r="K347" t="s">
        <v>401</v>
      </c>
      <c r="L347" t="s">
        <v>158</v>
      </c>
      <c r="M347" s="1" t="s">
        <v>917</v>
      </c>
      <c r="N347" s="1" t="s">
        <v>917</v>
      </c>
      <c r="O347" s="2">
        <v>0</v>
      </c>
      <c r="P347" s="1" t="s">
        <v>917</v>
      </c>
    </row>
    <row r="348" spans="1:16">
      <c r="A348" t="s">
        <v>119</v>
      </c>
      <c r="B348">
        <v>20201121</v>
      </c>
      <c r="C348" s="5">
        <v>528032990563</v>
      </c>
      <c r="D348" t="s">
        <v>1195</v>
      </c>
      <c r="E348">
        <v>246.37</v>
      </c>
      <c r="F348">
        <v>14</v>
      </c>
      <c r="G348">
        <v>67</v>
      </c>
      <c r="H348">
        <v>0.0896</v>
      </c>
      <c r="I348">
        <v>41.06</v>
      </c>
      <c r="J348">
        <v>17.6</v>
      </c>
      <c r="K348" t="s">
        <v>393</v>
      </c>
      <c r="L348" t="s">
        <v>121</v>
      </c>
      <c r="M348" s="1" t="s">
        <v>917</v>
      </c>
      <c r="N348" s="1" t="s">
        <v>917</v>
      </c>
      <c r="O348" s="2">
        <v>0</v>
      </c>
      <c r="P348" s="1" t="s">
        <v>917</v>
      </c>
    </row>
    <row r="349" spans="1:16">
      <c r="A349" t="s">
        <v>119</v>
      </c>
      <c r="B349">
        <v>20201121</v>
      </c>
      <c r="C349" s="5">
        <v>611461391391</v>
      </c>
      <c r="D349" t="s">
        <v>1211</v>
      </c>
      <c r="E349">
        <v>239.6</v>
      </c>
      <c r="F349">
        <v>8</v>
      </c>
      <c r="G349">
        <v>56</v>
      </c>
      <c r="H349">
        <v>0.0714</v>
      </c>
      <c r="I349">
        <v>59.9</v>
      </c>
      <c r="J349">
        <v>29.95</v>
      </c>
      <c r="K349" t="s">
        <v>545</v>
      </c>
      <c r="L349" t="s">
        <v>170</v>
      </c>
      <c r="M349" s="1" t="s">
        <v>917</v>
      </c>
      <c r="N349" s="1" t="s">
        <v>917</v>
      </c>
      <c r="O349" s="2">
        <v>0</v>
      </c>
      <c r="P349" s="1" t="s">
        <v>917</v>
      </c>
    </row>
    <row r="350" spans="1:16">
      <c r="A350" t="s">
        <v>119</v>
      </c>
      <c r="B350">
        <v>20201121</v>
      </c>
      <c r="C350" s="5">
        <v>598908900450</v>
      </c>
      <c r="D350" t="s">
        <v>444</v>
      </c>
      <c r="E350">
        <v>229.44</v>
      </c>
      <c r="F350">
        <v>34</v>
      </c>
      <c r="G350">
        <v>114</v>
      </c>
      <c r="H350">
        <v>0.1754</v>
      </c>
      <c r="I350">
        <v>11.47</v>
      </c>
      <c r="J350">
        <v>6.75</v>
      </c>
      <c r="K350" t="e">
        <v>#N/A</v>
      </c>
      <c r="L350" t="e">
        <v>#N/A</v>
      </c>
      <c r="M350" s="1" t="s">
        <v>917</v>
      </c>
      <c r="N350" s="1" t="s">
        <v>917</v>
      </c>
      <c r="O350" s="2" t="s">
        <v>917</v>
      </c>
      <c r="P350" s="1" t="s">
        <v>917</v>
      </c>
    </row>
    <row r="351" spans="1:16">
      <c r="A351" t="s">
        <v>119</v>
      </c>
      <c r="B351">
        <v>20201121</v>
      </c>
      <c r="C351" s="5">
        <v>554217085959</v>
      </c>
      <c r="D351" t="s">
        <v>1186</v>
      </c>
      <c r="E351">
        <v>219.26</v>
      </c>
      <c r="F351">
        <v>5</v>
      </c>
      <c r="G351">
        <v>52</v>
      </c>
      <c r="H351">
        <v>0.0769</v>
      </c>
      <c r="I351">
        <v>54.81</v>
      </c>
      <c r="J351">
        <v>43.85</v>
      </c>
      <c r="K351" t="s">
        <v>85</v>
      </c>
      <c r="L351" t="s">
        <v>124</v>
      </c>
      <c r="M351" s="1" t="s">
        <v>917</v>
      </c>
      <c r="N351" s="1" t="s">
        <v>917</v>
      </c>
      <c r="O351" s="2">
        <v>0</v>
      </c>
      <c r="P351" s="1" t="s">
        <v>917</v>
      </c>
    </row>
    <row r="352" spans="1:16">
      <c r="A352" t="s">
        <v>119</v>
      </c>
      <c r="B352">
        <v>20201121</v>
      </c>
      <c r="C352" s="5">
        <v>562374577568</v>
      </c>
      <c r="D352" t="s">
        <v>1220</v>
      </c>
      <c r="E352">
        <v>212.6</v>
      </c>
      <c r="F352">
        <v>4</v>
      </c>
      <c r="G352">
        <v>66</v>
      </c>
      <c r="H352">
        <v>0.0454</v>
      </c>
      <c r="I352">
        <v>70.87</v>
      </c>
      <c r="J352">
        <v>53.15</v>
      </c>
      <c r="K352" t="s">
        <v>75</v>
      </c>
      <c r="L352" t="s">
        <v>131</v>
      </c>
      <c r="M352" s="1" t="s">
        <v>917</v>
      </c>
      <c r="N352" s="1" t="s">
        <v>917</v>
      </c>
      <c r="O352" s="2" t="s">
        <v>1096</v>
      </c>
      <c r="P352" s="1" t="s">
        <v>917</v>
      </c>
    </row>
    <row r="353" spans="1:16">
      <c r="A353" t="s">
        <v>119</v>
      </c>
      <c r="B353">
        <v>20201121</v>
      </c>
      <c r="C353" s="5">
        <v>600561012230</v>
      </c>
      <c r="D353" t="s">
        <v>1221</v>
      </c>
      <c r="E353">
        <v>194.39</v>
      </c>
      <c r="F353">
        <v>19</v>
      </c>
      <c r="G353">
        <v>25</v>
      </c>
      <c r="H353">
        <v>0.16</v>
      </c>
      <c r="I353">
        <v>48.6</v>
      </c>
      <c r="J353">
        <v>10.23</v>
      </c>
      <c r="K353" t="e">
        <v>#N/A</v>
      </c>
      <c r="L353" t="e">
        <v>#N/A</v>
      </c>
      <c r="M353" s="1" t="s">
        <v>917</v>
      </c>
      <c r="N353" s="1" t="s">
        <v>917</v>
      </c>
      <c r="O353" s="2" t="s">
        <v>917</v>
      </c>
      <c r="P353" s="1" t="s">
        <v>917</v>
      </c>
    </row>
    <row r="354" spans="1:16">
      <c r="A354" t="s">
        <v>119</v>
      </c>
      <c r="B354">
        <v>20201121</v>
      </c>
      <c r="C354" s="5">
        <v>599458348066</v>
      </c>
      <c r="D354" t="s">
        <v>1222</v>
      </c>
      <c r="E354">
        <v>190.95</v>
      </c>
      <c r="F354">
        <v>50</v>
      </c>
      <c r="G354">
        <v>196</v>
      </c>
      <c r="H354">
        <v>0.1275</v>
      </c>
      <c r="I354">
        <v>7.64</v>
      </c>
      <c r="J354">
        <v>3.82</v>
      </c>
      <c r="K354" t="e">
        <v>#N/A</v>
      </c>
      <c r="L354" t="e">
        <v>#N/A</v>
      </c>
      <c r="M354" s="1" t="s">
        <v>917</v>
      </c>
      <c r="N354" s="1" t="s">
        <v>917</v>
      </c>
      <c r="O354" s="2" t="s">
        <v>917</v>
      </c>
      <c r="P354" s="1" t="s">
        <v>917</v>
      </c>
    </row>
    <row r="355" spans="1:16">
      <c r="A355" t="s">
        <v>119</v>
      </c>
      <c r="B355">
        <v>20201121</v>
      </c>
      <c r="C355" s="5">
        <v>599522639719</v>
      </c>
      <c r="D355" t="s">
        <v>420</v>
      </c>
      <c r="E355">
        <v>181.25</v>
      </c>
      <c r="F355">
        <v>17</v>
      </c>
      <c r="G355">
        <v>101</v>
      </c>
      <c r="H355">
        <v>0.1386</v>
      </c>
      <c r="I355">
        <v>12.95</v>
      </c>
      <c r="J355">
        <v>10.66</v>
      </c>
      <c r="K355" t="e">
        <v>#N/A</v>
      </c>
      <c r="L355" t="e">
        <v>#N/A</v>
      </c>
      <c r="M355" s="1" t="s">
        <v>917</v>
      </c>
      <c r="N355" s="1" t="s">
        <v>917</v>
      </c>
      <c r="O355" s="2" t="s">
        <v>917</v>
      </c>
      <c r="P355" s="1" t="s">
        <v>917</v>
      </c>
    </row>
    <row r="356" spans="1:16">
      <c r="A356" t="s">
        <v>119</v>
      </c>
      <c r="B356">
        <v>20201121</v>
      </c>
      <c r="C356" s="5">
        <v>528047125345</v>
      </c>
      <c r="D356" t="s">
        <v>1208</v>
      </c>
      <c r="E356">
        <v>179.7</v>
      </c>
      <c r="F356">
        <v>3</v>
      </c>
      <c r="G356">
        <v>150</v>
      </c>
      <c r="H356">
        <v>0.02</v>
      </c>
      <c r="I356">
        <v>59.9</v>
      </c>
      <c r="J356">
        <v>59.9</v>
      </c>
      <c r="K356" t="s">
        <v>100</v>
      </c>
      <c r="L356" t="s">
        <v>121</v>
      </c>
      <c r="M356" s="1" t="s">
        <v>917</v>
      </c>
      <c r="N356" s="1" t="s">
        <v>917</v>
      </c>
      <c r="O356" s="2">
        <v>0</v>
      </c>
      <c r="P356" s="1" t="s">
        <v>917</v>
      </c>
    </row>
    <row r="357" spans="1:16">
      <c r="A357" t="s">
        <v>119</v>
      </c>
      <c r="B357">
        <v>20201121</v>
      </c>
      <c r="C357" s="5">
        <v>576123419275</v>
      </c>
      <c r="D357" t="s">
        <v>1194</v>
      </c>
      <c r="E357">
        <v>176.5</v>
      </c>
      <c r="F357">
        <v>10</v>
      </c>
      <c r="G357">
        <v>197</v>
      </c>
      <c r="H357">
        <v>0.0457</v>
      </c>
      <c r="I357">
        <v>19.61</v>
      </c>
      <c r="J357">
        <v>17.65</v>
      </c>
      <c r="K357" t="s">
        <v>299</v>
      </c>
      <c r="L357" t="s">
        <v>158</v>
      </c>
      <c r="M357" s="1" t="s">
        <v>917</v>
      </c>
      <c r="N357" s="1" t="s">
        <v>917</v>
      </c>
      <c r="O357" s="2">
        <v>0</v>
      </c>
      <c r="P357" s="1" t="s">
        <v>917</v>
      </c>
    </row>
    <row r="358" spans="1:16">
      <c r="A358" t="s">
        <v>119</v>
      </c>
      <c r="B358">
        <v>20201121</v>
      </c>
      <c r="C358" s="5">
        <v>601848536195</v>
      </c>
      <c r="D358" t="s">
        <v>1216</v>
      </c>
      <c r="E358">
        <v>174.5</v>
      </c>
      <c r="F358">
        <v>12</v>
      </c>
      <c r="G358">
        <v>44</v>
      </c>
      <c r="H358">
        <v>0.0682</v>
      </c>
      <c r="I358">
        <v>58.17</v>
      </c>
      <c r="J358">
        <v>14.54</v>
      </c>
      <c r="K358" t="e">
        <v>#N/A</v>
      </c>
      <c r="L358" t="e">
        <v>#N/A</v>
      </c>
      <c r="M358" s="1" t="s">
        <v>917</v>
      </c>
      <c r="N358" s="1" t="s">
        <v>917</v>
      </c>
      <c r="O358" s="2" t="s">
        <v>917</v>
      </c>
      <c r="P358" s="1" t="s">
        <v>917</v>
      </c>
    </row>
    <row r="359" spans="1:16">
      <c r="A359" t="s">
        <v>119</v>
      </c>
      <c r="B359">
        <v>20201121</v>
      </c>
      <c r="C359" s="5">
        <v>620399928751</v>
      </c>
      <c r="D359" t="s">
        <v>1223</v>
      </c>
      <c r="E359">
        <v>172.5</v>
      </c>
      <c r="F359">
        <v>5</v>
      </c>
      <c r="G359">
        <v>26</v>
      </c>
      <c r="H359">
        <v>0.0769</v>
      </c>
      <c r="I359">
        <v>86.25</v>
      </c>
      <c r="J359">
        <v>34.5</v>
      </c>
      <c r="K359" t="e">
        <v>#N/A</v>
      </c>
      <c r="L359" t="e">
        <v>#N/A</v>
      </c>
      <c r="M359" s="1" t="s">
        <v>917</v>
      </c>
      <c r="N359" s="1" t="s">
        <v>917</v>
      </c>
      <c r="O359" s="2" t="s">
        <v>917</v>
      </c>
      <c r="P359" s="1" t="s">
        <v>917</v>
      </c>
    </row>
    <row r="360" spans="1:16">
      <c r="A360" t="s">
        <v>119</v>
      </c>
      <c r="B360">
        <v>20201121</v>
      </c>
      <c r="C360" s="5">
        <v>602081449138</v>
      </c>
      <c r="D360" t="s">
        <v>1204</v>
      </c>
      <c r="E360">
        <v>166.36</v>
      </c>
      <c r="F360">
        <v>8</v>
      </c>
      <c r="G360">
        <v>47</v>
      </c>
      <c r="H360">
        <v>0.0851</v>
      </c>
      <c r="I360">
        <v>41.59</v>
      </c>
      <c r="J360">
        <v>20.8</v>
      </c>
      <c r="K360" t="e">
        <v>#N/A</v>
      </c>
      <c r="L360" t="e">
        <v>#N/A</v>
      </c>
      <c r="M360" s="1" t="s">
        <v>917</v>
      </c>
      <c r="N360" s="1" t="s">
        <v>917</v>
      </c>
      <c r="O360" s="2" t="s">
        <v>917</v>
      </c>
      <c r="P360" s="1" t="s">
        <v>917</v>
      </c>
    </row>
    <row r="361" spans="1:16">
      <c r="A361" t="s">
        <v>119</v>
      </c>
      <c r="B361">
        <v>20201121</v>
      </c>
      <c r="C361" s="5">
        <v>538314893621</v>
      </c>
      <c r="D361" t="s">
        <v>1224</v>
      </c>
      <c r="E361">
        <v>164.75</v>
      </c>
      <c r="F361">
        <v>2</v>
      </c>
      <c r="G361">
        <v>45</v>
      </c>
      <c r="H361">
        <v>0.0444</v>
      </c>
      <c r="I361">
        <v>82.38</v>
      </c>
      <c r="J361">
        <v>82.38</v>
      </c>
      <c r="K361" t="s">
        <v>80</v>
      </c>
      <c r="L361" t="s">
        <v>121</v>
      </c>
      <c r="M361" s="1" t="s">
        <v>917</v>
      </c>
      <c r="N361" s="1" t="s">
        <v>917</v>
      </c>
      <c r="O361" s="2">
        <v>0</v>
      </c>
      <c r="P361" s="1" t="s">
        <v>917</v>
      </c>
    </row>
    <row r="362" spans="1:16">
      <c r="A362" t="s">
        <v>119</v>
      </c>
      <c r="B362">
        <v>20201121</v>
      </c>
      <c r="C362" s="5">
        <v>601187015484</v>
      </c>
      <c r="D362" t="s">
        <v>1218</v>
      </c>
      <c r="E362">
        <v>157.41</v>
      </c>
      <c r="F362">
        <v>14</v>
      </c>
      <c r="G362">
        <v>235</v>
      </c>
      <c r="H362">
        <v>0.0553</v>
      </c>
      <c r="I362">
        <v>12.11</v>
      </c>
      <c r="J362">
        <v>11.24</v>
      </c>
      <c r="K362" t="e">
        <v>#N/A</v>
      </c>
      <c r="L362" t="e">
        <v>#N/A</v>
      </c>
      <c r="M362" s="1" t="s">
        <v>917</v>
      </c>
      <c r="N362" s="1" t="s">
        <v>917</v>
      </c>
      <c r="O362" s="2" t="s">
        <v>917</v>
      </c>
      <c r="P362" s="1" t="s">
        <v>917</v>
      </c>
    </row>
    <row r="363" spans="1:16">
      <c r="A363" t="s">
        <v>119</v>
      </c>
      <c r="B363">
        <v>20201121</v>
      </c>
      <c r="C363" s="5">
        <v>610575643922</v>
      </c>
      <c r="D363" t="s">
        <v>1202</v>
      </c>
      <c r="E363">
        <v>143.15</v>
      </c>
      <c r="F363">
        <v>6</v>
      </c>
      <c r="G363">
        <v>68</v>
      </c>
      <c r="H363">
        <v>0.0441</v>
      </c>
      <c r="I363">
        <v>47.72</v>
      </c>
      <c r="J363">
        <v>23.86</v>
      </c>
      <c r="K363" t="e">
        <v>#N/A</v>
      </c>
      <c r="L363" t="e">
        <v>#N/A</v>
      </c>
      <c r="M363" s="1" t="s">
        <v>917</v>
      </c>
      <c r="N363" s="1" t="s">
        <v>917</v>
      </c>
      <c r="O363" s="2" t="s">
        <v>917</v>
      </c>
      <c r="P363" s="1" t="s">
        <v>917</v>
      </c>
    </row>
    <row r="364" spans="1:16">
      <c r="A364" t="s">
        <v>119</v>
      </c>
      <c r="B364">
        <v>20201121</v>
      </c>
      <c r="C364" s="5">
        <v>603592215381</v>
      </c>
      <c r="D364" t="s">
        <v>493</v>
      </c>
      <c r="E364">
        <v>138.6</v>
      </c>
      <c r="F364">
        <v>8</v>
      </c>
      <c r="G364">
        <v>97</v>
      </c>
      <c r="H364">
        <v>0.0722</v>
      </c>
      <c r="I364">
        <v>19.8</v>
      </c>
      <c r="J364">
        <v>17.32</v>
      </c>
      <c r="K364" t="e">
        <v>#N/A</v>
      </c>
      <c r="L364" t="e">
        <v>#N/A</v>
      </c>
      <c r="M364" s="1" t="s">
        <v>917</v>
      </c>
      <c r="N364" s="1" t="s">
        <v>917</v>
      </c>
      <c r="O364" s="2" t="s">
        <v>917</v>
      </c>
      <c r="P364" s="1" t="s">
        <v>917</v>
      </c>
    </row>
    <row r="365" spans="1:16">
      <c r="A365" t="s">
        <v>119</v>
      </c>
      <c r="B365">
        <v>20201121</v>
      </c>
      <c r="C365" s="5">
        <v>527183564590</v>
      </c>
      <c r="D365" t="s">
        <v>289</v>
      </c>
      <c r="E365">
        <v>136.8</v>
      </c>
      <c r="F365">
        <v>2</v>
      </c>
      <c r="G365">
        <v>44</v>
      </c>
      <c r="H365">
        <v>0.0454</v>
      </c>
      <c r="I365">
        <v>68.4</v>
      </c>
      <c r="J365">
        <v>68.4</v>
      </c>
      <c r="K365" t="s">
        <v>101</v>
      </c>
      <c r="L365" t="s">
        <v>124</v>
      </c>
      <c r="M365" s="1" t="s">
        <v>917</v>
      </c>
      <c r="N365" s="1" t="s">
        <v>917</v>
      </c>
      <c r="O365" s="2">
        <v>0</v>
      </c>
      <c r="P365" s="1" t="s">
        <v>917</v>
      </c>
    </row>
    <row r="366" spans="1:16">
      <c r="A366" t="s">
        <v>119</v>
      </c>
      <c r="B366">
        <v>20201121</v>
      </c>
      <c r="C366" s="5">
        <v>601186603927</v>
      </c>
      <c r="D366" t="s">
        <v>1199</v>
      </c>
      <c r="E366">
        <v>127.71</v>
      </c>
      <c r="F366">
        <v>7</v>
      </c>
      <c r="G366">
        <v>145</v>
      </c>
      <c r="H366">
        <v>0.0483</v>
      </c>
      <c r="I366">
        <v>18.24</v>
      </c>
      <c r="J366">
        <v>18.24</v>
      </c>
      <c r="K366" t="e">
        <v>#N/A</v>
      </c>
      <c r="L366" t="e">
        <v>#N/A</v>
      </c>
      <c r="M366" s="1" t="s">
        <v>917</v>
      </c>
      <c r="N366" s="1" t="s">
        <v>917</v>
      </c>
      <c r="O366" s="2" t="s">
        <v>917</v>
      </c>
      <c r="P366" s="1" t="s">
        <v>917</v>
      </c>
    </row>
    <row r="367" spans="1:16">
      <c r="A367" t="s">
        <v>119</v>
      </c>
      <c r="B367">
        <v>20201121</v>
      </c>
      <c r="C367" s="5">
        <v>600795005584</v>
      </c>
      <c r="D367" t="s">
        <v>490</v>
      </c>
      <c r="E367">
        <v>122.65</v>
      </c>
      <c r="F367">
        <v>11</v>
      </c>
      <c r="G367">
        <v>71</v>
      </c>
      <c r="H367">
        <v>0.1127</v>
      </c>
      <c r="I367">
        <v>15.33</v>
      </c>
      <c r="J367">
        <v>11.15</v>
      </c>
      <c r="K367" t="e">
        <v>#N/A</v>
      </c>
      <c r="L367" t="e">
        <v>#N/A</v>
      </c>
      <c r="M367" s="1" t="s">
        <v>917</v>
      </c>
      <c r="N367" s="1" t="s">
        <v>917</v>
      </c>
      <c r="O367" s="2" t="s">
        <v>917</v>
      </c>
      <c r="P367" s="1" t="s">
        <v>917</v>
      </c>
    </row>
    <row r="368" spans="1:16">
      <c r="A368" t="s">
        <v>119</v>
      </c>
      <c r="B368">
        <v>20201121</v>
      </c>
      <c r="C368" s="5">
        <v>17609784091</v>
      </c>
      <c r="D368" t="s">
        <v>1225</v>
      </c>
      <c r="E368">
        <v>114.05</v>
      </c>
      <c r="F368">
        <v>17</v>
      </c>
      <c r="G368">
        <v>66</v>
      </c>
      <c r="H368">
        <v>0.197</v>
      </c>
      <c r="I368">
        <v>8.77</v>
      </c>
      <c r="J368">
        <v>6.71</v>
      </c>
      <c r="K368" t="e">
        <v>#N/A</v>
      </c>
      <c r="L368" t="e">
        <v>#N/A</v>
      </c>
      <c r="M368" s="1" t="s">
        <v>917</v>
      </c>
      <c r="N368" s="1" t="s">
        <v>917</v>
      </c>
      <c r="O368" s="2" t="s">
        <v>917</v>
      </c>
      <c r="P368" s="1" t="s">
        <v>917</v>
      </c>
    </row>
    <row r="369" spans="1:16">
      <c r="A369" t="s">
        <v>119</v>
      </c>
      <c r="B369">
        <v>20201121</v>
      </c>
      <c r="C369" s="5">
        <v>528064556251</v>
      </c>
      <c r="D369" t="s">
        <v>1209</v>
      </c>
      <c r="E369">
        <v>114</v>
      </c>
      <c r="F369">
        <v>4</v>
      </c>
      <c r="G369">
        <v>65</v>
      </c>
      <c r="H369">
        <v>0.0615</v>
      </c>
      <c r="I369">
        <v>28.5</v>
      </c>
      <c r="J369">
        <v>28.5</v>
      </c>
      <c r="K369" t="s">
        <v>428</v>
      </c>
      <c r="L369" t="s">
        <v>121</v>
      </c>
      <c r="M369" s="1" t="s">
        <v>917</v>
      </c>
      <c r="N369" s="1" t="s">
        <v>917</v>
      </c>
      <c r="O369" s="2">
        <v>0</v>
      </c>
      <c r="P369" s="1" t="s">
        <v>917</v>
      </c>
    </row>
    <row r="370" spans="1:16">
      <c r="A370" t="s">
        <v>119</v>
      </c>
      <c r="B370">
        <v>20201121</v>
      </c>
      <c r="C370" s="5">
        <v>599521259641</v>
      </c>
      <c r="D370" t="s">
        <v>491</v>
      </c>
      <c r="E370">
        <v>108</v>
      </c>
      <c r="F370">
        <v>4</v>
      </c>
      <c r="G370">
        <v>68</v>
      </c>
      <c r="H370">
        <v>0.0441</v>
      </c>
      <c r="I370">
        <v>36</v>
      </c>
      <c r="J370">
        <v>27</v>
      </c>
      <c r="K370" t="e">
        <v>#N/A</v>
      </c>
      <c r="L370" t="e">
        <v>#N/A</v>
      </c>
      <c r="M370" s="1" t="s">
        <v>917</v>
      </c>
      <c r="N370" s="1" t="s">
        <v>917</v>
      </c>
      <c r="O370" s="2" t="s">
        <v>917</v>
      </c>
      <c r="P370" s="1" t="s">
        <v>917</v>
      </c>
    </row>
    <row r="371" spans="1:16">
      <c r="A371" t="s">
        <v>119</v>
      </c>
      <c r="B371">
        <v>20201121</v>
      </c>
      <c r="C371" s="5">
        <v>598909468408</v>
      </c>
      <c r="D371" t="s">
        <v>456</v>
      </c>
      <c r="E371">
        <v>105.02</v>
      </c>
      <c r="F371">
        <v>12</v>
      </c>
      <c r="G371">
        <v>47</v>
      </c>
      <c r="H371">
        <v>0.1489</v>
      </c>
      <c r="I371">
        <v>15</v>
      </c>
      <c r="J371">
        <v>8.75</v>
      </c>
      <c r="K371" t="e">
        <v>#N/A</v>
      </c>
      <c r="L371" t="e">
        <v>#N/A</v>
      </c>
      <c r="M371" s="1" t="s">
        <v>917</v>
      </c>
      <c r="N371" s="1" t="s">
        <v>917</v>
      </c>
      <c r="O371" s="2" t="s">
        <v>917</v>
      </c>
      <c r="P371" s="1" t="s">
        <v>917</v>
      </c>
    </row>
    <row r="372" spans="1:16">
      <c r="A372" t="s">
        <v>119</v>
      </c>
      <c r="B372">
        <v>20201121</v>
      </c>
      <c r="C372" s="5">
        <v>601848376488</v>
      </c>
      <c r="D372" t="s">
        <v>1226</v>
      </c>
      <c r="E372">
        <v>90.7</v>
      </c>
      <c r="F372">
        <v>2</v>
      </c>
      <c r="G372">
        <v>64</v>
      </c>
      <c r="H372">
        <v>0.0312</v>
      </c>
      <c r="I372">
        <v>45.35</v>
      </c>
      <c r="J372">
        <v>45.35</v>
      </c>
      <c r="K372" t="e">
        <v>#N/A</v>
      </c>
      <c r="L372" t="e">
        <v>#N/A</v>
      </c>
      <c r="M372" s="1" t="s">
        <v>917</v>
      </c>
      <c r="N372" s="1" t="s">
        <v>917</v>
      </c>
      <c r="O372" s="2" t="s">
        <v>917</v>
      </c>
      <c r="P372" s="1" t="s">
        <v>917</v>
      </c>
    </row>
    <row r="373" spans="1:16">
      <c r="A373" t="s">
        <v>119</v>
      </c>
      <c r="B373">
        <v>20201121</v>
      </c>
      <c r="C373" s="5">
        <v>615652557727</v>
      </c>
      <c r="D373" t="s">
        <v>1227</v>
      </c>
      <c r="E373">
        <v>87.22</v>
      </c>
      <c r="F373">
        <v>9</v>
      </c>
      <c r="G373">
        <v>140</v>
      </c>
      <c r="H373">
        <v>0.0571</v>
      </c>
      <c r="I373">
        <v>10.9</v>
      </c>
      <c r="J373">
        <v>9.69</v>
      </c>
      <c r="K373" t="s">
        <v>1088</v>
      </c>
      <c r="L373" t="s">
        <v>204</v>
      </c>
      <c r="M373" s="1" t="s">
        <v>917</v>
      </c>
      <c r="N373" s="1" t="s">
        <v>917</v>
      </c>
      <c r="O373" s="2">
        <v>0</v>
      </c>
      <c r="P373" s="1" t="s">
        <v>917</v>
      </c>
    </row>
  </sheetData>
  <autoFilter ref="A1:P373">
    <extLst/>
  </autoFilter>
  <pageMargins left="0.75" right="0.75" top="1" bottom="1" header="0.5" footer="0.5"/>
  <pageSetup paperSize="9" orientation="portrait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68"/>
  <sheetViews>
    <sheetView workbookViewId="0">
      <selection activeCell="X2" sqref="X2:Z28"/>
    </sheetView>
  </sheetViews>
  <sheetFormatPr defaultColWidth="8.88888888888889" defaultRowHeight="14.4"/>
  <cols>
    <col min="3" max="3" width="14.1111111111111" customWidth="1"/>
  </cols>
  <sheetData>
    <row r="1" spans="1:16">
      <c r="A1" t="s">
        <v>107</v>
      </c>
      <c r="B1" s="3" t="s">
        <v>108</v>
      </c>
      <c r="C1" s="4" t="s">
        <v>109</v>
      </c>
      <c r="D1" s="3" t="s">
        <v>110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115</v>
      </c>
      <c r="J1" s="3" t="s">
        <v>116</v>
      </c>
      <c r="K1" s="3" t="s">
        <v>117</v>
      </c>
      <c r="L1" s="3" t="s">
        <v>118</v>
      </c>
      <c r="M1" s="6" t="s">
        <v>1091</v>
      </c>
      <c r="N1" s="6" t="s">
        <v>1092</v>
      </c>
      <c r="O1" s="7" t="s">
        <v>1093</v>
      </c>
      <c r="P1" s="6" t="s">
        <v>1094</v>
      </c>
    </row>
    <row r="2" spans="1:16">
      <c r="A2" t="s">
        <v>119</v>
      </c>
      <c r="B2">
        <v>20201122</v>
      </c>
      <c r="C2" s="5">
        <v>537752882633</v>
      </c>
      <c r="D2" t="s">
        <v>1095</v>
      </c>
      <c r="E2">
        <v>350032.39</v>
      </c>
      <c r="F2">
        <v>7227</v>
      </c>
      <c r="G2">
        <v>28960</v>
      </c>
      <c r="H2">
        <v>0.1468</v>
      </c>
      <c r="I2">
        <v>82.32</v>
      </c>
      <c r="J2">
        <v>48.43</v>
      </c>
      <c r="K2" t="s">
        <v>34</v>
      </c>
      <c r="L2" t="s">
        <v>121</v>
      </c>
      <c r="M2" s="1" t="s">
        <v>917</v>
      </c>
      <c r="N2" s="1" t="s">
        <v>917</v>
      </c>
      <c r="O2" s="2" t="s">
        <v>1096</v>
      </c>
      <c r="P2" s="1" t="s">
        <v>917</v>
      </c>
    </row>
    <row r="3" spans="1:16">
      <c r="A3" t="s">
        <v>119</v>
      </c>
      <c r="B3">
        <v>20201122</v>
      </c>
      <c r="C3" s="5">
        <v>41141176393</v>
      </c>
      <c r="D3" t="s">
        <v>1097</v>
      </c>
      <c r="E3">
        <v>172169.17</v>
      </c>
      <c r="F3">
        <v>3430</v>
      </c>
      <c r="G3">
        <v>14374</v>
      </c>
      <c r="H3">
        <v>0.1547</v>
      </c>
      <c r="I3">
        <v>77.45</v>
      </c>
      <c r="J3">
        <v>50.2</v>
      </c>
      <c r="K3" t="s">
        <v>123</v>
      </c>
      <c r="L3" t="s">
        <v>124</v>
      </c>
      <c r="M3" s="1" t="s">
        <v>917</v>
      </c>
      <c r="N3" s="1" t="s">
        <v>917</v>
      </c>
      <c r="O3" s="2" t="s">
        <v>1096</v>
      </c>
      <c r="P3" s="1" t="s">
        <v>917</v>
      </c>
    </row>
    <row r="4" spans="1:16">
      <c r="A4" t="s">
        <v>119</v>
      </c>
      <c r="B4">
        <v>20201122</v>
      </c>
      <c r="C4" s="5">
        <v>39290708556</v>
      </c>
      <c r="D4" t="s">
        <v>1101</v>
      </c>
      <c r="E4">
        <v>100293.08</v>
      </c>
      <c r="F4">
        <v>1425</v>
      </c>
      <c r="G4">
        <v>7871</v>
      </c>
      <c r="H4">
        <v>0.1169</v>
      </c>
      <c r="I4">
        <v>109.01</v>
      </c>
      <c r="J4">
        <v>70.38</v>
      </c>
      <c r="K4" t="s">
        <v>126</v>
      </c>
      <c r="L4" t="s">
        <v>124</v>
      </c>
      <c r="M4" s="1" t="s">
        <v>917</v>
      </c>
      <c r="N4" s="1" t="s">
        <v>917</v>
      </c>
      <c r="O4" s="2" t="s">
        <v>1096</v>
      </c>
      <c r="P4" s="1" t="s">
        <v>917</v>
      </c>
    </row>
    <row r="5" spans="1:16">
      <c r="A5" t="s">
        <v>119</v>
      </c>
      <c r="B5">
        <v>20201122</v>
      </c>
      <c r="C5" s="5">
        <v>587516703876</v>
      </c>
      <c r="D5" t="s">
        <v>1098</v>
      </c>
      <c r="E5">
        <v>93648.02</v>
      </c>
      <c r="F5">
        <v>2379</v>
      </c>
      <c r="G5">
        <v>9532</v>
      </c>
      <c r="H5">
        <v>0.1245</v>
      </c>
      <c r="I5">
        <v>78.89</v>
      </c>
      <c r="J5">
        <v>39.36</v>
      </c>
      <c r="K5" t="s">
        <v>40</v>
      </c>
      <c r="L5" t="s">
        <v>121</v>
      </c>
      <c r="M5" s="1" t="s">
        <v>917</v>
      </c>
      <c r="N5" s="1" t="s">
        <v>917</v>
      </c>
      <c r="O5" s="2" t="s">
        <v>1096</v>
      </c>
      <c r="P5" s="1" t="s">
        <v>1099</v>
      </c>
    </row>
    <row r="6" spans="1:16">
      <c r="A6" t="s">
        <v>119</v>
      </c>
      <c r="B6">
        <v>20201122</v>
      </c>
      <c r="C6" s="5">
        <v>587234267079</v>
      </c>
      <c r="D6" t="s">
        <v>1100</v>
      </c>
      <c r="E6">
        <v>91183.61</v>
      </c>
      <c r="F6">
        <v>9299</v>
      </c>
      <c r="G6">
        <v>26211</v>
      </c>
      <c r="H6">
        <v>0.2879</v>
      </c>
      <c r="I6">
        <v>12.08</v>
      </c>
      <c r="J6">
        <v>9.81</v>
      </c>
      <c r="K6" t="s">
        <v>130</v>
      </c>
      <c r="L6" t="s">
        <v>131</v>
      </c>
      <c r="M6" s="1" t="s">
        <v>917</v>
      </c>
      <c r="N6" s="1" t="s">
        <v>917</v>
      </c>
      <c r="O6" s="2">
        <v>0</v>
      </c>
      <c r="P6" s="1" t="s">
        <v>917</v>
      </c>
    </row>
    <row r="7" spans="1:16">
      <c r="A7" t="s">
        <v>119</v>
      </c>
      <c r="B7">
        <v>20201122</v>
      </c>
      <c r="C7" s="5">
        <v>537824984434</v>
      </c>
      <c r="D7" t="s">
        <v>273</v>
      </c>
      <c r="E7">
        <v>77710.55</v>
      </c>
      <c r="F7">
        <v>11714</v>
      </c>
      <c r="G7">
        <v>27103</v>
      </c>
      <c r="H7">
        <v>0.3924</v>
      </c>
      <c r="I7">
        <v>7.31</v>
      </c>
      <c r="J7">
        <v>6.63</v>
      </c>
      <c r="K7" t="s">
        <v>274</v>
      </c>
      <c r="L7" t="s">
        <v>158</v>
      </c>
      <c r="M7" s="1" t="s">
        <v>917</v>
      </c>
      <c r="N7" s="1" t="s">
        <v>917</v>
      </c>
      <c r="O7" s="2">
        <v>0</v>
      </c>
      <c r="P7" s="1" t="s">
        <v>917</v>
      </c>
    </row>
    <row r="8" spans="1:16">
      <c r="A8" t="s">
        <v>119</v>
      </c>
      <c r="B8">
        <v>20201122</v>
      </c>
      <c r="C8" s="5">
        <v>589590595246</v>
      </c>
      <c r="D8" t="s">
        <v>1102</v>
      </c>
      <c r="E8">
        <v>76736.16</v>
      </c>
      <c r="F8">
        <v>6757</v>
      </c>
      <c r="G8">
        <v>17496</v>
      </c>
      <c r="H8">
        <v>0.3484</v>
      </c>
      <c r="I8">
        <v>12.59</v>
      </c>
      <c r="J8">
        <v>11.36</v>
      </c>
      <c r="K8" t="s">
        <v>133</v>
      </c>
      <c r="L8" t="s">
        <v>121</v>
      </c>
      <c r="M8" s="1" t="s">
        <v>917</v>
      </c>
      <c r="N8" s="1" t="s">
        <v>917</v>
      </c>
      <c r="O8" s="2">
        <v>0</v>
      </c>
      <c r="P8" s="1" t="s">
        <v>1099</v>
      </c>
    </row>
    <row r="9" spans="1:16">
      <c r="A9" t="s">
        <v>119</v>
      </c>
      <c r="B9">
        <v>20201122</v>
      </c>
      <c r="C9" s="5">
        <v>564587383224</v>
      </c>
      <c r="D9" t="s">
        <v>1103</v>
      </c>
      <c r="E9">
        <v>75663.14</v>
      </c>
      <c r="F9">
        <v>1504</v>
      </c>
      <c r="G9">
        <v>6265</v>
      </c>
      <c r="H9">
        <v>0.1392</v>
      </c>
      <c r="I9">
        <v>86.77</v>
      </c>
      <c r="J9">
        <v>50.31</v>
      </c>
      <c r="K9" t="s">
        <v>128</v>
      </c>
      <c r="L9" t="s">
        <v>121</v>
      </c>
      <c r="M9" s="1" t="s">
        <v>917</v>
      </c>
      <c r="N9" s="1" t="s">
        <v>917</v>
      </c>
      <c r="O9" s="2" t="s">
        <v>1096</v>
      </c>
      <c r="P9" s="1" t="s">
        <v>917</v>
      </c>
    </row>
    <row r="10" spans="1:16">
      <c r="A10" t="s">
        <v>119</v>
      </c>
      <c r="B10">
        <v>20201122</v>
      </c>
      <c r="C10" s="5">
        <v>17704561464</v>
      </c>
      <c r="D10" t="s">
        <v>1105</v>
      </c>
      <c r="E10">
        <v>57555.38</v>
      </c>
      <c r="F10">
        <v>4292</v>
      </c>
      <c r="G10">
        <v>10564</v>
      </c>
      <c r="H10">
        <v>0.2473</v>
      </c>
      <c r="I10">
        <v>22.03</v>
      </c>
      <c r="J10">
        <v>13.41</v>
      </c>
      <c r="K10" t="s">
        <v>160</v>
      </c>
      <c r="L10" t="s">
        <v>121</v>
      </c>
      <c r="M10" s="1" t="s">
        <v>917</v>
      </c>
      <c r="N10" s="1" t="s">
        <v>917</v>
      </c>
      <c r="O10" s="2">
        <v>0</v>
      </c>
      <c r="P10" s="1" t="s">
        <v>917</v>
      </c>
    </row>
    <row r="11" spans="1:16">
      <c r="A11" t="s">
        <v>119</v>
      </c>
      <c r="B11">
        <v>20201122</v>
      </c>
      <c r="C11" s="5">
        <v>587015100676</v>
      </c>
      <c r="D11" t="s">
        <v>1110</v>
      </c>
      <c r="E11">
        <v>53568.36</v>
      </c>
      <c r="F11">
        <v>1448</v>
      </c>
      <c r="G11">
        <v>4532</v>
      </c>
      <c r="H11">
        <v>0.154</v>
      </c>
      <c r="I11">
        <v>76.75</v>
      </c>
      <c r="J11">
        <v>36.99</v>
      </c>
      <c r="K11" t="s">
        <v>4</v>
      </c>
      <c r="L11" t="s">
        <v>148</v>
      </c>
      <c r="M11" s="1" t="s">
        <v>917</v>
      </c>
      <c r="N11" s="1" t="s">
        <v>917</v>
      </c>
      <c r="O11" s="2">
        <v>0</v>
      </c>
      <c r="P11" s="1" t="s">
        <v>917</v>
      </c>
    </row>
    <row r="12" spans="1:16">
      <c r="A12" t="s">
        <v>119</v>
      </c>
      <c r="B12">
        <v>20201122</v>
      </c>
      <c r="C12" s="5">
        <v>554877274741</v>
      </c>
      <c r="D12" t="s">
        <v>1109</v>
      </c>
      <c r="E12">
        <v>45481.43</v>
      </c>
      <c r="F12">
        <v>1027</v>
      </c>
      <c r="G12">
        <v>4625</v>
      </c>
      <c r="H12">
        <v>0.0986</v>
      </c>
      <c r="I12">
        <v>99.74</v>
      </c>
      <c r="J12">
        <v>44.29</v>
      </c>
      <c r="K12" t="s">
        <v>6</v>
      </c>
      <c r="L12" t="s">
        <v>121</v>
      </c>
      <c r="M12" s="1" t="s">
        <v>917</v>
      </c>
      <c r="N12" s="1" t="s">
        <v>917</v>
      </c>
      <c r="O12" s="2" t="s">
        <v>1096</v>
      </c>
      <c r="P12" s="1" t="s">
        <v>1099</v>
      </c>
    </row>
    <row r="13" spans="1:16">
      <c r="A13" t="s">
        <v>119</v>
      </c>
      <c r="B13">
        <v>20201122</v>
      </c>
      <c r="C13" s="5">
        <v>574308070162</v>
      </c>
      <c r="D13" t="s">
        <v>1106</v>
      </c>
      <c r="E13">
        <v>44915.98</v>
      </c>
      <c r="F13">
        <v>1234</v>
      </c>
      <c r="G13">
        <v>5700</v>
      </c>
      <c r="H13">
        <v>0.1021</v>
      </c>
      <c r="I13">
        <v>77.18</v>
      </c>
      <c r="J13">
        <v>36.4</v>
      </c>
      <c r="K13" t="s">
        <v>38</v>
      </c>
      <c r="L13" t="s">
        <v>121</v>
      </c>
      <c r="M13" s="1" t="s">
        <v>917</v>
      </c>
      <c r="N13" s="1" t="s">
        <v>917</v>
      </c>
      <c r="O13" s="2" t="s">
        <v>1096</v>
      </c>
      <c r="P13" s="1" t="s">
        <v>917</v>
      </c>
    </row>
    <row r="14" spans="1:16">
      <c r="A14" t="s">
        <v>119</v>
      </c>
      <c r="B14">
        <v>20201122</v>
      </c>
      <c r="C14" s="5">
        <v>527990951359</v>
      </c>
      <c r="D14" t="s">
        <v>1120</v>
      </c>
      <c r="E14">
        <v>44151.8</v>
      </c>
      <c r="F14">
        <v>1023</v>
      </c>
      <c r="G14">
        <v>1021</v>
      </c>
      <c r="H14">
        <v>0.237</v>
      </c>
      <c r="I14">
        <v>182.45</v>
      </c>
      <c r="J14">
        <v>43.16</v>
      </c>
      <c r="K14" t="s">
        <v>55</v>
      </c>
      <c r="L14" t="s">
        <v>121</v>
      </c>
      <c r="M14" s="1" t="s">
        <v>917</v>
      </c>
      <c r="N14" s="1" t="s">
        <v>917</v>
      </c>
      <c r="O14" s="2">
        <v>0</v>
      </c>
      <c r="P14" s="1" t="s">
        <v>917</v>
      </c>
    </row>
    <row r="15" spans="1:16">
      <c r="A15" t="s">
        <v>119</v>
      </c>
      <c r="B15">
        <v>20201122</v>
      </c>
      <c r="C15" s="5">
        <v>598898432532</v>
      </c>
      <c r="D15" t="s">
        <v>1111</v>
      </c>
      <c r="E15">
        <v>36784.27</v>
      </c>
      <c r="F15">
        <v>768</v>
      </c>
      <c r="G15">
        <v>7130</v>
      </c>
      <c r="H15">
        <v>0.0495</v>
      </c>
      <c r="I15">
        <v>104.2</v>
      </c>
      <c r="J15">
        <v>47.9</v>
      </c>
      <c r="K15" t="s">
        <v>41</v>
      </c>
      <c r="L15" t="s">
        <v>121</v>
      </c>
      <c r="M15" s="1" t="s">
        <v>917</v>
      </c>
      <c r="N15" s="1" t="s">
        <v>917</v>
      </c>
      <c r="O15" s="2" t="s">
        <v>1096</v>
      </c>
      <c r="P15" s="1" t="s">
        <v>1099</v>
      </c>
    </row>
    <row r="16" spans="1:16">
      <c r="A16" t="s">
        <v>119</v>
      </c>
      <c r="B16">
        <v>20201122</v>
      </c>
      <c r="C16" s="5">
        <v>574624025153</v>
      </c>
      <c r="D16" t="s">
        <v>406</v>
      </c>
      <c r="E16">
        <v>35901.38</v>
      </c>
      <c r="F16">
        <v>1057</v>
      </c>
      <c r="G16">
        <v>4445</v>
      </c>
      <c r="H16">
        <v>0.1429</v>
      </c>
      <c r="I16">
        <v>56.54</v>
      </c>
      <c r="J16">
        <v>33.97</v>
      </c>
      <c r="K16" t="s">
        <v>407</v>
      </c>
      <c r="L16" t="s">
        <v>124</v>
      </c>
      <c r="M16" s="1" t="s">
        <v>917</v>
      </c>
      <c r="N16" s="1" t="s">
        <v>917</v>
      </c>
      <c r="O16" s="2">
        <v>0</v>
      </c>
      <c r="P16" s="1" t="s">
        <v>917</v>
      </c>
    </row>
    <row r="17" spans="1:16">
      <c r="A17" t="s">
        <v>119</v>
      </c>
      <c r="B17">
        <v>20201122</v>
      </c>
      <c r="C17" s="5">
        <v>554765196730</v>
      </c>
      <c r="D17" t="s">
        <v>197</v>
      </c>
      <c r="E17">
        <v>34729.43</v>
      </c>
      <c r="F17">
        <v>2279</v>
      </c>
      <c r="G17">
        <v>6289</v>
      </c>
      <c r="H17">
        <v>0.319</v>
      </c>
      <c r="I17">
        <v>17.31</v>
      </c>
      <c r="J17">
        <v>15.24</v>
      </c>
      <c r="K17" t="s">
        <v>198</v>
      </c>
      <c r="L17" t="s">
        <v>121</v>
      </c>
      <c r="M17" s="1" t="s">
        <v>917</v>
      </c>
      <c r="N17" s="1" t="s">
        <v>917</v>
      </c>
      <c r="O17" s="2">
        <v>0</v>
      </c>
      <c r="P17" s="1" t="s">
        <v>1099</v>
      </c>
    </row>
    <row r="18" spans="1:16">
      <c r="A18" t="s">
        <v>119</v>
      </c>
      <c r="B18">
        <v>20201122</v>
      </c>
      <c r="C18" s="5">
        <v>584436823460</v>
      </c>
      <c r="D18" t="s">
        <v>174</v>
      </c>
      <c r="E18">
        <v>32234.11</v>
      </c>
      <c r="F18">
        <v>1840</v>
      </c>
      <c r="G18">
        <v>5517</v>
      </c>
      <c r="H18">
        <v>0.1998</v>
      </c>
      <c r="I18">
        <v>29.25</v>
      </c>
      <c r="J18">
        <v>17.52</v>
      </c>
      <c r="K18" t="s">
        <v>175</v>
      </c>
      <c r="L18" t="s">
        <v>124</v>
      </c>
      <c r="M18" s="1" t="s">
        <v>917</v>
      </c>
      <c r="N18" s="1" t="s">
        <v>917</v>
      </c>
      <c r="O18" s="2">
        <v>0</v>
      </c>
      <c r="P18" s="1" t="s">
        <v>1108</v>
      </c>
    </row>
    <row r="19" spans="1:16">
      <c r="A19" t="s">
        <v>119</v>
      </c>
      <c r="B19">
        <v>20201122</v>
      </c>
      <c r="C19" s="5">
        <v>39788807046</v>
      </c>
      <c r="D19" t="s">
        <v>182</v>
      </c>
      <c r="E19">
        <v>30485.38</v>
      </c>
      <c r="F19">
        <v>2800</v>
      </c>
      <c r="G19">
        <v>6238</v>
      </c>
      <c r="H19">
        <v>0.3586</v>
      </c>
      <c r="I19">
        <v>13.63</v>
      </c>
      <c r="J19">
        <v>10.89</v>
      </c>
      <c r="K19" t="s">
        <v>183</v>
      </c>
      <c r="L19" t="s">
        <v>131</v>
      </c>
      <c r="M19" s="1" t="s">
        <v>917</v>
      </c>
      <c r="N19" s="1" t="s">
        <v>917</v>
      </c>
      <c r="O19" s="2">
        <v>0</v>
      </c>
      <c r="P19" s="1" t="s">
        <v>917</v>
      </c>
    </row>
    <row r="20" spans="1:16">
      <c r="A20" t="s">
        <v>119</v>
      </c>
      <c r="B20">
        <v>20201122</v>
      </c>
      <c r="C20" s="5">
        <v>15699771744</v>
      </c>
      <c r="D20" t="s">
        <v>178</v>
      </c>
      <c r="E20">
        <v>29083.63</v>
      </c>
      <c r="F20">
        <v>1050</v>
      </c>
      <c r="G20">
        <v>3091</v>
      </c>
      <c r="H20">
        <v>0.2135</v>
      </c>
      <c r="I20">
        <v>44.07</v>
      </c>
      <c r="J20">
        <v>27.7</v>
      </c>
      <c r="K20" t="s">
        <v>179</v>
      </c>
      <c r="L20" t="s">
        <v>124</v>
      </c>
      <c r="M20" s="1" t="s">
        <v>917</v>
      </c>
      <c r="N20" s="1" t="s">
        <v>917</v>
      </c>
      <c r="O20" s="2">
        <v>0</v>
      </c>
      <c r="P20" s="1" t="s">
        <v>917</v>
      </c>
    </row>
    <row r="21" spans="1:16">
      <c r="A21" t="s">
        <v>119</v>
      </c>
      <c r="B21">
        <v>20201122</v>
      </c>
      <c r="C21" s="5">
        <v>521804256985</v>
      </c>
      <c r="D21" t="s">
        <v>1112</v>
      </c>
      <c r="E21">
        <v>24471.27</v>
      </c>
      <c r="F21">
        <v>507</v>
      </c>
      <c r="G21">
        <v>2123</v>
      </c>
      <c r="H21">
        <v>0.1229</v>
      </c>
      <c r="I21">
        <v>93.76</v>
      </c>
      <c r="J21">
        <v>48.27</v>
      </c>
      <c r="K21" t="s">
        <v>43</v>
      </c>
      <c r="L21" t="s">
        <v>121</v>
      </c>
      <c r="M21" s="1" t="s">
        <v>917</v>
      </c>
      <c r="N21" s="1" t="s">
        <v>917</v>
      </c>
      <c r="O21" s="2" t="s">
        <v>1096</v>
      </c>
      <c r="P21" s="1" t="s">
        <v>917</v>
      </c>
    </row>
    <row r="22" spans="1:16">
      <c r="A22" t="s">
        <v>119</v>
      </c>
      <c r="B22">
        <v>20201122</v>
      </c>
      <c r="C22" s="5">
        <v>37253526527</v>
      </c>
      <c r="D22" t="s">
        <v>202</v>
      </c>
      <c r="E22">
        <v>22674.67</v>
      </c>
      <c r="F22">
        <v>2071</v>
      </c>
      <c r="G22">
        <v>3922</v>
      </c>
      <c r="H22">
        <v>0.473</v>
      </c>
      <c r="I22">
        <v>12.22</v>
      </c>
      <c r="J22">
        <v>10.95</v>
      </c>
      <c r="K22" t="s">
        <v>203</v>
      </c>
      <c r="L22" t="s">
        <v>204</v>
      </c>
      <c r="M22" s="1" t="s">
        <v>917</v>
      </c>
      <c r="N22" s="1" t="s">
        <v>917</v>
      </c>
      <c r="O22" s="2">
        <v>0</v>
      </c>
      <c r="P22" s="1" t="s">
        <v>917</v>
      </c>
    </row>
    <row r="23" spans="1:16">
      <c r="A23" t="s">
        <v>119</v>
      </c>
      <c r="B23">
        <v>20201122</v>
      </c>
      <c r="C23" s="5">
        <v>538263950177</v>
      </c>
      <c r="D23" t="s">
        <v>134</v>
      </c>
      <c r="E23">
        <v>22364.36</v>
      </c>
      <c r="F23">
        <v>157</v>
      </c>
      <c r="G23">
        <v>1476</v>
      </c>
      <c r="H23">
        <v>0.0915</v>
      </c>
      <c r="I23">
        <v>165.66</v>
      </c>
      <c r="J23">
        <v>142.45</v>
      </c>
      <c r="K23" t="s">
        <v>135</v>
      </c>
      <c r="L23" t="s">
        <v>124</v>
      </c>
      <c r="M23" s="1" t="s">
        <v>917</v>
      </c>
      <c r="N23" s="1" t="s">
        <v>917</v>
      </c>
      <c r="O23" s="2" t="s">
        <v>1096</v>
      </c>
      <c r="P23" s="1" t="s">
        <v>917</v>
      </c>
    </row>
    <row r="24" spans="1:16">
      <c r="A24" t="s">
        <v>119</v>
      </c>
      <c r="B24">
        <v>20201122</v>
      </c>
      <c r="C24" s="5">
        <v>40611478319</v>
      </c>
      <c r="D24" t="s">
        <v>1115</v>
      </c>
      <c r="E24">
        <v>22355.7</v>
      </c>
      <c r="F24">
        <v>308</v>
      </c>
      <c r="G24">
        <v>1734</v>
      </c>
      <c r="H24">
        <v>0.1153</v>
      </c>
      <c r="I24">
        <v>111.78</v>
      </c>
      <c r="J24">
        <v>72.58</v>
      </c>
      <c r="K24" t="s">
        <v>166</v>
      </c>
      <c r="L24" t="s">
        <v>121</v>
      </c>
      <c r="M24" s="1" t="s">
        <v>917</v>
      </c>
      <c r="N24" s="1" t="s">
        <v>917</v>
      </c>
      <c r="O24" s="2" t="s">
        <v>1096</v>
      </c>
      <c r="P24" s="1" t="s">
        <v>917</v>
      </c>
    </row>
    <row r="25" spans="1:16">
      <c r="A25" t="s">
        <v>119</v>
      </c>
      <c r="B25">
        <v>20201122</v>
      </c>
      <c r="C25" s="5">
        <v>527733653043</v>
      </c>
      <c r="D25" t="s">
        <v>1118</v>
      </c>
      <c r="E25">
        <v>22123.73</v>
      </c>
      <c r="F25">
        <v>1317</v>
      </c>
      <c r="G25">
        <v>4392</v>
      </c>
      <c r="H25">
        <v>0.2523</v>
      </c>
      <c r="I25">
        <v>19.97</v>
      </c>
      <c r="J25">
        <v>16.8</v>
      </c>
      <c r="K25" t="s">
        <v>157</v>
      </c>
      <c r="L25" t="s">
        <v>158</v>
      </c>
      <c r="M25" s="1" t="s">
        <v>917</v>
      </c>
      <c r="N25" s="1" t="s">
        <v>917</v>
      </c>
      <c r="O25" s="2">
        <v>0</v>
      </c>
      <c r="P25" s="1" t="s">
        <v>917</v>
      </c>
    </row>
    <row r="26" spans="1:16">
      <c r="A26" t="s">
        <v>119</v>
      </c>
      <c r="B26">
        <v>20201122</v>
      </c>
      <c r="C26" s="5">
        <v>15699803229</v>
      </c>
      <c r="D26" t="s">
        <v>141</v>
      </c>
      <c r="E26">
        <v>21900.41</v>
      </c>
      <c r="F26">
        <v>1096</v>
      </c>
      <c r="G26">
        <v>2545</v>
      </c>
      <c r="H26">
        <v>0.2939</v>
      </c>
      <c r="I26">
        <v>29.28</v>
      </c>
      <c r="J26">
        <v>19.98</v>
      </c>
      <c r="K26" t="s">
        <v>142</v>
      </c>
      <c r="L26" t="s">
        <v>124</v>
      </c>
      <c r="M26" s="1" t="s">
        <v>917</v>
      </c>
      <c r="N26" s="1" t="s">
        <v>917</v>
      </c>
      <c r="O26" s="2">
        <v>0</v>
      </c>
      <c r="P26" s="1" t="s">
        <v>917</v>
      </c>
    </row>
    <row r="27" spans="1:16">
      <c r="A27" t="s">
        <v>119</v>
      </c>
      <c r="B27">
        <v>20201122</v>
      </c>
      <c r="C27" s="5">
        <v>43988989706</v>
      </c>
      <c r="D27" t="s">
        <v>207</v>
      </c>
      <c r="E27">
        <v>21287.81</v>
      </c>
      <c r="F27">
        <v>3742</v>
      </c>
      <c r="G27">
        <v>6528</v>
      </c>
      <c r="H27">
        <v>0.4335</v>
      </c>
      <c r="I27">
        <v>7.52</v>
      </c>
      <c r="J27">
        <v>5.69</v>
      </c>
      <c r="K27" t="s">
        <v>208</v>
      </c>
      <c r="L27" t="s">
        <v>204</v>
      </c>
      <c r="M27" s="1" t="s">
        <v>917</v>
      </c>
      <c r="N27" s="1" t="s">
        <v>917</v>
      </c>
      <c r="O27" s="2">
        <v>0</v>
      </c>
      <c r="P27" s="1" t="s">
        <v>917</v>
      </c>
    </row>
    <row r="28" spans="1:16">
      <c r="A28" t="s">
        <v>119</v>
      </c>
      <c r="B28">
        <v>20201122</v>
      </c>
      <c r="C28" s="5">
        <v>573035985548</v>
      </c>
      <c r="D28" t="s">
        <v>1114</v>
      </c>
      <c r="E28">
        <v>20989.92</v>
      </c>
      <c r="F28">
        <v>564</v>
      </c>
      <c r="G28">
        <v>1387</v>
      </c>
      <c r="H28">
        <v>0.2747</v>
      </c>
      <c r="I28">
        <v>55.09</v>
      </c>
      <c r="J28">
        <v>37.22</v>
      </c>
      <c r="K28" t="s">
        <v>77</v>
      </c>
      <c r="L28" t="s">
        <v>170</v>
      </c>
      <c r="M28" s="1" t="s">
        <v>917</v>
      </c>
      <c r="N28" s="1" t="s">
        <v>917</v>
      </c>
      <c r="O28" s="2">
        <v>0</v>
      </c>
      <c r="P28" s="1" t="s">
        <v>917</v>
      </c>
    </row>
    <row r="29" spans="1:16">
      <c r="A29" t="s">
        <v>119</v>
      </c>
      <c r="B29">
        <v>20201122</v>
      </c>
      <c r="C29" s="5">
        <v>539325022308</v>
      </c>
      <c r="D29" t="s">
        <v>1117</v>
      </c>
      <c r="E29">
        <v>19991.83</v>
      </c>
      <c r="F29">
        <v>273</v>
      </c>
      <c r="G29">
        <v>1688</v>
      </c>
      <c r="H29">
        <v>0.1191</v>
      </c>
      <c r="I29">
        <v>99.46</v>
      </c>
      <c r="J29">
        <v>73.23</v>
      </c>
      <c r="K29" t="s">
        <v>46</v>
      </c>
      <c r="L29" t="s">
        <v>148</v>
      </c>
      <c r="M29" s="1" t="s">
        <v>917</v>
      </c>
      <c r="N29" s="1" t="s">
        <v>917</v>
      </c>
      <c r="O29" s="2">
        <v>0</v>
      </c>
      <c r="P29" s="1" t="s">
        <v>917</v>
      </c>
    </row>
    <row r="30" spans="1:16">
      <c r="A30" t="s">
        <v>119</v>
      </c>
      <c r="B30">
        <v>20201122</v>
      </c>
      <c r="C30" s="5">
        <v>520538406051</v>
      </c>
      <c r="D30" t="s">
        <v>1113</v>
      </c>
      <c r="E30">
        <v>19967.37</v>
      </c>
      <c r="F30">
        <v>321</v>
      </c>
      <c r="G30">
        <v>1844</v>
      </c>
      <c r="H30">
        <v>0.1041</v>
      </c>
      <c r="I30">
        <v>104</v>
      </c>
      <c r="J30">
        <v>62.2</v>
      </c>
      <c r="K30" t="s">
        <v>137</v>
      </c>
      <c r="L30" t="s">
        <v>121</v>
      </c>
      <c r="M30" s="1" t="s">
        <v>917</v>
      </c>
      <c r="N30" s="1" t="s">
        <v>917</v>
      </c>
      <c r="O30" s="2" t="s">
        <v>1096</v>
      </c>
      <c r="P30" s="1" t="s">
        <v>917</v>
      </c>
    </row>
    <row r="31" spans="1:16">
      <c r="A31" t="s">
        <v>119</v>
      </c>
      <c r="B31">
        <v>20201122</v>
      </c>
      <c r="C31" s="5">
        <v>527733589105</v>
      </c>
      <c r="D31" t="s">
        <v>1121</v>
      </c>
      <c r="E31">
        <v>19545.29</v>
      </c>
      <c r="F31">
        <v>1676</v>
      </c>
      <c r="G31">
        <v>3180</v>
      </c>
      <c r="H31">
        <v>0.2947</v>
      </c>
      <c r="I31">
        <v>20.86</v>
      </c>
      <c r="J31">
        <v>11.66</v>
      </c>
      <c r="K31" t="s">
        <v>231</v>
      </c>
      <c r="L31" t="s">
        <v>170</v>
      </c>
      <c r="M31" s="1" t="s">
        <v>917</v>
      </c>
      <c r="N31" s="1" t="s">
        <v>917</v>
      </c>
      <c r="O31" s="2">
        <v>0</v>
      </c>
      <c r="P31" s="1" t="s">
        <v>917</v>
      </c>
    </row>
    <row r="32" spans="1:16">
      <c r="A32" t="s">
        <v>119</v>
      </c>
      <c r="B32">
        <v>20201122</v>
      </c>
      <c r="C32" s="5">
        <v>539854510916</v>
      </c>
      <c r="D32" t="s">
        <v>1119</v>
      </c>
      <c r="E32">
        <v>17653.92</v>
      </c>
      <c r="F32">
        <v>326</v>
      </c>
      <c r="G32">
        <v>1671</v>
      </c>
      <c r="H32">
        <v>0.1299</v>
      </c>
      <c r="I32">
        <v>81.35</v>
      </c>
      <c r="J32">
        <v>54.15</v>
      </c>
      <c r="K32" t="s">
        <v>44</v>
      </c>
      <c r="L32" t="s">
        <v>131</v>
      </c>
      <c r="M32" s="1" t="s">
        <v>917</v>
      </c>
      <c r="N32" s="1" t="s">
        <v>917</v>
      </c>
      <c r="O32" s="2" t="s">
        <v>1096</v>
      </c>
      <c r="P32" s="1" t="s">
        <v>917</v>
      </c>
    </row>
    <row r="33" spans="1:16">
      <c r="A33" t="s">
        <v>119</v>
      </c>
      <c r="B33">
        <v>20201122</v>
      </c>
      <c r="C33" s="5">
        <v>555332266949</v>
      </c>
      <c r="D33" t="s">
        <v>1126</v>
      </c>
      <c r="E33">
        <v>16472.6</v>
      </c>
      <c r="F33">
        <v>313</v>
      </c>
      <c r="G33">
        <v>1640</v>
      </c>
      <c r="H33">
        <v>0.1293</v>
      </c>
      <c r="I33">
        <v>77.7</v>
      </c>
      <c r="J33">
        <v>52.63</v>
      </c>
      <c r="K33" t="s">
        <v>47</v>
      </c>
      <c r="L33" t="s">
        <v>121</v>
      </c>
      <c r="M33" s="1" t="s">
        <v>917</v>
      </c>
      <c r="N33" s="1" t="s">
        <v>917</v>
      </c>
      <c r="O33" s="2" t="s">
        <v>1096</v>
      </c>
      <c r="P33" s="1" t="s">
        <v>917</v>
      </c>
    </row>
    <row r="34" spans="1:16">
      <c r="A34" t="s">
        <v>119</v>
      </c>
      <c r="B34">
        <v>20201122</v>
      </c>
      <c r="C34" s="5">
        <v>569386315777</v>
      </c>
      <c r="D34" t="s">
        <v>172</v>
      </c>
      <c r="E34">
        <v>15613.88</v>
      </c>
      <c r="F34">
        <v>9621</v>
      </c>
      <c r="G34">
        <v>40501</v>
      </c>
      <c r="H34">
        <v>0.2277</v>
      </c>
      <c r="I34">
        <v>1.69</v>
      </c>
      <c r="J34">
        <v>1.62</v>
      </c>
      <c r="K34" t="s">
        <v>173</v>
      </c>
      <c r="L34" t="s">
        <v>121</v>
      </c>
      <c r="M34" s="1" t="s">
        <v>917</v>
      </c>
      <c r="N34" s="1" t="s">
        <v>917</v>
      </c>
      <c r="O34" s="2">
        <v>0</v>
      </c>
      <c r="P34" s="1" t="s">
        <v>1099</v>
      </c>
    </row>
    <row r="35" spans="1:16">
      <c r="A35" t="s">
        <v>119</v>
      </c>
      <c r="B35">
        <v>20201122</v>
      </c>
      <c r="C35" s="5">
        <v>577037788975</v>
      </c>
      <c r="D35" t="s">
        <v>228</v>
      </c>
      <c r="E35">
        <v>14164.14</v>
      </c>
      <c r="F35">
        <v>849</v>
      </c>
      <c r="G35">
        <v>2544</v>
      </c>
      <c r="H35">
        <v>0.1824</v>
      </c>
      <c r="I35">
        <v>30.53</v>
      </c>
      <c r="J35">
        <v>16.68</v>
      </c>
      <c r="K35" t="s">
        <v>229</v>
      </c>
      <c r="L35" t="s">
        <v>131</v>
      </c>
      <c r="M35" s="1" t="s">
        <v>917</v>
      </c>
      <c r="N35" s="1" t="s">
        <v>917</v>
      </c>
      <c r="O35" s="2">
        <v>0</v>
      </c>
      <c r="P35" s="1" t="s">
        <v>1108</v>
      </c>
    </row>
    <row r="36" spans="1:16">
      <c r="A36" t="s">
        <v>119</v>
      </c>
      <c r="B36">
        <v>20201122</v>
      </c>
      <c r="C36" s="5">
        <v>579975467115</v>
      </c>
      <c r="D36" t="s">
        <v>258</v>
      </c>
      <c r="E36">
        <v>13393.99</v>
      </c>
      <c r="F36">
        <v>716</v>
      </c>
      <c r="G36">
        <v>2056</v>
      </c>
      <c r="H36">
        <v>0.213</v>
      </c>
      <c r="I36">
        <v>30.58</v>
      </c>
      <c r="J36">
        <v>18.71</v>
      </c>
      <c r="K36" t="s">
        <v>259</v>
      </c>
      <c r="L36" t="s">
        <v>121</v>
      </c>
      <c r="M36" s="1" t="s">
        <v>917</v>
      </c>
      <c r="N36" s="1" t="s">
        <v>917</v>
      </c>
      <c r="O36" s="2">
        <v>0</v>
      </c>
      <c r="P36" s="1" t="s">
        <v>917</v>
      </c>
    </row>
    <row r="37" spans="1:16">
      <c r="A37" t="s">
        <v>119</v>
      </c>
      <c r="B37">
        <v>20201122</v>
      </c>
      <c r="C37" s="5">
        <v>43893226461</v>
      </c>
      <c r="D37" t="s">
        <v>1128</v>
      </c>
      <c r="E37">
        <v>13374.14</v>
      </c>
      <c r="F37">
        <v>2010</v>
      </c>
      <c r="G37">
        <v>3676</v>
      </c>
      <c r="H37">
        <v>0.4301</v>
      </c>
      <c r="I37">
        <v>8.46</v>
      </c>
      <c r="J37">
        <v>6.65</v>
      </c>
      <c r="K37" t="s">
        <v>247</v>
      </c>
      <c r="L37" t="s">
        <v>148</v>
      </c>
      <c r="M37" s="1" t="s">
        <v>917</v>
      </c>
      <c r="N37" s="1" t="s">
        <v>917</v>
      </c>
      <c r="O37" s="2">
        <v>0</v>
      </c>
      <c r="P37" s="1" t="s">
        <v>917</v>
      </c>
    </row>
    <row r="38" spans="1:16">
      <c r="A38" t="s">
        <v>119</v>
      </c>
      <c r="B38">
        <v>20201122</v>
      </c>
      <c r="C38" s="5">
        <v>528778018743</v>
      </c>
      <c r="D38" t="s">
        <v>1125</v>
      </c>
      <c r="E38">
        <v>13165.23</v>
      </c>
      <c r="F38">
        <v>268</v>
      </c>
      <c r="G38">
        <v>992</v>
      </c>
      <c r="H38">
        <v>0.1502</v>
      </c>
      <c r="I38">
        <v>88.36</v>
      </c>
      <c r="J38">
        <v>49.12</v>
      </c>
      <c r="K38" t="s">
        <v>145</v>
      </c>
      <c r="L38" t="s">
        <v>121</v>
      </c>
      <c r="M38" s="1" t="s">
        <v>917</v>
      </c>
      <c r="N38" s="1" t="s">
        <v>917</v>
      </c>
      <c r="O38" s="2" t="s">
        <v>1096</v>
      </c>
      <c r="P38" s="1" t="s">
        <v>917</v>
      </c>
    </row>
    <row r="39" spans="1:16">
      <c r="A39" t="s">
        <v>119</v>
      </c>
      <c r="B39">
        <v>20201122</v>
      </c>
      <c r="C39" s="5">
        <v>589377945837</v>
      </c>
      <c r="D39" t="s">
        <v>1129</v>
      </c>
      <c r="E39">
        <v>13159.95</v>
      </c>
      <c r="F39">
        <v>395</v>
      </c>
      <c r="G39">
        <v>2788</v>
      </c>
      <c r="H39">
        <v>0.1019</v>
      </c>
      <c r="I39">
        <v>46.34</v>
      </c>
      <c r="J39">
        <v>33.32</v>
      </c>
      <c r="K39" t="s">
        <v>15</v>
      </c>
      <c r="L39" t="s">
        <v>131</v>
      </c>
      <c r="M39" s="1" t="s">
        <v>917</v>
      </c>
      <c r="N39" s="1" t="s">
        <v>917</v>
      </c>
      <c r="O39" s="2" t="s">
        <v>1096</v>
      </c>
      <c r="P39" s="1" t="s">
        <v>917</v>
      </c>
    </row>
    <row r="40" spans="1:16">
      <c r="A40" t="s">
        <v>119</v>
      </c>
      <c r="B40">
        <v>20201122</v>
      </c>
      <c r="C40" s="5">
        <v>39829692578</v>
      </c>
      <c r="D40" t="s">
        <v>1127</v>
      </c>
      <c r="E40">
        <v>12906.02</v>
      </c>
      <c r="F40">
        <v>1505</v>
      </c>
      <c r="G40">
        <v>2984</v>
      </c>
      <c r="H40">
        <v>0.4457</v>
      </c>
      <c r="I40">
        <v>9.7</v>
      </c>
      <c r="J40">
        <v>8.58</v>
      </c>
      <c r="K40" t="s">
        <v>237</v>
      </c>
      <c r="L40" t="s">
        <v>170</v>
      </c>
      <c r="M40" s="1" t="s">
        <v>917</v>
      </c>
      <c r="N40" s="1" t="s">
        <v>917</v>
      </c>
      <c r="O40" s="2">
        <v>0</v>
      </c>
      <c r="P40" s="1" t="s">
        <v>917</v>
      </c>
    </row>
    <row r="41" spans="1:16">
      <c r="A41" t="s">
        <v>119</v>
      </c>
      <c r="B41">
        <v>20201122</v>
      </c>
      <c r="C41" s="5">
        <v>528033010612</v>
      </c>
      <c r="D41" t="s">
        <v>1124</v>
      </c>
      <c r="E41">
        <v>12134.49</v>
      </c>
      <c r="F41">
        <v>141</v>
      </c>
      <c r="G41">
        <v>628</v>
      </c>
      <c r="H41">
        <v>0.2102</v>
      </c>
      <c r="I41">
        <v>91.93</v>
      </c>
      <c r="J41">
        <v>86.06</v>
      </c>
      <c r="K41" t="s">
        <v>98</v>
      </c>
      <c r="L41" t="s">
        <v>124</v>
      </c>
      <c r="M41" s="1" t="s">
        <v>917</v>
      </c>
      <c r="N41" s="1" t="s">
        <v>917</v>
      </c>
      <c r="O41" s="2">
        <v>0</v>
      </c>
      <c r="P41" s="1" t="s">
        <v>917</v>
      </c>
    </row>
    <row r="42" spans="1:16">
      <c r="A42" t="s">
        <v>119</v>
      </c>
      <c r="B42">
        <v>20201122</v>
      </c>
      <c r="C42" s="5">
        <v>555055329886</v>
      </c>
      <c r="D42" t="s">
        <v>1122</v>
      </c>
      <c r="E42">
        <v>11771.5</v>
      </c>
      <c r="F42">
        <v>242</v>
      </c>
      <c r="G42">
        <v>1276</v>
      </c>
      <c r="H42">
        <v>0.1074</v>
      </c>
      <c r="I42">
        <v>85.92</v>
      </c>
      <c r="J42">
        <v>48.64</v>
      </c>
      <c r="K42" t="s">
        <v>42</v>
      </c>
      <c r="L42" t="s">
        <v>124</v>
      </c>
      <c r="M42" s="1" t="s">
        <v>917</v>
      </c>
      <c r="N42" s="1" t="s">
        <v>917</v>
      </c>
      <c r="O42" s="2" t="s">
        <v>1096</v>
      </c>
      <c r="P42" s="1" t="s">
        <v>1108</v>
      </c>
    </row>
    <row r="43" spans="1:16">
      <c r="A43" t="s">
        <v>119</v>
      </c>
      <c r="B43">
        <v>20201122</v>
      </c>
      <c r="C43" s="5">
        <v>538312709167</v>
      </c>
      <c r="D43" t="s">
        <v>154</v>
      </c>
      <c r="E43">
        <v>11729.1</v>
      </c>
      <c r="F43">
        <v>107</v>
      </c>
      <c r="G43">
        <v>452</v>
      </c>
      <c r="H43">
        <v>0.1925</v>
      </c>
      <c r="I43">
        <v>134.82</v>
      </c>
      <c r="J43">
        <v>109.62</v>
      </c>
      <c r="K43" t="s">
        <v>155</v>
      </c>
      <c r="L43" t="s">
        <v>121</v>
      </c>
      <c r="M43" s="1" t="s">
        <v>917</v>
      </c>
      <c r="N43" s="1" t="s">
        <v>917</v>
      </c>
      <c r="O43" s="2" t="s">
        <v>1096</v>
      </c>
      <c r="P43" s="1" t="s">
        <v>917</v>
      </c>
    </row>
    <row r="44" spans="1:16">
      <c r="A44" t="s">
        <v>119</v>
      </c>
      <c r="B44">
        <v>20201122</v>
      </c>
      <c r="C44" s="5">
        <v>593225443577</v>
      </c>
      <c r="D44" t="s">
        <v>1104</v>
      </c>
      <c r="E44">
        <v>11265.31</v>
      </c>
      <c r="F44">
        <v>198</v>
      </c>
      <c r="G44">
        <v>1614</v>
      </c>
      <c r="H44">
        <v>0.0539</v>
      </c>
      <c r="I44">
        <v>129.49</v>
      </c>
      <c r="J44">
        <v>56.9</v>
      </c>
      <c r="K44" t="s">
        <v>48</v>
      </c>
      <c r="L44" t="s">
        <v>121</v>
      </c>
      <c r="M44" s="1" t="s">
        <v>917</v>
      </c>
      <c r="N44" s="1" t="s">
        <v>917</v>
      </c>
      <c r="O44" s="2" t="s">
        <v>1096</v>
      </c>
      <c r="P44" s="1" t="s">
        <v>917</v>
      </c>
    </row>
    <row r="45" spans="1:16">
      <c r="A45" t="s">
        <v>119</v>
      </c>
      <c r="B45">
        <v>20201122</v>
      </c>
      <c r="C45" s="5">
        <v>39800042951</v>
      </c>
      <c r="D45" t="s">
        <v>1137</v>
      </c>
      <c r="E45">
        <v>11007.78</v>
      </c>
      <c r="F45">
        <v>528</v>
      </c>
      <c r="G45">
        <v>715</v>
      </c>
      <c r="H45">
        <v>0.235</v>
      </c>
      <c r="I45">
        <v>65.52</v>
      </c>
      <c r="J45">
        <v>20.85</v>
      </c>
      <c r="K45" t="s">
        <v>252</v>
      </c>
      <c r="L45" t="s">
        <v>124</v>
      </c>
      <c r="M45" s="1" t="s">
        <v>917</v>
      </c>
      <c r="N45" s="1" t="s">
        <v>917</v>
      </c>
      <c r="O45" s="2">
        <v>0</v>
      </c>
      <c r="P45" s="1" t="s">
        <v>917</v>
      </c>
    </row>
    <row r="46" spans="1:16">
      <c r="A46" t="s">
        <v>119</v>
      </c>
      <c r="B46">
        <v>20201122</v>
      </c>
      <c r="C46" s="5">
        <v>573160835361</v>
      </c>
      <c r="D46" t="s">
        <v>253</v>
      </c>
      <c r="E46">
        <v>10855.39</v>
      </c>
      <c r="F46">
        <v>632</v>
      </c>
      <c r="G46">
        <v>3090</v>
      </c>
      <c r="H46">
        <v>0.1521</v>
      </c>
      <c r="I46">
        <v>23.1</v>
      </c>
      <c r="J46">
        <v>17.18</v>
      </c>
      <c r="K46" t="s">
        <v>254</v>
      </c>
      <c r="L46" t="s">
        <v>124</v>
      </c>
      <c r="M46" s="1" t="s">
        <v>917</v>
      </c>
      <c r="N46" s="1" t="s">
        <v>917</v>
      </c>
      <c r="O46" s="2">
        <v>0</v>
      </c>
      <c r="P46" s="1" t="s">
        <v>1108</v>
      </c>
    </row>
    <row r="47" spans="1:16">
      <c r="A47" t="s">
        <v>119</v>
      </c>
      <c r="B47">
        <v>20201122</v>
      </c>
      <c r="C47" s="5">
        <v>37254243740</v>
      </c>
      <c r="D47" t="s">
        <v>269</v>
      </c>
      <c r="E47">
        <v>10675.34</v>
      </c>
      <c r="F47">
        <v>711</v>
      </c>
      <c r="G47">
        <v>1265</v>
      </c>
      <c r="H47">
        <v>0.2277</v>
      </c>
      <c r="I47">
        <v>37.07</v>
      </c>
      <c r="J47">
        <v>15.01</v>
      </c>
      <c r="K47" t="s">
        <v>270</v>
      </c>
      <c r="L47" t="s">
        <v>204</v>
      </c>
      <c r="M47" s="1" t="s">
        <v>917</v>
      </c>
      <c r="N47" s="1" t="s">
        <v>917</v>
      </c>
      <c r="O47" s="2">
        <v>0</v>
      </c>
      <c r="P47" s="1" t="s">
        <v>917</v>
      </c>
    </row>
    <row r="48" spans="1:16">
      <c r="A48" t="s">
        <v>119</v>
      </c>
      <c r="B48">
        <v>20201122</v>
      </c>
      <c r="C48" s="5">
        <v>563834177641</v>
      </c>
      <c r="D48" t="s">
        <v>1123</v>
      </c>
      <c r="E48">
        <v>9597.21</v>
      </c>
      <c r="F48">
        <v>63</v>
      </c>
      <c r="G48">
        <v>554</v>
      </c>
      <c r="H48">
        <v>0.0848</v>
      </c>
      <c r="I48">
        <v>204.2</v>
      </c>
      <c r="J48">
        <v>152.34</v>
      </c>
      <c r="K48" t="s">
        <v>56</v>
      </c>
      <c r="L48" t="s">
        <v>181</v>
      </c>
      <c r="M48" s="1" t="s">
        <v>917</v>
      </c>
      <c r="N48" s="1" t="s">
        <v>917</v>
      </c>
      <c r="O48" s="2" t="s">
        <v>1096</v>
      </c>
      <c r="P48" s="1" t="s">
        <v>917</v>
      </c>
    </row>
    <row r="49" spans="1:16">
      <c r="A49" t="s">
        <v>119</v>
      </c>
      <c r="B49">
        <v>20201122</v>
      </c>
      <c r="C49" s="5">
        <v>589851591771</v>
      </c>
      <c r="D49" t="s">
        <v>1133</v>
      </c>
      <c r="E49">
        <v>9497.98</v>
      </c>
      <c r="F49">
        <v>272</v>
      </c>
      <c r="G49">
        <v>1087</v>
      </c>
      <c r="H49">
        <v>0.1334</v>
      </c>
      <c r="I49">
        <v>65.5</v>
      </c>
      <c r="J49">
        <v>34.92</v>
      </c>
      <c r="K49" t="s">
        <v>64</v>
      </c>
      <c r="L49" t="s">
        <v>148</v>
      </c>
      <c r="M49" s="1" t="s">
        <v>917</v>
      </c>
      <c r="N49" s="1" t="s">
        <v>917</v>
      </c>
      <c r="O49" s="2">
        <v>0</v>
      </c>
      <c r="P49" s="1" t="s">
        <v>917</v>
      </c>
    </row>
    <row r="50" spans="1:16">
      <c r="A50" t="s">
        <v>119</v>
      </c>
      <c r="B50">
        <v>20201122</v>
      </c>
      <c r="C50" s="5">
        <v>602881179663</v>
      </c>
      <c r="D50" t="s">
        <v>1116</v>
      </c>
      <c r="E50">
        <v>9075.07</v>
      </c>
      <c r="F50">
        <v>170</v>
      </c>
      <c r="G50">
        <v>1411</v>
      </c>
      <c r="H50">
        <v>0.0532</v>
      </c>
      <c r="I50">
        <v>121</v>
      </c>
      <c r="J50">
        <v>53.38</v>
      </c>
      <c r="K50" t="s">
        <v>69</v>
      </c>
      <c r="L50" t="s">
        <v>121</v>
      </c>
      <c r="M50" s="1" t="s">
        <v>917</v>
      </c>
      <c r="N50" s="1" t="s">
        <v>917</v>
      </c>
      <c r="O50" s="2">
        <v>0</v>
      </c>
      <c r="P50" s="1" t="s">
        <v>917</v>
      </c>
    </row>
    <row r="51" spans="1:16">
      <c r="A51" t="s">
        <v>119</v>
      </c>
      <c r="B51">
        <v>20201122</v>
      </c>
      <c r="C51" s="5">
        <v>559325430280</v>
      </c>
      <c r="D51" t="s">
        <v>242</v>
      </c>
      <c r="E51">
        <v>8765.67</v>
      </c>
      <c r="F51">
        <v>283</v>
      </c>
      <c r="G51">
        <v>506</v>
      </c>
      <c r="H51">
        <v>0.3399</v>
      </c>
      <c r="I51">
        <v>50.96</v>
      </c>
      <c r="J51">
        <v>30.97</v>
      </c>
      <c r="K51" t="s">
        <v>243</v>
      </c>
      <c r="L51" t="s">
        <v>204</v>
      </c>
      <c r="M51" s="1" t="s">
        <v>917</v>
      </c>
      <c r="N51" s="1" t="s">
        <v>917</v>
      </c>
      <c r="O51" s="2">
        <v>0</v>
      </c>
      <c r="P51" s="1" t="s">
        <v>917</v>
      </c>
    </row>
    <row r="52" spans="1:16">
      <c r="A52" t="s">
        <v>119</v>
      </c>
      <c r="B52">
        <v>20201122</v>
      </c>
      <c r="C52" s="5">
        <v>527990679684</v>
      </c>
      <c r="D52" t="s">
        <v>1132</v>
      </c>
      <c r="E52">
        <v>8115.54</v>
      </c>
      <c r="F52">
        <v>304</v>
      </c>
      <c r="G52">
        <v>816</v>
      </c>
      <c r="H52">
        <v>0.3076</v>
      </c>
      <c r="I52">
        <v>32.33</v>
      </c>
      <c r="J52">
        <v>26.7</v>
      </c>
      <c r="K52" t="s">
        <v>196</v>
      </c>
      <c r="L52" t="s">
        <v>121</v>
      </c>
      <c r="M52" s="1" t="s">
        <v>917</v>
      </c>
      <c r="N52" s="1" t="s">
        <v>917</v>
      </c>
      <c r="O52" s="2">
        <v>0</v>
      </c>
      <c r="P52" s="1" t="s">
        <v>917</v>
      </c>
    </row>
    <row r="53" spans="1:16">
      <c r="A53" t="s">
        <v>119</v>
      </c>
      <c r="B53">
        <v>20201122</v>
      </c>
      <c r="C53" s="5">
        <v>538354076404</v>
      </c>
      <c r="D53" t="s">
        <v>164</v>
      </c>
      <c r="E53">
        <v>8034.79</v>
      </c>
      <c r="F53">
        <v>92</v>
      </c>
      <c r="G53">
        <v>875</v>
      </c>
      <c r="H53">
        <v>0.0983</v>
      </c>
      <c r="I53">
        <v>93.43</v>
      </c>
      <c r="J53">
        <v>87.33</v>
      </c>
      <c r="K53" t="s">
        <v>90</v>
      </c>
      <c r="L53" t="s">
        <v>124</v>
      </c>
      <c r="M53" s="1" t="s">
        <v>917</v>
      </c>
      <c r="N53" s="1" t="s">
        <v>917</v>
      </c>
      <c r="O53" s="2">
        <v>0</v>
      </c>
      <c r="P53" s="1" t="s">
        <v>917</v>
      </c>
    </row>
    <row r="54" spans="1:16">
      <c r="A54" t="s">
        <v>119</v>
      </c>
      <c r="B54">
        <v>20201122</v>
      </c>
      <c r="C54" s="5">
        <v>538305797734</v>
      </c>
      <c r="D54" t="s">
        <v>1131</v>
      </c>
      <c r="E54">
        <v>7878.02</v>
      </c>
      <c r="F54">
        <v>59</v>
      </c>
      <c r="G54">
        <v>331</v>
      </c>
      <c r="H54">
        <v>0.1662</v>
      </c>
      <c r="I54">
        <v>143.24</v>
      </c>
      <c r="J54">
        <v>133.53</v>
      </c>
      <c r="K54" t="s">
        <v>151</v>
      </c>
      <c r="L54" t="s">
        <v>121</v>
      </c>
      <c r="M54" s="1" t="s">
        <v>917</v>
      </c>
      <c r="N54" s="1" t="s">
        <v>917</v>
      </c>
      <c r="O54" s="2" t="s">
        <v>1096</v>
      </c>
      <c r="P54" s="1" t="s">
        <v>917</v>
      </c>
    </row>
    <row r="55" spans="1:16">
      <c r="A55" t="s">
        <v>119</v>
      </c>
      <c r="B55">
        <v>20201122</v>
      </c>
      <c r="C55" s="5">
        <v>19539059607</v>
      </c>
      <c r="D55" t="s">
        <v>162</v>
      </c>
      <c r="E55">
        <v>7302.23</v>
      </c>
      <c r="F55">
        <v>353</v>
      </c>
      <c r="G55">
        <v>987</v>
      </c>
      <c r="H55">
        <v>0.228</v>
      </c>
      <c r="I55">
        <v>32.45</v>
      </c>
      <c r="J55">
        <v>20.69</v>
      </c>
      <c r="K55" t="s">
        <v>163</v>
      </c>
      <c r="L55" t="s">
        <v>124</v>
      </c>
      <c r="M55" s="1" t="s">
        <v>917</v>
      </c>
      <c r="N55" s="1" t="s">
        <v>917</v>
      </c>
      <c r="O55" s="2">
        <v>0</v>
      </c>
      <c r="P55" s="1" t="s">
        <v>917</v>
      </c>
    </row>
    <row r="56" spans="1:16">
      <c r="A56" t="s">
        <v>119</v>
      </c>
      <c r="B56">
        <v>20201122</v>
      </c>
      <c r="C56" s="5">
        <v>592505020153</v>
      </c>
      <c r="D56" t="s">
        <v>1136</v>
      </c>
      <c r="E56">
        <v>7275.48</v>
      </c>
      <c r="F56">
        <v>888</v>
      </c>
      <c r="G56">
        <v>1652</v>
      </c>
      <c r="H56">
        <v>0.2851</v>
      </c>
      <c r="I56">
        <v>15.45</v>
      </c>
      <c r="J56">
        <v>8.19</v>
      </c>
      <c r="K56" t="s">
        <v>314</v>
      </c>
      <c r="L56" t="s">
        <v>170</v>
      </c>
      <c r="M56" s="1" t="s">
        <v>917</v>
      </c>
      <c r="N56" s="1" t="s">
        <v>917</v>
      </c>
      <c r="O56" s="2">
        <v>0</v>
      </c>
      <c r="P56" s="1" t="s">
        <v>917</v>
      </c>
    </row>
    <row r="57" spans="1:16">
      <c r="A57" t="s">
        <v>119</v>
      </c>
      <c r="B57">
        <v>20201122</v>
      </c>
      <c r="C57" s="5">
        <v>613513119392</v>
      </c>
      <c r="D57" t="s">
        <v>1107</v>
      </c>
      <c r="E57">
        <v>7273.82</v>
      </c>
      <c r="F57">
        <v>142</v>
      </c>
      <c r="G57">
        <v>1166</v>
      </c>
      <c r="H57">
        <v>0.0515</v>
      </c>
      <c r="I57">
        <v>121.23</v>
      </c>
      <c r="J57">
        <v>51.22</v>
      </c>
      <c r="K57" t="s">
        <v>61</v>
      </c>
      <c r="L57" t="s">
        <v>124</v>
      </c>
      <c r="M57" s="1" t="s">
        <v>917</v>
      </c>
      <c r="N57" s="1" t="s">
        <v>917</v>
      </c>
      <c r="O57" s="2" t="s">
        <v>1096</v>
      </c>
      <c r="P57" s="1" t="s">
        <v>1108</v>
      </c>
    </row>
    <row r="58" spans="1:16">
      <c r="A58" t="s">
        <v>119</v>
      </c>
      <c r="B58">
        <v>20201122</v>
      </c>
      <c r="C58" s="5">
        <v>599148365406</v>
      </c>
      <c r="D58" t="s">
        <v>1144</v>
      </c>
      <c r="E58">
        <v>7130.25</v>
      </c>
      <c r="F58">
        <v>161</v>
      </c>
      <c r="G58">
        <v>523</v>
      </c>
      <c r="H58">
        <v>0.2122</v>
      </c>
      <c r="I58">
        <v>64.24</v>
      </c>
      <c r="J58">
        <v>44.29</v>
      </c>
      <c r="K58" t="s">
        <v>73</v>
      </c>
      <c r="L58" t="s">
        <v>131</v>
      </c>
      <c r="M58" s="1" t="s">
        <v>917</v>
      </c>
      <c r="N58" s="1" t="s">
        <v>917</v>
      </c>
      <c r="O58" s="2" t="s">
        <v>1096</v>
      </c>
      <c r="P58" s="1" t="s">
        <v>1108</v>
      </c>
    </row>
    <row r="59" spans="1:16">
      <c r="A59" t="s">
        <v>119</v>
      </c>
      <c r="B59">
        <v>20201122</v>
      </c>
      <c r="C59" s="5">
        <v>537827368358</v>
      </c>
      <c r="D59" t="s">
        <v>1142</v>
      </c>
      <c r="E59">
        <v>6662.23</v>
      </c>
      <c r="F59">
        <v>401</v>
      </c>
      <c r="G59">
        <v>1141</v>
      </c>
      <c r="H59">
        <v>0.2156</v>
      </c>
      <c r="I59">
        <v>27.08</v>
      </c>
      <c r="J59">
        <v>16.61</v>
      </c>
      <c r="K59" t="s">
        <v>191</v>
      </c>
      <c r="L59" t="s">
        <v>158</v>
      </c>
      <c r="M59" s="1" t="s">
        <v>917</v>
      </c>
      <c r="N59" s="1" t="s">
        <v>917</v>
      </c>
      <c r="O59" s="2">
        <v>0</v>
      </c>
      <c r="P59" s="1" t="s">
        <v>917</v>
      </c>
    </row>
    <row r="60" spans="1:16">
      <c r="A60" t="s">
        <v>119</v>
      </c>
      <c r="B60">
        <v>20201122</v>
      </c>
      <c r="C60" s="5">
        <v>17609832853</v>
      </c>
      <c r="D60" t="s">
        <v>1134</v>
      </c>
      <c r="E60">
        <v>6651.52</v>
      </c>
      <c r="F60">
        <v>2389</v>
      </c>
      <c r="G60">
        <v>6400</v>
      </c>
      <c r="H60">
        <v>0.2919</v>
      </c>
      <c r="I60">
        <v>3.56</v>
      </c>
      <c r="J60">
        <v>2.78</v>
      </c>
      <c r="K60" t="s">
        <v>218</v>
      </c>
      <c r="L60" t="s">
        <v>158</v>
      </c>
      <c r="M60" s="1" t="s">
        <v>917</v>
      </c>
      <c r="N60" s="1" t="s">
        <v>917</v>
      </c>
      <c r="O60" s="2">
        <v>0</v>
      </c>
      <c r="P60" s="1" t="s">
        <v>917</v>
      </c>
    </row>
    <row r="61" spans="1:16">
      <c r="A61" t="s">
        <v>119</v>
      </c>
      <c r="B61">
        <v>20201122</v>
      </c>
      <c r="C61" s="5">
        <v>535688693680</v>
      </c>
      <c r="D61" t="s">
        <v>1139</v>
      </c>
      <c r="E61">
        <v>6585.39</v>
      </c>
      <c r="F61">
        <v>108</v>
      </c>
      <c r="G61">
        <v>890</v>
      </c>
      <c r="H61">
        <v>0.0584</v>
      </c>
      <c r="I61">
        <v>126.64</v>
      </c>
      <c r="J61">
        <v>60.98</v>
      </c>
      <c r="K61" t="s">
        <v>225</v>
      </c>
      <c r="L61" t="s">
        <v>124</v>
      </c>
      <c r="M61" s="1" t="s">
        <v>917</v>
      </c>
      <c r="N61" s="1" t="s">
        <v>917</v>
      </c>
      <c r="O61" s="2" t="s">
        <v>1096</v>
      </c>
      <c r="P61" s="1" t="s">
        <v>1108</v>
      </c>
    </row>
    <row r="62" spans="1:16">
      <c r="A62" t="s">
        <v>119</v>
      </c>
      <c r="B62">
        <v>20201122</v>
      </c>
      <c r="C62" s="5">
        <v>521869636173</v>
      </c>
      <c r="D62" t="s">
        <v>187</v>
      </c>
      <c r="E62">
        <v>6511.93</v>
      </c>
      <c r="F62">
        <v>237</v>
      </c>
      <c r="G62">
        <v>655</v>
      </c>
      <c r="H62">
        <v>0.1847</v>
      </c>
      <c r="I62">
        <v>53.82</v>
      </c>
      <c r="J62">
        <v>27.48</v>
      </c>
      <c r="K62" t="s">
        <v>188</v>
      </c>
      <c r="L62" t="s">
        <v>124</v>
      </c>
      <c r="M62" s="1" t="s">
        <v>917</v>
      </c>
      <c r="N62" s="1" t="s">
        <v>917</v>
      </c>
      <c r="O62" s="2">
        <v>0</v>
      </c>
      <c r="P62" s="1" t="s">
        <v>917</v>
      </c>
    </row>
    <row r="63" spans="1:16">
      <c r="A63" t="s">
        <v>119</v>
      </c>
      <c r="B63">
        <v>20201122</v>
      </c>
      <c r="C63" s="5">
        <v>574520036128</v>
      </c>
      <c r="D63" t="s">
        <v>227</v>
      </c>
      <c r="E63">
        <v>6464.41</v>
      </c>
      <c r="F63">
        <v>164</v>
      </c>
      <c r="G63">
        <v>1030</v>
      </c>
      <c r="H63">
        <v>0.1359</v>
      </c>
      <c r="I63">
        <v>46.17</v>
      </c>
      <c r="J63">
        <v>39.42</v>
      </c>
      <c r="K63" t="s">
        <v>91</v>
      </c>
      <c r="L63" t="s">
        <v>131</v>
      </c>
      <c r="M63" s="1" t="s">
        <v>917</v>
      </c>
      <c r="N63" s="1" t="s">
        <v>917</v>
      </c>
      <c r="O63" s="2">
        <v>0</v>
      </c>
      <c r="P63" s="1" t="s">
        <v>917</v>
      </c>
    </row>
    <row r="64" spans="1:16">
      <c r="A64" t="s">
        <v>119</v>
      </c>
      <c r="B64">
        <v>20201122</v>
      </c>
      <c r="C64" s="5">
        <v>563835009431</v>
      </c>
      <c r="D64" t="s">
        <v>1151</v>
      </c>
      <c r="E64">
        <v>6291.51</v>
      </c>
      <c r="F64">
        <v>83</v>
      </c>
      <c r="G64">
        <v>548</v>
      </c>
      <c r="H64">
        <v>0.1259</v>
      </c>
      <c r="I64">
        <v>91.18</v>
      </c>
      <c r="J64">
        <v>75.8</v>
      </c>
      <c r="K64" t="s">
        <v>53</v>
      </c>
      <c r="L64" t="s">
        <v>181</v>
      </c>
      <c r="M64" s="1" t="s">
        <v>917</v>
      </c>
      <c r="N64" s="1" t="s">
        <v>917</v>
      </c>
      <c r="O64" s="2" t="s">
        <v>1096</v>
      </c>
      <c r="P64" s="1" t="s">
        <v>917</v>
      </c>
    </row>
    <row r="65" spans="1:16">
      <c r="A65" t="s">
        <v>119</v>
      </c>
      <c r="B65">
        <v>20201122</v>
      </c>
      <c r="C65" s="5">
        <v>562674596108</v>
      </c>
      <c r="D65" t="s">
        <v>226</v>
      </c>
      <c r="E65">
        <v>6225.34</v>
      </c>
      <c r="F65">
        <v>184</v>
      </c>
      <c r="G65">
        <v>414</v>
      </c>
      <c r="H65">
        <v>0.2126</v>
      </c>
      <c r="I65">
        <v>70.74</v>
      </c>
      <c r="J65">
        <v>33.83</v>
      </c>
      <c r="K65" t="s">
        <v>17</v>
      </c>
      <c r="L65" t="s">
        <v>170</v>
      </c>
      <c r="M65" s="1" t="s">
        <v>917</v>
      </c>
      <c r="N65" s="1" t="s">
        <v>917</v>
      </c>
      <c r="O65" s="2">
        <v>0</v>
      </c>
      <c r="P65" s="1" t="s">
        <v>917</v>
      </c>
    </row>
    <row r="66" spans="1:16">
      <c r="A66" t="s">
        <v>119</v>
      </c>
      <c r="B66">
        <v>20201122</v>
      </c>
      <c r="C66" s="5">
        <v>538349196723</v>
      </c>
      <c r="D66" t="s">
        <v>193</v>
      </c>
      <c r="E66">
        <v>6127.5</v>
      </c>
      <c r="F66">
        <v>42</v>
      </c>
      <c r="G66">
        <v>342</v>
      </c>
      <c r="H66">
        <v>0.0965</v>
      </c>
      <c r="I66">
        <v>185.68</v>
      </c>
      <c r="J66">
        <v>145.89</v>
      </c>
      <c r="K66" t="s">
        <v>194</v>
      </c>
      <c r="L66" t="s">
        <v>121</v>
      </c>
      <c r="M66" s="1" t="s">
        <v>917</v>
      </c>
      <c r="N66" s="1" t="s">
        <v>917</v>
      </c>
      <c r="O66" s="2" t="s">
        <v>1096</v>
      </c>
      <c r="P66" s="1" t="s">
        <v>917</v>
      </c>
    </row>
    <row r="67" spans="1:16">
      <c r="A67" t="s">
        <v>119</v>
      </c>
      <c r="B67">
        <v>20201122</v>
      </c>
      <c r="C67" s="5">
        <v>538307169296</v>
      </c>
      <c r="D67" t="s">
        <v>1140</v>
      </c>
      <c r="E67">
        <v>6086.89</v>
      </c>
      <c r="F67">
        <v>72</v>
      </c>
      <c r="G67">
        <v>259</v>
      </c>
      <c r="H67">
        <v>0.2239</v>
      </c>
      <c r="I67">
        <v>104.95</v>
      </c>
      <c r="J67">
        <v>84.54</v>
      </c>
      <c r="K67" t="s">
        <v>93</v>
      </c>
      <c r="L67" t="s">
        <v>124</v>
      </c>
      <c r="M67" s="1" t="s">
        <v>917</v>
      </c>
      <c r="N67" s="1" t="s">
        <v>917</v>
      </c>
      <c r="O67" s="2">
        <v>0</v>
      </c>
      <c r="P67" s="1" t="s">
        <v>917</v>
      </c>
    </row>
    <row r="68" spans="1:16">
      <c r="A68" t="s">
        <v>119</v>
      </c>
      <c r="B68">
        <v>20201122</v>
      </c>
      <c r="C68" s="5">
        <v>581521081842</v>
      </c>
      <c r="D68" t="s">
        <v>220</v>
      </c>
      <c r="E68">
        <v>5950.51</v>
      </c>
      <c r="F68">
        <v>239</v>
      </c>
      <c r="G68">
        <v>762</v>
      </c>
      <c r="H68">
        <v>0.1982</v>
      </c>
      <c r="I68">
        <v>39.41</v>
      </c>
      <c r="J68">
        <v>24.9</v>
      </c>
      <c r="K68" t="s">
        <v>221</v>
      </c>
      <c r="L68" t="s">
        <v>170</v>
      </c>
      <c r="M68" s="1" t="s">
        <v>917</v>
      </c>
      <c r="N68" s="1" t="s">
        <v>917</v>
      </c>
      <c r="O68" s="2">
        <v>0</v>
      </c>
      <c r="P68" s="1" t="s">
        <v>917</v>
      </c>
    </row>
    <row r="69" spans="1:16">
      <c r="A69" t="s">
        <v>119</v>
      </c>
      <c r="B69">
        <v>20201122</v>
      </c>
      <c r="C69" s="5">
        <v>527990475963</v>
      </c>
      <c r="D69" t="s">
        <v>199</v>
      </c>
      <c r="E69">
        <v>5754.4</v>
      </c>
      <c r="F69">
        <v>101</v>
      </c>
      <c r="G69">
        <v>493</v>
      </c>
      <c r="H69">
        <v>0.1765</v>
      </c>
      <c r="I69">
        <v>66.14</v>
      </c>
      <c r="J69">
        <v>56.97</v>
      </c>
      <c r="K69" t="s">
        <v>95</v>
      </c>
      <c r="L69" t="s">
        <v>131</v>
      </c>
      <c r="M69" s="1" t="s">
        <v>917</v>
      </c>
      <c r="N69" s="1" t="s">
        <v>917</v>
      </c>
      <c r="O69" s="2">
        <v>0</v>
      </c>
      <c r="P69" s="1" t="s">
        <v>917</v>
      </c>
    </row>
    <row r="70" spans="1:16">
      <c r="A70" t="s">
        <v>119</v>
      </c>
      <c r="B70">
        <v>20201122</v>
      </c>
      <c r="C70" s="5">
        <v>18943200386</v>
      </c>
      <c r="D70" t="s">
        <v>255</v>
      </c>
      <c r="E70">
        <v>5683.77</v>
      </c>
      <c r="F70">
        <v>1250</v>
      </c>
      <c r="G70">
        <v>3177</v>
      </c>
      <c r="H70">
        <v>0.271</v>
      </c>
      <c r="I70">
        <v>6.6</v>
      </c>
      <c r="J70">
        <v>4.55</v>
      </c>
      <c r="K70" t="s">
        <v>256</v>
      </c>
      <c r="L70" t="s">
        <v>158</v>
      </c>
      <c r="M70" s="1" t="s">
        <v>917</v>
      </c>
      <c r="N70" s="1" t="s">
        <v>917</v>
      </c>
      <c r="O70" s="2">
        <v>0</v>
      </c>
      <c r="P70" s="1" t="s">
        <v>917</v>
      </c>
    </row>
    <row r="71" spans="1:16">
      <c r="A71" t="s">
        <v>119</v>
      </c>
      <c r="B71">
        <v>20201122</v>
      </c>
      <c r="C71" s="5">
        <v>42759737847</v>
      </c>
      <c r="D71" t="s">
        <v>1138</v>
      </c>
      <c r="E71">
        <v>5648.8</v>
      </c>
      <c r="F71">
        <v>88</v>
      </c>
      <c r="G71">
        <v>954</v>
      </c>
      <c r="H71">
        <v>0.0734</v>
      </c>
      <c r="I71">
        <v>80.7</v>
      </c>
      <c r="J71">
        <v>64.19</v>
      </c>
      <c r="K71" t="s">
        <v>186</v>
      </c>
      <c r="L71" t="s">
        <v>121</v>
      </c>
      <c r="M71" s="1" t="s">
        <v>917</v>
      </c>
      <c r="N71" s="1" t="s">
        <v>917</v>
      </c>
      <c r="O71" s="2" t="s">
        <v>1096</v>
      </c>
      <c r="P71" s="1" t="s">
        <v>917</v>
      </c>
    </row>
    <row r="72" spans="1:16">
      <c r="A72" t="s">
        <v>119</v>
      </c>
      <c r="B72">
        <v>20201122</v>
      </c>
      <c r="C72" s="5">
        <v>17609936348</v>
      </c>
      <c r="D72" t="s">
        <v>1145</v>
      </c>
      <c r="E72">
        <v>5375.21</v>
      </c>
      <c r="F72">
        <v>3680</v>
      </c>
      <c r="G72">
        <v>8598</v>
      </c>
      <c r="H72">
        <v>0.3648</v>
      </c>
      <c r="I72">
        <v>1.71</v>
      </c>
      <c r="J72">
        <v>1.46</v>
      </c>
      <c r="K72" t="s">
        <v>344</v>
      </c>
      <c r="L72" t="s">
        <v>170</v>
      </c>
      <c r="M72" s="1" t="s">
        <v>917</v>
      </c>
      <c r="N72" s="1" t="s">
        <v>917</v>
      </c>
      <c r="O72" s="2">
        <v>0</v>
      </c>
      <c r="P72" s="1" t="s">
        <v>917</v>
      </c>
    </row>
    <row r="73" spans="1:16">
      <c r="A73" t="s">
        <v>119</v>
      </c>
      <c r="B73">
        <v>20201122</v>
      </c>
      <c r="C73" s="5">
        <v>537537256568</v>
      </c>
      <c r="D73" t="s">
        <v>1147</v>
      </c>
      <c r="E73">
        <v>5261.79</v>
      </c>
      <c r="F73">
        <v>274</v>
      </c>
      <c r="G73">
        <v>1035</v>
      </c>
      <c r="H73">
        <v>0.1488</v>
      </c>
      <c r="I73">
        <v>34.17</v>
      </c>
      <c r="J73">
        <v>19.2</v>
      </c>
      <c r="K73" t="s">
        <v>241</v>
      </c>
      <c r="L73" t="s">
        <v>131</v>
      </c>
      <c r="M73" s="1" t="s">
        <v>917</v>
      </c>
      <c r="N73" s="1" t="s">
        <v>917</v>
      </c>
      <c r="O73" s="2">
        <v>0</v>
      </c>
      <c r="P73" s="1" t="s">
        <v>917</v>
      </c>
    </row>
    <row r="74" spans="1:16">
      <c r="A74" t="s">
        <v>119</v>
      </c>
      <c r="B74">
        <v>20201122</v>
      </c>
      <c r="C74" s="5">
        <v>574736366653</v>
      </c>
      <c r="D74" t="s">
        <v>1148</v>
      </c>
      <c r="E74">
        <v>5247.07</v>
      </c>
      <c r="F74">
        <v>232</v>
      </c>
      <c r="G74">
        <v>292</v>
      </c>
      <c r="H74">
        <v>0.3664</v>
      </c>
      <c r="I74">
        <v>49.04</v>
      </c>
      <c r="J74">
        <v>22.62</v>
      </c>
      <c r="K74" t="s">
        <v>544</v>
      </c>
      <c r="L74" t="s">
        <v>170</v>
      </c>
      <c r="M74" s="1" t="s">
        <v>917</v>
      </c>
      <c r="N74" s="1" t="s">
        <v>917</v>
      </c>
      <c r="O74" s="2">
        <v>0</v>
      </c>
      <c r="P74" s="1" t="s">
        <v>917</v>
      </c>
    </row>
    <row r="75" spans="1:16">
      <c r="A75" t="s">
        <v>119</v>
      </c>
      <c r="B75">
        <v>20201122</v>
      </c>
      <c r="C75" s="5">
        <v>613902243729</v>
      </c>
      <c r="D75" t="s">
        <v>1228</v>
      </c>
      <c r="E75">
        <v>5117</v>
      </c>
      <c r="F75">
        <v>430</v>
      </c>
      <c r="G75">
        <v>14</v>
      </c>
      <c r="H75">
        <v>0.0714</v>
      </c>
      <c r="I75">
        <v>5117</v>
      </c>
      <c r="J75">
        <v>11.9</v>
      </c>
      <c r="K75" t="e">
        <v>#N/A</v>
      </c>
      <c r="L75" t="e">
        <v>#N/A</v>
      </c>
      <c r="M75" s="1" t="s">
        <v>917</v>
      </c>
      <c r="N75" s="1" t="s">
        <v>917</v>
      </c>
      <c r="O75" s="2" t="s">
        <v>917</v>
      </c>
      <c r="P75" s="1" t="s">
        <v>917</v>
      </c>
    </row>
    <row r="76" spans="1:16">
      <c r="A76" t="s">
        <v>119</v>
      </c>
      <c r="B76">
        <v>20201122</v>
      </c>
      <c r="C76" s="5">
        <v>525048016525</v>
      </c>
      <c r="D76" t="s">
        <v>1141</v>
      </c>
      <c r="E76">
        <v>4719.59</v>
      </c>
      <c r="F76">
        <v>247</v>
      </c>
      <c r="G76">
        <v>697</v>
      </c>
      <c r="H76">
        <v>0.1291</v>
      </c>
      <c r="I76">
        <v>52.44</v>
      </c>
      <c r="J76">
        <v>19.11</v>
      </c>
      <c r="K76" t="s">
        <v>340</v>
      </c>
      <c r="L76" t="s">
        <v>124</v>
      </c>
      <c r="M76" s="1" t="s">
        <v>917</v>
      </c>
      <c r="N76" s="1" t="s">
        <v>917</v>
      </c>
      <c r="O76" s="2">
        <v>0</v>
      </c>
      <c r="P76" s="1" t="s">
        <v>917</v>
      </c>
    </row>
    <row r="77" spans="1:16">
      <c r="A77" t="s">
        <v>119</v>
      </c>
      <c r="B77">
        <v>20201122</v>
      </c>
      <c r="C77" s="5">
        <v>592501952315</v>
      </c>
      <c r="D77" t="s">
        <v>1150</v>
      </c>
      <c r="E77">
        <v>4279.04</v>
      </c>
      <c r="F77">
        <v>442</v>
      </c>
      <c r="G77">
        <v>991</v>
      </c>
      <c r="H77">
        <v>0.2573</v>
      </c>
      <c r="I77">
        <v>16.78</v>
      </c>
      <c r="J77">
        <v>9.68</v>
      </c>
      <c r="K77" t="s">
        <v>305</v>
      </c>
      <c r="L77" t="s">
        <v>170</v>
      </c>
      <c r="M77" s="1" t="s">
        <v>917</v>
      </c>
      <c r="N77" s="1" t="s">
        <v>917</v>
      </c>
      <c r="O77" s="2">
        <v>0</v>
      </c>
      <c r="P77" s="1" t="s">
        <v>917</v>
      </c>
    </row>
    <row r="78" spans="1:16">
      <c r="A78" t="s">
        <v>119</v>
      </c>
      <c r="B78">
        <v>20201122</v>
      </c>
      <c r="C78" s="5">
        <v>583643847514</v>
      </c>
      <c r="D78" t="s">
        <v>1146</v>
      </c>
      <c r="E78">
        <v>4205.37</v>
      </c>
      <c r="F78">
        <v>92</v>
      </c>
      <c r="G78">
        <v>452</v>
      </c>
      <c r="H78">
        <v>0.1283</v>
      </c>
      <c r="I78">
        <v>72.51</v>
      </c>
      <c r="J78">
        <v>45.71</v>
      </c>
      <c r="K78" t="s">
        <v>92</v>
      </c>
      <c r="L78" t="s">
        <v>124</v>
      </c>
      <c r="M78" s="1" t="s">
        <v>917</v>
      </c>
      <c r="N78" s="1" t="s">
        <v>917</v>
      </c>
      <c r="O78" s="2">
        <v>0</v>
      </c>
      <c r="P78" s="1" t="s">
        <v>917</v>
      </c>
    </row>
    <row r="79" spans="1:16">
      <c r="A79" t="s">
        <v>119</v>
      </c>
      <c r="B79">
        <v>20201122</v>
      </c>
      <c r="C79" s="5">
        <v>592049049728</v>
      </c>
      <c r="D79" t="s">
        <v>1155</v>
      </c>
      <c r="E79">
        <v>3995.62</v>
      </c>
      <c r="F79">
        <v>84</v>
      </c>
      <c r="G79">
        <v>347</v>
      </c>
      <c r="H79">
        <v>0.1643</v>
      </c>
      <c r="I79">
        <v>70.1</v>
      </c>
      <c r="J79">
        <v>47.57</v>
      </c>
      <c r="K79" t="s">
        <v>282</v>
      </c>
      <c r="L79" t="s">
        <v>204</v>
      </c>
      <c r="M79" s="1" t="s">
        <v>917</v>
      </c>
      <c r="N79" s="1" t="s">
        <v>917</v>
      </c>
      <c r="O79" s="2" t="s">
        <v>1096</v>
      </c>
      <c r="P79" s="1" t="s">
        <v>917</v>
      </c>
    </row>
    <row r="80" spans="1:16">
      <c r="A80" t="s">
        <v>119</v>
      </c>
      <c r="B80">
        <v>20201122</v>
      </c>
      <c r="C80" s="5">
        <v>17609664652</v>
      </c>
      <c r="D80" t="s">
        <v>291</v>
      </c>
      <c r="E80">
        <v>3895.97</v>
      </c>
      <c r="F80">
        <v>769</v>
      </c>
      <c r="G80">
        <v>1756</v>
      </c>
      <c r="H80">
        <v>0.2813</v>
      </c>
      <c r="I80">
        <v>7.89</v>
      </c>
      <c r="J80">
        <v>5.07</v>
      </c>
      <c r="K80" t="s">
        <v>292</v>
      </c>
      <c r="L80" t="s">
        <v>158</v>
      </c>
      <c r="M80" s="1" t="s">
        <v>917</v>
      </c>
      <c r="N80" s="1" t="s">
        <v>917</v>
      </c>
      <c r="O80" s="2">
        <v>0</v>
      </c>
      <c r="P80" s="1" t="s">
        <v>917</v>
      </c>
    </row>
    <row r="81" spans="1:16">
      <c r="A81" t="s">
        <v>119</v>
      </c>
      <c r="B81">
        <v>20201122</v>
      </c>
      <c r="C81" s="5">
        <v>40596755110</v>
      </c>
      <c r="D81" t="s">
        <v>1143</v>
      </c>
      <c r="E81">
        <v>3789.21</v>
      </c>
      <c r="F81">
        <v>189</v>
      </c>
      <c r="G81">
        <v>885</v>
      </c>
      <c r="H81">
        <v>0.1514</v>
      </c>
      <c r="I81">
        <v>28.28</v>
      </c>
      <c r="J81">
        <v>20.05</v>
      </c>
      <c r="K81" t="s">
        <v>168</v>
      </c>
      <c r="L81" t="s">
        <v>124</v>
      </c>
      <c r="M81" s="1" t="s">
        <v>917</v>
      </c>
      <c r="N81" s="1" t="s">
        <v>917</v>
      </c>
      <c r="O81" s="2">
        <v>0</v>
      </c>
      <c r="P81" s="1" t="s">
        <v>917</v>
      </c>
    </row>
    <row r="82" spans="1:16">
      <c r="A82" t="s">
        <v>119</v>
      </c>
      <c r="B82">
        <v>20201122</v>
      </c>
      <c r="C82" s="5">
        <v>559686121121</v>
      </c>
      <c r="D82" t="s">
        <v>1135</v>
      </c>
      <c r="E82">
        <v>3654.12</v>
      </c>
      <c r="F82">
        <v>30</v>
      </c>
      <c r="G82">
        <v>166</v>
      </c>
      <c r="H82">
        <v>0.1145</v>
      </c>
      <c r="I82">
        <v>192.32</v>
      </c>
      <c r="J82">
        <v>121.8</v>
      </c>
      <c r="K82" t="s">
        <v>76</v>
      </c>
      <c r="L82" t="s">
        <v>181</v>
      </c>
      <c r="M82" s="1" t="s">
        <v>917</v>
      </c>
      <c r="N82" s="1" t="s">
        <v>917</v>
      </c>
      <c r="O82" s="2" t="s">
        <v>1096</v>
      </c>
      <c r="P82" s="1" t="s">
        <v>917</v>
      </c>
    </row>
    <row r="83" spans="1:16">
      <c r="A83" t="s">
        <v>119</v>
      </c>
      <c r="B83">
        <v>20201122</v>
      </c>
      <c r="C83" s="5">
        <v>17609980146</v>
      </c>
      <c r="D83" t="s">
        <v>1153</v>
      </c>
      <c r="E83">
        <v>3613.16</v>
      </c>
      <c r="F83">
        <v>720</v>
      </c>
      <c r="G83">
        <v>1569</v>
      </c>
      <c r="H83">
        <v>0.2078</v>
      </c>
      <c r="I83">
        <v>11.08</v>
      </c>
      <c r="J83">
        <v>5.02</v>
      </c>
      <c r="K83" t="s">
        <v>288</v>
      </c>
      <c r="L83" t="s">
        <v>170</v>
      </c>
      <c r="M83" s="1" t="s">
        <v>917</v>
      </c>
      <c r="N83" s="1" t="s">
        <v>917</v>
      </c>
      <c r="O83" s="2">
        <v>0</v>
      </c>
      <c r="P83" s="1" t="s">
        <v>917</v>
      </c>
    </row>
    <row r="84" spans="1:16">
      <c r="A84" t="s">
        <v>119</v>
      </c>
      <c r="B84">
        <v>20201122</v>
      </c>
      <c r="C84" s="5">
        <v>572262680111</v>
      </c>
      <c r="D84" t="s">
        <v>329</v>
      </c>
      <c r="E84">
        <v>3499.87</v>
      </c>
      <c r="F84">
        <v>147</v>
      </c>
      <c r="G84">
        <v>298</v>
      </c>
      <c r="H84">
        <v>0.2685</v>
      </c>
      <c r="I84">
        <v>43.75</v>
      </c>
      <c r="J84">
        <v>23.81</v>
      </c>
      <c r="K84" t="s">
        <v>330</v>
      </c>
      <c r="L84" t="s">
        <v>204</v>
      </c>
      <c r="M84" s="1" t="s">
        <v>917</v>
      </c>
      <c r="N84" s="1" t="s">
        <v>917</v>
      </c>
      <c r="O84" s="2">
        <v>0</v>
      </c>
      <c r="P84" s="1" t="s">
        <v>917</v>
      </c>
    </row>
    <row r="85" spans="1:16">
      <c r="A85" t="s">
        <v>119</v>
      </c>
      <c r="B85">
        <v>20201122</v>
      </c>
      <c r="C85" s="5">
        <v>555904462655</v>
      </c>
      <c r="D85" t="s">
        <v>1154</v>
      </c>
      <c r="E85">
        <v>3371.36</v>
      </c>
      <c r="F85">
        <v>240</v>
      </c>
      <c r="G85">
        <v>561</v>
      </c>
      <c r="H85">
        <v>0.2495</v>
      </c>
      <c r="I85">
        <v>24.08</v>
      </c>
      <c r="J85">
        <v>14.05</v>
      </c>
      <c r="K85" t="s">
        <v>276</v>
      </c>
      <c r="L85" t="s">
        <v>170</v>
      </c>
      <c r="M85" s="1" t="s">
        <v>917</v>
      </c>
      <c r="N85" s="1" t="s">
        <v>917</v>
      </c>
      <c r="O85" s="2">
        <v>0</v>
      </c>
      <c r="P85" s="1" t="s">
        <v>917</v>
      </c>
    </row>
    <row r="86" spans="1:16">
      <c r="A86" t="s">
        <v>119</v>
      </c>
      <c r="B86">
        <v>20201122</v>
      </c>
      <c r="C86" s="5">
        <v>587409020085</v>
      </c>
      <c r="D86" t="s">
        <v>200</v>
      </c>
      <c r="E86">
        <v>3312.72</v>
      </c>
      <c r="F86">
        <v>31</v>
      </c>
      <c r="G86">
        <v>672</v>
      </c>
      <c r="H86">
        <v>0.0432</v>
      </c>
      <c r="I86">
        <v>114.23</v>
      </c>
      <c r="J86">
        <v>106.86</v>
      </c>
      <c r="K86" t="s">
        <v>201</v>
      </c>
      <c r="L86" t="s">
        <v>124</v>
      </c>
      <c r="M86" s="1" t="s">
        <v>917</v>
      </c>
      <c r="N86" s="1" t="s">
        <v>917</v>
      </c>
      <c r="O86" s="2" t="s">
        <v>1096</v>
      </c>
      <c r="P86" s="1" t="s">
        <v>917</v>
      </c>
    </row>
    <row r="87" spans="1:16">
      <c r="A87" t="s">
        <v>119</v>
      </c>
      <c r="B87">
        <v>20201122</v>
      </c>
      <c r="C87" s="5">
        <v>547190677216</v>
      </c>
      <c r="D87" t="s">
        <v>362</v>
      </c>
      <c r="E87">
        <v>3070.21</v>
      </c>
      <c r="F87">
        <v>148</v>
      </c>
      <c r="G87">
        <v>500</v>
      </c>
      <c r="H87">
        <v>0.196</v>
      </c>
      <c r="I87">
        <v>31.33</v>
      </c>
      <c r="J87">
        <v>20.74</v>
      </c>
      <c r="K87" t="s">
        <v>363</v>
      </c>
      <c r="L87" t="s">
        <v>148</v>
      </c>
      <c r="M87" s="1" t="s">
        <v>917</v>
      </c>
      <c r="N87" s="1" t="s">
        <v>917</v>
      </c>
      <c r="O87" s="2">
        <v>0</v>
      </c>
      <c r="P87" s="1" t="s">
        <v>917</v>
      </c>
    </row>
    <row r="88" spans="1:16">
      <c r="A88" t="s">
        <v>119</v>
      </c>
      <c r="B88">
        <v>20201122</v>
      </c>
      <c r="C88" s="5">
        <v>577184412748</v>
      </c>
      <c r="D88" t="s">
        <v>1152</v>
      </c>
      <c r="E88">
        <v>2992.13</v>
      </c>
      <c r="F88">
        <v>86</v>
      </c>
      <c r="G88">
        <v>654</v>
      </c>
      <c r="H88">
        <v>0.0872</v>
      </c>
      <c r="I88">
        <v>52.49</v>
      </c>
      <c r="J88">
        <v>34.79</v>
      </c>
      <c r="K88" t="s">
        <v>11</v>
      </c>
      <c r="L88" t="s">
        <v>121</v>
      </c>
      <c r="M88" s="1" t="s">
        <v>917</v>
      </c>
      <c r="N88" s="1" t="s">
        <v>917</v>
      </c>
      <c r="O88" s="2" t="s">
        <v>1096</v>
      </c>
      <c r="P88" s="1" t="s">
        <v>917</v>
      </c>
    </row>
    <row r="89" spans="1:16">
      <c r="A89" t="s">
        <v>119</v>
      </c>
      <c r="B89">
        <v>20201122</v>
      </c>
      <c r="C89" s="5">
        <v>541918489832</v>
      </c>
      <c r="D89" t="s">
        <v>308</v>
      </c>
      <c r="E89">
        <v>2939.8</v>
      </c>
      <c r="F89">
        <v>72</v>
      </c>
      <c r="G89">
        <v>250</v>
      </c>
      <c r="H89">
        <v>0.192</v>
      </c>
      <c r="I89">
        <v>61.25</v>
      </c>
      <c r="J89">
        <v>40.83</v>
      </c>
      <c r="K89" t="s">
        <v>102</v>
      </c>
      <c r="L89" t="s">
        <v>204</v>
      </c>
      <c r="M89" s="1" t="s">
        <v>917</v>
      </c>
      <c r="N89" s="1" t="s">
        <v>917</v>
      </c>
      <c r="O89" s="2">
        <v>0</v>
      </c>
      <c r="P89" s="1" t="s">
        <v>917</v>
      </c>
    </row>
    <row r="90" spans="1:16">
      <c r="A90" t="s">
        <v>119</v>
      </c>
      <c r="B90">
        <v>20201122</v>
      </c>
      <c r="C90" s="5">
        <v>527733221669</v>
      </c>
      <c r="D90" t="s">
        <v>1178</v>
      </c>
      <c r="E90">
        <v>2844.04</v>
      </c>
      <c r="F90">
        <v>88</v>
      </c>
      <c r="G90">
        <v>121</v>
      </c>
      <c r="H90">
        <v>0.2066</v>
      </c>
      <c r="I90">
        <v>113.76</v>
      </c>
      <c r="J90">
        <v>32.32</v>
      </c>
      <c r="K90" t="s">
        <v>377</v>
      </c>
      <c r="L90" t="s">
        <v>121</v>
      </c>
      <c r="M90" s="1" t="s">
        <v>917</v>
      </c>
      <c r="N90" s="1" t="s">
        <v>917</v>
      </c>
      <c r="O90" s="2">
        <v>0</v>
      </c>
      <c r="P90" s="1" t="s">
        <v>917</v>
      </c>
    </row>
    <row r="91" spans="1:16">
      <c r="A91" t="s">
        <v>119</v>
      </c>
      <c r="B91">
        <v>20201122</v>
      </c>
      <c r="C91" s="5">
        <v>584257403229</v>
      </c>
      <c r="D91" t="s">
        <v>1158</v>
      </c>
      <c r="E91">
        <v>2786.42</v>
      </c>
      <c r="F91">
        <v>200</v>
      </c>
      <c r="G91">
        <v>662</v>
      </c>
      <c r="H91">
        <v>0.1662</v>
      </c>
      <c r="I91">
        <v>25.33</v>
      </c>
      <c r="J91">
        <v>13.93</v>
      </c>
      <c r="K91" t="s">
        <v>332</v>
      </c>
      <c r="L91" t="s">
        <v>121</v>
      </c>
      <c r="M91" s="1" t="s">
        <v>917</v>
      </c>
      <c r="N91" s="1" t="s">
        <v>917</v>
      </c>
      <c r="O91" s="2">
        <v>0</v>
      </c>
      <c r="P91" s="1" t="s">
        <v>1099</v>
      </c>
    </row>
    <row r="92" spans="1:16">
      <c r="A92" t="s">
        <v>119</v>
      </c>
      <c r="B92">
        <v>20201122</v>
      </c>
      <c r="C92" s="5">
        <v>587405880719</v>
      </c>
      <c r="D92" t="s">
        <v>210</v>
      </c>
      <c r="E92">
        <v>2783.13</v>
      </c>
      <c r="F92">
        <v>24</v>
      </c>
      <c r="G92">
        <v>507</v>
      </c>
      <c r="H92">
        <v>0.0434</v>
      </c>
      <c r="I92">
        <v>126.51</v>
      </c>
      <c r="J92">
        <v>115.96</v>
      </c>
      <c r="K92" t="s">
        <v>79</v>
      </c>
      <c r="L92" t="s">
        <v>121</v>
      </c>
      <c r="M92" s="1" t="s">
        <v>917</v>
      </c>
      <c r="N92" s="1" t="s">
        <v>917</v>
      </c>
      <c r="O92" s="2" t="s">
        <v>1096</v>
      </c>
      <c r="P92" s="1" t="s">
        <v>917</v>
      </c>
    </row>
    <row r="93" spans="1:16">
      <c r="A93" t="s">
        <v>119</v>
      </c>
      <c r="B93">
        <v>20201122</v>
      </c>
      <c r="C93" s="5">
        <v>624157848041</v>
      </c>
      <c r="D93" t="s">
        <v>1149</v>
      </c>
      <c r="E93">
        <v>2767.97</v>
      </c>
      <c r="F93">
        <v>53</v>
      </c>
      <c r="G93">
        <v>652</v>
      </c>
      <c r="H93">
        <v>0.0583</v>
      </c>
      <c r="I93">
        <v>72.84</v>
      </c>
      <c r="J93">
        <v>52.23</v>
      </c>
      <c r="K93" t="s">
        <v>22</v>
      </c>
      <c r="L93" t="s">
        <v>124</v>
      </c>
      <c r="M93" s="1" t="s">
        <v>917</v>
      </c>
      <c r="N93" s="1" t="s">
        <v>917</v>
      </c>
      <c r="O93" s="2" t="s">
        <v>1096</v>
      </c>
      <c r="P93" s="1" t="s">
        <v>917</v>
      </c>
    </row>
    <row r="94" spans="1:16">
      <c r="A94" t="s">
        <v>119</v>
      </c>
      <c r="B94">
        <v>20201122</v>
      </c>
      <c r="C94" s="5">
        <v>568629665883</v>
      </c>
      <c r="D94" t="s">
        <v>215</v>
      </c>
      <c r="E94">
        <v>2746.5</v>
      </c>
      <c r="F94">
        <v>2489</v>
      </c>
      <c r="G94">
        <v>10985</v>
      </c>
      <c r="H94">
        <v>0.2199</v>
      </c>
      <c r="I94">
        <v>1.14</v>
      </c>
      <c r="J94">
        <v>1.1</v>
      </c>
      <c r="K94" t="s">
        <v>216</v>
      </c>
      <c r="L94" t="s">
        <v>124</v>
      </c>
      <c r="M94" s="1" t="s">
        <v>917</v>
      </c>
      <c r="N94" s="1" t="s">
        <v>917</v>
      </c>
      <c r="O94" s="2">
        <v>0</v>
      </c>
      <c r="P94" s="1" t="s">
        <v>1108</v>
      </c>
    </row>
    <row r="95" spans="1:16">
      <c r="A95" t="s">
        <v>119</v>
      </c>
      <c r="B95">
        <v>20201122</v>
      </c>
      <c r="C95" s="5">
        <v>621584076904</v>
      </c>
      <c r="D95" t="s">
        <v>1157</v>
      </c>
      <c r="E95">
        <v>2743.81</v>
      </c>
      <c r="F95">
        <v>51</v>
      </c>
      <c r="G95">
        <v>1158</v>
      </c>
      <c r="H95">
        <v>0.0345</v>
      </c>
      <c r="I95">
        <v>68.6</v>
      </c>
      <c r="J95">
        <v>53.8</v>
      </c>
      <c r="K95" t="s">
        <v>105</v>
      </c>
      <c r="L95" t="s">
        <v>121</v>
      </c>
      <c r="M95" s="1" t="s">
        <v>917</v>
      </c>
      <c r="N95" s="1" t="s">
        <v>917</v>
      </c>
      <c r="O95" s="2" t="s">
        <v>1096</v>
      </c>
      <c r="P95" s="1" t="s">
        <v>1099</v>
      </c>
    </row>
    <row r="96" spans="1:16">
      <c r="A96" t="s">
        <v>119</v>
      </c>
      <c r="B96">
        <v>20201122</v>
      </c>
      <c r="C96" s="5">
        <v>556389065398</v>
      </c>
      <c r="D96" t="s">
        <v>1170</v>
      </c>
      <c r="E96">
        <v>2742.51</v>
      </c>
      <c r="F96">
        <v>106</v>
      </c>
      <c r="G96">
        <v>338</v>
      </c>
      <c r="H96">
        <v>0.1538</v>
      </c>
      <c r="I96">
        <v>52.74</v>
      </c>
      <c r="J96">
        <v>25.87</v>
      </c>
      <c r="K96" t="s">
        <v>316</v>
      </c>
      <c r="L96" t="s">
        <v>124</v>
      </c>
      <c r="M96" s="1" t="s">
        <v>917</v>
      </c>
      <c r="N96" s="1" t="s">
        <v>917</v>
      </c>
      <c r="O96" s="2">
        <v>0</v>
      </c>
      <c r="P96" s="1" t="s">
        <v>1108</v>
      </c>
    </row>
    <row r="97" spans="1:16">
      <c r="A97" t="s">
        <v>119</v>
      </c>
      <c r="B97">
        <v>20201122</v>
      </c>
      <c r="C97" s="5">
        <v>569909827792</v>
      </c>
      <c r="D97" t="s">
        <v>1163</v>
      </c>
      <c r="E97">
        <v>2710.85</v>
      </c>
      <c r="F97">
        <v>69</v>
      </c>
      <c r="G97">
        <v>449</v>
      </c>
      <c r="H97">
        <v>0.078</v>
      </c>
      <c r="I97">
        <v>77.45</v>
      </c>
      <c r="J97">
        <v>39.29</v>
      </c>
      <c r="K97" t="s">
        <v>62</v>
      </c>
      <c r="L97" t="s">
        <v>266</v>
      </c>
      <c r="M97" s="1" t="s">
        <v>917</v>
      </c>
      <c r="N97" s="1" t="s">
        <v>917</v>
      </c>
      <c r="O97" s="2">
        <v>0</v>
      </c>
      <c r="P97" s="1" t="s">
        <v>917</v>
      </c>
    </row>
    <row r="98" spans="1:16">
      <c r="A98" t="s">
        <v>119</v>
      </c>
      <c r="B98">
        <v>20201122</v>
      </c>
      <c r="C98" s="5">
        <v>593744734497</v>
      </c>
      <c r="D98" t="s">
        <v>386</v>
      </c>
      <c r="E98">
        <v>2701.72</v>
      </c>
      <c r="F98">
        <v>98</v>
      </c>
      <c r="G98">
        <v>586</v>
      </c>
      <c r="H98">
        <v>0.128</v>
      </c>
      <c r="I98">
        <v>36.02</v>
      </c>
      <c r="J98">
        <v>27.57</v>
      </c>
      <c r="K98" t="s">
        <v>387</v>
      </c>
      <c r="L98" t="s">
        <v>121</v>
      </c>
      <c r="M98" s="1" t="s">
        <v>917</v>
      </c>
      <c r="N98" s="1" t="s">
        <v>917</v>
      </c>
      <c r="O98" s="2">
        <v>0</v>
      </c>
      <c r="P98" s="1" t="s">
        <v>1099</v>
      </c>
    </row>
    <row r="99" spans="1:16">
      <c r="A99" t="s">
        <v>119</v>
      </c>
      <c r="B99">
        <v>20201122</v>
      </c>
      <c r="C99" s="5">
        <v>576130979060</v>
      </c>
      <c r="D99" t="s">
        <v>319</v>
      </c>
      <c r="E99">
        <v>2631.98</v>
      </c>
      <c r="F99">
        <v>130</v>
      </c>
      <c r="G99">
        <v>857</v>
      </c>
      <c r="H99">
        <v>0.1097</v>
      </c>
      <c r="I99">
        <v>28</v>
      </c>
      <c r="J99">
        <v>20.25</v>
      </c>
      <c r="K99" t="s">
        <v>320</v>
      </c>
      <c r="L99" t="s">
        <v>131</v>
      </c>
      <c r="M99" s="1" t="s">
        <v>917</v>
      </c>
      <c r="N99" s="1" t="s">
        <v>917</v>
      </c>
      <c r="O99" s="2">
        <v>0</v>
      </c>
      <c r="P99" s="1" t="s">
        <v>1108</v>
      </c>
    </row>
    <row r="100" spans="1:16">
      <c r="A100" t="s">
        <v>119</v>
      </c>
      <c r="B100">
        <v>20201122</v>
      </c>
      <c r="C100" s="5">
        <v>564135111481</v>
      </c>
      <c r="D100" t="s">
        <v>1130</v>
      </c>
      <c r="E100">
        <v>2625.62</v>
      </c>
      <c r="F100">
        <v>22</v>
      </c>
      <c r="G100">
        <v>146</v>
      </c>
      <c r="H100">
        <v>0.1301</v>
      </c>
      <c r="I100">
        <v>138.19</v>
      </c>
      <c r="J100">
        <v>119.35</v>
      </c>
      <c r="K100" t="s">
        <v>58</v>
      </c>
      <c r="L100" t="s">
        <v>181</v>
      </c>
      <c r="M100" s="1" t="s">
        <v>917</v>
      </c>
      <c r="N100" s="1" t="s">
        <v>917</v>
      </c>
      <c r="O100" s="2" t="s">
        <v>1096</v>
      </c>
      <c r="P100" s="1" t="s">
        <v>917</v>
      </c>
    </row>
    <row r="101" spans="1:16">
      <c r="A101" t="s">
        <v>119</v>
      </c>
      <c r="B101">
        <v>20201122</v>
      </c>
      <c r="C101" s="5">
        <v>37253770022</v>
      </c>
      <c r="D101" t="s">
        <v>335</v>
      </c>
      <c r="E101">
        <v>2469.37</v>
      </c>
      <c r="F101">
        <v>282</v>
      </c>
      <c r="G101">
        <v>599</v>
      </c>
      <c r="H101">
        <v>0.2321</v>
      </c>
      <c r="I101">
        <v>17.77</v>
      </c>
      <c r="J101">
        <v>8.76</v>
      </c>
      <c r="K101" t="s">
        <v>336</v>
      </c>
      <c r="L101" t="s">
        <v>204</v>
      </c>
      <c r="M101" s="1" t="s">
        <v>917</v>
      </c>
      <c r="N101" s="1" t="s">
        <v>917</v>
      </c>
      <c r="O101" s="2">
        <v>0</v>
      </c>
      <c r="P101" s="1" t="s">
        <v>917</v>
      </c>
    </row>
    <row r="102" spans="1:16">
      <c r="A102" t="s">
        <v>119</v>
      </c>
      <c r="B102">
        <v>20201122</v>
      </c>
      <c r="C102" s="5">
        <v>568765915390</v>
      </c>
      <c r="D102" t="s">
        <v>1159</v>
      </c>
      <c r="E102">
        <v>2296.49</v>
      </c>
      <c r="F102">
        <v>1645</v>
      </c>
      <c r="G102">
        <v>4617</v>
      </c>
      <c r="H102">
        <v>0.3383</v>
      </c>
      <c r="I102">
        <v>1.47</v>
      </c>
      <c r="J102">
        <v>1.4</v>
      </c>
      <c r="K102" t="s">
        <v>301</v>
      </c>
      <c r="L102" t="s">
        <v>148</v>
      </c>
      <c r="M102" s="1" t="s">
        <v>917</v>
      </c>
      <c r="N102" s="1" t="s">
        <v>917</v>
      </c>
      <c r="O102" s="2">
        <v>0</v>
      </c>
      <c r="P102" s="1" t="s">
        <v>917</v>
      </c>
    </row>
    <row r="103" spans="1:16">
      <c r="A103" t="s">
        <v>119</v>
      </c>
      <c r="B103">
        <v>20201122</v>
      </c>
      <c r="C103" s="5">
        <v>598970252794</v>
      </c>
      <c r="D103" t="s">
        <v>1162</v>
      </c>
      <c r="E103">
        <v>2139.21</v>
      </c>
      <c r="F103">
        <v>216</v>
      </c>
      <c r="G103">
        <v>1042</v>
      </c>
      <c r="H103">
        <v>0.1488</v>
      </c>
      <c r="I103">
        <v>13.8</v>
      </c>
      <c r="J103">
        <v>9.9</v>
      </c>
      <c r="K103" t="s">
        <v>239</v>
      </c>
      <c r="L103" t="s">
        <v>158</v>
      </c>
      <c r="M103" s="1" t="s">
        <v>917</v>
      </c>
      <c r="N103" s="1" t="s">
        <v>917</v>
      </c>
      <c r="O103" s="2">
        <v>0</v>
      </c>
      <c r="P103" s="1" t="s">
        <v>917</v>
      </c>
    </row>
    <row r="104" spans="1:16">
      <c r="A104" t="s">
        <v>119</v>
      </c>
      <c r="B104">
        <v>20201122</v>
      </c>
      <c r="C104" s="5">
        <v>592722485900</v>
      </c>
      <c r="D104" t="s">
        <v>1168</v>
      </c>
      <c r="E104">
        <v>2121.77</v>
      </c>
      <c r="F104">
        <v>211</v>
      </c>
      <c r="G104">
        <v>595</v>
      </c>
      <c r="H104">
        <v>0.2218</v>
      </c>
      <c r="I104">
        <v>16.07</v>
      </c>
      <c r="J104">
        <v>10.06</v>
      </c>
      <c r="K104" t="s">
        <v>338</v>
      </c>
      <c r="L104" t="s">
        <v>170</v>
      </c>
      <c r="M104" s="1" t="s">
        <v>917</v>
      </c>
      <c r="N104" s="1" t="s">
        <v>917</v>
      </c>
      <c r="O104" s="2">
        <v>0</v>
      </c>
      <c r="P104" s="1" t="s">
        <v>917</v>
      </c>
    </row>
    <row r="105" spans="1:16">
      <c r="A105" t="s">
        <v>119</v>
      </c>
      <c r="B105">
        <v>20201122</v>
      </c>
      <c r="C105" s="5">
        <v>544053639760</v>
      </c>
      <c r="D105" t="s">
        <v>1167</v>
      </c>
      <c r="E105">
        <v>1977.42</v>
      </c>
      <c r="F105">
        <v>73</v>
      </c>
      <c r="G105">
        <v>434</v>
      </c>
      <c r="H105">
        <v>0.1014</v>
      </c>
      <c r="I105">
        <v>44.94</v>
      </c>
      <c r="J105">
        <v>27.09</v>
      </c>
      <c r="K105" t="s">
        <v>20</v>
      </c>
      <c r="L105" t="s">
        <v>204</v>
      </c>
      <c r="M105" s="1" t="s">
        <v>917</v>
      </c>
      <c r="N105" s="1" t="s">
        <v>917</v>
      </c>
      <c r="O105" s="2" t="s">
        <v>1096</v>
      </c>
      <c r="P105" s="1" t="s">
        <v>917</v>
      </c>
    </row>
    <row r="106" spans="1:16">
      <c r="A106" t="s">
        <v>119</v>
      </c>
      <c r="B106">
        <v>20201122</v>
      </c>
      <c r="C106" s="5">
        <v>596986065929</v>
      </c>
      <c r="D106" t="s">
        <v>1165</v>
      </c>
      <c r="E106">
        <v>1966.88</v>
      </c>
      <c r="F106">
        <v>56</v>
      </c>
      <c r="G106">
        <v>305</v>
      </c>
      <c r="H106">
        <v>0.1049</v>
      </c>
      <c r="I106">
        <v>61.47</v>
      </c>
      <c r="J106">
        <v>35.12</v>
      </c>
      <c r="K106" t="s">
        <v>19</v>
      </c>
      <c r="L106" t="s">
        <v>170</v>
      </c>
      <c r="M106" s="1" t="s">
        <v>917</v>
      </c>
      <c r="N106" s="1" t="s">
        <v>917</v>
      </c>
      <c r="O106" s="2">
        <v>0</v>
      </c>
      <c r="P106" s="1" t="s">
        <v>917</v>
      </c>
    </row>
    <row r="107" spans="1:16">
      <c r="A107" t="s">
        <v>119</v>
      </c>
      <c r="B107">
        <v>20201122</v>
      </c>
      <c r="C107" s="5">
        <v>538927350752</v>
      </c>
      <c r="D107" t="s">
        <v>1177</v>
      </c>
      <c r="E107">
        <v>1955.41</v>
      </c>
      <c r="F107">
        <v>47</v>
      </c>
      <c r="G107">
        <v>306</v>
      </c>
      <c r="H107">
        <v>0.1046</v>
      </c>
      <c r="I107">
        <v>61.11</v>
      </c>
      <c r="J107">
        <v>41.6</v>
      </c>
      <c r="K107" t="s">
        <v>72</v>
      </c>
      <c r="L107" t="s">
        <v>148</v>
      </c>
      <c r="M107" s="1" t="s">
        <v>917</v>
      </c>
      <c r="N107" s="1" t="s">
        <v>917</v>
      </c>
      <c r="O107" s="2">
        <v>0</v>
      </c>
      <c r="P107" s="1" t="s">
        <v>917</v>
      </c>
    </row>
    <row r="108" spans="1:16">
      <c r="A108" t="s">
        <v>119</v>
      </c>
      <c r="B108">
        <v>20201122</v>
      </c>
      <c r="C108" s="5">
        <v>526145930115</v>
      </c>
      <c r="D108" t="s">
        <v>1160</v>
      </c>
      <c r="E108">
        <v>1936.64</v>
      </c>
      <c r="F108">
        <v>28</v>
      </c>
      <c r="G108">
        <v>242</v>
      </c>
      <c r="H108">
        <v>0.0744</v>
      </c>
      <c r="I108">
        <v>107.59</v>
      </c>
      <c r="J108">
        <v>69.17</v>
      </c>
      <c r="K108" t="s">
        <v>334</v>
      </c>
      <c r="L108" t="s">
        <v>124</v>
      </c>
      <c r="M108" s="1" t="s">
        <v>917</v>
      </c>
      <c r="N108" s="1" t="s">
        <v>917</v>
      </c>
      <c r="O108" s="2" t="s">
        <v>1096</v>
      </c>
      <c r="P108" s="1" t="s">
        <v>917</v>
      </c>
    </row>
    <row r="109" spans="1:16">
      <c r="A109" t="s">
        <v>119</v>
      </c>
      <c r="B109">
        <v>20201122</v>
      </c>
      <c r="C109" s="5">
        <v>17609756261</v>
      </c>
      <c r="D109" t="s">
        <v>244</v>
      </c>
      <c r="E109">
        <v>1930.31</v>
      </c>
      <c r="F109">
        <v>190</v>
      </c>
      <c r="G109">
        <v>683</v>
      </c>
      <c r="H109">
        <v>0.1508</v>
      </c>
      <c r="I109">
        <v>18.74</v>
      </c>
      <c r="J109">
        <v>10.16</v>
      </c>
      <c r="K109" t="s">
        <v>245</v>
      </c>
      <c r="L109" t="s">
        <v>121</v>
      </c>
      <c r="M109" s="1" t="s">
        <v>917</v>
      </c>
      <c r="N109" s="1" t="s">
        <v>917</v>
      </c>
      <c r="O109" s="2">
        <v>0</v>
      </c>
      <c r="P109" s="1" t="s">
        <v>917</v>
      </c>
    </row>
    <row r="110" spans="1:16">
      <c r="A110" t="s">
        <v>119</v>
      </c>
      <c r="B110">
        <v>20201122</v>
      </c>
      <c r="C110" s="5">
        <v>570361375952</v>
      </c>
      <c r="D110" t="s">
        <v>1181</v>
      </c>
      <c r="E110">
        <v>1851.49</v>
      </c>
      <c r="F110">
        <v>45</v>
      </c>
      <c r="G110">
        <v>188</v>
      </c>
      <c r="H110">
        <v>0.1383</v>
      </c>
      <c r="I110">
        <v>71.21</v>
      </c>
      <c r="J110">
        <v>41.14</v>
      </c>
      <c r="K110" t="s">
        <v>342</v>
      </c>
      <c r="L110" t="s">
        <v>266</v>
      </c>
      <c r="M110" s="1" t="s">
        <v>917</v>
      </c>
      <c r="N110" s="1" t="s">
        <v>917</v>
      </c>
      <c r="O110" s="2">
        <v>0</v>
      </c>
      <c r="P110" s="1" t="s">
        <v>917</v>
      </c>
    </row>
    <row r="111" spans="1:16">
      <c r="A111" t="s">
        <v>119</v>
      </c>
      <c r="B111">
        <v>20201122</v>
      </c>
      <c r="C111" s="5">
        <v>528064336529</v>
      </c>
      <c r="D111" t="s">
        <v>222</v>
      </c>
      <c r="E111">
        <v>1651.14</v>
      </c>
      <c r="F111">
        <v>57</v>
      </c>
      <c r="G111">
        <v>272</v>
      </c>
      <c r="H111">
        <v>0.1838</v>
      </c>
      <c r="I111">
        <v>33.02</v>
      </c>
      <c r="J111">
        <v>28.97</v>
      </c>
      <c r="K111" t="s">
        <v>223</v>
      </c>
      <c r="L111" t="s">
        <v>131</v>
      </c>
      <c r="M111" s="1" t="s">
        <v>917</v>
      </c>
      <c r="N111" s="1" t="s">
        <v>917</v>
      </c>
      <c r="O111" s="2">
        <v>0</v>
      </c>
      <c r="P111" s="1" t="s">
        <v>917</v>
      </c>
    </row>
    <row r="112" spans="1:16">
      <c r="A112" t="s">
        <v>119</v>
      </c>
      <c r="B112">
        <v>20201122</v>
      </c>
      <c r="C112" s="5">
        <v>587241915065</v>
      </c>
      <c r="D112" t="s">
        <v>390</v>
      </c>
      <c r="E112">
        <v>1625.74</v>
      </c>
      <c r="F112">
        <v>58</v>
      </c>
      <c r="G112">
        <v>181</v>
      </c>
      <c r="H112">
        <v>0.2044</v>
      </c>
      <c r="I112">
        <v>43.94</v>
      </c>
      <c r="J112">
        <v>28.03</v>
      </c>
      <c r="K112" t="s">
        <v>391</v>
      </c>
      <c r="L112" t="s">
        <v>121</v>
      </c>
      <c r="M112" s="1" t="s">
        <v>917</v>
      </c>
      <c r="N112" s="1" t="s">
        <v>917</v>
      </c>
      <c r="O112" s="2">
        <v>0</v>
      </c>
      <c r="P112" s="1" t="s">
        <v>1099</v>
      </c>
    </row>
    <row r="113" spans="1:16">
      <c r="A113" t="s">
        <v>119</v>
      </c>
      <c r="B113">
        <v>20201122</v>
      </c>
      <c r="C113" s="5">
        <v>608292220953</v>
      </c>
      <c r="D113" t="s">
        <v>1171</v>
      </c>
      <c r="E113">
        <v>1596.69</v>
      </c>
      <c r="F113">
        <v>155</v>
      </c>
      <c r="G113">
        <v>152</v>
      </c>
      <c r="H113">
        <v>0.2237</v>
      </c>
      <c r="I113">
        <v>46.96</v>
      </c>
      <c r="J113">
        <v>10.3</v>
      </c>
      <c r="K113" t="e">
        <v>#N/A</v>
      </c>
      <c r="L113" t="e">
        <v>#N/A</v>
      </c>
      <c r="M113" s="1" t="s">
        <v>917</v>
      </c>
      <c r="N113" s="1" t="s">
        <v>917</v>
      </c>
      <c r="O113" s="2" t="s">
        <v>917</v>
      </c>
      <c r="P113" s="1" t="s">
        <v>917</v>
      </c>
    </row>
    <row r="114" spans="1:16">
      <c r="A114" t="s">
        <v>119</v>
      </c>
      <c r="B114">
        <v>20201122</v>
      </c>
      <c r="C114" s="5">
        <v>523138079161</v>
      </c>
      <c r="D114" t="s">
        <v>1174</v>
      </c>
      <c r="E114">
        <v>1578.12</v>
      </c>
      <c r="F114">
        <v>235</v>
      </c>
      <c r="G114">
        <v>688</v>
      </c>
      <c r="H114">
        <v>0.1686</v>
      </c>
      <c r="I114">
        <v>13.6</v>
      </c>
      <c r="J114">
        <v>6.72</v>
      </c>
      <c r="K114" t="s">
        <v>385</v>
      </c>
      <c r="L114" t="s">
        <v>170</v>
      </c>
      <c r="M114" s="1" t="s">
        <v>917</v>
      </c>
      <c r="N114" s="1" t="s">
        <v>917</v>
      </c>
      <c r="O114" s="2">
        <v>0</v>
      </c>
      <c r="P114" s="1" t="s">
        <v>917</v>
      </c>
    </row>
    <row r="115" spans="1:16">
      <c r="A115" t="s">
        <v>119</v>
      </c>
      <c r="B115">
        <v>20201122</v>
      </c>
      <c r="C115" s="5">
        <v>17609716325</v>
      </c>
      <c r="D115" t="s">
        <v>1164</v>
      </c>
      <c r="E115">
        <v>1555.48</v>
      </c>
      <c r="F115">
        <v>95</v>
      </c>
      <c r="G115">
        <v>213</v>
      </c>
      <c r="H115">
        <v>0.1221</v>
      </c>
      <c r="I115">
        <v>59.83</v>
      </c>
      <c r="J115">
        <v>16.37</v>
      </c>
      <c r="K115" t="s">
        <v>285</v>
      </c>
      <c r="L115" t="s">
        <v>286</v>
      </c>
      <c r="M115" s="1" t="s">
        <v>917</v>
      </c>
      <c r="N115" s="1" t="s">
        <v>917</v>
      </c>
      <c r="O115" s="2">
        <v>0</v>
      </c>
      <c r="P115" s="1" t="s">
        <v>917</v>
      </c>
    </row>
    <row r="116" spans="1:16">
      <c r="A116" t="s">
        <v>119</v>
      </c>
      <c r="B116">
        <v>20201122</v>
      </c>
      <c r="C116" s="5">
        <v>604021319220</v>
      </c>
      <c r="D116" t="s">
        <v>1172</v>
      </c>
      <c r="E116">
        <v>1549.07</v>
      </c>
      <c r="F116">
        <v>26</v>
      </c>
      <c r="G116">
        <v>196</v>
      </c>
      <c r="H116">
        <v>0.1071</v>
      </c>
      <c r="I116">
        <v>73.77</v>
      </c>
      <c r="J116">
        <v>59.58</v>
      </c>
      <c r="K116" t="s">
        <v>13</v>
      </c>
      <c r="L116" t="s">
        <v>124</v>
      </c>
      <c r="M116" s="1" t="s">
        <v>917</v>
      </c>
      <c r="N116" s="1" t="s">
        <v>917</v>
      </c>
      <c r="O116" s="2" t="s">
        <v>1096</v>
      </c>
      <c r="P116" s="1" t="s">
        <v>917</v>
      </c>
    </row>
    <row r="117" spans="1:16">
      <c r="A117" t="s">
        <v>119</v>
      </c>
      <c r="B117">
        <v>20201122</v>
      </c>
      <c r="C117" s="5">
        <v>524754970729</v>
      </c>
      <c r="D117" t="s">
        <v>1169</v>
      </c>
      <c r="E117">
        <v>1537.8</v>
      </c>
      <c r="F117">
        <v>42</v>
      </c>
      <c r="G117">
        <v>420</v>
      </c>
      <c r="H117">
        <v>0.0595</v>
      </c>
      <c r="I117">
        <v>61.51</v>
      </c>
      <c r="J117">
        <v>36.61</v>
      </c>
      <c r="K117" t="s">
        <v>74</v>
      </c>
      <c r="L117" t="s">
        <v>170</v>
      </c>
      <c r="M117" s="1" t="s">
        <v>917</v>
      </c>
      <c r="N117" s="1" t="s">
        <v>917</v>
      </c>
      <c r="O117" s="2">
        <v>0</v>
      </c>
      <c r="P117" s="1" t="s">
        <v>917</v>
      </c>
    </row>
    <row r="118" spans="1:16">
      <c r="A118" t="s">
        <v>119</v>
      </c>
      <c r="B118">
        <v>20201122</v>
      </c>
      <c r="C118" s="5">
        <v>528064232769</v>
      </c>
      <c r="D118" t="s">
        <v>1161</v>
      </c>
      <c r="E118">
        <v>1536.96</v>
      </c>
      <c r="F118">
        <v>39</v>
      </c>
      <c r="G118">
        <v>182</v>
      </c>
      <c r="H118">
        <v>0.1264</v>
      </c>
      <c r="I118">
        <v>66.82</v>
      </c>
      <c r="J118">
        <v>39.41</v>
      </c>
      <c r="K118" t="s">
        <v>96</v>
      </c>
      <c r="L118" t="s">
        <v>121</v>
      </c>
      <c r="M118" s="1" t="s">
        <v>917</v>
      </c>
      <c r="N118" s="1" t="s">
        <v>917</v>
      </c>
      <c r="O118" s="2">
        <v>0</v>
      </c>
      <c r="P118" s="1" t="s">
        <v>917</v>
      </c>
    </row>
    <row r="119" spans="1:16">
      <c r="A119" t="s">
        <v>119</v>
      </c>
      <c r="B119">
        <v>20201122</v>
      </c>
      <c r="C119" s="5">
        <v>599279018544</v>
      </c>
      <c r="D119" t="s">
        <v>1173</v>
      </c>
      <c r="E119">
        <v>1533.45</v>
      </c>
      <c r="F119">
        <v>30</v>
      </c>
      <c r="G119">
        <v>304</v>
      </c>
      <c r="H119">
        <v>0.0691</v>
      </c>
      <c r="I119">
        <v>73.02</v>
      </c>
      <c r="J119">
        <v>51.12</v>
      </c>
      <c r="K119" t="s">
        <v>60</v>
      </c>
      <c r="L119" t="s">
        <v>121</v>
      </c>
      <c r="M119" s="1" t="s">
        <v>917</v>
      </c>
      <c r="N119" s="1" t="s">
        <v>917</v>
      </c>
      <c r="O119" s="2" t="s">
        <v>1096</v>
      </c>
      <c r="P119" s="1" t="s">
        <v>917</v>
      </c>
    </row>
    <row r="120" spans="1:16">
      <c r="A120" t="s">
        <v>119</v>
      </c>
      <c r="B120">
        <v>20201122</v>
      </c>
      <c r="C120" s="5">
        <v>622645559255</v>
      </c>
      <c r="D120" t="s">
        <v>1179</v>
      </c>
      <c r="E120">
        <v>1522.79</v>
      </c>
      <c r="F120">
        <v>54</v>
      </c>
      <c r="G120">
        <v>242</v>
      </c>
      <c r="H120">
        <v>0.1488</v>
      </c>
      <c r="I120">
        <v>42.3</v>
      </c>
      <c r="J120">
        <v>28.2</v>
      </c>
      <c r="K120" t="s">
        <v>28</v>
      </c>
      <c r="L120" t="s">
        <v>121</v>
      </c>
      <c r="M120" s="1" t="s">
        <v>917</v>
      </c>
      <c r="N120" s="1" t="s">
        <v>917</v>
      </c>
      <c r="O120" s="2" t="s">
        <v>1096</v>
      </c>
      <c r="P120" s="1" t="s">
        <v>917</v>
      </c>
    </row>
    <row r="121" spans="1:16">
      <c r="A121" t="s">
        <v>119</v>
      </c>
      <c r="B121">
        <v>20201122</v>
      </c>
      <c r="C121" s="5">
        <v>599139729217</v>
      </c>
      <c r="D121" t="s">
        <v>394</v>
      </c>
      <c r="E121">
        <v>1481.78</v>
      </c>
      <c r="F121">
        <v>105</v>
      </c>
      <c r="G121">
        <v>433</v>
      </c>
      <c r="H121">
        <v>0.134</v>
      </c>
      <c r="I121">
        <v>25.55</v>
      </c>
      <c r="J121">
        <v>14.11</v>
      </c>
      <c r="K121" t="e">
        <v>#N/A</v>
      </c>
      <c r="L121" t="e">
        <v>#N/A</v>
      </c>
      <c r="M121" s="1" t="s">
        <v>917</v>
      </c>
      <c r="N121" s="1" t="s">
        <v>917</v>
      </c>
      <c r="O121" s="2" t="s">
        <v>917</v>
      </c>
      <c r="P121" s="1" t="s">
        <v>917</v>
      </c>
    </row>
    <row r="122" spans="1:16">
      <c r="A122" t="s">
        <v>119</v>
      </c>
      <c r="B122">
        <v>20201122</v>
      </c>
      <c r="C122" s="5">
        <v>566160365748</v>
      </c>
      <c r="D122" t="s">
        <v>402</v>
      </c>
      <c r="E122">
        <v>1458.19</v>
      </c>
      <c r="F122">
        <v>49</v>
      </c>
      <c r="G122">
        <v>238</v>
      </c>
      <c r="H122">
        <v>0.1344</v>
      </c>
      <c r="I122">
        <v>45.57</v>
      </c>
      <c r="J122">
        <v>29.76</v>
      </c>
      <c r="K122" t="s">
        <v>403</v>
      </c>
      <c r="L122" t="s">
        <v>148</v>
      </c>
      <c r="M122" s="1" t="s">
        <v>917</v>
      </c>
      <c r="N122" s="1" t="s">
        <v>917</v>
      </c>
      <c r="O122" s="2">
        <v>0</v>
      </c>
      <c r="P122" s="1" t="s">
        <v>917</v>
      </c>
    </row>
    <row r="123" spans="1:16">
      <c r="A123" t="s">
        <v>119</v>
      </c>
      <c r="B123">
        <v>20201122</v>
      </c>
      <c r="C123" s="5">
        <v>14816670119</v>
      </c>
      <c r="D123" t="s">
        <v>369</v>
      </c>
      <c r="E123">
        <v>1447.09</v>
      </c>
      <c r="F123">
        <v>170</v>
      </c>
      <c r="G123">
        <v>760</v>
      </c>
      <c r="H123">
        <v>0.1118</v>
      </c>
      <c r="I123">
        <v>17.02</v>
      </c>
      <c r="J123">
        <v>8.51</v>
      </c>
      <c r="K123" t="s">
        <v>370</v>
      </c>
      <c r="L123" t="s">
        <v>121</v>
      </c>
      <c r="M123" s="1" t="s">
        <v>917</v>
      </c>
      <c r="N123" s="1" t="s">
        <v>917</v>
      </c>
      <c r="O123" s="2">
        <v>0</v>
      </c>
      <c r="P123" s="1" t="s">
        <v>917</v>
      </c>
    </row>
    <row r="124" spans="1:16">
      <c r="A124" t="s">
        <v>119</v>
      </c>
      <c r="B124">
        <v>20201122</v>
      </c>
      <c r="C124" s="5">
        <v>528033190141</v>
      </c>
      <c r="D124" t="s">
        <v>1156</v>
      </c>
      <c r="E124">
        <v>1401.12</v>
      </c>
      <c r="F124">
        <v>30</v>
      </c>
      <c r="G124">
        <v>202</v>
      </c>
      <c r="H124">
        <v>0.1337</v>
      </c>
      <c r="I124">
        <v>51.89</v>
      </c>
      <c r="J124">
        <v>46.7</v>
      </c>
      <c r="K124" t="s">
        <v>84</v>
      </c>
      <c r="L124" t="s">
        <v>121</v>
      </c>
      <c r="M124" s="1" t="s">
        <v>917</v>
      </c>
      <c r="N124" s="1" t="s">
        <v>917</v>
      </c>
      <c r="O124" s="2">
        <v>0</v>
      </c>
      <c r="P124" s="1" t="s">
        <v>917</v>
      </c>
    </row>
    <row r="125" spans="1:16">
      <c r="A125" t="s">
        <v>119</v>
      </c>
      <c r="B125">
        <v>20201122</v>
      </c>
      <c r="C125" s="5">
        <v>37318730769</v>
      </c>
      <c r="D125" t="s">
        <v>152</v>
      </c>
      <c r="E125">
        <v>1391.98</v>
      </c>
      <c r="F125">
        <v>101</v>
      </c>
      <c r="G125">
        <v>557</v>
      </c>
      <c r="H125">
        <v>0.1095</v>
      </c>
      <c r="I125">
        <v>22.82</v>
      </c>
      <c r="J125">
        <v>13.78</v>
      </c>
      <c r="K125" t="s">
        <v>153</v>
      </c>
      <c r="L125" t="s">
        <v>121</v>
      </c>
      <c r="M125" s="1" t="s">
        <v>917</v>
      </c>
      <c r="N125" s="1" t="s">
        <v>917</v>
      </c>
      <c r="O125" s="2">
        <v>0</v>
      </c>
      <c r="P125" s="1" t="s">
        <v>917</v>
      </c>
    </row>
    <row r="126" spans="1:16">
      <c r="A126" t="s">
        <v>119</v>
      </c>
      <c r="B126">
        <v>20201122</v>
      </c>
      <c r="C126" s="5">
        <v>548003777683</v>
      </c>
      <c r="D126" t="s">
        <v>262</v>
      </c>
      <c r="E126">
        <v>1388.71</v>
      </c>
      <c r="F126">
        <v>58</v>
      </c>
      <c r="G126">
        <v>171</v>
      </c>
      <c r="H126">
        <v>0.193</v>
      </c>
      <c r="I126">
        <v>42.08</v>
      </c>
      <c r="J126">
        <v>23.94</v>
      </c>
      <c r="K126" t="s">
        <v>263</v>
      </c>
      <c r="L126" t="s">
        <v>158</v>
      </c>
      <c r="M126" s="1" t="s">
        <v>917</v>
      </c>
      <c r="N126" s="1" t="s">
        <v>917</v>
      </c>
      <c r="O126" s="2">
        <v>0</v>
      </c>
      <c r="P126" s="1" t="s">
        <v>917</v>
      </c>
    </row>
    <row r="127" spans="1:16">
      <c r="A127" t="s">
        <v>119</v>
      </c>
      <c r="B127">
        <v>20201122</v>
      </c>
      <c r="C127" s="5">
        <v>553066686610</v>
      </c>
      <c r="D127" t="s">
        <v>317</v>
      </c>
      <c r="E127">
        <v>1385.27</v>
      </c>
      <c r="F127">
        <v>98</v>
      </c>
      <c r="G127">
        <v>369</v>
      </c>
      <c r="H127">
        <v>0.2304</v>
      </c>
      <c r="I127">
        <v>16.3</v>
      </c>
      <c r="J127">
        <v>14.14</v>
      </c>
      <c r="K127" t="s">
        <v>318</v>
      </c>
      <c r="L127" t="s">
        <v>158</v>
      </c>
      <c r="M127" s="1" t="s">
        <v>917</v>
      </c>
      <c r="N127" s="1" t="s">
        <v>917</v>
      </c>
      <c r="O127" s="2">
        <v>0</v>
      </c>
      <c r="P127" s="1" t="s">
        <v>917</v>
      </c>
    </row>
    <row r="128" spans="1:16">
      <c r="A128" t="s">
        <v>119</v>
      </c>
      <c r="B128">
        <v>20201122</v>
      </c>
      <c r="C128" s="5">
        <v>593748866098</v>
      </c>
      <c r="D128" t="s">
        <v>1206</v>
      </c>
      <c r="E128">
        <v>1296.95</v>
      </c>
      <c r="F128">
        <v>58</v>
      </c>
      <c r="G128">
        <v>143</v>
      </c>
      <c r="H128">
        <v>0.1189</v>
      </c>
      <c r="I128">
        <v>76.29</v>
      </c>
      <c r="J128">
        <v>22.36</v>
      </c>
      <c r="K128" t="s">
        <v>355</v>
      </c>
      <c r="L128" t="s">
        <v>121</v>
      </c>
      <c r="M128" s="1" t="s">
        <v>917</v>
      </c>
      <c r="N128" s="1" t="s">
        <v>917</v>
      </c>
      <c r="O128" s="2">
        <v>0</v>
      </c>
      <c r="P128" s="1" t="s">
        <v>1099</v>
      </c>
    </row>
    <row r="129" spans="1:16">
      <c r="A129" t="s">
        <v>119</v>
      </c>
      <c r="B129">
        <v>20201122</v>
      </c>
      <c r="C129" s="5">
        <v>599521991415</v>
      </c>
      <c r="D129" t="s">
        <v>417</v>
      </c>
      <c r="E129">
        <v>1288.91</v>
      </c>
      <c r="F129">
        <v>76</v>
      </c>
      <c r="G129">
        <v>230</v>
      </c>
      <c r="H129">
        <v>0.2</v>
      </c>
      <c r="I129">
        <v>28.02</v>
      </c>
      <c r="J129">
        <v>16.96</v>
      </c>
      <c r="K129" t="e">
        <v>#N/A</v>
      </c>
      <c r="L129" t="e">
        <v>#N/A</v>
      </c>
      <c r="M129" s="1" t="s">
        <v>917</v>
      </c>
      <c r="N129" s="1" t="s">
        <v>917</v>
      </c>
      <c r="O129" s="2" t="s">
        <v>917</v>
      </c>
      <c r="P129" s="1" t="s">
        <v>917</v>
      </c>
    </row>
    <row r="130" spans="1:16">
      <c r="A130" t="s">
        <v>119</v>
      </c>
      <c r="B130">
        <v>20201122</v>
      </c>
      <c r="C130" s="5">
        <v>527733177957</v>
      </c>
      <c r="D130" t="s">
        <v>309</v>
      </c>
      <c r="E130">
        <v>1197.7</v>
      </c>
      <c r="F130">
        <v>37</v>
      </c>
      <c r="G130">
        <v>198</v>
      </c>
      <c r="H130">
        <v>0.1515</v>
      </c>
      <c r="I130">
        <v>39.92</v>
      </c>
      <c r="J130">
        <v>32.37</v>
      </c>
      <c r="K130" t="s">
        <v>310</v>
      </c>
      <c r="L130" t="s">
        <v>158</v>
      </c>
      <c r="M130" s="1" t="s">
        <v>917</v>
      </c>
      <c r="N130" s="1" t="s">
        <v>917</v>
      </c>
      <c r="O130" s="2">
        <v>0</v>
      </c>
      <c r="P130" s="1" t="s">
        <v>917</v>
      </c>
    </row>
    <row r="131" spans="1:16">
      <c r="A131" t="s">
        <v>119</v>
      </c>
      <c r="B131">
        <v>20201122</v>
      </c>
      <c r="C131" s="5">
        <v>16175250812</v>
      </c>
      <c r="D131" t="s">
        <v>267</v>
      </c>
      <c r="E131">
        <v>1163.84</v>
      </c>
      <c r="F131">
        <v>48</v>
      </c>
      <c r="G131">
        <v>158</v>
      </c>
      <c r="H131">
        <v>0.1772</v>
      </c>
      <c r="I131">
        <v>41.57</v>
      </c>
      <c r="J131">
        <v>24.25</v>
      </c>
      <c r="K131" t="s">
        <v>268</v>
      </c>
      <c r="L131" t="s">
        <v>124</v>
      </c>
      <c r="M131" s="1" t="s">
        <v>917</v>
      </c>
      <c r="N131" s="1" t="s">
        <v>917</v>
      </c>
      <c r="O131" s="2">
        <v>0</v>
      </c>
      <c r="P131" s="1" t="s">
        <v>917</v>
      </c>
    </row>
    <row r="132" spans="1:16">
      <c r="A132" t="s">
        <v>119</v>
      </c>
      <c r="B132">
        <v>20201122</v>
      </c>
      <c r="C132" s="5">
        <v>538192543595</v>
      </c>
      <c r="D132" t="s">
        <v>1192</v>
      </c>
      <c r="E132">
        <v>1160.48</v>
      </c>
      <c r="F132">
        <v>9</v>
      </c>
      <c r="G132">
        <v>145</v>
      </c>
      <c r="H132">
        <v>0.0552</v>
      </c>
      <c r="I132">
        <v>145.06</v>
      </c>
      <c r="J132">
        <v>128.94</v>
      </c>
      <c r="K132" t="s">
        <v>97</v>
      </c>
      <c r="L132" t="s">
        <v>124</v>
      </c>
      <c r="M132" s="1" t="s">
        <v>917</v>
      </c>
      <c r="N132" s="1" t="s">
        <v>917</v>
      </c>
      <c r="O132" s="2">
        <v>0</v>
      </c>
      <c r="P132" s="1" t="s">
        <v>917</v>
      </c>
    </row>
    <row r="133" spans="1:16">
      <c r="A133" t="s">
        <v>119</v>
      </c>
      <c r="B133">
        <v>20201122</v>
      </c>
      <c r="C133" s="5">
        <v>527678427514</v>
      </c>
      <c r="D133" t="s">
        <v>257</v>
      </c>
      <c r="E133">
        <v>1154.71</v>
      </c>
      <c r="F133">
        <v>27</v>
      </c>
      <c r="G133">
        <v>225</v>
      </c>
      <c r="H133">
        <v>0.0844</v>
      </c>
      <c r="I133">
        <v>60.77</v>
      </c>
      <c r="J133">
        <v>42.77</v>
      </c>
      <c r="K133" t="s">
        <v>81</v>
      </c>
      <c r="L133" t="s">
        <v>131</v>
      </c>
      <c r="M133" s="1" t="s">
        <v>917</v>
      </c>
      <c r="N133" s="1" t="s">
        <v>917</v>
      </c>
      <c r="O133" s="2">
        <v>0</v>
      </c>
      <c r="P133" s="1" t="s">
        <v>917</v>
      </c>
    </row>
    <row r="134" spans="1:16">
      <c r="A134" t="s">
        <v>119</v>
      </c>
      <c r="B134">
        <v>20201122</v>
      </c>
      <c r="C134" s="5">
        <v>599138477865</v>
      </c>
      <c r="D134" t="s">
        <v>421</v>
      </c>
      <c r="E134">
        <v>1081.96</v>
      </c>
      <c r="F134">
        <v>74</v>
      </c>
      <c r="G134">
        <v>169</v>
      </c>
      <c r="H134">
        <v>0.1953</v>
      </c>
      <c r="I134">
        <v>32.79</v>
      </c>
      <c r="J134">
        <v>14.62</v>
      </c>
      <c r="K134" t="e">
        <v>#N/A</v>
      </c>
      <c r="L134" t="e">
        <v>#N/A</v>
      </c>
      <c r="M134" s="1" t="s">
        <v>917</v>
      </c>
      <c r="N134" s="1" t="s">
        <v>917</v>
      </c>
      <c r="O134" s="2" t="s">
        <v>917</v>
      </c>
      <c r="P134" s="1" t="s">
        <v>917</v>
      </c>
    </row>
    <row r="135" spans="1:16">
      <c r="A135" t="s">
        <v>119</v>
      </c>
      <c r="B135">
        <v>20201122</v>
      </c>
      <c r="C135" s="5">
        <v>592889713507</v>
      </c>
      <c r="D135" t="s">
        <v>372</v>
      </c>
      <c r="E135">
        <v>1032.91</v>
      </c>
      <c r="F135">
        <v>27</v>
      </c>
      <c r="G135">
        <v>145</v>
      </c>
      <c r="H135">
        <v>0.1655</v>
      </c>
      <c r="I135">
        <v>43.04</v>
      </c>
      <c r="J135">
        <v>38.26</v>
      </c>
      <c r="K135" t="s">
        <v>70</v>
      </c>
      <c r="L135" t="s">
        <v>148</v>
      </c>
      <c r="M135" s="1" t="s">
        <v>917</v>
      </c>
      <c r="N135" s="1" t="s">
        <v>917</v>
      </c>
      <c r="O135" s="2">
        <v>0</v>
      </c>
      <c r="P135" s="1" t="s">
        <v>917</v>
      </c>
    </row>
    <row r="136" spans="1:16">
      <c r="A136" t="s">
        <v>119</v>
      </c>
      <c r="B136">
        <v>20201122</v>
      </c>
      <c r="C136" s="5">
        <v>588993275843</v>
      </c>
      <c r="D136" t="s">
        <v>1175</v>
      </c>
      <c r="E136">
        <v>952.44</v>
      </c>
      <c r="F136">
        <v>27</v>
      </c>
      <c r="G136">
        <v>378</v>
      </c>
      <c r="H136">
        <v>0.0635</v>
      </c>
      <c r="I136">
        <v>39.69</v>
      </c>
      <c r="J136">
        <v>35.28</v>
      </c>
      <c r="K136" t="s">
        <v>374</v>
      </c>
      <c r="L136" t="s">
        <v>131</v>
      </c>
      <c r="M136" s="1" t="s">
        <v>917</v>
      </c>
      <c r="N136" s="1" t="s">
        <v>917</v>
      </c>
      <c r="O136" s="2">
        <v>0</v>
      </c>
      <c r="P136" s="1" t="s">
        <v>917</v>
      </c>
    </row>
    <row r="137" spans="1:16">
      <c r="A137" t="s">
        <v>119</v>
      </c>
      <c r="B137">
        <v>20201122</v>
      </c>
      <c r="C137" s="5">
        <v>627413079207</v>
      </c>
      <c r="D137" t="s">
        <v>1203</v>
      </c>
      <c r="E137">
        <v>946.2</v>
      </c>
      <c r="F137">
        <v>32</v>
      </c>
      <c r="G137">
        <v>104</v>
      </c>
      <c r="H137">
        <v>0.1827</v>
      </c>
      <c r="I137">
        <v>49.8</v>
      </c>
      <c r="J137">
        <v>29.57</v>
      </c>
      <c r="K137" t="s">
        <v>547</v>
      </c>
      <c r="L137" t="s">
        <v>170</v>
      </c>
      <c r="M137" s="1" t="s">
        <v>917</v>
      </c>
      <c r="N137" s="1" t="s">
        <v>917</v>
      </c>
      <c r="O137" s="2">
        <v>0</v>
      </c>
      <c r="P137" s="1" t="s">
        <v>917</v>
      </c>
    </row>
    <row r="138" spans="1:16">
      <c r="A138" t="s">
        <v>119</v>
      </c>
      <c r="B138">
        <v>20201122</v>
      </c>
      <c r="C138" s="5">
        <v>525000115434</v>
      </c>
      <c r="D138" t="s">
        <v>176</v>
      </c>
      <c r="E138">
        <v>926.33</v>
      </c>
      <c r="F138">
        <v>60</v>
      </c>
      <c r="G138">
        <v>564</v>
      </c>
      <c r="H138">
        <v>0.0833</v>
      </c>
      <c r="I138">
        <v>19.71</v>
      </c>
      <c r="J138">
        <v>15.44</v>
      </c>
      <c r="K138" t="s">
        <v>177</v>
      </c>
      <c r="L138" t="s">
        <v>121</v>
      </c>
      <c r="M138" s="1" t="s">
        <v>917</v>
      </c>
      <c r="N138" s="1" t="s">
        <v>917</v>
      </c>
      <c r="O138" s="2">
        <v>0</v>
      </c>
      <c r="P138" s="1" t="s">
        <v>917</v>
      </c>
    </row>
    <row r="139" spans="1:16">
      <c r="A139" t="s">
        <v>119</v>
      </c>
      <c r="B139">
        <v>20201122</v>
      </c>
      <c r="C139" s="5">
        <v>591439605080</v>
      </c>
      <c r="D139" t="s">
        <v>1180</v>
      </c>
      <c r="E139">
        <v>900.63</v>
      </c>
      <c r="F139">
        <v>115</v>
      </c>
      <c r="G139">
        <v>514</v>
      </c>
      <c r="H139">
        <v>0.1907</v>
      </c>
      <c r="I139">
        <v>9.19</v>
      </c>
      <c r="J139">
        <v>7.83</v>
      </c>
      <c r="K139" t="s">
        <v>348</v>
      </c>
      <c r="L139" t="s">
        <v>158</v>
      </c>
      <c r="M139" s="1" t="s">
        <v>917</v>
      </c>
      <c r="N139" s="1" t="s">
        <v>917</v>
      </c>
      <c r="O139" s="2">
        <v>0</v>
      </c>
      <c r="P139" s="1" t="s">
        <v>917</v>
      </c>
    </row>
    <row r="140" spans="1:16">
      <c r="A140" t="s">
        <v>119</v>
      </c>
      <c r="B140">
        <v>20201122</v>
      </c>
      <c r="C140" s="5">
        <v>527119411115</v>
      </c>
      <c r="D140" t="s">
        <v>1176</v>
      </c>
      <c r="E140">
        <v>865</v>
      </c>
      <c r="F140">
        <v>21</v>
      </c>
      <c r="G140">
        <v>138</v>
      </c>
      <c r="H140">
        <v>0.1087</v>
      </c>
      <c r="I140">
        <v>57.67</v>
      </c>
      <c r="J140">
        <v>41.19</v>
      </c>
      <c r="K140" t="s">
        <v>99</v>
      </c>
      <c r="L140" t="s">
        <v>121</v>
      </c>
      <c r="M140" s="1" t="s">
        <v>917</v>
      </c>
      <c r="N140" s="1" t="s">
        <v>917</v>
      </c>
      <c r="O140" s="2">
        <v>0</v>
      </c>
      <c r="P140" s="1" t="s">
        <v>917</v>
      </c>
    </row>
    <row r="141" spans="1:16">
      <c r="A141" t="s">
        <v>119</v>
      </c>
      <c r="B141">
        <v>20201122</v>
      </c>
      <c r="C141" s="5">
        <v>527719726342</v>
      </c>
      <c r="D141" t="s">
        <v>1166</v>
      </c>
      <c r="E141">
        <v>855.26</v>
      </c>
      <c r="F141">
        <v>13</v>
      </c>
      <c r="G141">
        <v>56</v>
      </c>
      <c r="H141">
        <v>0.1964</v>
      </c>
      <c r="I141">
        <v>77.75</v>
      </c>
      <c r="J141">
        <v>65.79</v>
      </c>
      <c r="K141" t="s">
        <v>86</v>
      </c>
      <c r="L141" t="s">
        <v>124</v>
      </c>
      <c r="M141" s="1" t="s">
        <v>917</v>
      </c>
      <c r="N141" s="1" t="s">
        <v>917</v>
      </c>
      <c r="O141" s="2">
        <v>0</v>
      </c>
      <c r="P141" s="1" t="s">
        <v>917</v>
      </c>
    </row>
    <row r="142" spans="1:16">
      <c r="A142" t="s">
        <v>119</v>
      </c>
      <c r="B142">
        <v>20201122</v>
      </c>
      <c r="C142" s="5">
        <v>585050518231</v>
      </c>
      <c r="D142" t="s">
        <v>1196</v>
      </c>
      <c r="E142">
        <v>764.53</v>
      </c>
      <c r="F142">
        <v>94</v>
      </c>
      <c r="G142">
        <v>189</v>
      </c>
      <c r="H142">
        <v>0.2487</v>
      </c>
      <c r="I142">
        <v>16.27</v>
      </c>
      <c r="J142">
        <v>8.13</v>
      </c>
      <c r="K142" t="s">
        <v>436</v>
      </c>
      <c r="L142" t="s">
        <v>148</v>
      </c>
      <c r="M142" s="1" t="s">
        <v>917</v>
      </c>
      <c r="N142" s="1" t="s">
        <v>917</v>
      </c>
      <c r="O142" s="2">
        <v>0</v>
      </c>
      <c r="P142" s="1" t="s">
        <v>917</v>
      </c>
    </row>
    <row r="143" spans="1:16">
      <c r="A143" t="s">
        <v>119</v>
      </c>
      <c r="B143">
        <v>20201122</v>
      </c>
      <c r="C143" s="5">
        <v>538267926200</v>
      </c>
      <c r="D143" t="s">
        <v>442</v>
      </c>
      <c r="E143">
        <v>677.42</v>
      </c>
      <c r="F143">
        <v>9</v>
      </c>
      <c r="G143">
        <v>71</v>
      </c>
      <c r="H143">
        <v>0.0563</v>
      </c>
      <c r="I143">
        <v>169.35</v>
      </c>
      <c r="J143">
        <v>75.27</v>
      </c>
      <c r="K143" t="s">
        <v>443</v>
      </c>
      <c r="L143" t="s">
        <v>124</v>
      </c>
      <c r="M143" s="1" t="s">
        <v>917</v>
      </c>
      <c r="N143" s="1" t="s">
        <v>917</v>
      </c>
      <c r="O143" s="2">
        <v>0</v>
      </c>
      <c r="P143" s="1" t="s">
        <v>917</v>
      </c>
    </row>
    <row r="144" spans="1:16">
      <c r="A144" t="s">
        <v>119</v>
      </c>
      <c r="B144">
        <v>20201122</v>
      </c>
      <c r="C144" s="5">
        <v>601843460575</v>
      </c>
      <c r="D144" t="s">
        <v>1191</v>
      </c>
      <c r="E144">
        <v>641.21</v>
      </c>
      <c r="F144">
        <v>33</v>
      </c>
      <c r="G144">
        <v>210</v>
      </c>
      <c r="H144">
        <v>0.1191</v>
      </c>
      <c r="I144">
        <v>25.65</v>
      </c>
      <c r="J144">
        <v>19.43</v>
      </c>
      <c r="K144" t="e">
        <v>#N/A</v>
      </c>
      <c r="L144" t="e">
        <v>#N/A</v>
      </c>
      <c r="M144" s="1" t="s">
        <v>917</v>
      </c>
      <c r="N144" s="1" t="s">
        <v>917</v>
      </c>
      <c r="O144" s="2" t="s">
        <v>917</v>
      </c>
      <c r="P144" s="1" t="s">
        <v>917</v>
      </c>
    </row>
    <row r="145" spans="1:16">
      <c r="A145" t="s">
        <v>119</v>
      </c>
      <c r="B145">
        <v>20201122</v>
      </c>
      <c r="C145" s="5">
        <v>592878213305</v>
      </c>
      <c r="D145" t="s">
        <v>1187</v>
      </c>
      <c r="E145">
        <v>627.91</v>
      </c>
      <c r="F145">
        <v>157</v>
      </c>
      <c r="G145">
        <v>635</v>
      </c>
      <c r="H145">
        <v>0.1937</v>
      </c>
      <c r="I145">
        <v>5.1</v>
      </c>
      <c r="J145">
        <v>4</v>
      </c>
      <c r="K145" t="s">
        <v>353</v>
      </c>
      <c r="L145" t="s">
        <v>148</v>
      </c>
      <c r="M145" s="1" t="s">
        <v>917</v>
      </c>
      <c r="N145" s="1" t="s">
        <v>917</v>
      </c>
      <c r="O145" s="2">
        <v>0</v>
      </c>
      <c r="P145" s="1" t="s">
        <v>917</v>
      </c>
    </row>
    <row r="146" spans="1:16">
      <c r="A146" t="s">
        <v>119</v>
      </c>
      <c r="B146">
        <v>20201122</v>
      </c>
      <c r="C146" s="5">
        <v>589329976605</v>
      </c>
      <c r="D146" t="s">
        <v>1185</v>
      </c>
      <c r="E146">
        <v>615.3</v>
      </c>
      <c r="F146">
        <v>75</v>
      </c>
      <c r="G146">
        <v>172</v>
      </c>
      <c r="H146">
        <v>0.1744</v>
      </c>
      <c r="I146">
        <v>20.51</v>
      </c>
      <c r="J146">
        <v>8.2</v>
      </c>
      <c r="K146" t="s">
        <v>350</v>
      </c>
      <c r="L146" t="s">
        <v>148</v>
      </c>
      <c r="M146" s="1" t="s">
        <v>917</v>
      </c>
      <c r="N146" s="1" t="s">
        <v>917</v>
      </c>
      <c r="O146" s="2">
        <v>0</v>
      </c>
      <c r="P146" s="1" t="s">
        <v>917</v>
      </c>
    </row>
    <row r="147" spans="1:16">
      <c r="A147" t="s">
        <v>119</v>
      </c>
      <c r="B147">
        <v>20201122</v>
      </c>
      <c r="C147" s="5">
        <v>593809413272</v>
      </c>
      <c r="D147" t="s">
        <v>1193</v>
      </c>
      <c r="E147">
        <v>495.95</v>
      </c>
      <c r="F147">
        <v>8</v>
      </c>
      <c r="G147">
        <v>95</v>
      </c>
      <c r="H147">
        <v>0.0526</v>
      </c>
      <c r="I147">
        <v>99.19</v>
      </c>
      <c r="J147">
        <v>61.99</v>
      </c>
      <c r="K147" t="s">
        <v>66</v>
      </c>
      <c r="L147" t="s">
        <v>181</v>
      </c>
      <c r="M147" s="1" t="s">
        <v>917</v>
      </c>
      <c r="N147" s="1" t="s">
        <v>917</v>
      </c>
      <c r="O147" s="2" t="s">
        <v>1096</v>
      </c>
      <c r="P147" s="1" t="s">
        <v>917</v>
      </c>
    </row>
    <row r="148" spans="1:16">
      <c r="A148" t="s">
        <v>119</v>
      </c>
      <c r="B148">
        <v>20201122</v>
      </c>
      <c r="C148" s="5">
        <v>554217085959</v>
      </c>
      <c r="D148" t="s">
        <v>1186</v>
      </c>
      <c r="E148">
        <v>487.73</v>
      </c>
      <c r="F148">
        <v>11</v>
      </c>
      <c r="G148">
        <v>79</v>
      </c>
      <c r="H148">
        <v>0.1392</v>
      </c>
      <c r="I148">
        <v>44.34</v>
      </c>
      <c r="J148">
        <v>44.34</v>
      </c>
      <c r="K148" t="s">
        <v>85</v>
      </c>
      <c r="L148" t="s">
        <v>124</v>
      </c>
      <c r="M148" s="1" t="s">
        <v>917</v>
      </c>
      <c r="N148" s="1" t="s">
        <v>917</v>
      </c>
      <c r="O148" s="2">
        <v>0</v>
      </c>
      <c r="P148" s="1" t="s">
        <v>917</v>
      </c>
    </row>
    <row r="149" spans="1:16">
      <c r="A149" t="s">
        <v>119</v>
      </c>
      <c r="B149">
        <v>20201122</v>
      </c>
      <c r="C149" s="5">
        <v>574838039203</v>
      </c>
      <c r="D149" t="s">
        <v>440</v>
      </c>
      <c r="E149">
        <v>485.08</v>
      </c>
      <c r="F149">
        <v>23</v>
      </c>
      <c r="G149">
        <v>64</v>
      </c>
      <c r="H149">
        <v>0.1875</v>
      </c>
      <c r="I149">
        <v>40.42</v>
      </c>
      <c r="J149">
        <v>21.09</v>
      </c>
      <c r="K149" t="s">
        <v>441</v>
      </c>
      <c r="L149" t="s">
        <v>170</v>
      </c>
      <c r="M149" s="1" t="s">
        <v>917</v>
      </c>
      <c r="N149" s="1" t="s">
        <v>917</v>
      </c>
      <c r="O149" s="2">
        <v>0</v>
      </c>
      <c r="P149" s="1" t="s">
        <v>917</v>
      </c>
    </row>
    <row r="150" spans="1:16">
      <c r="A150" t="s">
        <v>119</v>
      </c>
      <c r="B150">
        <v>20201122</v>
      </c>
      <c r="C150" s="5">
        <v>599522087809</v>
      </c>
      <c r="D150" t="s">
        <v>448</v>
      </c>
      <c r="E150">
        <v>450.72</v>
      </c>
      <c r="F150">
        <v>25</v>
      </c>
      <c r="G150">
        <v>154</v>
      </c>
      <c r="H150">
        <v>0.0974</v>
      </c>
      <c r="I150">
        <v>30.05</v>
      </c>
      <c r="J150">
        <v>18.03</v>
      </c>
      <c r="K150" t="e">
        <v>#N/A</v>
      </c>
      <c r="L150" t="e">
        <v>#N/A</v>
      </c>
      <c r="M150" s="1" t="s">
        <v>917</v>
      </c>
      <c r="N150" s="1" t="s">
        <v>917</v>
      </c>
      <c r="O150" s="2" t="s">
        <v>917</v>
      </c>
      <c r="P150" s="1" t="s">
        <v>917</v>
      </c>
    </row>
    <row r="151" spans="1:16">
      <c r="A151" t="s">
        <v>119</v>
      </c>
      <c r="B151">
        <v>20201122</v>
      </c>
      <c r="C151" s="5">
        <v>586951697361</v>
      </c>
      <c r="D151" t="s">
        <v>1184</v>
      </c>
      <c r="E151">
        <v>446.68</v>
      </c>
      <c r="F151">
        <v>9</v>
      </c>
      <c r="G151">
        <v>249</v>
      </c>
      <c r="H151">
        <v>0.0281</v>
      </c>
      <c r="I151">
        <v>63.81</v>
      </c>
      <c r="J151">
        <v>49.63</v>
      </c>
      <c r="K151" t="s">
        <v>396</v>
      </c>
      <c r="L151" t="s">
        <v>131</v>
      </c>
      <c r="M151" s="1" t="s">
        <v>917</v>
      </c>
      <c r="N151" s="1" t="s">
        <v>917</v>
      </c>
      <c r="O151" s="2">
        <v>0</v>
      </c>
      <c r="P151" s="1" t="s">
        <v>1108</v>
      </c>
    </row>
    <row r="152" spans="1:16">
      <c r="A152" t="s">
        <v>119</v>
      </c>
      <c r="B152">
        <v>20201122</v>
      </c>
      <c r="C152" s="5">
        <v>528046969601</v>
      </c>
      <c r="D152" t="s">
        <v>1183</v>
      </c>
      <c r="E152">
        <v>437.6</v>
      </c>
      <c r="F152">
        <v>25</v>
      </c>
      <c r="G152">
        <v>90</v>
      </c>
      <c r="H152">
        <v>0.2333</v>
      </c>
      <c r="I152">
        <v>20.84</v>
      </c>
      <c r="J152">
        <v>17.5</v>
      </c>
      <c r="K152" t="s">
        <v>412</v>
      </c>
      <c r="L152" t="s">
        <v>121</v>
      </c>
      <c r="M152" s="1" t="s">
        <v>917</v>
      </c>
      <c r="N152" s="1" t="s">
        <v>917</v>
      </c>
      <c r="O152" s="2">
        <v>0</v>
      </c>
      <c r="P152" s="1" t="s">
        <v>917</v>
      </c>
    </row>
    <row r="153" spans="1:16">
      <c r="A153" t="s">
        <v>119</v>
      </c>
      <c r="B153">
        <v>20201122</v>
      </c>
      <c r="C153" s="5">
        <v>621693389532</v>
      </c>
      <c r="D153" t="s">
        <v>1219</v>
      </c>
      <c r="E153">
        <v>436.58</v>
      </c>
      <c r="F153">
        <v>17</v>
      </c>
      <c r="G153">
        <v>54</v>
      </c>
      <c r="H153">
        <v>0.1852</v>
      </c>
      <c r="I153">
        <v>43.66</v>
      </c>
      <c r="J153">
        <v>25.68</v>
      </c>
      <c r="K153" t="e">
        <v>#N/A</v>
      </c>
      <c r="L153" t="e">
        <v>#N/A</v>
      </c>
      <c r="M153" s="1" t="s">
        <v>917</v>
      </c>
      <c r="N153" s="1" t="s">
        <v>917</v>
      </c>
      <c r="O153" s="2" t="s">
        <v>917</v>
      </c>
      <c r="P153" s="1" t="s">
        <v>917</v>
      </c>
    </row>
    <row r="154" spans="1:16">
      <c r="A154" t="s">
        <v>119</v>
      </c>
      <c r="B154">
        <v>20201122</v>
      </c>
      <c r="C154" s="5">
        <v>611950399653</v>
      </c>
      <c r="D154" t="s">
        <v>1189</v>
      </c>
      <c r="E154">
        <v>427.74</v>
      </c>
      <c r="F154">
        <v>10</v>
      </c>
      <c r="G154">
        <v>93</v>
      </c>
      <c r="H154">
        <v>0.0968</v>
      </c>
      <c r="I154">
        <v>47.53</v>
      </c>
      <c r="J154">
        <v>42.77</v>
      </c>
      <c r="K154" t="s">
        <v>666</v>
      </c>
      <c r="L154" t="s">
        <v>170</v>
      </c>
      <c r="M154" s="1" t="s">
        <v>917</v>
      </c>
      <c r="N154" s="1" t="s">
        <v>1190</v>
      </c>
      <c r="O154" s="2">
        <v>0</v>
      </c>
      <c r="P154" s="1" t="s">
        <v>917</v>
      </c>
    </row>
    <row r="155" spans="1:16">
      <c r="A155" t="s">
        <v>119</v>
      </c>
      <c r="B155">
        <v>20201122</v>
      </c>
      <c r="C155" s="5">
        <v>599335926023</v>
      </c>
      <c r="D155" t="s">
        <v>496</v>
      </c>
      <c r="E155">
        <v>423.88</v>
      </c>
      <c r="F155">
        <v>29</v>
      </c>
      <c r="G155">
        <v>109</v>
      </c>
      <c r="H155">
        <v>0.1743</v>
      </c>
      <c r="I155">
        <v>22.31</v>
      </c>
      <c r="J155">
        <v>14.62</v>
      </c>
      <c r="K155" t="e">
        <v>#N/A</v>
      </c>
      <c r="L155" t="e">
        <v>#N/A</v>
      </c>
      <c r="M155" s="1" t="s">
        <v>917</v>
      </c>
      <c r="N155" s="1" t="s">
        <v>917</v>
      </c>
      <c r="O155" s="2" t="s">
        <v>917</v>
      </c>
      <c r="P155" s="1" t="s">
        <v>917</v>
      </c>
    </row>
    <row r="156" spans="1:16">
      <c r="A156" t="s">
        <v>119</v>
      </c>
      <c r="B156">
        <v>20201122</v>
      </c>
      <c r="C156" s="5">
        <v>601890751194</v>
      </c>
      <c r="D156" t="s">
        <v>1188</v>
      </c>
      <c r="E156">
        <v>409.37</v>
      </c>
      <c r="F156">
        <v>12</v>
      </c>
      <c r="G156">
        <v>76</v>
      </c>
      <c r="H156">
        <v>0.0921</v>
      </c>
      <c r="I156">
        <v>58.48</v>
      </c>
      <c r="J156">
        <v>34.11</v>
      </c>
      <c r="K156" t="s">
        <v>67</v>
      </c>
      <c r="L156" t="s">
        <v>204</v>
      </c>
      <c r="M156" s="1" t="s">
        <v>917</v>
      </c>
      <c r="N156" s="1" t="s">
        <v>917</v>
      </c>
      <c r="O156" s="2">
        <v>0</v>
      </c>
      <c r="P156" s="1" t="s">
        <v>917</v>
      </c>
    </row>
    <row r="157" spans="1:16">
      <c r="A157" t="s">
        <v>119</v>
      </c>
      <c r="B157">
        <v>20201122</v>
      </c>
      <c r="C157" s="5">
        <v>599335746549</v>
      </c>
      <c r="D157" t="s">
        <v>445</v>
      </c>
      <c r="E157">
        <v>380.26</v>
      </c>
      <c r="F157">
        <v>58</v>
      </c>
      <c r="G157">
        <v>128</v>
      </c>
      <c r="H157">
        <v>0.0938</v>
      </c>
      <c r="I157">
        <v>31.69</v>
      </c>
      <c r="J157">
        <v>6.56</v>
      </c>
      <c r="K157" t="e">
        <v>#N/A</v>
      </c>
      <c r="L157" t="e">
        <v>#N/A</v>
      </c>
      <c r="M157" s="1" t="s">
        <v>917</v>
      </c>
      <c r="N157" s="1" t="s">
        <v>917</v>
      </c>
      <c r="O157" s="2" t="s">
        <v>917</v>
      </c>
      <c r="P157" s="1" t="s">
        <v>917</v>
      </c>
    </row>
    <row r="158" spans="1:16">
      <c r="A158" t="s">
        <v>119</v>
      </c>
      <c r="B158">
        <v>20201122</v>
      </c>
      <c r="C158" s="5">
        <v>601186603927</v>
      </c>
      <c r="D158" t="s">
        <v>1199</v>
      </c>
      <c r="E158">
        <v>379.84</v>
      </c>
      <c r="F158">
        <v>19</v>
      </c>
      <c r="G158">
        <v>151</v>
      </c>
      <c r="H158">
        <v>0.0993</v>
      </c>
      <c r="I158">
        <v>25.32</v>
      </c>
      <c r="J158">
        <v>19.99</v>
      </c>
      <c r="K158" t="e">
        <v>#N/A</v>
      </c>
      <c r="L158" t="e">
        <v>#N/A</v>
      </c>
      <c r="M158" s="1" t="s">
        <v>917</v>
      </c>
      <c r="N158" s="1" t="s">
        <v>917</v>
      </c>
      <c r="O158" s="2" t="s">
        <v>917</v>
      </c>
      <c r="P158" s="1" t="s">
        <v>917</v>
      </c>
    </row>
    <row r="159" spans="1:16">
      <c r="A159" t="s">
        <v>119</v>
      </c>
      <c r="B159">
        <v>20201122</v>
      </c>
      <c r="C159" s="5">
        <v>528032990563</v>
      </c>
      <c r="D159" t="s">
        <v>1195</v>
      </c>
      <c r="E159">
        <v>361.17</v>
      </c>
      <c r="F159">
        <v>20</v>
      </c>
      <c r="G159">
        <v>70</v>
      </c>
      <c r="H159">
        <v>0.2</v>
      </c>
      <c r="I159">
        <v>25.8</v>
      </c>
      <c r="J159">
        <v>18.06</v>
      </c>
      <c r="K159" t="s">
        <v>393</v>
      </c>
      <c r="L159" t="s">
        <v>121</v>
      </c>
      <c r="M159" s="1" t="s">
        <v>917</v>
      </c>
      <c r="N159" s="1" t="s">
        <v>917</v>
      </c>
      <c r="O159" s="2">
        <v>0</v>
      </c>
      <c r="P159" s="1" t="s">
        <v>917</v>
      </c>
    </row>
    <row r="160" spans="1:16">
      <c r="A160" t="s">
        <v>119</v>
      </c>
      <c r="B160">
        <v>20201122</v>
      </c>
      <c r="C160" s="5">
        <v>562374577568</v>
      </c>
      <c r="D160" t="s">
        <v>1220</v>
      </c>
      <c r="E160">
        <v>337.01</v>
      </c>
      <c r="F160">
        <v>7</v>
      </c>
      <c r="G160">
        <v>71</v>
      </c>
      <c r="H160">
        <v>0.0563</v>
      </c>
      <c r="I160">
        <v>84.25</v>
      </c>
      <c r="J160">
        <v>48.14</v>
      </c>
      <c r="K160" t="s">
        <v>75</v>
      </c>
      <c r="L160" t="s">
        <v>131</v>
      </c>
      <c r="M160" s="1" t="s">
        <v>917</v>
      </c>
      <c r="N160" s="1" t="s">
        <v>917</v>
      </c>
      <c r="O160" s="2" t="s">
        <v>1096</v>
      </c>
      <c r="P160" s="1" t="s">
        <v>917</v>
      </c>
    </row>
    <row r="161" spans="1:16">
      <c r="A161" t="s">
        <v>119</v>
      </c>
      <c r="B161">
        <v>20201122</v>
      </c>
      <c r="C161" s="5">
        <v>624636128578</v>
      </c>
      <c r="D161" t="s">
        <v>1201</v>
      </c>
      <c r="E161">
        <v>336.9</v>
      </c>
      <c r="F161">
        <v>6</v>
      </c>
      <c r="G161">
        <v>144</v>
      </c>
      <c r="H161">
        <v>0.0347</v>
      </c>
      <c r="I161">
        <v>67.38</v>
      </c>
      <c r="J161">
        <v>56.15</v>
      </c>
      <c r="K161" t="s">
        <v>106</v>
      </c>
      <c r="L161" t="s">
        <v>121</v>
      </c>
      <c r="M161" s="1" t="s">
        <v>917</v>
      </c>
      <c r="N161" s="1" t="s">
        <v>917</v>
      </c>
      <c r="O161" s="2" t="s">
        <v>1096</v>
      </c>
      <c r="P161" s="1" t="s">
        <v>917</v>
      </c>
    </row>
    <row r="162" spans="1:16">
      <c r="A162" t="s">
        <v>119</v>
      </c>
      <c r="B162">
        <v>20201122</v>
      </c>
      <c r="C162" s="5">
        <v>17059283658</v>
      </c>
      <c r="D162" t="s">
        <v>302</v>
      </c>
      <c r="E162">
        <v>325.56</v>
      </c>
      <c r="F162">
        <v>32</v>
      </c>
      <c r="G162">
        <v>215</v>
      </c>
      <c r="H162">
        <v>0.093</v>
      </c>
      <c r="I162">
        <v>16.28</v>
      </c>
      <c r="J162">
        <v>10.17</v>
      </c>
      <c r="K162" t="s">
        <v>303</v>
      </c>
      <c r="L162" t="s">
        <v>121</v>
      </c>
      <c r="M162" s="1" t="s">
        <v>917</v>
      </c>
      <c r="N162" s="1" t="s">
        <v>917</v>
      </c>
      <c r="O162" s="2">
        <v>0</v>
      </c>
      <c r="P162" s="1" t="s">
        <v>917</v>
      </c>
    </row>
    <row r="163" spans="1:16">
      <c r="A163" t="s">
        <v>119</v>
      </c>
      <c r="B163">
        <v>20201122</v>
      </c>
      <c r="C163" s="5">
        <v>575961933882</v>
      </c>
      <c r="D163" t="s">
        <v>382</v>
      </c>
      <c r="E163">
        <v>317.92</v>
      </c>
      <c r="F163">
        <v>12</v>
      </c>
      <c r="G163">
        <v>110</v>
      </c>
      <c r="H163">
        <v>0.0909</v>
      </c>
      <c r="I163">
        <v>31.79</v>
      </c>
      <c r="J163">
        <v>26.49</v>
      </c>
      <c r="K163" t="s">
        <v>383</v>
      </c>
      <c r="L163" t="s">
        <v>148</v>
      </c>
      <c r="M163" s="1" t="s">
        <v>917</v>
      </c>
      <c r="N163" s="1" t="s">
        <v>917</v>
      </c>
      <c r="O163" s="2">
        <v>0</v>
      </c>
      <c r="P163" s="1" t="s">
        <v>917</v>
      </c>
    </row>
    <row r="164" spans="1:16">
      <c r="A164" t="s">
        <v>119</v>
      </c>
      <c r="B164">
        <v>20201122</v>
      </c>
      <c r="C164" s="5">
        <v>528047181291</v>
      </c>
      <c r="D164" t="s">
        <v>1182</v>
      </c>
      <c r="E164">
        <v>306.96</v>
      </c>
      <c r="F164">
        <v>7</v>
      </c>
      <c r="G164">
        <v>78</v>
      </c>
      <c r="H164">
        <v>0.0641</v>
      </c>
      <c r="I164">
        <v>61.39</v>
      </c>
      <c r="J164">
        <v>43.85</v>
      </c>
      <c r="K164" t="s">
        <v>82</v>
      </c>
      <c r="L164" t="s">
        <v>124</v>
      </c>
      <c r="M164" s="1" t="s">
        <v>917</v>
      </c>
      <c r="N164" s="1" t="s">
        <v>917</v>
      </c>
      <c r="O164" s="2">
        <v>0</v>
      </c>
      <c r="P164" s="1" t="s">
        <v>917</v>
      </c>
    </row>
    <row r="165" spans="1:16">
      <c r="A165" t="s">
        <v>119</v>
      </c>
      <c r="B165">
        <v>20201122</v>
      </c>
      <c r="C165" s="5">
        <v>578894356956</v>
      </c>
      <c r="D165" t="s">
        <v>1205</v>
      </c>
      <c r="E165">
        <v>288.05</v>
      </c>
      <c r="F165">
        <v>11</v>
      </c>
      <c r="G165">
        <v>96</v>
      </c>
      <c r="H165">
        <v>0.1146</v>
      </c>
      <c r="I165">
        <v>26.19</v>
      </c>
      <c r="J165">
        <v>26.19</v>
      </c>
      <c r="K165" t="s">
        <v>401</v>
      </c>
      <c r="L165" t="s">
        <v>158</v>
      </c>
      <c r="M165" s="1" t="s">
        <v>917</v>
      </c>
      <c r="N165" s="1" t="s">
        <v>917</v>
      </c>
      <c r="O165" s="2">
        <v>0</v>
      </c>
      <c r="P165" s="1" t="s">
        <v>917</v>
      </c>
    </row>
    <row r="166" spans="1:16">
      <c r="A166" t="s">
        <v>119</v>
      </c>
      <c r="B166">
        <v>20201122</v>
      </c>
      <c r="C166" s="5">
        <v>610575643922</v>
      </c>
      <c r="D166" t="s">
        <v>1202</v>
      </c>
      <c r="E166">
        <v>279.71</v>
      </c>
      <c r="F166">
        <v>8</v>
      </c>
      <c r="G166">
        <v>55</v>
      </c>
      <c r="H166">
        <v>0.1091</v>
      </c>
      <c r="I166">
        <v>46.62</v>
      </c>
      <c r="J166">
        <v>34.96</v>
      </c>
      <c r="K166" t="e">
        <v>#N/A</v>
      </c>
      <c r="L166" t="e">
        <v>#N/A</v>
      </c>
      <c r="M166" s="1" t="s">
        <v>917</v>
      </c>
      <c r="N166" s="1" t="s">
        <v>917</v>
      </c>
      <c r="O166" s="2" t="s">
        <v>917</v>
      </c>
      <c r="P166" s="1" t="s">
        <v>917</v>
      </c>
    </row>
    <row r="167" spans="1:16">
      <c r="A167" t="s">
        <v>119</v>
      </c>
      <c r="B167">
        <v>20201122</v>
      </c>
      <c r="C167" s="5">
        <v>527183564590</v>
      </c>
      <c r="D167" t="s">
        <v>289</v>
      </c>
      <c r="E167">
        <v>259.91</v>
      </c>
      <c r="F167">
        <v>4</v>
      </c>
      <c r="G167">
        <v>46</v>
      </c>
      <c r="H167">
        <v>0.0652</v>
      </c>
      <c r="I167">
        <v>86.64</v>
      </c>
      <c r="J167">
        <v>64.98</v>
      </c>
      <c r="K167" t="s">
        <v>101</v>
      </c>
      <c r="L167" t="s">
        <v>124</v>
      </c>
      <c r="M167" s="1" t="s">
        <v>917</v>
      </c>
      <c r="N167" s="1" t="s">
        <v>917</v>
      </c>
      <c r="O167" s="2">
        <v>0</v>
      </c>
      <c r="P167" s="1" t="s">
        <v>917</v>
      </c>
    </row>
    <row r="168" spans="1:16">
      <c r="A168" t="s">
        <v>119</v>
      </c>
      <c r="B168">
        <v>20201122</v>
      </c>
      <c r="C168" s="5">
        <v>598908900450</v>
      </c>
      <c r="D168" t="s">
        <v>444</v>
      </c>
      <c r="E168">
        <v>250.91</v>
      </c>
      <c r="F168">
        <v>38</v>
      </c>
      <c r="G168">
        <v>131</v>
      </c>
      <c r="H168">
        <v>0.1985</v>
      </c>
      <c r="I168">
        <v>9.65</v>
      </c>
      <c r="J168">
        <v>6.6</v>
      </c>
      <c r="K168" t="e">
        <v>#N/A</v>
      </c>
      <c r="L168" t="e">
        <v>#N/A</v>
      </c>
      <c r="M168" s="1" t="s">
        <v>917</v>
      </c>
      <c r="N168" s="1" t="s">
        <v>917</v>
      </c>
      <c r="O168" s="2" t="s">
        <v>917</v>
      </c>
      <c r="P168" s="1" t="s">
        <v>917</v>
      </c>
    </row>
    <row r="169" spans="1:16">
      <c r="A169" t="s">
        <v>119</v>
      </c>
      <c r="B169">
        <v>20201122</v>
      </c>
      <c r="C169" s="5">
        <v>527990607768</v>
      </c>
      <c r="D169" t="s">
        <v>1200</v>
      </c>
      <c r="E169">
        <v>239.25</v>
      </c>
      <c r="F169">
        <v>9</v>
      </c>
      <c r="G169">
        <v>35</v>
      </c>
      <c r="H169">
        <v>0.1714</v>
      </c>
      <c r="I169">
        <v>39.88</v>
      </c>
      <c r="J169">
        <v>26.58</v>
      </c>
      <c r="K169" t="s">
        <v>410</v>
      </c>
      <c r="L169" t="s">
        <v>121</v>
      </c>
      <c r="M169" s="1" t="s">
        <v>917</v>
      </c>
      <c r="N169" s="1" t="s">
        <v>917</v>
      </c>
      <c r="O169" s="2">
        <v>0</v>
      </c>
      <c r="P169" s="1" t="s">
        <v>917</v>
      </c>
    </row>
    <row r="170" spans="1:16">
      <c r="A170" t="s">
        <v>119</v>
      </c>
      <c r="B170">
        <v>20201122</v>
      </c>
      <c r="C170" s="5">
        <v>611461391391</v>
      </c>
      <c r="D170" t="s">
        <v>1211</v>
      </c>
      <c r="E170">
        <v>229.6</v>
      </c>
      <c r="F170">
        <v>8</v>
      </c>
      <c r="G170">
        <v>54</v>
      </c>
      <c r="H170">
        <v>0.0926</v>
      </c>
      <c r="I170">
        <v>45.92</v>
      </c>
      <c r="J170">
        <v>28.7</v>
      </c>
      <c r="K170" t="s">
        <v>545</v>
      </c>
      <c r="L170" t="s">
        <v>170</v>
      </c>
      <c r="M170" s="1" t="s">
        <v>917</v>
      </c>
      <c r="N170" s="1" t="s">
        <v>917</v>
      </c>
      <c r="O170" s="2">
        <v>0</v>
      </c>
      <c r="P170" s="1" t="s">
        <v>917</v>
      </c>
    </row>
    <row r="171" spans="1:16">
      <c r="A171" t="s">
        <v>119</v>
      </c>
      <c r="B171">
        <v>20201122</v>
      </c>
      <c r="C171" s="5">
        <v>598909152271</v>
      </c>
      <c r="D171" t="s">
        <v>492</v>
      </c>
      <c r="E171">
        <v>214.01</v>
      </c>
      <c r="F171">
        <v>12</v>
      </c>
      <c r="G171">
        <v>142</v>
      </c>
      <c r="H171">
        <v>0.0775</v>
      </c>
      <c r="I171">
        <v>19.46</v>
      </c>
      <c r="J171">
        <v>17.83</v>
      </c>
      <c r="K171" t="e">
        <v>#N/A</v>
      </c>
      <c r="L171" t="e">
        <v>#N/A</v>
      </c>
      <c r="M171" s="1" t="s">
        <v>917</v>
      </c>
      <c r="N171" s="1" t="s">
        <v>917</v>
      </c>
      <c r="O171" s="2" t="s">
        <v>917</v>
      </c>
      <c r="P171" s="1" t="s">
        <v>917</v>
      </c>
    </row>
    <row r="172" spans="1:16">
      <c r="A172" t="s">
        <v>119</v>
      </c>
      <c r="B172">
        <v>20201122</v>
      </c>
      <c r="C172" s="5">
        <v>599141001175</v>
      </c>
      <c r="D172" t="s">
        <v>439</v>
      </c>
      <c r="E172">
        <v>206.69</v>
      </c>
      <c r="F172">
        <v>7</v>
      </c>
      <c r="G172">
        <v>63</v>
      </c>
      <c r="H172">
        <v>0.1111</v>
      </c>
      <c r="I172">
        <v>29.53</v>
      </c>
      <c r="J172">
        <v>29.53</v>
      </c>
      <c r="K172" t="e">
        <v>#N/A</v>
      </c>
      <c r="L172" t="e">
        <v>#N/A</v>
      </c>
      <c r="M172" s="1" t="s">
        <v>917</v>
      </c>
      <c r="N172" s="1" t="s">
        <v>917</v>
      </c>
      <c r="O172" s="2" t="s">
        <v>917</v>
      </c>
      <c r="P172" s="1" t="s">
        <v>917</v>
      </c>
    </row>
    <row r="173" spans="1:16">
      <c r="A173" t="s">
        <v>119</v>
      </c>
      <c r="B173">
        <v>20201122</v>
      </c>
      <c r="C173" s="5">
        <v>599458348066</v>
      </c>
      <c r="D173" t="s">
        <v>1222</v>
      </c>
      <c r="E173">
        <v>203.16</v>
      </c>
      <c r="F173">
        <v>53</v>
      </c>
      <c r="G173">
        <v>194</v>
      </c>
      <c r="H173">
        <v>0.1392</v>
      </c>
      <c r="I173">
        <v>7.52</v>
      </c>
      <c r="J173">
        <v>3.83</v>
      </c>
      <c r="K173" t="e">
        <v>#N/A</v>
      </c>
      <c r="L173" t="e">
        <v>#N/A</v>
      </c>
      <c r="M173" s="1" t="s">
        <v>917</v>
      </c>
      <c r="N173" s="1" t="s">
        <v>917</v>
      </c>
      <c r="O173" s="2" t="s">
        <v>917</v>
      </c>
      <c r="P173" s="1" t="s">
        <v>917</v>
      </c>
    </row>
    <row r="174" spans="1:16">
      <c r="A174" t="s">
        <v>119</v>
      </c>
      <c r="B174">
        <v>20201122</v>
      </c>
      <c r="C174" s="5">
        <v>601187015484</v>
      </c>
      <c r="D174" t="s">
        <v>1218</v>
      </c>
      <c r="E174">
        <v>188.14</v>
      </c>
      <c r="F174">
        <v>16</v>
      </c>
      <c r="G174">
        <v>236</v>
      </c>
      <c r="H174">
        <v>0.0466</v>
      </c>
      <c r="I174">
        <v>17.1</v>
      </c>
      <c r="J174">
        <v>11.76</v>
      </c>
      <c r="K174" t="e">
        <v>#N/A</v>
      </c>
      <c r="L174" t="e">
        <v>#N/A</v>
      </c>
      <c r="M174" s="1" t="s">
        <v>917</v>
      </c>
      <c r="N174" s="1" t="s">
        <v>917</v>
      </c>
      <c r="O174" s="2" t="s">
        <v>917</v>
      </c>
      <c r="P174" s="1" t="s">
        <v>917</v>
      </c>
    </row>
    <row r="175" spans="1:16">
      <c r="A175" t="s">
        <v>119</v>
      </c>
      <c r="B175">
        <v>20201122</v>
      </c>
      <c r="C175" s="5">
        <v>538314893621</v>
      </c>
      <c r="D175" t="s">
        <v>1224</v>
      </c>
      <c r="E175">
        <v>171</v>
      </c>
      <c r="F175">
        <v>2</v>
      </c>
      <c r="G175">
        <v>41</v>
      </c>
      <c r="H175">
        <v>0.0488</v>
      </c>
      <c r="I175">
        <v>85.5</v>
      </c>
      <c r="J175">
        <v>85.5</v>
      </c>
      <c r="K175" t="s">
        <v>80</v>
      </c>
      <c r="L175" t="s">
        <v>121</v>
      </c>
      <c r="M175" s="1" t="s">
        <v>917</v>
      </c>
      <c r="N175" s="1" t="s">
        <v>917</v>
      </c>
      <c r="O175" s="2">
        <v>0</v>
      </c>
      <c r="P175" s="1" t="s">
        <v>917</v>
      </c>
    </row>
    <row r="176" spans="1:16">
      <c r="A176" t="s">
        <v>119</v>
      </c>
      <c r="B176">
        <v>20201122</v>
      </c>
      <c r="C176" s="5">
        <v>603592215381</v>
      </c>
      <c r="D176" t="s">
        <v>493</v>
      </c>
      <c r="E176">
        <v>169.03</v>
      </c>
      <c r="F176">
        <v>10</v>
      </c>
      <c r="G176">
        <v>82</v>
      </c>
      <c r="H176">
        <v>0.0488</v>
      </c>
      <c r="I176">
        <v>42.26</v>
      </c>
      <c r="J176">
        <v>16.9</v>
      </c>
      <c r="K176" t="e">
        <v>#N/A</v>
      </c>
      <c r="L176" t="e">
        <v>#N/A</v>
      </c>
      <c r="M176" s="1" t="s">
        <v>917</v>
      </c>
      <c r="N176" s="1" t="s">
        <v>917</v>
      </c>
      <c r="O176" s="2" t="s">
        <v>917</v>
      </c>
      <c r="P176" s="1" t="s">
        <v>917</v>
      </c>
    </row>
    <row r="177" spans="1:16">
      <c r="A177" t="s">
        <v>119</v>
      </c>
      <c r="B177">
        <v>20201122</v>
      </c>
      <c r="C177" s="5">
        <v>574735494600</v>
      </c>
      <c r="D177" t="s">
        <v>1198</v>
      </c>
      <c r="E177">
        <v>168.7</v>
      </c>
      <c r="F177">
        <v>3</v>
      </c>
      <c r="G177">
        <v>30</v>
      </c>
      <c r="H177">
        <v>0.1</v>
      </c>
      <c r="I177">
        <v>56.23</v>
      </c>
      <c r="J177">
        <v>56.23</v>
      </c>
      <c r="K177" t="s">
        <v>359</v>
      </c>
      <c r="L177" t="s">
        <v>124</v>
      </c>
      <c r="M177" s="1" t="s">
        <v>917</v>
      </c>
      <c r="N177" s="1" t="s">
        <v>917</v>
      </c>
      <c r="O177" s="2">
        <v>0</v>
      </c>
      <c r="P177" s="1" t="s">
        <v>917</v>
      </c>
    </row>
    <row r="178" spans="1:16">
      <c r="A178" t="s">
        <v>119</v>
      </c>
      <c r="B178">
        <v>20201122</v>
      </c>
      <c r="C178" s="5">
        <v>601845064676</v>
      </c>
      <c r="D178" t="s">
        <v>1229</v>
      </c>
      <c r="E178">
        <v>156</v>
      </c>
      <c r="F178">
        <v>2</v>
      </c>
      <c r="G178">
        <v>19</v>
      </c>
      <c r="H178">
        <v>0.1053</v>
      </c>
      <c r="I178">
        <v>78</v>
      </c>
      <c r="J178">
        <v>78</v>
      </c>
      <c r="K178" t="e">
        <v>#N/A</v>
      </c>
      <c r="L178" t="e">
        <v>#N/A</v>
      </c>
      <c r="M178" s="1" t="s">
        <v>917</v>
      </c>
      <c r="N178" s="1" t="s">
        <v>917</v>
      </c>
      <c r="O178" s="2" t="s">
        <v>917</v>
      </c>
      <c r="P178" s="1" t="s">
        <v>917</v>
      </c>
    </row>
    <row r="179" spans="1:16">
      <c r="A179" t="s">
        <v>119</v>
      </c>
      <c r="B179">
        <v>20201122</v>
      </c>
      <c r="C179" s="5">
        <v>599522639719</v>
      </c>
      <c r="D179" t="s">
        <v>420</v>
      </c>
      <c r="E179">
        <v>150.42</v>
      </c>
      <c r="F179">
        <v>12</v>
      </c>
      <c r="G179">
        <v>104</v>
      </c>
      <c r="H179">
        <v>0.0865</v>
      </c>
      <c r="I179">
        <v>16.71</v>
      </c>
      <c r="J179">
        <v>12.54</v>
      </c>
      <c r="K179" t="e">
        <v>#N/A</v>
      </c>
      <c r="L179" t="e">
        <v>#N/A</v>
      </c>
      <c r="M179" s="1" t="s">
        <v>917</v>
      </c>
      <c r="N179" s="1" t="s">
        <v>917</v>
      </c>
      <c r="O179" s="2" t="s">
        <v>917</v>
      </c>
      <c r="P179" s="1" t="s">
        <v>917</v>
      </c>
    </row>
    <row r="180" spans="1:16">
      <c r="A180" t="s">
        <v>119</v>
      </c>
      <c r="B180">
        <v>20201122</v>
      </c>
      <c r="C180" s="5">
        <v>599334886977</v>
      </c>
      <c r="D180" t="s">
        <v>1230</v>
      </c>
      <c r="E180">
        <v>148.96</v>
      </c>
      <c r="F180">
        <v>51</v>
      </c>
      <c r="G180">
        <v>35</v>
      </c>
      <c r="H180">
        <v>0.1429</v>
      </c>
      <c r="I180">
        <v>29.79</v>
      </c>
      <c r="J180">
        <v>2.92</v>
      </c>
      <c r="K180" t="e">
        <v>#N/A</v>
      </c>
      <c r="L180" t="e">
        <v>#N/A</v>
      </c>
      <c r="M180" s="1" t="s">
        <v>917</v>
      </c>
      <c r="N180" s="1" t="s">
        <v>917</v>
      </c>
      <c r="O180" s="2" t="s">
        <v>917</v>
      </c>
      <c r="P180" s="1" t="s">
        <v>917</v>
      </c>
    </row>
    <row r="181" spans="1:16">
      <c r="A181" t="s">
        <v>119</v>
      </c>
      <c r="B181">
        <v>20201122</v>
      </c>
      <c r="C181" s="5">
        <v>628767299363</v>
      </c>
      <c r="D181" t="s">
        <v>1231</v>
      </c>
      <c r="E181">
        <v>145.98</v>
      </c>
      <c r="F181">
        <v>3</v>
      </c>
      <c r="G181">
        <v>32</v>
      </c>
      <c r="H181">
        <v>0.0938</v>
      </c>
      <c r="I181">
        <v>48.66</v>
      </c>
      <c r="J181">
        <v>48.66</v>
      </c>
      <c r="K181" t="s">
        <v>523</v>
      </c>
      <c r="L181" t="s">
        <v>121</v>
      </c>
      <c r="M181" s="1" t="s">
        <v>917</v>
      </c>
      <c r="N181" s="1" t="s">
        <v>917</v>
      </c>
      <c r="O181" s="2" t="s">
        <v>1096</v>
      </c>
      <c r="P181" s="1" t="s">
        <v>917</v>
      </c>
    </row>
    <row r="182" spans="1:16">
      <c r="A182" t="s">
        <v>119</v>
      </c>
      <c r="B182">
        <v>20201122</v>
      </c>
      <c r="C182" s="5">
        <v>576123419275</v>
      </c>
      <c r="D182" t="s">
        <v>1194</v>
      </c>
      <c r="E182">
        <v>129.5</v>
      </c>
      <c r="F182">
        <v>8</v>
      </c>
      <c r="G182">
        <v>190</v>
      </c>
      <c r="H182">
        <v>0.0368</v>
      </c>
      <c r="I182">
        <v>18.5</v>
      </c>
      <c r="J182">
        <v>16.19</v>
      </c>
      <c r="K182" t="s">
        <v>299</v>
      </c>
      <c r="L182" t="s">
        <v>158</v>
      </c>
      <c r="M182" s="1" t="s">
        <v>917</v>
      </c>
      <c r="N182" s="1" t="s">
        <v>917</v>
      </c>
      <c r="O182" s="2">
        <v>0</v>
      </c>
      <c r="P182" s="1" t="s">
        <v>917</v>
      </c>
    </row>
    <row r="183" spans="1:16">
      <c r="A183" t="s">
        <v>119</v>
      </c>
      <c r="B183">
        <v>20201122</v>
      </c>
      <c r="C183" s="5">
        <v>599334958011</v>
      </c>
      <c r="D183" t="s">
        <v>1210</v>
      </c>
      <c r="E183">
        <v>127.5</v>
      </c>
      <c r="F183">
        <v>5</v>
      </c>
      <c r="G183">
        <v>77</v>
      </c>
      <c r="H183">
        <v>0.0649</v>
      </c>
      <c r="I183">
        <v>25.5</v>
      </c>
      <c r="J183">
        <v>25.5</v>
      </c>
      <c r="K183" t="e">
        <v>#N/A</v>
      </c>
      <c r="L183" t="e">
        <v>#N/A</v>
      </c>
      <c r="M183" s="1" t="s">
        <v>917</v>
      </c>
      <c r="N183" s="1" t="s">
        <v>917</v>
      </c>
      <c r="O183" s="2" t="s">
        <v>917</v>
      </c>
      <c r="P183" s="1" t="s">
        <v>917</v>
      </c>
    </row>
    <row r="184" spans="1:16">
      <c r="A184" t="s">
        <v>119</v>
      </c>
      <c r="B184">
        <v>20201122</v>
      </c>
      <c r="C184" s="5">
        <v>601187279679</v>
      </c>
      <c r="D184" t="s">
        <v>438</v>
      </c>
      <c r="E184">
        <v>126.73</v>
      </c>
      <c r="F184">
        <v>13</v>
      </c>
      <c r="G184">
        <v>51</v>
      </c>
      <c r="H184">
        <v>0.098</v>
      </c>
      <c r="I184">
        <v>25.35</v>
      </c>
      <c r="J184">
        <v>9.75</v>
      </c>
      <c r="K184" t="e">
        <v>#N/A</v>
      </c>
      <c r="L184" t="e">
        <v>#N/A</v>
      </c>
      <c r="M184" s="1" t="s">
        <v>917</v>
      </c>
      <c r="N184" s="1" t="s">
        <v>917</v>
      </c>
      <c r="O184" s="2" t="s">
        <v>917</v>
      </c>
      <c r="P184" s="1" t="s">
        <v>917</v>
      </c>
    </row>
    <row r="185" spans="1:16">
      <c r="A185" t="s">
        <v>119</v>
      </c>
      <c r="B185">
        <v>20201122</v>
      </c>
      <c r="C185" s="5">
        <v>602081449138</v>
      </c>
      <c r="D185" t="s">
        <v>1204</v>
      </c>
      <c r="E185">
        <v>124.29</v>
      </c>
      <c r="F185">
        <v>7</v>
      </c>
      <c r="G185">
        <v>53</v>
      </c>
      <c r="H185">
        <v>0.0755</v>
      </c>
      <c r="I185">
        <v>31.07</v>
      </c>
      <c r="J185">
        <v>17.76</v>
      </c>
      <c r="K185" t="e">
        <v>#N/A</v>
      </c>
      <c r="L185" t="e">
        <v>#N/A</v>
      </c>
      <c r="M185" s="1" t="s">
        <v>917</v>
      </c>
      <c r="N185" s="1" t="s">
        <v>917</v>
      </c>
      <c r="O185" s="2" t="s">
        <v>917</v>
      </c>
      <c r="P185" s="1" t="s">
        <v>917</v>
      </c>
    </row>
    <row r="186" spans="1:16">
      <c r="A186" t="s">
        <v>119</v>
      </c>
      <c r="B186">
        <v>20201122</v>
      </c>
      <c r="C186" s="5">
        <v>601848536195</v>
      </c>
      <c r="D186" t="s">
        <v>1216</v>
      </c>
      <c r="E186">
        <v>120.7</v>
      </c>
      <c r="F186">
        <v>8</v>
      </c>
      <c r="G186">
        <v>46</v>
      </c>
      <c r="H186">
        <v>0.0435</v>
      </c>
      <c r="I186">
        <v>60.35</v>
      </c>
      <c r="J186">
        <v>15.09</v>
      </c>
      <c r="K186" t="e">
        <v>#N/A</v>
      </c>
      <c r="L186" t="e">
        <v>#N/A</v>
      </c>
      <c r="M186" s="1" t="s">
        <v>917</v>
      </c>
      <c r="N186" s="1" t="s">
        <v>917</v>
      </c>
      <c r="O186" s="2" t="s">
        <v>917</v>
      </c>
      <c r="P186" s="1" t="s">
        <v>917</v>
      </c>
    </row>
    <row r="187" spans="1:16">
      <c r="A187" t="s">
        <v>119</v>
      </c>
      <c r="B187">
        <v>20201122</v>
      </c>
      <c r="C187" s="5">
        <v>527733381602</v>
      </c>
      <c r="D187" t="s">
        <v>1232</v>
      </c>
      <c r="E187">
        <v>119.16</v>
      </c>
      <c r="F187">
        <v>5</v>
      </c>
      <c r="G187">
        <v>30</v>
      </c>
      <c r="H187">
        <v>0.1</v>
      </c>
      <c r="I187">
        <v>39.72</v>
      </c>
      <c r="J187">
        <v>23.83</v>
      </c>
      <c r="K187" t="s">
        <v>389</v>
      </c>
      <c r="L187" t="s">
        <v>121</v>
      </c>
      <c r="M187" s="1" t="s">
        <v>917</v>
      </c>
      <c r="N187" s="1" t="s">
        <v>917</v>
      </c>
      <c r="O187" s="2">
        <v>0</v>
      </c>
      <c r="P187" s="1" t="s">
        <v>917</v>
      </c>
    </row>
    <row r="188" spans="1:16">
      <c r="A188" t="s">
        <v>119</v>
      </c>
      <c r="B188">
        <v>20201122</v>
      </c>
      <c r="C188" s="5">
        <v>600570993493</v>
      </c>
      <c r="D188" t="s">
        <v>497</v>
      </c>
      <c r="E188">
        <v>118.5</v>
      </c>
      <c r="F188">
        <v>2</v>
      </c>
      <c r="G188">
        <v>36</v>
      </c>
      <c r="H188">
        <v>0.0556</v>
      </c>
      <c r="I188">
        <v>59.25</v>
      </c>
      <c r="J188">
        <v>59.25</v>
      </c>
      <c r="K188" t="e">
        <v>#N/A</v>
      </c>
      <c r="L188" t="e">
        <v>#N/A</v>
      </c>
      <c r="M188" s="1" t="s">
        <v>917</v>
      </c>
      <c r="N188" s="1" t="s">
        <v>917</v>
      </c>
      <c r="O188" s="2" t="s">
        <v>917</v>
      </c>
      <c r="P188" s="1" t="s">
        <v>917</v>
      </c>
    </row>
    <row r="189" spans="1:16">
      <c r="A189" t="s">
        <v>119</v>
      </c>
      <c r="B189">
        <v>20201123</v>
      </c>
      <c r="C189" s="5">
        <v>537752882633</v>
      </c>
      <c r="D189" t="s">
        <v>1095</v>
      </c>
      <c r="E189">
        <v>401066.23</v>
      </c>
      <c r="F189">
        <v>8294</v>
      </c>
      <c r="G189">
        <v>31370</v>
      </c>
      <c r="H189">
        <v>0.1524</v>
      </c>
      <c r="I189">
        <v>83.91</v>
      </c>
      <c r="J189">
        <v>48.36</v>
      </c>
      <c r="K189" t="s">
        <v>34</v>
      </c>
      <c r="L189" t="s">
        <v>121</v>
      </c>
      <c r="M189" s="1" t="s">
        <v>917</v>
      </c>
      <c r="N189" s="1" t="s">
        <v>917</v>
      </c>
      <c r="O189" s="2" t="s">
        <v>1096</v>
      </c>
      <c r="P189" s="1" t="s">
        <v>917</v>
      </c>
    </row>
    <row r="190" spans="1:16">
      <c r="A190" t="s">
        <v>119</v>
      </c>
      <c r="B190">
        <v>20201123</v>
      </c>
      <c r="C190" s="5">
        <v>41141176393</v>
      </c>
      <c r="D190" t="s">
        <v>1097</v>
      </c>
      <c r="E190">
        <v>191199.67</v>
      </c>
      <c r="F190">
        <v>3826</v>
      </c>
      <c r="G190">
        <v>15017</v>
      </c>
      <c r="H190">
        <v>0.154</v>
      </c>
      <c r="I190">
        <v>82.66</v>
      </c>
      <c r="J190">
        <v>49.97</v>
      </c>
      <c r="K190" t="s">
        <v>123</v>
      </c>
      <c r="L190" t="s">
        <v>124</v>
      </c>
      <c r="M190" s="1" t="s">
        <v>917</v>
      </c>
      <c r="N190" s="1" t="s">
        <v>917</v>
      </c>
      <c r="O190" s="2" t="s">
        <v>1096</v>
      </c>
      <c r="P190" s="1" t="s">
        <v>917</v>
      </c>
    </row>
    <row r="191" spans="1:16">
      <c r="A191" t="s">
        <v>119</v>
      </c>
      <c r="B191">
        <v>20201123</v>
      </c>
      <c r="C191" s="5">
        <v>587516703876</v>
      </c>
      <c r="D191" t="s">
        <v>1098</v>
      </c>
      <c r="E191">
        <v>104146.42</v>
      </c>
      <c r="F191">
        <v>2643</v>
      </c>
      <c r="G191">
        <v>10174</v>
      </c>
      <c r="H191">
        <v>0.1306</v>
      </c>
      <c r="I191">
        <v>78.36</v>
      </c>
      <c r="J191">
        <v>39.4</v>
      </c>
      <c r="K191" t="s">
        <v>40</v>
      </c>
      <c r="L191" t="s">
        <v>121</v>
      </c>
      <c r="M191" s="1" t="s">
        <v>917</v>
      </c>
      <c r="N191" s="1" t="s">
        <v>917</v>
      </c>
      <c r="O191" s="2" t="s">
        <v>1096</v>
      </c>
      <c r="P191" s="1" t="s">
        <v>1099</v>
      </c>
    </row>
    <row r="192" spans="1:16">
      <c r="A192" t="s">
        <v>119</v>
      </c>
      <c r="B192">
        <v>20201123</v>
      </c>
      <c r="C192" s="5">
        <v>39290708556</v>
      </c>
      <c r="D192" t="s">
        <v>1101</v>
      </c>
      <c r="E192">
        <v>101869.57</v>
      </c>
      <c r="F192">
        <v>1436</v>
      </c>
      <c r="G192">
        <v>8592</v>
      </c>
      <c r="H192">
        <v>0.106</v>
      </c>
      <c r="I192">
        <v>111.82</v>
      </c>
      <c r="J192">
        <v>70.94</v>
      </c>
      <c r="K192" t="s">
        <v>126</v>
      </c>
      <c r="L192" t="s">
        <v>124</v>
      </c>
      <c r="M192" s="1" t="s">
        <v>917</v>
      </c>
      <c r="N192" s="1" t="s">
        <v>917</v>
      </c>
      <c r="O192" s="2" t="s">
        <v>1096</v>
      </c>
      <c r="P192" s="1" t="s">
        <v>917</v>
      </c>
    </row>
    <row r="193" spans="1:16">
      <c r="A193" t="s">
        <v>119</v>
      </c>
      <c r="B193">
        <v>20201123</v>
      </c>
      <c r="C193" s="5">
        <v>564587383224</v>
      </c>
      <c r="D193" t="s">
        <v>1103</v>
      </c>
      <c r="E193">
        <v>99905.22</v>
      </c>
      <c r="F193">
        <v>1998</v>
      </c>
      <c r="G193">
        <v>7602</v>
      </c>
      <c r="H193">
        <v>0.1522</v>
      </c>
      <c r="I193">
        <v>86.35</v>
      </c>
      <c r="J193">
        <v>50</v>
      </c>
      <c r="K193" t="s">
        <v>128</v>
      </c>
      <c r="L193" t="s">
        <v>121</v>
      </c>
      <c r="M193" s="1" t="s">
        <v>917</v>
      </c>
      <c r="N193" s="1" t="s">
        <v>917</v>
      </c>
      <c r="O193" s="2" t="s">
        <v>1096</v>
      </c>
      <c r="P193" s="1" t="s">
        <v>917</v>
      </c>
    </row>
    <row r="194" spans="1:16">
      <c r="A194" t="s">
        <v>119</v>
      </c>
      <c r="B194">
        <v>20201123</v>
      </c>
      <c r="C194" s="5">
        <v>613513119392</v>
      </c>
      <c r="D194" t="s">
        <v>1107</v>
      </c>
      <c r="E194">
        <v>96724.05</v>
      </c>
      <c r="F194">
        <v>1887</v>
      </c>
      <c r="G194">
        <v>6181</v>
      </c>
      <c r="H194">
        <v>0.1176</v>
      </c>
      <c r="I194">
        <v>133.05</v>
      </c>
      <c r="J194">
        <v>51.26</v>
      </c>
      <c r="K194" t="s">
        <v>61</v>
      </c>
      <c r="L194" t="s">
        <v>124</v>
      </c>
      <c r="M194" s="1" t="s">
        <v>917</v>
      </c>
      <c r="N194" s="1" t="s">
        <v>917</v>
      </c>
      <c r="O194" s="2" t="s">
        <v>1096</v>
      </c>
      <c r="P194" s="1" t="s">
        <v>1108</v>
      </c>
    </row>
    <row r="195" spans="1:16">
      <c r="A195" t="s">
        <v>119</v>
      </c>
      <c r="B195">
        <v>20201123</v>
      </c>
      <c r="C195" s="5">
        <v>587234267079</v>
      </c>
      <c r="D195" t="s">
        <v>1100</v>
      </c>
      <c r="E195">
        <v>89721.51</v>
      </c>
      <c r="F195">
        <v>9134</v>
      </c>
      <c r="G195">
        <v>24941</v>
      </c>
      <c r="H195">
        <v>0.2933</v>
      </c>
      <c r="I195">
        <v>12.27</v>
      </c>
      <c r="J195">
        <v>9.82</v>
      </c>
      <c r="K195" t="s">
        <v>130</v>
      </c>
      <c r="L195" t="s">
        <v>131</v>
      </c>
      <c r="M195" s="1" t="s">
        <v>917</v>
      </c>
      <c r="N195" s="1" t="s">
        <v>917</v>
      </c>
      <c r="O195" s="2">
        <v>0</v>
      </c>
      <c r="P195" s="1" t="s">
        <v>917</v>
      </c>
    </row>
    <row r="196" spans="1:16">
      <c r="A196" t="s">
        <v>119</v>
      </c>
      <c r="B196">
        <v>20201123</v>
      </c>
      <c r="C196" s="5">
        <v>589590595246</v>
      </c>
      <c r="D196" t="s">
        <v>1102</v>
      </c>
      <c r="E196">
        <v>80002.44</v>
      </c>
      <c r="F196">
        <v>7003</v>
      </c>
      <c r="G196">
        <v>17031</v>
      </c>
      <c r="H196">
        <v>0.3644</v>
      </c>
      <c r="I196">
        <v>12.89</v>
      </c>
      <c r="J196">
        <v>11.42</v>
      </c>
      <c r="K196" t="s">
        <v>133</v>
      </c>
      <c r="L196" t="s">
        <v>121</v>
      </c>
      <c r="M196" s="1" t="s">
        <v>917</v>
      </c>
      <c r="N196" s="1" t="s">
        <v>917</v>
      </c>
      <c r="O196" s="2">
        <v>0</v>
      </c>
      <c r="P196" s="1" t="s">
        <v>1099</v>
      </c>
    </row>
    <row r="197" spans="1:16">
      <c r="A197" t="s">
        <v>119</v>
      </c>
      <c r="B197">
        <v>20201123</v>
      </c>
      <c r="C197" s="5">
        <v>537824984434</v>
      </c>
      <c r="D197" t="s">
        <v>273</v>
      </c>
      <c r="E197">
        <v>76271.93</v>
      </c>
      <c r="F197">
        <v>11396</v>
      </c>
      <c r="G197">
        <v>27221</v>
      </c>
      <c r="H197">
        <v>0.3788</v>
      </c>
      <c r="I197">
        <v>7.4</v>
      </c>
      <c r="J197">
        <v>6.69</v>
      </c>
      <c r="K197" t="s">
        <v>274</v>
      </c>
      <c r="L197" t="s">
        <v>158</v>
      </c>
      <c r="M197" s="1" t="s">
        <v>917</v>
      </c>
      <c r="N197" s="1" t="s">
        <v>917</v>
      </c>
      <c r="O197" s="2">
        <v>0</v>
      </c>
      <c r="P197" s="1" t="s">
        <v>917</v>
      </c>
    </row>
    <row r="198" spans="1:16">
      <c r="A198" t="s">
        <v>119</v>
      </c>
      <c r="B198">
        <v>20201123</v>
      </c>
      <c r="C198" s="5">
        <v>39788807046</v>
      </c>
      <c r="D198" t="s">
        <v>182</v>
      </c>
      <c r="E198">
        <v>59860.23</v>
      </c>
      <c r="F198">
        <v>5788</v>
      </c>
      <c r="G198">
        <v>13491</v>
      </c>
      <c r="H198">
        <v>0.3892</v>
      </c>
      <c r="I198">
        <v>11.4</v>
      </c>
      <c r="J198">
        <v>10.34</v>
      </c>
      <c r="K198" t="s">
        <v>183</v>
      </c>
      <c r="L198" t="s">
        <v>131</v>
      </c>
      <c r="M198" s="1" t="s">
        <v>917</v>
      </c>
      <c r="N198" s="1" t="s">
        <v>917</v>
      </c>
      <c r="O198" s="2">
        <v>0</v>
      </c>
      <c r="P198" s="1" t="s">
        <v>917</v>
      </c>
    </row>
    <row r="199" spans="1:16">
      <c r="A199" t="s">
        <v>119</v>
      </c>
      <c r="B199">
        <v>20201123</v>
      </c>
      <c r="C199" s="5">
        <v>17704561464</v>
      </c>
      <c r="D199" t="s">
        <v>1105</v>
      </c>
      <c r="E199">
        <v>59251.1</v>
      </c>
      <c r="F199">
        <v>4407</v>
      </c>
      <c r="G199">
        <v>10881</v>
      </c>
      <c r="H199">
        <v>0.2421</v>
      </c>
      <c r="I199">
        <v>22.49</v>
      </c>
      <c r="J199">
        <v>13.44</v>
      </c>
      <c r="K199" t="s">
        <v>160</v>
      </c>
      <c r="L199" t="s">
        <v>121</v>
      </c>
      <c r="M199" s="1" t="s">
        <v>917</v>
      </c>
      <c r="N199" s="1" t="s">
        <v>917</v>
      </c>
      <c r="O199" s="2">
        <v>0</v>
      </c>
      <c r="P199" s="1" t="s">
        <v>917</v>
      </c>
    </row>
    <row r="200" spans="1:16">
      <c r="A200" t="s">
        <v>119</v>
      </c>
      <c r="B200">
        <v>20201123</v>
      </c>
      <c r="C200" s="5">
        <v>574308070162</v>
      </c>
      <c r="D200" t="s">
        <v>1106</v>
      </c>
      <c r="E200">
        <v>56477.51</v>
      </c>
      <c r="F200">
        <v>1527</v>
      </c>
      <c r="G200">
        <v>6310</v>
      </c>
      <c r="H200">
        <v>0.1201</v>
      </c>
      <c r="I200">
        <v>74.51</v>
      </c>
      <c r="J200">
        <v>36.99</v>
      </c>
      <c r="K200" t="s">
        <v>38</v>
      </c>
      <c r="L200" t="s">
        <v>121</v>
      </c>
      <c r="M200" s="1" t="s">
        <v>917</v>
      </c>
      <c r="N200" s="1" t="s">
        <v>917</v>
      </c>
      <c r="O200" s="2" t="s">
        <v>1096</v>
      </c>
      <c r="P200" s="1" t="s">
        <v>917</v>
      </c>
    </row>
    <row r="201" spans="1:16">
      <c r="A201" t="s">
        <v>119</v>
      </c>
      <c r="B201">
        <v>20201123</v>
      </c>
      <c r="C201" s="5">
        <v>587015100676</v>
      </c>
      <c r="D201" t="s">
        <v>1110</v>
      </c>
      <c r="E201">
        <v>51075.22</v>
      </c>
      <c r="F201">
        <v>1420</v>
      </c>
      <c r="G201">
        <v>4559</v>
      </c>
      <c r="H201">
        <v>0.1292</v>
      </c>
      <c r="I201">
        <v>86.72</v>
      </c>
      <c r="J201">
        <v>35.97</v>
      </c>
      <c r="K201" t="s">
        <v>4</v>
      </c>
      <c r="L201" t="s">
        <v>148</v>
      </c>
      <c r="M201" s="1" t="s">
        <v>917</v>
      </c>
      <c r="N201" s="1" t="s">
        <v>917</v>
      </c>
      <c r="O201" s="2">
        <v>0</v>
      </c>
      <c r="P201" s="1" t="s">
        <v>917</v>
      </c>
    </row>
    <row r="202" spans="1:16">
      <c r="A202" t="s">
        <v>119</v>
      </c>
      <c r="B202">
        <v>20201123</v>
      </c>
      <c r="C202" s="5">
        <v>574624025153</v>
      </c>
      <c r="D202" t="s">
        <v>406</v>
      </c>
      <c r="E202">
        <v>46916.35</v>
      </c>
      <c r="F202">
        <v>1394</v>
      </c>
      <c r="G202">
        <v>4395</v>
      </c>
      <c r="H202">
        <v>0.1622</v>
      </c>
      <c r="I202">
        <v>65.8</v>
      </c>
      <c r="J202">
        <v>33.66</v>
      </c>
      <c r="K202" t="s">
        <v>407</v>
      </c>
      <c r="L202" t="s">
        <v>124</v>
      </c>
      <c r="M202" s="1" t="s">
        <v>917</v>
      </c>
      <c r="N202" s="1" t="s">
        <v>917</v>
      </c>
      <c r="O202" s="2">
        <v>0</v>
      </c>
      <c r="P202" s="1" t="s">
        <v>917</v>
      </c>
    </row>
    <row r="203" spans="1:16">
      <c r="A203" t="s">
        <v>119</v>
      </c>
      <c r="B203">
        <v>20201123</v>
      </c>
      <c r="C203" s="5">
        <v>554877274741</v>
      </c>
      <c r="D203" t="s">
        <v>1109</v>
      </c>
      <c r="E203">
        <v>41265.31</v>
      </c>
      <c r="F203">
        <v>922</v>
      </c>
      <c r="G203">
        <v>4119</v>
      </c>
      <c r="H203">
        <v>0.0954</v>
      </c>
      <c r="I203">
        <v>105</v>
      </c>
      <c r="J203">
        <v>44.76</v>
      </c>
      <c r="K203" t="s">
        <v>6</v>
      </c>
      <c r="L203" t="s">
        <v>121</v>
      </c>
      <c r="M203" s="1" t="s">
        <v>917</v>
      </c>
      <c r="N203" s="1" t="s">
        <v>917</v>
      </c>
      <c r="O203" s="2" t="s">
        <v>1096</v>
      </c>
      <c r="P203" s="1" t="s">
        <v>1099</v>
      </c>
    </row>
    <row r="204" spans="1:16">
      <c r="A204" t="s">
        <v>119</v>
      </c>
      <c r="B204">
        <v>20201123</v>
      </c>
      <c r="C204" s="5">
        <v>598898432532</v>
      </c>
      <c r="D204" t="s">
        <v>1111</v>
      </c>
      <c r="E204">
        <v>36044.19</v>
      </c>
      <c r="F204">
        <v>750</v>
      </c>
      <c r="G204">
        <v>6562</v>
      </c>
      <c r="H204">
        <v>0.0527</v>
      </c>
      <c r="I204">
        <v>104.17</v>
      </c>
      <c r="J204">
        <v>48.06</v>
      </c>
      <c r="K204" t="s">
        <v>41</v>
      </c>
      <c r="L204" t="s">
        <v>121</v>
      </c>
      <c r="M204" s="1" t="s">
        <v>917</v>
      </c>
      <c r="N204" s="1" t="s">
        <v>917</v>
      </c>
      <c r="O204" s="2" t="s">
        <v>1096</v>
      </c>
      <c r="P204" s="1" t="s">
        <v>1099</v>
      </c>
    </row>
    <row r="205" spans="1:16">
      <c r="A205" t="s">
        <v>119</v>
      </c>
      <c r="B205">
        <v>20201123</v>
      </c>
      <c r="C205" s="5">
        <v>554765196730</v>
      </c>
      <c r="D205" t="s">
        <v>197</v>
      </c>
      <c r="E205">
        <v>32257.94</v>
      </c>
      <c r="F205">
        <v>2072</v>
      </c>
      <c r="G205">
        <v>5519</v>
      </c>
      <c r="H205">
        <v>0.3169</v>
      </c>
      <c r="I205">
        <v>18.44</v>
      </c>
      <c r="J205">
        <v>15.57</v>
      </c>
      <c r="K205" t="s">
        <v>198</v>
      </c>
      <c r="L205" t="s">
        <v>121</v>
      </c>
      <c r="M205" s="1" t="s">
        <v>917</v>
      </c>
      <c r="N205" s="1" t="s">
        <v>917</v>
      </c>
      <c r="O205" s="2">
        <v>0</v>
      </c>
      <c r="P205" s="1" t="s">
        <v>1099</v>
      </c>
    </row>
    <row r="206" spans="1:16">
      <c r="A206" t="s">
        <v>119</v>
      </c>
      <c r="B206">
        <v>20201123</v>
      </c>
      <c r="C206" s="5">
        <v>521804256985</v>
      </c>
      <c r="D206" t="s">
        <v>1112</v>
      </c>
      <c r="E206">
        <v>32008.52</v>
      </c>
      <c r="F206">
        <v>703</v>
      </c>
      <c r="G206">
        <v>2197</v>
      </c>
      <c r="H206">
        <v>0.1529</v>
      </c>
      <c r="I206">
        <v>95.26</v>
      </c>
      <c r="J206">
        <v>45.53</v>
      </c>
      <c r="K206" t="s">
        <v>43</v>
      </c>
      <c r="L206" t="s">
        <v>121</v>
      </c>
      <c r="M206" s="1" t="s">
        <v>917</v>
      </c>
      <c r="N206" s="1" t="s">
        <v>917</v>
      </c>
      <c r="O206" s="2" t="s">
        <v>1096</v>
      </c>
      <c r="P206" s="1" t="s">
        <v>917</v>
      </c>
    </row>
    <row r="207" spans="1:16">
      <c r="A207" t="s">
        <v>119</v>
      </c>
      <c r="B207">
        <v>20201123</v>
      </c>
      <c r="C207" s="5">
        <v>584436823460</v>
      </c>
      <c r="D207" t="s">
        <v>174</v>
      </c>
      <c r="E207">
        <v>31729.53</v>
      </c>
      <c r="F207">
        <v>1818</v>
      </c>
      <c r="G207">
        <v>5377</v>
      </c>
      <c r="H207">
        <v>0.1949</v>
      </c>
      <c r="I207">
        <v>30.28</v>
      </c>
      <c r="J207">
        <v>17.45</v>
      </c>
      <c r="K207" t="s">
        <v>175</v>
      </c>
      <c r="L207" t="s">
        <v>124</v>
      </c>
      <c r="M207" s="1" t="s">
        <v>917</v>
      </c>
      <c r="N207" s="1" t="s">
        <v>917</v>
      </c>
      <c r="O207" s="2">
        <v>0</v>
      </c>
      <c r="P207" s="1" t="s">
        <v>1108</v>
      </c>
    </row>
    <row r="208" spans="1:16">
      <c r="A208" t="s">
        <v>119</v>
      </c>
      <c r="B208">
        <v>20201123</v>
      </c>
      <c r="C208" s="5">
        <v>15699771744</v>
      </c>
      <c r="D208" t="s">
        <v>178</v>
      </c>
      <c r="E208">
        <v>30828.09</v>
      </c>
      <c r="F208">
        <v>1106</v>
      </c>
      <c r="G208">
        <v>3514</v>
      </c>
      <c r="H208">
        <v>0.1841</v>
      </c>
      <c r="I208">
        <v>47.65</v>
      </c>
      <c r="J208">
        <v>27.87</v>
      </c>
      <c r="K208" t="s">
        <v>179</v>
      </c>
      <c r="L208" t="s">
        <v>124</v>
      </c>
      <c r="M208" s="1" t="s">
        <v>917</v>
      </c>
      <c r="N208" s="1" t="s">
        <v>917</v>
      </c>
      <c r="O208" s="2">
        <v>0</v>
      </c>
      <c r="P208" s="1" t="s">
        <v>917</v>
      </c>
    </row>
    <row r="209" spans="1:16">
      <c r="A209" t="s">
        <v>119</v>
      </c>
      <c r="B209">
        <v>20201123</v>
      </c>
      <c r="C209" s="5">
        <v>538263950177</v>
      </c>
      <c r="D209" t="s">
        <v>134</v>
      </c>
      <c r="E209">
        <v>27874.05</v>
      </c>
      <c r="F209">
        <v>196</v>
      </c>
      <c r="G209">
        <v>1495</v>
      </c>
      <c r="H209">
        <v>0.1104</v>
      </c>
      <c r="I209">
        <v>168.93</v>
      </c>
      <c r="J209">
        <v>142.21</v>
      </c>
      <c r="K209" t="s">
        <v>135</v>
      </c>
      <c r="L209" t="s">
        <v>124</v>
      </c>
      <c r="M209" s="1" t="s">
        <v>917</v>
      </c>
      <c r="N209" s="1" t="s">
        <v>917</v>
      </c>
      <c r="O209" s="2" t="s">
        <v>1096</v>
      </c>
      <c r="P209" s="1" t="s">
        <v>917</v>
      </c>
    </row>
    <row r="210" spans="1:16">
      <c r="A210" t="s">
        <v>119</v>
      </c>
      <c r="B210">
        <v>20201123</v>
      </c>
      <c r="C210" s="5">
        <v>527733653043</v>
      </c>
      <c r="D210" t="s">
        <v>1118</v>
      </c>
      <c r="E210">
        <v>27187.82</v>
      </c>
      <c r="F210">
        <v>1609</v>
      </c>
      <c r="G210">
        <v>4624</v>
      </c>
      <c r="H210">
        <v>0.258</v>
      </c>
      <c r="I210">
        <v>22.79</v>
      </c>
      <c r="J210">
        <v>16.9</v>
      </c>
      <c r="K210" t="s">
        <v>157</v>
      </c>
      <c r="L210" t="s">
        <v>158</v>
      </c>
      <c r="M210" s="1" t="s">
        <v>917</v>
      </c>
      <c r="N210" s="1" t="s">
        <v>917</v>
      </c>
      <c r="O210" s="2">
        <v>0</v>
      </c>
      <c r="P210" s="1" t="s">
        <v>917</v>
      </c>
    </row>
    <row r="211" spans="1:16">
      <c r="A211" t="s">
        <v>119</v>
      </c>
      <c r="B211">
        <v>20201123</v>
      </c>
      <c r="C211" s="5">
        <v>573035985548</v>
      </c>
      <c r="D211" t="s">
        <v>1114</v>
      </c>
      <c r="E211">
        <v>24445.89</v>
      </c>
      <c r="F211">
        <v>662</v>
      </c>
      <c r="G211">
        <v>1660</v>
      </c>
      <c r="H211">
        <v>0.2578</v>
      </c>
      <c r="I211">
        <v>57.12</v>
      </c>
      <c r="J211">
        <v>36.93</v>
      </c>
      <c r="K211" t="s">
        <v>77</v>
      </c>
      <c r="L211" t="s">
        <v>170</v>
      </c>
      <c r="M211" s="1" t="s">
        <v>917</v>
      </c>
      <c r="N211" s="1" t="s">
        <v>917</v>
      </c>
      <c r="O211" s="2">
        <v>0</v>
      </c>
      <c r="P211" s="1" t="s">
        <v>917</v>
      </c>
    </row>
    <row r="212" spans="1:16">
      <c r="A212" t="s">
        <v>119</v>
      </c>
      <c r="B212">
        <v>20201123</v>
      </c>
      <c r="C212" s="5">
        <v>40611478319</v>
      </c>
      <c r="D212" t="s">
        <v>1115</v>
      </c>
      <c r="E212">
        <v>24000.77</v>
      </c>
      <c r="F212">
        <v>334</v>
      </c>
      <c r="G212">
        <v>1767</v>
      </c>
      <c r="H212">
        <v>0.1121</v>
      </c>
      <c r="I212">
        <v>121.22</v>
      </c>
      <c r="J212">
        <v>71.86</v>
      </c>
      <c r="K212" t="s">
        <v>166</v>
      </c>
      <c r="L212" t="s">
        <v>121</v>
      </c>
      <c r="M212" s="1" t="s">
        <v>917</v>
      </c>
      <c r="N212" s="1" t="s">
        <v>917</v>
      </c>
      <c r="O212" s="2" t="s">
        <v>1096</v>
      </c>
      <c r="P212" s="1" t="s">
        <v>917</v>
      </c>
    </row>
    <row r="213" spans="1:16">
      <c r="A213" t="s">
        <v>119</v>
      </c>
      <c r="B213">
        <v>20201123</v>
      </c>
      <c r="C213" s="5">
        <v>43988989706</v>
      </c>
      <c r="D213" t="s">
        <v>207</v>
      </c>
      <c r="E213">
        <v>22896.43</v>
      </c>
      <c r="F213">
        <v>4023</v>
      </c>
      <c r="G213">
        <v>6248</v>
      </c>
      <c r="H213">
        <v>0.4494</v>
      </c>
      <c r="I213">
        <v>8.15</v>
      </c>
      <c r="J213">
        <v>5.69</v>
      </c>
      <c r="K213" t="s">
        <v>208</v>
      </c>
      <c r="L213" t="s">
        <v>204</v>
      </c>
      <c r="M213" s="1" t="s">
        <v>917</v>
      </c>
      <c r="N213" s="1" t="s">
        <v>917</v>
      </c>
      <c r="O213" s="2">
        <v>0</v>
      </c>
      <c r="P213" s="1" t="s">
        <v>917</v>
      </c>
    </row>
    <row r="214" spans="1:16">
      <c r="A214" t="s">
        <v>119</v>
      </c>
      <c r="B214">
        <v>20201123</v>
      </c>
      <c r="C214" s="5">
        <v>520538406051</v>
      </c>
      <c r="D214" t="s">
        <v>1113</v>
      </c>
      <c r="E214">
        <v>22032.73</v>
      </c>
      <c r="F214">
        <v>356</v>
      </c>
      <c r="G214">
        <v>1882</v>
      </c>
      <c r="H214">
        <v>0.1132</v>
      </c>
      <c r="I214">
        <v>103.44</v>
      </c>
      <c r="J214">
        <v>61.89</v>
      </c>
      <c r="K214" t="s">
        <v>137</v>
      </c>
      <c r="L214" t="s">
        <v>121</v>
      </c>
      <c r="M214" s="1" t="s">
        <v>917</v>
      </c>
      <c r="N214" s="1" t="s">
        <v>917</v>
      </c>
      <c r="O214" s="2" t="s">
        <v>1096</v>
      </c>
      <c r="P214" s="1" t="s">
        <v>917</v>
      </c>
    </row>
    <row r="215" spans="1:16">
      <c r="A215" t="s">
        <v>119</v>
      </c>
      <c r="B215">
        <v>20201123</v>
      </c>
      <c r="C215" s="5">
        <v>539325022308</v>
      </c>
      <c r="D215" t="s">
        <v>1117</v>
      </c>
      <c r="E215">
        <v>22023.68</v>
      </c>
      <c r="F215">
        <v>301</v>
      </c>
      <c r="G215">
        <v>1775</v>
      </c>
      <c r="H215">
        <v>0.12</v>
      </c>
      <c r="I215">
        <v>103.4</v>
      </c>
      <c r="J215">
        <v>73.17</v>
      </c>
      <c r="K215" t="s">
        <v>46</v>
      </c>
      <c r="L215" t="s">
        <v>148</v>
      </c>
      <c r="M215" s="1" t="s">
        <v>917</v>
      </c>
      <c r="N215" s="1" t="s">
        <v>917</v>
      </c>
      <c r="O215" s="2">
        <v>0</v>
      </c>
      <c r="P215" s="1" t="s">
        <v>917</v>
      </c>
    </row>
    <row r="216" spans="1:16">
      <c r="A216" t="s">
        <v>119</v>
      </c>
      <c r="B216">
        <v>20201123</v>
      </c>
      <c r="C216" s="5">
        <v>15699803229</v>
      </c>
      <c r="D216" t="s">
        <v>141</v>
      </c>
      <c r="E216">
        <v>21615.8</v>
      </c>
      <c r="F216">
        <v>1079</v>
      </c>
      <c r="G216">
        <v>2854</v>
      </c>
      <c r="H216">
        <v>0.2537</v>
      </c>
      <c r="I216">
        <v>29.86</v>
      </c>
      <c r="J216">
        <v>20.03</v>
      </c>
      <c r="K216" t="s">
        <v>142</v>
      </c>
      <c r="L216" t="s">
        <v>124</v>
      </c>
      <c r="M216" s="1" t="s">
        <v>917</v>
      </c>
      <c r="N216" s="1" t="s">
        <v>917</v>
      </c>
      <c r="O216" s="2">
        <v>0</v>
      </c>
      <c r="P216" s="1" t="s">
        <v>917</v>
      </c>
    </row>
    <row r="217" spans="1:16">
      <c r="A217" t="s">
        <v>119</v>
      </c>
      <c r="B217">
        <v>20201123</v>
      </c>
      <c r="C217" s="5">
        <v>555332266949</v>
      </c>
      <c r="D217" t="s">
        <v>1126</v>
      </c>
      <c r="E217">
        <v>21280.14</v>
      </c>
      <c r="F217">
        <v>404</v>
      </c>
      <c r="G217">
        <v>1700</v>
      </c>
      <c r="H217">
        <v>0.1553</v>
      </c>
      <c r="I217">
        <v>80.61</v>
      </c>
      <c r="J217">
        <v>52.67</v>
      </c>
      <c r="K217" t="s">
        <v>47</v>
      </c>
      <c r="L217" t="s">
        <v>121</v>
      </c>
      <c r="M217" s="1" t="s">
        <v>917</v>
      </c>
      <c r="N217" s="1" t="s">
        <v>917</v>
      </c>
      <c r="O217" s="2" t="s">
        <v>1096</v>
      </c>
      <c r="P217" s="1" t="s">
        <v>917</v>
      </c>
    </row>
    <row r="218" spans="1:16">
      <c r="A218" t="s">
        <v>119</v>
      </c>
      <c r="B218">
        <v>20201123</v>
      </c>
      <c r="C218" s="5">
        <v>37253526527</v>
      </c>
      <c r="D218" t="s">
        <v>202</v>
      </c>
      <c r="E218">
        <v>21021.37</v>
      </c>
      <c r="F218">
        <v>1897</v>
      </c>
      <c r="G218">
        <v>3613</v>
      </c>
      <c r="H218">
        <v>0.4589</v>
      </c>
      <c r="I218">
        <v>12.68</v>
      </c>
      <c r="J218">
        <v>11.08</v>
      </c>
      <c r="K218" t="s">
        <v>203</v>
      </c>
      <c r="L218" t="s">
        <v>204</v>
      </c>
      <c r="M218" s="1" t="s">
        <v>917</v>
      </c>
      <c r="N218" s="1" t="s">
        <v>917</v>
      </c>
      <c r="O218" s="2">
        <v>0</v>
      </c>
      <c r="P218" s="1" t="s">
        <v>917</v>
      </c>
    </row>
    <row r="219" spans="1:16">
      <c r="A219" t="s">
        <v>119</v>
      </c>
      <c r="B219">
        <v>20201123</v>
      </c>
      <c r="C219" s="5">
        <v>563834177641</v>
      </c>
      <c r="D219" t="s">
        <v>1123</v>
      </c>
      <c r="E219">
        <v>20143.58</v>
      </c>
      <c r="F219">
        <v>130</v>
      </c>
      <c r="G219">
        <v>580</v>
      </c>
      <c r="H219">
        <v>0.1414</v>
      </c>
      <c r="I219">
        <v>245.65</v>
      </c>
      <c r="J219">
        <v>154.95</v>
      </c>
      <c r="K219" t="s">
        <v>56</v>
      </c>
      <c r="L219" t="s">
        <v>181</v>
      </c>
      <c r="M219" s="1" t="s">
        <v>917</v>
      </c>
      <c r="N219" s="1" t="s">
        <v>917</v>
      </c>
      <c r="O219" s="2" t="s">
        <v>1096</v>
      </c>
      <c r="P219" s="1" t="s">
        <v>917</v>
      </c>
    </row>
    <row r="220" spans="1:16">
      <c r="A220" t="s">
        <v>119</v>
      </c>
      <c r="B220">
        <v>20201123</v>
      </c>
      <c r="C220" s="5">
        <v>539854510916</v>
      </c>
      <c r="D220" t="s">
        <v>1119</v>
      </c>
      <c r="E220">
        <v>18395.66</v>
      </c>
      <c r="F220">
        <v>342</v>
      </c>
      <c r="G220">
        <v>1694</v>
      </c>
      <c r="H220">
        <v>0.1263</v>
      </c>
      <c r="I220">
        <v>85.96</v>
      </c>
      <c r="J220">
        <v>53.79</v>
      </c>
      <c r="K220" t="s">
        <v>44</v>
      </c>
      <c r="L220" t="s">
        <v>131</v>
      </c>
      <c r="M220" s="1" t="s">
        <v>917</v>
      </c>
      <c r="N220" s="1" t="s">
        <v>917</v>
      </c>
      <c r="O220" s="2" t="s">
        <v>1096</v>
      </c>
      <c r="P220" s="1" t="s">
        <v>917</v>
      </c>
    </row>
    <row r="221" spans="1:16">
      <c r="A221" t="s">
        <v>119</v>
      </c>
      <c r="B221">
        <v>20201123</v>
      </c>
      <c r="C221" s="5">
        <v>569386315777</v>
      </c>
      <c r="D221" t="s">
        <v>172</v>
      </c>
      <c r="E221">
        <v>17975.79</v>
      </c>
      <c r="F221">
        <v>10142</v>
      </c>
      <c r="G221">
        <v>43325</v>
      </c>
      <c r="H221">
        <v>0.2187</v>
      </c>
      <c r="I221">
        <v>1.9</v>
      </c>
      <c r="J221">
        <v>1.77</v>
      </c>
      <c r="K221" t="s">
        <v>173</v>
      </c>
      <c r="L221" t="s">
        <v>121</v>
      </c>
      <c r="M221" s="1" t="s">
        <v>917</v>
      </c>
      <c r="N221" s="1" t="s">
        <v>917</v>
      </c>
      <c r="O221" s="2">
        <v>0</v>
      </c>
      <c r="P221" s="1" t="s">
        <v>1099</v>
      </c>
    </row>
    <row r="222" spans="1:16">
      <c r="A222" t="s">
        <v>119</v>
      </c>
      <c r="B222">
        <v>20201123</v>
      </c>
      <c r="C222" s="5">
        <v>527990951359</v>
      </c>
      <c r="D222" t="s">
        <v>1120</v>
      </c>
      <c r="E222">
        <v>17674.86</v>
      </c>
      <c r="F222">
        <v>406</v>
      </c>
      <c r="G222">
        <v>608</v>
      </c>
      <c r="H222">
        <v>0.1842</v>
      </c>
      <c r="I222">
        <v>157.81</v>
      </c>
      <c r="J222">
        <v>43.53</v>
      </c>
      <c r="K222" t="s">
        <v>55</v>
      </c>
      <c r="L222" t="s">
        <v>121</v>
      </c>
      <c r="M222" s="1" t="s">
        <v>917</v>
      </c>
      <c r="N222" s="1" t="s">
        <v>917</v>
      </c>
      <c r="O222" s="2">
        <v>0</v>
      </c>
      <c r="P222" s="1" t="s">
        <v>917</v>
      </c>
    </row>
    <row r="223" spans="1:16">
      <c r="A223" t="s">
        <v>119</v>
      </c>
      <c r="B223">
        <v>20201123</v>
      </c>
      <c r="C223" s="5">
        <v>527733589105</v>
      </c>
      <c r="D223" t="s">
        <v>1121</v>
      </c>
      <c r="E223">
        <v>17659.81</v>
      </c>
      <c r="F223">
        <v>1503</v>
      </c>
      <c r="G223">
        <v>3133</v>
      </c>
      <c r="H223">
        <v>0.2754</v>
      </c>
      <c r="I223">
        <v>20.46</v>
      </c>
      <c r="J223">
        <v>11.75</v>
      </c>
      <c r="K223" t="s">
        <v>231</v>
      </c>
      <c r="L223" t="s">
        <v>170</v>
      </c>
      <c r="M223" s="1" t="s">
        <v>917</v>
      </c>
      <c r="N223" s="1" t="s">
        <v>917</v>
      </c>
      <c r="O223" s="2">
        <v>0</v>
      </c>
      <c r="P223" s="1" t="s">
        <v>917</v>
      </c>
    </row>
    <row r="224" spans="1:16">
      <c r="A224" t="s">
        <v>119</v>
      </c>
      <c r="B224">
        <v>20201123</v>
      </c>
      <c r="C224" s="5">
        <v>528033010612</v>
      </c>
      <c r="D224" t="s">
        <v>1124</v>
      </c>
      <c r="E224">
        <v>16898.96</v>
      </c>
      <c r="F224">
        <v>196</v>
      </c>
      <c r="G224">
        <v>660</v>
      </c>
      <c r="H224">
        <v>0.25</v>
      </c>
      <c r="I224">
        <v>102.42</v>
      </c>
      <c r="J224">
        <v>86.22</v>
      </c>
      <c r="K224" t="s">
        <v>98</v>
      </c>
      <c r="L224" t="s">
        <v>124</v>
      </c>
      <c r="M224" s="1" t="s">
        <v>917</v>
      </c>
      <c r="N224" s="1" t="s">
        <v>917</v>
      </c>
      <c r="O224" s="2">
        <v>0</v>
      </c>
      <c r="P224" s="1" t="s">
        <v>917</v>
      </c>
    </row>
    <row r="225" spans="1:16">
      <c r="A225" t="s">
        <v>119</v>
      </c>
      <c r="B225">
        <v>20201123</v>
      </c>
      <c r="C225" s="5">
        <v>602881179663</v>
      </c>
      <c r="D225" t="s">
        <v>1116</v>
      </c>
      <c r="E225">
        <v>16530.16</v>
      </c>
      <c r="F225">
        <v>317</v>
      </c>
      <c r="G225">
        <v>1887</v>
      </c>
      <c r="H225">
        <v>0.062</v>
      </c>
      <c r="I225">
        <v>141.28</v>
      </c>
      <c r="J225">
        <v>52.15</v>
      </c>
      <c r="K225" t="s">
        <v>69</v>
      </c>
      <c r="L225" t="s">
        <v>121</v>
      </c>
      <c r="M225" s="1" t="s">
        <v>917</v>
      </c>
      <c r="N225" s="1" t="s">
        <v>917</v>
      </c>
      <c r="O225" s="2">
        <v>0</v>
      </c>
      <c r="P225" s="1" t="s">
        <v>917</v>
      </c>
    </row>
    <row r="226" spans="1:16">
      <c r="A226" t="s">
        <v>119</v>
      </c>
      <c r="B226">
        <v>20201123</v>
      </c>
      <c r="C226" s="5">
        <v>577037788975</v>
      </c>
      <c r="D226" t="s">
        <v>228</v>
      </c>
      <c r="E226">
        <v>16451.7</v>
      </c>
      <c r="F226">
        <v>972</v>
      </c>
      <c r="G226">
        <v>2858</v>
      </c>
      <c r="H226">
        <v>0.1662</v>
      </c>
      <c r="I226">
        <v>34.64</v>
      </c>
      <c r="J226">
        <v>16.93</v>
      </c>
      <c r="K226" t="s">
        <v>229</v>
      </c>
      <c r="L226" t="s">
        <v>131</v>
      </c>
      <c r="M226" s="1" t="s">
        <v>917</v>
      </c>
      <c r="N226" s="1" t="s">
        <v>917</v>
      </c>
      <c r="O226" s="2">
        <v>0</v>
      </c>
      <c r="P226" s="1" t="s">
        <v>1108</v>
      </c>
    </row>
    <row r="227" spans="1:16">
      <c r="A227" t="s">
        <v>119</v>
      </c>
      <c r="B227">
        <v>20201123</v>
      </c>
      <c r="C227" s="5">
        <v>593225443577</v>
      </c>
      <c r="D227" t="s">
        <v>1104</v>
      </c>
      <c r="E227">
        <v>15751.02</v>
      </c>
      <c r="F227">
        <v>276</v>
      </c>
      <c r="G227">
        <v>2480</v>
      </c>
      <c r="H227">
        <v>0.0472</v>
      </c>
      <c r="I227">
        <v>134.62</v>
      </c>
      <c r="J227">
        <v>57.07</v>
      </c>
      <c r="K227" t="s">
        <v>48</v>
      </c>
      <c r="L227" t="s">
        <v>121</v>
      </c>
      <c r="M227" s="1" t="s">
        <v>917</v>
      </c>
      <c r="N227" s="1" t="s">
        <v>917</v>
      </c>
      <c r="O227" s="2" t="s">
        <v>1096</v>
      </c>
      <c r="P227" s="1" t="s">
        <v>917</v>
      </c>
    </row>
    <row r="228" spans="1:16">
      <c r="A228" t="s">
        <v>119</v>
      </c>
      <c r="B228">
        <v>20201123</v>
      </c>
      <c r="C228" s="5">
        <v>528778018743</v>
      </c>
      <c r="D228" t="s">
        <v>1125</v>
      </c>
      <c r="E228">
        <v>15475.45</v>
      </c>
      <c r="F228">
        <v>316</v>
      </c>
      <c r="G228">
        <v>1116</v>
      </c>
      <c r="H228">
        <v>0.1523</v>
      </c>
      <c r="I228">
        <v>91.03</v>
      </c>
      <c r="J228">
        <v>48.97</v>
      </c>
      <c r="K228" t="s">
        <v>145</v>
      </c>
      <c r="L228" t="s">
        <v>121</v>
      </c>
      <c r="M228" s="1" t="s">
        <v>917</v>
      </c>
      <c r="N228" s="1" t="s">
        <v>917</v>
      </c>
      <c r="O228" s="2" t="s">
        <v>1096</v>
      </c>
      <c r="P228" s="1" t="s">
        <v>917</v>
      </c>
    </row>
    <row r="229" spans="1:16">
      <c r="A229" t="s">
        <v>119</v>
      </c>
      <c r="B229">
        <v>20201123</v>
      </c>
      <c r="C229" s="5">
        <v>589377945837</v>
      </c>
      <c r="D229" t="s">
        <v>1129</v>
      </c>
      <c r="E229">
        <v>14949.38</v>
      </c>
      <c r="F229">
        <v>449</v>
      </c>
      <c r="G229">
        <v>2674</v>
      </c>
      <c r="H229">
        <v>0.1156</v>
      </c>
      <c r="I229">
        <v>48.38</v>
      </c>
      <c r="J229">
        <v>33.29</v>
      </c>
      <c r="K229" t="s">
        <v>15</v>
      </c>
      <c r="L229" t="s">
        <v>131</v>
      </c>
      <c r="M229" s="1" t="s">
        <v>917</v>
      </c>
      <c r="N229" s="1" t="s">
        <v>917</v>
      </c>
      <c r="O229" s="2" t="s">
        <v>1096</v>
      </c>
      <c r="P229" s="1" t="s">
        <v>917</v>
      </c>
    </row>
    <row r="230" spans="1:16">
      <c r="A230" t="s">
        <v>119</v>
      </c>
      <c r="B230">
        <v>20201123</v>
      </c>
      <c r="C230" s="5">
        <v>43893226461</v>
      </c>
      <c r="D230" t="s">
        <v>1128</v>
      </c>
      <c r="E230">
        <v>14365.66</v>
      </c>
      <c r="F230">
        <v>2126</v>
      </c>
      <c r="G230">
        <v>3755</v>
      </c>
      <c r="H230">
        <v>0.4301</v>
      </c>
      <c r="I230">
        <v>8.9</v>
      </c>
      <c r="J230">
        <v>6.76</v>
      </c>
      <c r="K230" t="s">
        <v>247</v>
      </c>
      <c r="L230" t="s">
        <v>148</v>
      </c>
      <c r="M230" s="1" t="s">
        <v>917</v>
      </c>
      <c r="N230" s="1" t="s">
        <v>917</v>
      </c>
      <c r="O230" s="2">
        <v>0</v>
      </c>
      <c r="P230" s="1" t="s">
        <v>917</v>
      </c>
    </row>
    <row r="231" spans="1:16">
      <c r="A231" t="s">
        <v>119</v>
      </c>
      <c r="B231">
        <v>20201123</v>
      </c>
      <c r="C231" s="5">
        <v>19539059607</v>
      </c>
      <c r="D231" t="s">
        <v>162</v>
      </c>
      <c r="E231">
        <v>12669.43</v>
      </c>
      <c r="F231">
        <v>598</v>
      </c>
      <c r="G231">
        <v>977</v>
      </c>
      <c r="H231">
        <v>0.2364</v>
      </c>
      <c r="I231">
        <v>54.85</v>
      </c>
      <c r="J231">
        <v>21.19</v>
      </c>
      <c r="K231" t="s">
        <v>163</v>
      </c>
      <c r="L231" t="s">
        <v>124</v>
      </c>
      <c r="M231" s="1" t="s">
        <v>917</v>
      </c>
      <c r="N231" s="1" t="s">
        <v>917</v>
      </c>
      <c r="O231" s="2">
        <v>0</v>
      </c>
      <c r="P231" s="1" t="s">
        <v>917</v>
      </c>
    </row>
    <row r="232" spans="1:16">
      <c r="A232" t="s">
        <v>119</v>
      </c>
      <c r="B232">
        <v>20201123</v>
      </c>
      <c r="C232" s="5">
        <v>579975467115</v>
      </c>
      <c r="D232" t="s">
        <v>258</v>
      </c>
      <c r="E232">
        <v>12636.92</v>
      </c>
      <c r="F232">
        <v>674</v>
      </c>
      <c r="G232">
        <v>1984</v>
      </c>
      <c r="H232">
        <v>0.1976</v>
      </c>
      <c r="I232">
        <v>32.24</v>
      </c>
      <c r="J232">
        <v>18.75</v>
      </c>
      <c r="K232" t="s">
        <v>259</v>
      </c>
      <c r="L232" t="s">
        <v>121</v>
      </c>
      <c r="M232" s="1" t="s">
        <v>917</v>
      </c>
      <c r="N232" s="1" t="s">
        <v>917</v>
      </c>
      <c r="O232" s="2">
        <v>0</v>
      </c>
      <c r="P232" s="1" t="s">
        <v>917</v>
      </c>
    </row>
    <row r="233" spans="1:16">
      <c r="A233" t="s">
        <v>119</v>
      </c>
      <c r="B233">
        <v>20201123</v>
      </c>
      <c r="C233" s="5">
        <v>39829692578</v>
      </c>
      <c r="D233" t="s">
        <v>1127</v>
      </c>
      <c r="E233">
        <v>12424.01</v>
      </c>
      <c r="F233">
        <v>1421</v>
      </c>
      <c r="G233">
        <v>3043</v>
      </c>
      <c r="H233">
        <v>0.4111</v>
      </c>
      <c r="I233">
        <v>9.93</v>
      </c>
      <c r="J233">
        <v>8.74</v>
      </c>
      <c r="K233" t="s">
        <v>237</v>
      </c>
      <c r="L233" t="s">
        <v>170</v>
      </c>
      <c r="M233" s="1" t="s">
        <v>917</v>
      </c>
      <c r="N233" s="1" t="s">
        <v>917</v>
      </c>
      <c r="O233" s="2">
        <v>0</v>
      </c>
      <c r="P233" s="1" t="s">
        <v>917</v>
      </c>
    </row>
    <row r="234" spans="1:16">
      <c r="A234" t="s">
        <v>119</v>
      </c>
      <c r="B234">
        <v>20201123</v>
      </c>
      <c r="C234" s="5">
        <v>555055329886</v>
      </c>
      <c r="D234" t="s">
        <v>1122</v>
      </c>
      <c r="E234">
        <v>12272.27</v>
      </c>
      <c r="F234">
        <v>252</v>
      </c>
      <c r="G234">
        <v>1656</v>
      </c>
      <c r="H234">
        <v>0.0833</v>
      </c>
      <c r="I234">
        <v>88.93</v>
      </c>
      <c r="J234">
        <v>48.7</v>
      </c>
      <c r="K234" t="s">
        <v>42</v>
      </c>
      <c r="L234" t="s">
        <v>124</v>
      </c>
      <c r="M234" s="1" t="s">
        <v>917</v>
      </c>
      <c r="N234" s="1" t="s">
        <v>917</v>
      </c>
      <c r="O234" s="2" t="s">
        <v>1096</v>
      </c>
      <c r="P234" s="1" t="s">
        <v>1108</v>
      </c>
    </row>
    <row r="235" spans="1:16">
      <c r="A235" t="s">
        <v>119</v>
      </c>
      <c r="B235">
        <v>20201123</v>
      </c>
      <c r="C235" s="5">
        <v>538305797734</v>
      </c>
      <c r="D235" t="s">
        <v>1131</v>
      </c>
      <c r="E235">
        <v>12171.63</v>
      </c>
      <c r="F235">
        <v>91</v>
      </c>
      <c r="G235">
        <v>450</v>
      </c>
      <c r="H235">
        <v>0.1489</v>
      </c>
      <c r="I235">
        <v>181.67</v>
      </c>
      <c r="J235">
        <v>133.75</v>
      </c>
      <c r="K235" t="s">
        <v>151</v>
      </c>
      <c r="L235" t="s">
        <v>121</v>
      </c>
      <c r="M235" s="1" t="s">
        <v>917</v>
      </c>
      <c r="N235" s="1" t="s">
        <v>917</v>
      </c>
      <c r="O235" s="2" t="s">
        <v>1096</v>
      </c>
      <c r="P235" s="1" t="s">
        <v>917</v>
      </c>
    </row>
    <row r="236" spans="1:16">
      <c r="A236" t="s">
        <v>119</v>
      </c>
      <c r="B236">
        <v>20201123</v>
      </c>
      <c r="C236" s="5">
        <v>573160835361</v>
      </c>
      <c r="D236" t="s">
        <v>253</v>
      </c>
      <c r="E236">
        <v>11211.05</v>
      </c>
      <c r="F236">
        <v>707</v>
      </c>
      <c r="G236">
        <v>5937</v>
      </c>
      <c r="H236">
        <v>0.096</v>
      </c>
      <c r="I236">
        <v>19.67</v>
      </c>
      <c r="J236">
        <v>15.86</v>
      </c>
      <c r="K236" t="s">
        <v>254</v>
      </c>
      <c r="L236" t="s">
        <v>124</v>
      </c>
      <c r="M236" s="1" t="s">
        <v>917</v>
      </c>
      <c r="N236" s="1" t="s">
        <v>917</v>
      </c>
      <c r="O236" s="2">
        <v>0</v>
      </c>
      <c r="P236" s="1" t="s">
        <v>1108</v>
      </c>
    </row>
    <row r="237" spans="1:16">
      <c r="A237" t="s">
        <v>119</v>
      </c>
      <c r="B237">
        <v>20201123</v>
      </c>
      <c r="C237" s="5">
        <v>538312709167</v>
      </c>
      <c r="D237" t="s">
        <v>154</v>
      </c>
      <c r="E237">
        <v>11033.88</v>
      </c>
      <c r="F237">
        <v>101</v>
      </c>
      <c r="G237">
        <v>466</v>
      </c>
      <c r="H237">
        <v>0.176</v>
      </c>
      <c r="I237">
        <v>134.56</v>
      </c>
      <c r="J237">
        <v>109.25</v>
      </c>
      <c r="K237" t="s">
        <v>155</v>
      </c>
      <c r="L237" t="s">
        <v>121</v>
      </c>
      <c r="M237" s="1" t="s">
        <v>917</v>
      </c>
      <c r="N237" s="1" t="s">
        <v>917</v>
      </c>
      <c r="O237" s="2" t="s">
        <v>1096</v>
      </c>
      <c r="P237" s="1" t="s">
        <v>917</v>
      </c>
    </row>
    <row r="238" spans="1:16">
      <c r="A238" t="s">
        <v>119</v>
      </c>
      <c r="B238">
        <v>20201123</v>
      </c>
      <c r="C238" s="5">
        <v>39800042951</v>
      </c>
      <c r="D238" t="s">
        <v>1137</v>
      </c>
      <c r="E238">
        <v>10520.87</v>
      </c>
      <c r="F238">
        <v>478</v>
      </c>
      <c r="G238">
        <v>685</v>
      </c>
      <c r="H238">
        <v>0.1985</v>
      </c>
      <c r="I238">
        <v>77.36</v>
      </c>
      <c r="J238">
        <v>22.01</v>
      </c>
      <c r="K238" t="s">
        <v>252</v>
      </c>
      <c r="L238" t="s">
        <v>124</v>
      </c>
      <c r="M238" s="1" t="s">
        <v>917</v>
      </c>
      <c r="N238" s="1" t="s">
        <v>917</v>
      </c>
      <c r="O238" s="2">
        <v>0</v>
      </c>
      <c r="P238" s="1" t="s">
        <v>917</v>
      </c>
    </row>
    <row r="239" spans="1:16">
      <c r="A239" t="s">
        <v>119</v>
      </c>
      <c r="B239">
        <v>20201123</v>
      </c>
      <c r="C239" s="5">
        <v>589851591771</v>
      </c>
      <c r="D239" t="s">
        <v>1233</v>
      </c>
      <c r="E239">
        <v>9093.22</v>
      </c>
      <c r="F239">
        <v>256</v>
      </c>
      <c r="G239">
        <v>1144</v>
      </c>
      <c r="H239">
        <v>0.1189</v>
      </c>
      <c r="I239">
        <v>66.86</v>
      </c>
      <c r="J239">
        <v>35.52</v>
      </c>
      <c r="K239" t="s">
        <v>64</v>
      </c>
      <c r="L239" t="s">
        <v>148</v>
      </c>
      <c r="M239" s="1" t="s">
        <v>917</v>
      </c>
      <c r="N239" s="1" t="s">
        <v>917</v>
      </c>
      <c r="O239" s="2">
        <v>0</v>
      </c>
      <c r="P239" s="1" t="s">
        <v>917</v>
      </c>
    </row>
    <row r="240" spans="1:16">
      <c r="A240" t="s">
        <v>119</v>
      </c>
      <c r="B240">
        <v>20201123</v>
      </c>
      <c r="C240" s="5">
        <v>40596755110</v>
      </c>
      <c r="D240" t="s">
        <v>1143</v>
      </c>
      <c r="E240">
        <v>8942.61</v>
      </c>
      <c r="F240">
        <v>451</v>
      </c>
      <c r="G240">
        <v>816</v>
      </c>
      <c r="H240">
        <v>0.1752</v>
      </c>
      <c r="I240">
        <v>62.54</v>
      </c>
      <c r="J240">
        <v>19.83</v>
      </c>
      <c r="K240" t="s">
        <v>168</v>
      </c>
      <c r="L240" t="s">
        <v>124</v>
      </c>
      <c r="M240" s="1" t="s">
        <v>917</v>
      </c>
      <c r="N240" s="1" t="s">
        <v>917</v>
      </c>
      <c r="O240" s="2">
        <v>0</v>
      </c>
      <c r="P240" s="1" t="s">
        <v>917</v>
      </c>
    </row>
    <row r="241" spans="1:16">
      <c r="A241" t="s">
        <v>119</v>
      </c>
      <c r="B241">
        <v>20201123</v>
      </c>
      <c r="C241" s="5">
        <v>37254243740</v>
      </c>
      <c r="D241" t="s">
        <v>269</v>
      </c>
      <c r="E241">
        <v>8816.28</v>
      </c>
      <c r="F241">
        <v>582</v>
      </c>
      <c r="G241">
        <v>1115</v>
      </c>
      <c r="H241">
        <v>0.2233</v>
      </c>
      <c r="I241">
        <v>35.41</v>
      </c>
      <c r="J241">
        <v>15.15</v>
      </c>
      <c r="K241" t="s">
        <v>270</v>
      </c>
      <c r="L241" t="s">
        <v>204</v>
      </c>
      <c r="M241" s="1" t="s">
        <v>917</v>
      </c>
      <c r="N241" s="1" t="s">
        <v>917</v>
      </c>
      <c r="O241" s="2">
        <v>0</v>
      </c>
      <c r="P241" s="1" t="s">
        <v>917</v>
      </c>
    </row>
    <row r="242" spans="1:16">
      <c r="A242" t="s">
        <v>119</v>
      </c>
      <c r="B242">
        <v>20201123</v>
      </c>
      <c r="C242" s="5">
        <v>538354076404</v>
      </c>
      <c r="D242" t="s">
        <v>164</v>
      </c>
      <c r="E242">
        <v>8271.14</v>
      </c>
      <c r="F242">
        <v>96</v>
      </c>
      <c r="G242">
        <v>939</v>
      </c>
      <c r="H242">
        <v>0.0873</v>
      </c>
      <c r="I242">
        <v>100.87</v>
      </c>
      <c r="J242">
        <v>86.16</v>
      </c>
      <c r="K242" t="s">
        <v>90</v>
      </c>
      <c r="L242" t="s">
        <v>124</v>
      </c>
      <c r="M242" s="1" t="s">
        <v>917</v>
      </c>
      <c r="N242" s="1" t="s">
        <v>917</v>
      </c>
      <c r="O242" s="2">
        <v>0</v>
      </c>
      <c r="P242" s="1" t="s">
        <v>917</v>
      </c>
    </row>
    <row r="243" spans="1:16">
      <c r="A243" t="s">
        <v>119</v>
      </c>
      <c r="B243">
        <v>20201123</v>
      </c>
      <c r="C243" s="5">
        <v>527990679684</v>
      </c>
      <c r="D243" t="s">
        <v>1132</v>
      </c>
      <c r="E243">
        <v>8109.94</v>
      </c>
      <c r="F243">
        <v>305</v>
      </c>
      <c r="G243">
        <v>862</v>
      </c>
      <c r="H243">
        <v>0.2865</v>
      </c>
      <c r="I243">
        <v>32.83</v>
      </c>
      <c r="J243">
        <v>26.59</v>
      </c>
      <c r="K243" t="s">
        <v>196</v>
      </c>
      <c r="L243" t="s">
        <v>121</v>
      </c>
      <c r="M243" s="1" t="s">
        <v>917</v>
      </c>
      <c r="N243" s="1" t="s">
        <v>917</v>
      </c>
      <c r="O243" s="2">
        <v>0</v>
      </c>
      <c r="P243" s="1" t="s">
        <v>917</v>
      </c>
    </row>
    <row r="244" spans="1:16">
      <c r="A244" t="s">
        <v>119</v>
      </c>
      <c r="B244">
        <v>20201123</v>
      </c>
      <c r="C244" s="5">
        <v>42759737847</v>
      </c>
      <c r="D244" t="s">
        <v>1138</v>
      </c>
      <c r="E244">
        <v>7850.76</v>
      </c>
      <c r="F244">
        <v>124</v>
      </c>
      <c r="G244">
        <v>934</v>
      </c>
      <c r="H244">
        <v>0.0931</v>
      </c>
      <c r="I244">
        <v>90.24</v>
      </c>
      <c r="J244">
        <v>63.31</v>
      </c>
      <c r="K244" t="s">
        <v>186</v>
      </c>
      <c r="L244" t="s">
        <v>121</v>
      </c>
      <c r="M244" s="1" t="s">
        <v>917</v>
      </c>
      <c r="N244" s="1" t="s">
        <v>917</v>
      </c>
      <c r="O244" s="2" t="s">
        <v>1096</v>
      </c>
      <c r="P244" s="1" t="s">
        <v>917</v>
      </c>
    </row>
    <row r="245" spans="1:16">
      <c r="A245" t="s">
        <v>119</v>
      </c>
      <c r="B245">
        <v>20201123</v>
      </c>
      <c r="C245" s="5">
        <v>559325430280</v>
      </c>
      <c r="D245" t="s">
        <v>242</v>
      </c>
      <c r="E245">
        <v>7641.54</v>
      </c>
      <c r="F245">
        <v>245</v>
      </c>
      <c r="G245">
        <v>463</v>
      </c>
      <c r="H245">
        <v>0.3456</v>
      </c>
      <c r="I245">
        <v>47.76</v>
      </c>
      <c r="J245">
        <v>31.19</v>
      </c>
      <c r="K245" t="s">
        <v>243</v>
      </c>
      <c r="L245" t="s">
        <v>204</v>
      </c>
      <c r="M245" s="1" t="s">
        <v>917</v>
      </c>
      <c r="N245" s="1" t="s">
        <v>917</v>
      </c>
      <c r="O245" s="2">
        <v>0</v>
      </c>
      <c r="P245" s="1" t="s">
        <v>917</v>
      </c>
    </row>
    <row r="246" spans="1:16">
      <c r="A246" t="s">
        <v>119</v>
      </c>
      <c r="B246">
        <v>20201123</v>
      </c>
      <c r="C246" s="5">
        <v>564135111481</v>
      </c>
      <c r="D246" t="s">
        <v>1130</v>
      </c>
      <c r="E246">
        <v>7583.39</v>
      </c>
      <c r="F246">
        <v>62</v>
      </c>
      <c r="G246">
        <v>232</v>
      </c>
      <c r="H246">
        <v>0.1466</v>
      </c>
      <c r="I246">
        <v>223.04</v>
      </c>
      <c r="J246">
        <v>122.31</v>
      </c>
      <c r="K246" t="s">
        <v>58</v>
      </c>
      <c r="L246" t="s">
        <v>181</v>
      </c>
      <c r="M246" s="1" t="s">
        <v>917</v>
      </c>
      <c r="N246" s="1" t="s">
        <v>917</v>
      </c>
      <c r="O246" s="2" t="s">
        <v>1096</v>
      </c>
      <c r="P246" s="1" t="s">
        <v>917</v>
      </c>
    </row>
    <row r="247" spans="1:16">
      <c r="A247" t="s">
        <v>119</v>
      </c>
      <c r="B247">
        <v>20201123</v>
      </c>
      <c r="C247" s="5">
        <v>17609832853</v>
      </c>
      <c r="D247" t="s">
        <v>1134</v>
      </c>
      <c r="E247">
        <v>7296.19</v>
      </c>
      <c r="F247">
        <v>2611</v>
      </c>
      <c r="G247">
        <v>6896</v>
      </c>
      <c r="H247">
        <v>0.2828</v>
      </c>
      <c r="I247">
        <v>3.74</v>
      </c>
      <c r="J247">
        <v>2.79</v>
      </c>
      <c r="K247" t="s">
        <v>218</v>
      </c>
      <c r="L247" t="s">
        <v>158</v>
      </c>
      <c r="M247" s="1" t="s">
        <v>917</v>
      </c>
      <c r="N247" s="1" t="s">
        <v>917</v>
      </c>
      <c r="O247" s="2">
        <v>0</v>
      </c>
      <c r="P247" s="1" t="s">
        <v>917</v>
      </c>
    </row>
    <row r="248" spans="1:16">
      <c r="A248" t="s">
        <v>119</v>
      </c>
      <c r="B248">
        <v>20201123</v>
      </c>
      <c r="C248" s="5">
        <v>535688693680</v>
      </c>
      <c r="D248" t="s">
        <v>1139</v>
      </c>
      <c r="E248">
        <v>7157.65</v>
      </c>
      <c r="F248">
        <v>118</v>
      </c>
      <c r="G248">
        <v>1086</v>
      </c>
      <c r="H248">
        <v>0.0525</v>
      </c>
      <c r="I248">
        <v>125.57</v>
      </c>
      <c r="J248">
        <v>60.66</v>
      </c>
      <c r="K248" t="s">
        <v>225</v>
      </c>
      <c r="L248" t="s">
        <v>124</v>
      </c>
      <c r="M248" s="1" t="s">
        <v>917</v>
      </c>
      <c r="N248" s="1" t="s">
        <v>917</v>
      </c>
      <c r="O248" s="2" t="s">
        <v>1096</v>
      </c>
      <c r="P248" s="1" t="s">
        <v>1108</v>
      </c>
    </row>
    <row r="249" spans="1:16">
      <c r="A249" t="s">
        <v>119</v>
      </c>
      <c r="B249">
        <v>20201123</v>
      </c>
      <c r="C249" s="5">
        <v>563835009431</v>
      </c>
      <c r="D249" t="s">
        <v>1151</v>
      </c>
      <c r="E249">
        <v>7065.67</v>
      </c>
      <c r="F249">
        <v>94</v>
      </c>
      <c r="G249">
        <v>541</v>
      </c>
      <c r="H249">
        <v>0.1312</v>
      </c>
      <c r="I249">
        <v>99.52</v>
      </c>
      <c r="J249">
        <v>75.17</v>
      </c>
      <c r="K249" t="s">
        <v>53</v>
      </c>
      <c r="L249" t="s">
        <v>181</v>
      </c>
      <c r="M249" s="1" t="s">
        <v>917</v>
      </c>
      <c r="N249" s="1" t="s">
        <v>917</v>
      </c>
      <c r="O249" s="2" t="s">
        <v>1096</v>
      </c>
      <c r="P249" s="1" t="s">
        <v>917</v>
      </c>
    </row>
    <row r="250" spans="1:16">
      <c r="A250" t="s">
        <v>119</v>
      </c>
      <c r="B250">
        <v>20201123</v>
      </c>
      <c r="C250" s="5">
        <v>527990475963</v>
      </c>
      <c r="D250" t="s">
        <v>199</v>
      </c>
      <c r="E250">
        <v>6855.37</v>
      </c>
      <c r="F250">
        <v>120</v>
      </c>
      <c r="G250">
        <v>531</v>
      </c>
      <c r="H250">
        <v>0.194</v>
      </c>
      <c r="I250">
        <v>66.56</v>
      </c>
      <c r="J250">
        <v>57.13</v>
      </c>
      <c r="K250" t="s">
        <v>95</v>
      </c>
      <c r="L250" t="s">
        <v>131</v>
      </c>
      <c r="M250" s="1" t="s">
        <v>917</v>
      </c>
      <c r="N250" s="1" t="s">
        <v>917</v>
      </c>
      <c r="O250" s="2">
        <v>0</v>
      </c>
      <c r="P250" s="1" t="s">
        <v>917</v>
      </c>
    </row>
    <row r="251" spans="1:16">
      <c r="A251" t="s">
        <v>119</v>
      </c>
      <c r="B251">
        <v>20201123</v>
      </c>
      <c r="C251" s="5">
        <v>581521081842</v>
      </c>
      <c r="D251" t="s">
        <v>220</v>
      </c>
      <c r="E251">
        <v>6820.19</v>
      </c>
      <c r="F251">
        <v>275</v>
      </c>
      <c r="G251">
        <v>788</v>
      </c>
      <c r="H251">
        <v>0.198</v>
      </c>
      <c r="I251">
        <v>43.72</v>
      </c>
      <c r="J251">
        <v>24.8</v>
      </c>
      <c r="K251" t="s">
        <v>221</v>
      </c>
      <c r="L251" t="s">
        <v>170</v>
      </c>
      <c r="M251" s="1" t="s">
        <v>917</v>
      </c>
      <c r="N251" s="1" t="s">
        <v>917</v>
      </c>
      <c r="O251" s="2">
        <v>0</v>
      </c>
      <c r="P251" s="1" t="s">
        <v>917</v>
      </c>
    </row>
    <row r="252" spans="1:16">
      <c r="A252" t="s">
        <v>119</v>
      </c>
      <c r="B252">
        <v>20201123</v>
      </c>
      <c r="C252" s="5">
        <v>537827368358</v>
      </c>
      <c r="D252" t="s">
        <v>1142</v>
      </c>
      <c r="E252">
        <v>6658.4</v>
      </c>
      <c r="F252">
        <v>400</v>
      </c>
      <c r="G252">
        <v>1166</v>
      </c>
      <c r="H252">
        <v>0.2161</v>
      </c>
      <c r="I252">
        <v>26.42</v>
      </c>
      <c r="J252">
        <v>16.65</v>
      </c>
      <c r="K252" t="s">
        <v>191</v>
      </c>
      <c r="L252" t="s">
        <v>158</v>
      </c>
      <c r="M252" s="1" t="s">
        <v>917</v>
      </c>
      <c r="N252" s="1" t="s">
        <v>917</v>
      </c>
      <c r="O252" s="2">
        <v>0</v>
      </c>
      <c r="P252" s="1" t="s">
        <v>917</v>
      </c>
    </row>
    <row r="253" spans="1:16">
      <c r="A253" t="s">
        <v>119</v>
      </c>
      <c r="B253">
        <v>20201123</v>
      </c>
      <c r="C253" s="5">
        <v>18943200386</v>
      </c>
      <c r="D253" t="s">
        <v>255</v>
      </c>
      <c r="E253">
        <v>6634.04</v>
      </c>
      <c r="F253">
        <v>1458</v>
      </c>
      <c r="G253">
        <v>3458</v>
      </c>
      <c r="H253">
        <v>0.2808</v>
      </c>
      <c r="I253">
        <v>6.83</v>
      </c>
      <c r="J253">
        <v>4.55</v>
      </c>
      <c r="K253" t="s">
        <v>256</v>
      </c>
      <c r="L253" t="s">
        <v>158</v>
      </c>
      <c r="M253" s="1" t="s">
        <v>917</v>
      </c>
      <c r="N253" s="1" t="s">
        <v>917</v>
      </c>
      <c r="O253" s="2">
        <v>0</v>
      </c>
      <c r="P253" s="1" t="s">
        <v>917</v>
      </c>
    </row>
    <row r="254" spans="1:16">
      <c r="A254" t="s">
        <v>119</v>
      </c>
      <c r="B254">
        <v>20201123</v>
      </c>
      <c r="C254" s="5">
        <v>577184412748</v>
      </c>
      <c r="D254" t="s">
        <v>1152</v>
      </c>
      <c r="E254">
        <v>6631.01</v>
      </c>
      <c r="F254">
        <v>183</v>
      </c>
      <c r="G254">
        <v>854</v>
      </c>
      <c r="H254">
        <v>0.0925</v>
      </c>
      <c r="I254">
        <v>83.94</v>
      </c>
      <c r="J254">
        <v>36.24</v>
      </c>
      <c r="K254" t="s">
        <v>11</v>
      </c>
      <c r="L254" t="s">
        <v>121</v>
      </c>
      <c r="M254" s="1" t="s">
        <v>917</v>
      </c>
      <c r="N254" s="1" t="s">
        <v>917</v>
      </c>
      <c r="O254" s="2" t="s">
        <v>1096</v>
      </c>
      <c r="P254" s="1" t="s">
        <v>917</v>
      </c>
    </row>
    <row r="255" spans="1:16">
      <c r="A255" t="s">
        <v>119</v>
      </c>
      <c r="B255">
        <v>20201123</v>
      </c>
      <c r="C255" s="5">
        <v>592505020153</v>
      </c>
      <c r="D255" t="s">
        <v>1136</v>
      </c>
      <c r="E255">
        <v>6579.44</v>
      </c>
      <c r="F255">
        <v>813</v>
      </c>
      <c r="G255">
        <v>1605</v>
      </c>
      <c r="H255">
        <v>0.2791</v>
      </c>
      <c r="I255">
        <v>14.69</v>
      </c>
      <c r="J255">
        <v>8.09</v>
      </c>
      <c r="K255" t="s">
        <v>314</v>
      </c>
      <c r="L255" t="s">
        <v>170</v>
      </c>
      <c r="M255" s="1" t="s">
        <v>917</v>
      </c>
      <c r="N255" s="1" t="s">
        <v>917</v>
      </c>
      <c r="O255" s="2">
        <v>0</v>
      </c>
      <c r="P255" s="1" t="s">
        <v>917</v>
      </c>
    </row>
    <row r="256" spans="1:16">
      <c r="A256" t="s">
        <v>119</v>
      </c>
      <c r="B256">
        <v>20201123</v>
      </c>
      <c r="C256" s="5">
        <v>574520036128</v>
      </c>
      <c r="D256" t="s">
        <v>227</v>
      </c>
      <c r="E256">
        <v>6496.58</v>
      </c>
      <c r="F256">
        <v>166</v>
      </c>
      <c r="G256">
        <v>1019</v>
      </c>
      <c r="H256">
        <v>0.1374</v>
      </c>
      <c r="I256">
        <v>46.4</v>
      </c>
      <c r="J256">
        <v>39.14</v>
      </c>
      <c r="K256" t="s">
        <v>91</v>
      </c>
      <c r="L256" t="s">
        <v>131</v>
      </c>
      <c r="M256" s="1" t="s">
        <v>917</v>
      </c>
      <c r="N256" s="1" t="s">
        <v>917</v>
      </c>
      <c r="O256" s="2">
        <v>0</v>
      </c>
      <c r="P256" s="1" t="s">
        <v>917</v>
      </c>
    </row>
    <row r="257" spans="1:16">
      <c r="A257" t="s">
        <v>119</v>
      </c>
      <c r="B257">
        <v>20201123</v>
      </c>
      <c r="C257" s="5">
        <v>599148365406</v>
      </c>
      <c r="D257" t="s">
        <v>1144</v>
      </c>
      <c r="E257">
        <v>6410.39</v>
      </c>
      <c r="F257">
        <v>146</v>
      </c>
      <c r="G257">
        <v>577</v>
      </c>
      <c r="H257">
        <v>0.1612</v>
      </c>
      <c r="I257">
        <v>68.93</v>
      </c>
      <c r="J257">
        <v>43.91</v>
      </c>
      <c r="K257" t="s">
        <v>73</v>
      </c>
      <c r="L257" t="s">
        <v>131</v>
      </c>
      <c r="M257" s="1" t="s">
        <v>917</v>
      </c>
      <c r="N257" s="1" t="s">
        <v>917</v>
      </c>
      <c r="O257" s="2" t="s">
        <v>1096</v>
      </c>
      <c r="P257" s="1" t="s">
        <v>1108</v>
      </c>
    </row>
    <row r="258" spans="1:16">
      <c r="A258" t="s">
        <v>119</v>
      </c>
      <c r="B258">
        <v>20201123</v>
      </c>
      <c r="C258" s="5">
        <v>559686121121</v>
      </c>
      <c r="D258" t="s">
        <v>1135</v>
      </c>
      <c r="E258">
        <v>6344.04</v>
      </c>
      <c r="F258">
        <v>53</v>
      </c>
      <c r="G258">
        <v>268</v>
      </c>
      <c r="H258">
        <v>0.1231</v>
      </c>
      <c r="I258">
        <v>192.24</v>
      </c>
      <c r="J258">
        <v>119.7</v>
      </c>
      <c r="K258" t="s">
        <v>76</v>
      </c>
      <c r="L258" t="s">
        <v>181</v>
      </c>
      <c r="M258" s="1" t="s">
        <v>917</v>
      </c>
      <c r="N258" s="1" t="s">
        <v>917</v>
      </c>
      <c r="O258" s="2" t="s">
        <v>1096</v>
      </c>
      <c r="P258" s="1" t="s">
        <v>917</v>
      </c>
    </row>
    <row r="259" spans="1:16">
      <c r="A259" t="s">
        <v>119</v>
      </c>
      <c r="B259">
        <v>20201123</v>
      </c>
      <c r="C259" s="5">
        <v>538307169296</v>
      </c>
      <c r="D259" t="s">
        <v>1140</v>
      </c>
      <c r="E259">
        <v>6300.41</v>
      </c>
      <c r="F259">
        <v>76</v>
      </c>
      <c r="G259">
        <v>282</v>
      </c>
      <c r="H259">
        <v>0.234</v>
      </c>
      <c r="I259">
        <v>95.46</v>
      </c>
      <c r="J259">
        <v>82.9</v>
      </c>
      <c r="K259" t="s">
        <v>93</v>
      </c>
      <c r="L259" t="s">
        <v>124</v>
      </c>
      <c r="M259" s="1" t="s">
        <v>917</v>
      </c>
      <c r="N259" s="1" t="s">
        <v>917</v>
      </c>
      <c r="O259" s="2">
        <v>0</v>
      </c>
      <c r="P259" s="1" t="s">
        <v>917</v>
      </c>
    </row>
    <row r="260" spans="1:16">
      <c r="A260" t="s">
        <v>119</v>
      </c>
      <c r="B260">
        <v>20201123</v>
      </c>
      <c r="C260" s="5">
        <v>583643847514</v>
      </c>
      <c r="D260" t="s">
        <v>1146</v>
      </c>
      <c r="E260">
        <v>6092.79</v>
      </c>
      <c r="F260">
        <v>135</v>
      </c>
      <c r="G260">
        <v>521</v>
      </c>
      <c r="H260">
        <v>0.1439</v>
      </c>
      <c r="I260">
        <v>81.24</v>
      </c>
      <c r="J260">
        <v>45.13</v>
      </c>
      <c r="K260" t="s">
        <v>92</v>
      </c>
      <c r="L260" t="s">
        <v>124</v>
      </c>
      <c r="M260" s="1" t="s">
        <v>917</v>
      </c>
      <c r="N260" s="1" t="s">
        <v>917</v>
      </c>
      <c r="O260" s="2">
        <v>0</v>
      </c>
      <c r="P260" s="1" t="s">
        <v>917</v>
      </c>
    </row>
    <row r="261" spans="1:16">
      <c r="A261" t="s">
        <v>119</v>
      </c>
      <c r="B261">
        <v>20201123</v>
      </c>
      <c r="C261" s="5">
        <v>537537256568</v>
      </c>
      <c r="D261" t="s">
        <v>1147</v>
      </c>
      <c r="E261">
        <v>5981.87</v>
      </c>
      <c r="F261">
        <v>314</v>
      </c>
      <c r="G261">
        <v>990</v>
      </c>
      <c r="H261">
        <v>0.1525</v>
      </c>
      <c r="I261">
        <v>39.62</v>
      </c>
      <c r="J261">
        <v>19.05</v>
      </c>
      <c r="K261" t="s">
        <v>241</v>
      </c>
      <c r="L261" t="s">
        <v>131</v>
      </c>
      <c r="M261" s="1" t="s">
        <v>917</v>
      </c>
      <c r="N261" s="1" t="s">
        <v>917</v>
      </c>
      <c r="O261" s="2">
        <v>0</v>
      </c>
      <c r="P261" s="1" t="s">
        <v>917</v>
      </c>
    </row>
    <row r="262" spans="1:16">
      <c r="A262" t="s">
        <v>119</v>
      </c>
      <c r="B262">
        <v>20201123</v>
      </c>
      <c r="C262" s="5">
        <v>521869636173</v>
      </c>
      <c r="D262" t="s">
        <v>187</v>
      </c>
      <c r="E262">
        <v>5901.92</v>
      </c>
      <c r="F262">
        <v>211</v>
      </c>
      <c r="G262">
        <v>683</v>
      </c>
      <c r="H262">
        <v>0.1889</v>
      </c>
      <c r="I262">
        <v>45.75</v>
      </c>
      <c r="J262">
        <v>27.97</v>
      </c>
      <c r="K262" t="s">
        <v>188</v>
      </c>
      <c r="L262" t="s">
        <v>124</v>
      </c>
      <c r="M262" s="1" t="s">
        <v>917</v>
      </c>
      <c r="N262" s="1" t="s">
        <v>917</v>
      </c>
      <c r="O262" s="2">
        <v>0</v>
      </c>
      <c r="P262" s="1" t="s">
        <v>917</v>
      </c>
    </row>
    <row r="263" spans="1:16">
      <c r="A263" t="s">
        <v>119</v>
      </c>
      <c r="B263">
        <v>20201123</v>
      </c>
      <c r="C263" s="5">
        <v>568629665883</v>
      </c>
      <c r="D263" t="s">
        <v>215</v>
      </c>
      <c r="E263">
        <v>5564.28</v>
      </c>
      <c r="F263">
        <v>3665</v>
      </c>
      <c r="G263">
        <v>16677</v>
      </c>
      <c r="H263">
        <v>0.2103</v>
      </c>
      <c r="I263">
        <v>1.59</v>
      </c>
      <c r="J263">
        <v>1.52</v>
      </c>
      <c r="K263" t="s">
        <v>216</v>
      </c>
      <c r="L263" t="s">
        <v>124</v>
      </c>
      <c r="M263" s="1" t="s">
        <v>917</v>
      </c>
      <c r="N263" s="1" t="s">
        <v>917</v>
      </c>
      <c r="O263" s="2">
        <v>0</v>
      </c>
      <c r="P263" s="1" t="s">
        <v>1108</v>
      </c>
    </row>
    <row r="264" spans="1:16">
      <c r="A264" t="s">
        <v>119</v>
      </c>
      <c r="B264">
        <v>20201123</v>
      </c>
      <c r="C264" s="5">
        <v>538349196723</v>
      </c>
      <c r="D264" t="s">
        <v>193</v>
      </c>
      <c r="E264">
        <v>5540.37</v>
      </c>
      <c r="F264">
        <v>38</v>
      </c>
      <c r="G264">
        <v>277</v>
      </c>
      <c r="H264">
        <v>0.1155</v>
      </c>
      <c r="I264">
        <v>173.14</v>
      </c>
      <c r="J264">
        <v>145.8</v>
      </c>
      <c r="K264" t="s">
        <v>194</v>
      </c>
      <c r="L264" t="s">
        <v>121</v>
      </c>
      <c r="M264" s="1" t="s">
        <v>917</v>
      </c>
      <c r="N264" s="1" t="s">
        <v>917</v>
      </c>
      <c r="O264" s="2" t="s">
        <v>1096</v>
      </c>
      <c r="P264" s="1" t="s">
        <v>917</v>
      </c>
    </row>
    <row r="265" spans="1:16">
      <c r="A265" t="s">
        <v>119</v>
      </c>
      <c r="B265">
        <v>20201123</v>
      </c>
      <c r="C265" s="5">
        <v>562674596108</v>
      </c>
      <c r="D265" t="s">
        <v>226</v>
      </c>
      <c r="E265">
        <v>5337.48</v>
      </c>
      <c r="F265">
        <v>153</v>
      </c>
      <c r="G265">
        <v>481</v>
      </c>
      <c r="H265">
        <v>0.1622</v>
      </c>
      <c r="I265">
        <v>68.43</v>
      </c>
      <c r="J265">
        <v>34.89</v>
      </c>
      <c r="K265" t="s">
        <v>17</v>
      </c>
      <c r="L265" t="s">
        <v>170</v>
      </c>
      <c r="M265" s="1" t="s">
        <v>917</v>
      </c>
      <c r="N265" s="1" t="s">
        <v>917</v>
      </c>
      <c r="O265" s="2">
        <v>0</v>
      </c>
      <c r="P265" s="1" t="s">
        <v>917</v>
      </c>
    </row>
    <row r="266" spans="1:16">
      <c r="A266" t="s">
        <v>119</v>
      </c>
      <c r="B266">
        <v>20201123</v>
      </c>
      <c r="C266" s="5">
        <v>525048016525</v>
      </c>
      <c r="D266" t="s">
        <v>1141</v>
      </c>
      <c r="E266">
        <v>5259.06</v>
      </c>
      <c r="F266">
        <v>270</v>
      </c>
      <c r="G266">
        <v>736</v>
      </c>
      <c r="H266">
        <v>0.1128</v>
      </c>
      <c r="I266">
        <v>63.36</v>
      </c>
      <c r="J266">
        <v>19.48</v>
      </c>
      <c r="K266" t="s">
        <v>340</v>
      </c>
      <c r="L266" t="s">
        <v>124</v>
      </c>
      <c r="M266" s="1" t="s">
        <v>917</v>
      </c>
      <c r="N266" s="1" t="s">
        <v>917</v>
      </c>
      <c r="O266" s="2">
        <v>0</v>
      </c>
      <c r="P266" s="1" t="s">
        <v>917</v>
      </c>
    </row>
    <row r="267" spans="1:16">
      <c r="A267" t="s">
        <v>119</v>
      </c>
      <c r="B267">
        <v>20201123</v>
      </c>
      <c r="C267" s="5">
        <v>17609936348</v>
      </c>
      <c r="D267" t="s">
        <v>1145</v>
      </c>
      <c r="E267">
        <v>5106.98</v>
      </c>
      <c r="F267">
        <v>3543</v>
      </c>
      <c r="G267">
        <v>9061</v>
      </c>
      <c r="H267">
        <v>0.346</v>
      </c>
      <c r="I267">
        <v>1.63</v>
      </c>
      <c r="J267">
        <v>1.44</v>
      </c>
      <c r="K267" t="s">
        <v>344</v>
      </c>
      <c r="L267" t="s">
        <v>170</v>
      </c>
      <c r="M267" s="1" t="s">
        <v>917</v>
      </c>
      <c r="N267" s="1" t="s">
        <v>917</v>
      </c>
      <c r="O267" s="2">
        <v>0</v>
      </c>
      <c r="P267" s="1" t="s">
        <v>917</v>
      </c>
    </row>
    <row r="268" spans="1:16">
      <c r="A268" t="s">
        <v>119</v>
      </c>
      <c r="B268">
        <v>20201123</v>
      </c>
      <c r="C268" s="5">
        <v>528033190141</v>
      </c>
      <c r="D268" t="s">
        <v>1156</v>
      </c>
      <c r="E268">
        <v>4639.15</v>
      </c>
      <c r="F268">
        <v>111</v>
      </c>
      <c r="G268">
        <v>317</v>
      </c>
      <c r="H268">
        <v>0.1956</v>
      </c>
      <c r="I268">
        <v>74.83</v>
      </c>
      <c r="J268">
        <v>41.79</v>
      </c>
      <c r="K268" t="s">
        <v>84</v>
      </c>
      <c r="L268" t="s">
        <v>121</v>
      </c>
      <c r="M268" s="1" t="s">
        <v>917</v>
      </c>
      <c r="N268" s="1" t="s">
        <v>917</v>
      </c>
      <c r="O268" s="2">
        <v>0</v>
      </c>
      <c r="P268" s="1" t="s">
        <v>917</v>
      </c>
    </row>
    <row r="269" spans="1:16">
      <c r="A269" t="s">
        <v>119</v>
      </c>
      <c r="B269">
        <v>20201123</v>
      </c>
      <c r="C269" s="5">
        <v>613902243729</v>
      </c>
      <c r="D269" t="s">
        <v>1228</v>
      </c>
      <c r="E269">
        <v>4624.36</v>
      </c>
      <c r="F269">
        <v>409</v>
      </c>
      <c r="G269">
        <v>67</v>
      </c>
      <c r="H269">
        <v>0.3731</v>
      </c>
      <c r="I269">
        <v>184.97</v>
      </c>
      <c r="J269">
        <v>11.31</v>
      </c>
      <c r="K269" t="e">
        <v>#N/A</v>
      </c>
      <c r="L269" t="e">
        <v>#N/A</v>
      </c>
      <c r="M269" s="1" t="s">
        <v>917</v>
      </c>
      <c r="N269" s="1" t="s">
        <v>917</v>
      </c>
      <c r="O269" s="2" t="s">
        <v>917</v>
      </c>
      <c r="P269" s="1" t="s">
        <v>917</v>
      </c>
    </row>
    <row r="270" spans="1:16">
      <c r="A270" t="s">
        <v>119</v>
      </c>
      <c r="B270">
        <v>20201123</v>
      </c>
      <c r="C270" s="5">
        <v>592501952315</v>
      </c>
      <c r="D270" t="s">
        <v>1150</v>
      </c>
      <c r="E270">
        <v>4549.74</v>
      </c>
      <c r="F270">
        <v>464</v>
      </c>
      <c r="G270">
        <v>978</v>
      </c>
      <c r="H270">
        <v>0.2638</v>
      </c>
      <c r="I270">
        <v>17.63</v>
      </c>
      <c r="J270">
        <v>9.81</v>
      </c>
      <c r="K270" t="s">
        <v>305</v>
      </c>
      <c r="L270" t="s">
        <v>170</v>
      </c>
      <c r="M270" s="1" t="s">
        <v>917</v>
      </c>
      <c r="N270" s="1" t="s">
        <v>917</v>
      </c>
      <c r="O270" s="2">
        <v>0</v>
      </c>
      <c r="P270" s="1" t="s">
        <v>917</v>
      </c>
    </row>
    <row r="271" spans="1:16">
      <c r="A271" t="s">
        <v>119</v>
      </c>
      <c r="B271">
        <v>20201123</v>
      </c>
      <c r="C271" s="5">
        <v>17609664652</v>
      </c>
      <c r="D271" t="s">
        <v>291</v>
      </c>
      <c r="E271">
        <v>3823.1</v>
      </c>
      <c r="F271">
        <v>760</v>
      </c>
      <c r="G271">
        <v>1742</v>
      </c>
      <c r="H271">
        <v>0.2756</v>
      </c>
      <c r="I271">
        <v>7.96</v>
      </c>
      <c r="J271">
        <v>5.03</v>
      </c>
      <c r="K271" t="s">
        <v>292</v>
      </c>
      <c r="L271" t="s">
        <v>158</v>
      </c>
      <c r="M271" s="1" t="s">
        <v>917</v>
      </c>
      <c r="N271" s="1" t="s">
        <v>917</v>
      </c>
      <c r="O271" s="2">
        <v>0</v>
      </c>
      <c r="P271" s="1" t="s">
        <v>917</v>
      </c>
    </row>
    <row r="272" spans="1:16">
      <c r="A272" t="s">
        <v>119</v>
      </c>
      <c r="B272">
        <v>20201123</v>
      </c>
      <c r="C272" s="5">
        <v>587405880719</v>
      </c>
      <c r="D272" t="s">
        <v>210</v>
      </c>
      <c r="E272">
        <v>3722.23</v>
      </c>
      <c r="F272">
        <v>32</v>
      </c>
      <c r="G272">
        <v>764</v>
      </c>
      <c r="H272">
        <v>0.0327</v>
      </c>
      <c r="I272">
        <v>148.89</v>
      </c>
      <c r="J272">
        <v>116.32</v>
      </c>
      <c r="K272" t="s">
        <v>79</v>
      </c>
      <c r="L272" t="s">
        <v>121</v>
      </c>
      <c r="M272" s="1" t="s">
        <v>917</v>
      </c>
      <c r="N272" s="1" t="s">
        <v>917</v>
      </c>
      <c r="O272" s="2" t="s">
        <v>1096</v>
      </c>
      <c r="P272" s="1" t="s">
        <v>917</v>
      </c>
    </row>
    <row r="273" spans="1:16">
      <c r="A273" t="s">
        <v>119</v>
      </c>
      <c r="B273">
        <v>20201123</v>
      </c>
      <c r="C273" s="5">
        <v>547190677216</v>
      </c>
      <c r="D273" t="s">
        <v>362</v>
      </c>
      <c r="E273">
        <v>3585.39</v>
      </c>
      <c r="F273">
        <v>174</v>
      </c>
      <c r="G273">
        <v>476</v>
      </c>
      <c r="H273">
        <v>0.2269</v>
      </c>
      <c r="I273">
        <v>33.2</v>
      </c>
      <c r="J273">
        <v>20.61</v>
      </c>
      <c r="K273" t="s">
        <v>363</v>
      </c>
      <c r="L273" t="s">
        <v>148</v>
      </c>
      <c r="M273" s="1" t="s">
        <v>917</v>
      </c>
      <c r="N273" s="1" t="s">
        <v>917</v>
      </c>
      <c r="O273" s="2">
        <v>0</v>
      </c>
      <c r="P273" s="1" t="s">
        <v>917</v>
      </c>
    </row>
    <row r="274" spans="1:16">
      <c r="A274" t="s">
        <v>119</v>
      </c>
      <c r="B274">
        <v>20201123</v>
      </c>
      <c r="C274" s="5">
        <v>574736366653</v>
      </c>
      <c r="D274" t="s">
        <v>1148</v>
      </c>
      <c r="E274">
        <v>3473.52</v>
      </c>
      <c r="F274">
        <v>151</v>
      </c>
      <c r="G274">
        <v>277</v>
      </c>
      <c r="H274">
        <v>0.2996</v>
      </c>
      <c r="I274">
        <v>41.85</v>
      </c>
      <c r="J274">
        <v>23</v>
      </c>
      <c r="K274" t="s">
        <v>544</v>
      </c>
      <c r="L274" t="s">
        <v>170</v>
      </c>
      <c r="M274" s="1" t="s">
        <v>917</v>
      </c>
      <c r="N274" s="1" t="s">
        <v>917</v>
      </c>
      <c r="O274" s="2">
        <v>0</v>
      </c>
      <c r="P274" s="1" t="s">
        <v>917</v>
      </c>
    </row>
    <row r="275" spans="1:16">
      <c r="A275" t="s">
        <v>119</v>
      </c>
      <c r="B275">
        <v>20201123</v>
      </c>
      <c r="C275" s="5">
        <v>17609716325</v>
      </c>
      <c r="D275" t="s">
        <v>1164</v>
      </c>
      <c r="E275">
        <v>3451.86</v>
      </c>
      <c r="F275">
        <v>212</v>
      </c>
      <c r="G275">
        <v>244</v>
      </c>
      <c r="H275">
        <v>0.2418</v>
      </c>
      <c r="I275">
        <v>58.51</v>
      </c>
      <c r="J275">
        <v>16.28</v>
      </c>
      <c r="K275" t="s">
        <v>285</v>
      </c>
      <c r="L275" t="s">
        <v>286</v>
      </c>
      <c r="M275" s="1" t="s">
        <v>917</v>
      </c>
      <c r="N275" s="1" t="s">
        <v>917</v>
      </c>
      <c r="O275" s="2">
        <v>0</v>
      </c>
      <c r="P275" s="1" t="s">
        <v>917</v>
      </c>
    </row>
    <row r="276" spans="1:16">
      <c r="A276" t="s">
        <v>119</v>
      </c>
      <c r="B276">
        <v>20201123</v>
      </c>
      <c r="C276" s="5">
        <v>593744734497</v>
      </c>
      <c r="D276" t="s">
        <v>386</v>
      </c>
      <c r="E276">
        <v>3444.82</v>
      </c>
      <c r="F276">
        <v>124</v>
      </c>
      <c r="G276">
        <v>714</v>
      </c>
      <c r="H276">
        <v>0.1373</v>
      </c>
      <c r="I276">
        <v>35.15</v>
      </c>
      <c r="J276">
        <v>27.78</v>
      </c>
      <c r="K276" t="s">
        <v>387</v>
      </c>
      <c r="L276" t="s">
        <v>121</v>
      </c>
      <c r="M276" s="1" t="s">
        <v>917</v>
      </c>
      <c r="N276" s="1" t="s">
        <v>917</v>
      </c>
      <c r="O276" s="2">
        <v>0</v>
      </c>
      <c r="P276" s="1" t="s">
        <v>1099</v>
      </c>
    </row>
    <row r="277" spans="1:16">
      <c r="A277" t="s">
        <v>119</v>
      </c>
      <c r="B277">
        <v>20201123</v>
      </c>
      <c r="C277" s="5">
        <v>587409020085</v>
      </c>
      <c r="D277" t="s">
        <v>200</v>
      </c>
      <c r="E277">
        <v>3276.34</v>
      </c>
      <c r="F277">
        <v>30</v>
      </c>
      <c r="G277">
        <v>645</v>
      </c>
      <c r="H277">
        <v>0.0403</v>
      </c>
      <c r="I277">
        <v>126.01</v>
      </c>
      <c r="J277">
        <v>109.21</v>
      </c>
      <c r="K277" t="s">
        <v>201</v>
      </c>
      <c r="L277" t="s">
        <v>124</v>
      </c>
      <c r="M277" s="1" t="s">
        <v>917</v>
      </c>
      <c r="N277" s="1" t="s">
        <v>917</v>
      </c>
      <c r="O277" s="2" t="s">
        <v>1096</v>
      </c>
      <c r="P277" s="1" t="s">
        <v>917</v>
      </c>
    </row>
    <row r="278" spans="1:16">
      <c r="A278" t="s">
        <v>119</v>
      </c>
      <c r="B278">
        <v>20201123</v>
      </c>
      <c r="C278" s="5">
        <v>17609980146</v>
      </c>
      <c r="D278" t="s">
        <v>1153</v>
      </c>
      <c r="E278">
        <v>3272.66</v>
      </c>
      <c r="F278">
        <v>634</v>
      </c>
      <c r="G278">
        <v>1621</v>
      </c>
      <c r="H278">
        <v>0.1875</v>
      </c>
      <c r="I278">
        <v>10.77</v>
      </c>
      <c r="J278">
        <v>5.16</v>
      </c>
      <c r="K278" t="s">
        <v>288</v>
      </c>
      <c r="L278" t="s">
        <v>170</v>
      </c>
      <c r="M278" s="1" t="s">
        <v>917</v>
      </c>
      <c r="N278" s="1" t="s">
        <v>917</v>
      </c>
      <c r="O278" s="2">
        <v>0</v>
      </c>
      <c r="P278" s="1" t="s">
        <v>917</v>
      </c>
    </row>
    <row r="279" spans="1:16">
      <c r="A279" t="s">
        <v>119</v>
      </c>
      <c r="B279">
        <v>20201123</v>
      </c>
      <c r="C279" s="5">
        <v>569909827792</v>
      </c>
      <c r="D279" t="s">
        <v>1234</v>
      </c>
      <c r="E279">
        <v>3114.45</v>
      </c>
      <c r="F279">
        <v>79</v>
      </c>
      <c r="G279">
        <v>600</v>
      </c>
      <c r="H279">
        <v>0.0583</v>
      </c>
      <c r="I279">
        <v>88.98</v>
      </c>
      <c r="J279">
        <v>39.42</v>
      </c>
      <c r="K279" t="s">
        <v>62</v>
      </c>
      <c r="L279" t="s">
        <v>266</v>
      </c>
      <c r="M279" s="1" t="s">
        <v>917</v>
      </c>
      <c r="N279" s="1" t="s">
        <v>917</v>
      </c>
      <c r="O279" s="2">
        <v>0</v>
      </c>
      <c r="P279" s="1" t="s">
        <v>917</v>
      </c>
    </row>
    <row r="280" spans="1:16">
      <c r="A280" t="s">
        <v>119</v>
      </c>
      <c r="B280">
        <v>20201123</v>
      </c>
      <c r="C280" s="5">
        <v>624157848041</v>
      </c>
      <c r="D280" t="s">
        <v>1149</v>
      </c>
      <c r="E280">
        <v>3097.02</v>
      </c>
      <c r="F280">
        <v>59</v>
      </c>
      <c r="G280">
        <v>667</v>
      </c>
      <c r="H280">
        <v>0.0495</v>
      </c>
      <c r="I280">
        <v>93.85</v>
      </c>
      <c r="J280">
        <v>52.49</v>
      </c>
      <c r="K280" t="s">
        <v>22</v>
      </c>
      <c r="L280" t="s">
        <v>124</v>
      </c>
      <c r="M280" s="1" t="s">
        <v>917</v>
      </c>
      <c r="N280" s="1" t="s">
        <v>917</v>
      </c>
      <c r="O280" s="2" t="s">
        <v>1096</v>
      </c>
      <c r="P280" s="1" t="s">
        <v>917</v>
      </c>
    </row>
    <row r="281" spans="1:16">
      <c r="A281" t="s">
        <v>119</v>
      </c>
      <c r="B281">
        <v>20201123</v>
      </c>
      <c r="C281" s="5">
        <v>572262680111</v>
      </c>
      <c r="D281" t="s">
        <v>329</v>
      </c>
      <c r="E281">
        <v>3002.7</v>
      </c>
      <c r="F281">
        <v>127</v>
      </c>
      <c r="G281">
        <v>287</v>
      </c>
      <c r="H281">
        <v>0.2056</v>
      </c>
      <c r="I281">
        <v>50.89</v>
      </c>
      <c r="J281">
        <v>23.64</v>
      </c>
      <c r="K281" t="s">
        <v>330</v>
      </c>
      <c r="L281" t="s">
        <v>204</v>
      </c>
      <c r="M281" s="1" t="s">
        <v>917</v>
      </c>
      <c r="N281" s="1" t="s">
        <v>917</v>
      </c>
      <c r="O281" s="2">
        <v>0</v>
      </c>
      <c r="P281" s="1" t="s">
        <v>917</v>
      </c>
    </row>
    <row r="282" spans="1:16">
      <c r="A282" t="s">
        <v>119</v>
      </c>
      <c r="B282">
        <v>20201123</v>
      </c>
      <c r="C282" s="5">
        <v>553066686610</v>
      </c>
      <c r="D282" t="s">
        <v>317</v>
      </c>
      <c r="E282">
        <v>2984.39</v>
      </c>
      <c r="F282">
        <v>216</v>
      </c>
      <c r="G282">
        <v>436</v>
      </c>
      <c r="H282">
        <v>0.2638</v>
      </c>
      <c r="I282">
        <v>25.95</v>
      </c>
      <c r="J282">
        <v>13.82</v>
      </c>
      <c r="K282" t="s">
        <v>318</v>
      </c>
      <c r="L282" t="s">
        <v>158</v>
      </c>
      <c r="M282" s="1" t="s">
        <v>917</v>
      </c>
      <c r="N282" s="1" t="s">
        <v>917</v>
      </c>
      <c r="O282" s="2">
        <v>0</v>
      </c>
      <c r="P282" s="1" t="s">
        <v>917</v>
      </c>
    </row>
    <row r="283" spans="1:16">
      <c r="A283" t="s">
        <v>119</v>
      </c>
      <c r="B283">
        <v>20201123</v>
      </c>
      <c r="C283" s="5">
        <v>592049049728</v>
      </c>
      <c r="D283" t="s">
        <v>1155</v>
      </c>
      <c r="E283">
        <v>2980.74</v>
      </c>
      <c r="F283">
        <v>61</v>
      </c>
      <c r="G283">
        <v>346</v>
      </c>
      <c r="H283">
        <v>0.1214</v>
      </c>
      <c r="I283">
        <v>70.97</v>
      </c>
      <c r="J283">
        <v>48.86</v>
      </c>
      <c r="K283" t="s">
        <v>282</v>
      </c>
      <c r="L283" t="s">
        <v>204</v>
      </c>
      <c r="M283" s="1" t="s">
        <v>917</v>
      </c>
      <c r="N283" s="1" t="s">
        <v>917</v>
      </c>
      <c r="O283" s="2" t="s">
        <v>1096</v>
      </c>
      <c r="P283" s="1" t="s">
        <v>917</v>
      </c>
    </row>
    <row r="284" spans="1:16">
      <c r="A284" t="s">
        <v>119</v>
      </c>
      <c r="B284">
        <v>20201123</v>
      </c>
      <c r="C284" s="5">
        <v>621584076904</v>
      </c>
      <c r="D284" t="s">
        <v>1157</v>
      </c>
      <c r="E284">
        <v>2813.26</v>
      </c>
      <c r="F284">
        <v>54</v>
      </c>
      <c r="G284">
        <v>1177</v>
      </c>
      <c r="H284">
        <v>0.0297</v>
      </c>
      <c r="I284">
        <v>80.38</v>
      </c>
      <c r="J284">
        <v>52.1</v>
      </c>
      <c r="K284" t="s">
        <v>105</v>
      </c>
      <c r="L284" t="s">
        <v>121</v>
      </c>
      <c r="M284" s="1" t="s">
        <v>917</v>
      </c>
      <c r="N284" s="1" t="s">
        <v>917</v>
      </c>
      <c r="O284" s="2" t="s">
        <v>1096</v>
      </c>
      <c r="P284" s="1" t="s">
        <v>1099</v>
      </c>
    </row>
    <row r="285" spans="1:16">
      <c r="A285" t="s">
        <v>119</v>
      </c>
      <c r="B285">
        <v>20201123</v>
      </c>
      <c r="C285" s="5">
        <v>555904462655</v>
      </c>
      <c r="D285" t="s">
        <v>1154</v>
      </c>
      <c r="E285">
        <v>2649.78</v>
      </c>
      <c r="F285">
        <v>192</v>
      </c>
      <c r="G285">
        <v>506</v>
      </c>
      <c r="H285">
        <v>0.2016</v>
      </c>
      <c r="I285">
        <v>25.98</v>
      </c>
      <c r="J285">
        <v>13.8</v>
      </c>
      <c r="K285" t="s">
        <v>276</v>
      </c>
      <c r="L285" t="s">
        <v>170</v>
      </c>
      <c r="M285" s="1" t="s">
        <v>917</v>
      </c>
      <c r="N285" s="1" t="s">
        <v>917</v>
      </c>
      <c r="O285" s="2">
        <v>0</v>
      </c>
      <c r="P285" s="1" t="s">
        <v>917</v>
      </c>
    </row>
    <row r="286" spans="1:16">
      <c r="A286" t="s">
        <v>119</v>
      </c>
      <c r="B286">
        <v>20201123</v>
      </c>
      <c r="C286" s="5">
        <v>37253770022</v>
      </c>
      <c r="D286" t="s">
        <v>335</v>
      </c>
      <c r="E286">
        <v>2596.78</v>
      </c>
      <c r="F286">
        <v>304</v>
      </c>
      <c r="G286">
        <v>593</v>
      </c>
      <c r="H286">
        <v>0.2681</v>
      </c>
      <c r="I286">
        <v>16.33</v>
      </c>
      <c r="J286">
        <v>8.54</v>
      </c>
      <c r="K286" t="s">
        <v>336</v>
      </c>
      <c r="L286" t="s">
        <v>204</v>
      </c>
      <c r="M286" s="1" t="s">
        <v>917</v>
      </c>
      <c r="N286" s="1" t="s">
        <v>917</v>
      </c>
      <c r="O286" s="2">
        <v>0</v>
      </c>
      <c r="P286" s="1" t="s">
        <v>917</v>
      </c>
    </row>
    <row r="287" spans="1:16">
      <c r="A287" t="s">
        <v>119</v>
      </c>
      <c r="B287">
        <v>20201123</v>
      </c>
      <c r="C287" s="5">
        <v>584257403229</v>
      </c>
      <c r="D287" t="s">
        <v>1158</v>
      </c>
      <c r="E287">
        <v>2570.48</v>
      </c>
      <c r="F287">
        <v>188</v>
      </c>
      <c r="G287">
        <v>653</v>
      </c>
      <c r="H287">
        <v>0.1547</v>
      </c>
      <c r="I287">
        <v>25.45</v>
      </c>
      <c r="J287">
        <v>13.67</v>
      </c>
      <c r="K287" t="s">
        <v>332</v>
      </c>
      <c r="L287" t="s">
        <v>121</v>
      </c>
      <c r="M287" s="1" t="s">
        <v>917</v>
      </c>
      <c r="N287" s="1" t="s">
        <v>917</v>
      </c>
      <c r="O287" s="2">
        <v>0</v>
      </c>
      <c r="P287" s="1" t="s">
        <v>1099</v>
      </c>
    </row>
    <row r="288" spans="1:16">
      <c r="A288" t="s">
        <v>119</v>
      </c>
      <c r="B288">
        <v>20201123</v>
      </c>
      <c r="C288" s="5">
        <v>544053639760</v>
      </c>
      <c r="D288" t="s">
        <v>1167</v>
      </c>
      <c r="E288">
        <v>2442.41</v>
      </c>
      <c r="F288">
        <v>90</v>
      </c>
      <c r="G288">
        <v>424</v>
      </c>
      <c r="H288">
        <v>0.0991</v>
      </c>
      <c r="I288">
        <v>58.15</v>
      </c>
      <c r="J288">
        <v>27.14</v>
      </c>
      <c r="K288" t="s">
        <v>20</v>
      </c>
      <c r="L288" t="s">
        <v>204</v>
      </c>
      <c r="M288" s="1" t="s">
        <v>917</v>
      </c>
      <c r="N288" s="1" t="s">
        <v>917</v>
      </c>
      <c r="O288" s="2" t="s">
        <v>1096</v>
      </c>
      <c r="P288" s="1" t="s">
        <v>917</v>
      </c>
    </row>
    <row r="289" spans="1:16">
      <c r="A289" t="s">
        <v>119</v>
      </c>
      <c r="B289">
        <v>20201123</v>
      </c>
      <c r="C289" s="5">
        <v>556389065398</v>
      </c>
      <c r="D289" t="s">
        <v>1170</v>
      </c>
      <c r="E289">
        <v>2375.91</v>
      </c>
      <c r="F289">
        <v>91</v>
      </c>
      <c r="G289">
        <v>350</v>
      </c>
      <c r="H289">
        <v>0.14</v>
      </c>
      <c r="I289">
        <v>48.49</v>
      </c>
      <c r="J289">
        <v>26.11</v>
      </c>
      <c r="K289" t="s">
        <v>316</v>
      </c>
      <c r="L289" t="s">
        <v>124</v>
      </c>
      <c r="M289" s="1" t="s">
        <v>917</v>
      </c>
      <c r="N289" s="1" t="s">
        <v>917</v>
      </c>
      <c r="O289" s="2">
        <v>0</v>
      </c>
      <c r="P289" s="1" t="s">
        <v>1108</v>
      </c>
    </row>
    <row r="290" spans="1:16">
      <c r="A290" t="s">
        <v>119</v>
      </c>
      <c r="B290">
        <v>20201123</v>
      </c>
      <c r="C290" s="5">
        <v>568765915390</v>
      </c>
      <c r="D290" t="s">
        <v>1159</v>
      </c>
      <c r="E290">
        <v>2348.67</v>
      </c>
      <c r="F290">
        <v>2152</v>
      </c>
      <c r="G290">
        <v>5807</v>
      </c>
      <c r="H290">
        <v>0.3565</v>
      </c>
      <c r="I290">
        <v>1.13</v>
      </c>
      <c r="J290">
        <v>1.09</v>
      </c>
      <c r="K290" t="s">
        <v>301</v>
      </c>
      <c r="L290" t="s">
        <v>148</v>
      </c>
      <c r="M290" s="1" t="s">
        <v>917</v>
      </c>
      <c r="N290" s="1" t="s">
        <v>917</v>
      </c>
      <c r="O290" s="2">
        <v>0</v>
      </c>
      <c r="P290" s="1" t="s">
        <v>917</v>
      </c>
    </row>
    <row r="291" spans="1:16">
      <c r="A291" t="s">
        <v>119</v>
      </c>
      <c r="B291">
        <v>20201123</v>
      </c>
      <c r="C291" s="5">
        <v>592722485900</v>
      </c>
      <c r="D291" t="s">
        <v>1168</v>
      </c>
      <c r="E291">
        <v>2348.66</v>
      </c>
      <c r="F291">
        <v>234</v>
      </c>
      <c r="G291">
        <v>601</v>
      </c>
      <c r="H291">
        <v>0.223</v>
      </c>
      <c r="I291">
        <v>17.53</v>
      </c>
      <c r="J291">
        <v>10.04</v>
      </c>
      <c r="K291" t="s">
        <v>338</v>
      </c>
      <c r="L291" t="s">
        <v>170</v>
      </c>
      <c r="M291" s="1" t="s">
        <v>917</v>
      </c>
      <c r="N291" s="1" t="s">
        <v>917</v>
      </c>
      <c r="O291" s="2">
        <v>0</v>
      </c>
      <c r="P291" s="1" t="s">
        <v>917</v>
      </c>
    </row>
    <row r="292" spans="1:16">
      <c r="A292" t="s">
        <v>119</v>
      </c>
      <c r="B292">
        <v>20201123</v>
      </c>
      <c r="C292" s="5">
        <v>596986065929</v>
      </c>
      <c r="D292" t="s">
        <v>1165</v>
      </c>
      <c r="E292">
        <v>2301.03</v>
      </c>
      <c r="F292">
        <v>67</v>
      </c>
      <c r="G292">
        <v>330</v>
      </c>
      <c r="H292">
        <v>0.1182</v>
      </c>
      <c r="I292">
        <v>59</v>
      </c>
      <c r="J292">
        <v>34.34</v>
      </c>
      <c r="K292" t="s">
        <v>19</v>
      </c>
      <c r="L292" t="s">
        <v>170</v>
      </c>
      <c r="M292" s="1" t="s">
        <v>917</v>
      </c>
      <c r="N292" s="1" t="s">
        <v>917</v>
      </c>
      <c r="O292" s="2">
        <v>0</v>
      </c>
      <c r="P292" s="1" t="s">
        <v>917</v>
      </c>
    </row>
    <row r="293" spans="1:16">
      <c r="A293" t="s">
        <v>119</v>
      </c>
      <c r="B293">
        <v>20201123</v>
      </c>
      <c r="C293" s="5">
        <v>598970252794</v>
      </c>
      <c r="D293" t="s">
        <v>1162</v>
      </c>
      <c r="E293">
        <v>2242.27</v>
      </c>
      <c r="F293">
        <v>227</v>
      </c>
      <c r="G293">
        <v>1099</v>
      </c>
      <c r="H293">
        <v>0.141</v>
      </c>
      <c r="I293">
        <v>14.47</v>
      </c>
      <c r="J293">
        <v>9.88</v>
      </c>
      <c r="K293" t="s">
        <v>239</v>
      </c>
      <c r="L293" t="s">
        <v>158</v>
      </c>
      <c r="M293" s="1" t="s">
        <v>917</v>
      </c>
      <c r="N293" s="1" t="s">
        <v>917</v>
      </c>
      <c r="O293" s="2">
        <v>0</v>
      </c>
      <c r="P293" s="1" t="s">
        <v>917</v>
      </c>
    </row>
    <row r="294" spans="1:16">
      <c r="A294" t="s">
        <v>119</v>
      </c>
      <c r="B294">
        <v>20201123</v>
      </c>
      <c r="C294" s="5">
        <v>17609756261</v>
      </c>
      <c r="D294" t="s">
        <v>244</v>
      </c>
      <c r="E294">
        <v>2072.83</v>
      </c>
      <c r="F294">
        <v>205</v>
      </c>
      <c r="G294">
        <v>660</v>
      </c>
      <c r="H294">
        <v>0.1546</v>
      </c>
      <c r="I294">
        <v>20.32</v>
      </c>
      <c r="J294">
        <v>10.11</v>
      </c>
      <c r="K294" t="s">
        <v>245</v>
      </c>
      <c r="L294" t="s">
        <v>121</v>
      </c>
      <c r="M294" s="1" t="s">
        <v>917</v>
      </c>
      <c r="N294" s="1" t="s">
        <v>917</v>
      </c>
      <c r="O294" s="2">
        <v>0</v>
      </c>
      <c r="P294" s="1" t="s">
        <v>917</v>
      </c>
    </row>
    <row r="295" spans="1:16">
      <c r="A295" t="s">
        <v>119</v>
      </c>
      <c r="B295">
        <v>20201123</v>
      </c>
      <c r="C295" s="5">
        <v>16175250812</v>
      </c>
      <c r="D295" t="s">
        <v>267</v>
      </c>
      <c r="E295">
        <v>2069.84</v>
      </c>
      <c r="F295">
        <v>86</v>
      </c>
      <c r="G295">
        <v>159</v>
      </c>
      <c r="H295">
        <v>0.2076</v>
      </c>
      <c r="I295">
        <v>62.72</v>
      </c>
      <c r="J295">
        <v>24.07</v>
      </c>
      <c r="K295" t="s">
        <v>268</v>
      </c>
      <c r="L295" t="s">
        <v>124</v>
      </c>
      <c r="M295" s="1" t="s">
        <v>917</v>
      </c>
      <c r="N295" s="1" t="s">
        <v>917</v>
      </c>
      <c r="O295" s="2">
        <v>0</v>
      </c>
      <c r="P295" s="1" t="s">
        <v>917</v>
      </c>
    </row>
    <row r="296" spans="1:16">
      <c r="A296" t="s">
        <v>119</v>
      </c>
      <c r="B296">
        <v>20201123</v>
      </c>
      <c r="C296" s="5">
        <v>576130979060</v>
      </c>
      <c r="D296" t="s">
        <v>319</v>
      </c>
      <c r="E296">
        <v>2017.45</v>
      </c>
      <c r="F296">
        <v>102</v>
      </c>
      <c r="G296">
        <v>869</v>
      </c>
      <c r="H296">
        <v>0.084</v>
      </c>
      <c r="I296">
        <v>27.64</v>
      </c>
      <c r="J296">
        <v>19.78</v>
      </c>
      <c r="K296" t="s">
        <v>320</v>
      </c>
      <c r="L296" t="s">
        <v>131</v>
      </c>
      <c r="M296" s="1" t="s">
        <v>917</v>
      </c>
      <c r="N296" s="1" t="s">
        <v>917</v>
      </c>
      <c r="O296" s="2">
        <v>0</v>
      </c>
      <c r="P296" s="1" t="s">
        <v>1108</v>
      </c>
    </row>
    <row r="297" spans="1:16">
      <c r="A297" t="s">
        <v>119</v>
      </c>
      <c r="B297">
        <v>20201123</v>
      </c>
      <c r="C297" s="5">
        <v>541918489832</v>
      </c>
      <c r="D297" t="s">
        <v>308</v>
      </c>
      <c r="E297">
        <v>1997.2</v>
      </c>
      <c r="F297">
        <v>49</v>
      </c>
      <c r="G297">
        <v>211</v>
      </c>
      <c r="H297">
        <v>0.1469</v>
      </c>
      <c r="I297">
        <v>64.43</v>
      </c>
      <c r="J297">
        <v>40.76</v>
      </c>
      <c r="K297" t="s">
        <v>102</v>
      </c>
      <c r="L297" t="s">
        <v>204</v>
      </c>
      <c r="M297" s="1" t="s">
        <v>917</v>
      </c>
      <c r="N297" s="1" t="s">
        <v>917</v>
      </c>
      <c r="O297" s="2">
        <v>0</v>
      </c>
      <c r="P297" s="1" t="s">
        <v>917</v>
      </c>
    </row>
    <row r="298" spans="1:16">
      <c r="A298" t="s">
        <v>119</v>
      </c>
      <c r="B298">
        <v>20201123</v>
      </c>
      <c r="C298" s="5">
        <v>526145930115</v>
      </c>
      <c r="D298" t="s">
        <v>1160</v>
      </c>
      <c r="E298">
        <v>1990.93</v>
      </c>
      <c r="F298">
        <v>29</v>
      </c>
      <c r="G298">
        <v>318</v>
      </c>
      <c r="H298">
        <v>0.0535</v>
      </c>
      <c r="I298">
        <v>117.11</v>
      </c>
      <c r="J298">
        <v>68.65</v>
      </c>
      <c r="K298" t="s">
        <v>334</v>
      </c>
      <c r="L298" t="s">
        <v>124</v>
      </c>
      <c r="M298" s="1" t="s">
        <v>917</v>
      </c>
      <c r="N298" s="1" t="s">
        <v>917</v>
      </c>
      <c r="O298" s="2" t="s">
        <v>1096</v>
      </c>
      <c r="P298" s="1" t="s">
        <v>917</v>
      </c>
    </row>
    <row r="299" spans="1:16">
      <c r="A299" t="s">
        <v>119</v>
      </c>
      <c r="B299">
        <v>20201123</v>
      </c>
      <c r="C299" s="5">
        <v>528064232769</v>
      </c>
      <c r="D299" t="s">
        <v>1161</v>
      </c>
      <c r="E299">
        <v>1864.75</v>
      </c>
      <c r="F299">
        <v>47</v>
      </c>
      <c r="G299">
        <v>224</v>
      </c>
      <c r="H299">
        <v>0.1116</v>
      </c>
      <c r="I299">
        <v>74.59</v>
      </c>
      <c r="J299">
        <v>39.68</v>
      </c>
      <c r="K299" t="s">
        <v>96</v>
      </c>
      <c r="L299" t="s">
        <v>121</v>
      </c>
      <c r="M299" s="1" t="s">
        <v>917</v>
      </c>
      <c r="N299" s="1" t="s">
        <v>917</v>
      </c>
      <c r="O299" s="2">
        <v>0</v>
      </c>
      <c r="P299" s="1" t="s">
        <v>917</v>
      </c>
    </row>
    <row r="300" spans="1:16">
      <c r="A300" t="s">
        <v>119</v>
      </c>
      <c r="B300">
        <v>20201123</v>
      </c>
      <c r="C300" s="5">
        <v>523138079161</v>
      </c>
      <c r="D300" t="s">
        <v>1174</v>
      </c>
      <c r="E300">
        <v>1857.13</v>
      </c>
      <c r="F300">
        <v>276</v>
      </c>
      <c r="G300">
        <v>696</v>
      </c>
      <c r="H300">
        <v>0.1523</v>
      </c>
      <c r="I300">
        <v>17.52</v>
      </c>
      <c r="J300">
        <v>6.73</v>
      </c>
      <c r="K300" t="s">
        <v>385</v>
      </c>
      <c r="L300" t="s">
        <v>170</v>
      </c>
      <c r="M300" s="1" t="s">
        <v>917</v>
      </c>
      <c r="N300" s="1" t="s">
        <v>917</v>
      </c>
      <c r="O300" s="2">
        <v>0</v>
      </c>
      <c r="P300" s="1" t="s">
        <v>917</v>
      </c>
    </row>
    <row r="301" spans="1:16">
      <c r="A301" t="s">
        <v>119</v>
      </c>
      <c r="B301">
        <v>20201123</v>
      </c>
      <c r="C301" s="5">
        <v>599279018544</v>
      </c>
      <c r="D301" t="s">
        <v>1173</v>
      </c>
      <c r="E301">
        <v>1836.16</v>
      </c>
      <c r="F301">
        <v>36</v>
      </c>
      <c r="G301">
        <v>332</v>
      </c>
      <c r="H301">
        <v>0.0723</v>
      </c>
      <c r="I301">
        <v>76.51</v>
      </c>
      <c r="J301">
        <v>51</v>
      </c>
      <c r="K301" t="s">
        <v>60</v>
      </c>
      <c r="L301" t="s">
        <v>121</v>
      </c>
      <c r="M301" s="1" t="s">
        <v>917</v>
      </c>
      <c r="N301" s="1" t="s">
        <v>917</v>
      </c>
      <c r="O301" s="2" t="s">
        <v>1096</v>
      </c>
      <c r="P301" s="1" t="s">
        <v>917</v>
      </c>
    </row>
    <row r="302" spans="1:16">
      <c r="A302" t="s">
        <v>119</v>
      </c>
      <c r="B302">
        <v>20201123</v>
      </c>
      <c r="C302" s="5">
        <v>528064336529</v>
      </c>
      <c r="D302" t="s">
        <v>222</v>
      </c>
      <c r="E302">
        <v>1829.51</v>
      </c>
      <c r="F302">
        <v>64</v>
      </c>
      <c r="G302">
        <v>286</v>
      </c>
      <c r="H302">
        <v>0.2063</v>
      </c>
      <c r="I302">
        <v>31.01</v>
      </c>
      <c r="J302">
        <v>28.59</v>
      </c>
      <c r="K302" t="s">
        <v>223</v>
      </c>
      <c r="L302" t="s">
        <v>131</v>
      </c>
      <c r="M302" s="1" t="s">
        <v>917</v>
      </c>
      <c r="N302" s="1" t="s">
        <v>917</v>
      </c>
      <c r="O302" s="2">
        <v>0</v>
      </c>
      <c r="P302" s="1" t="s">
        <v>917</v>
      </c>
    </row>
    <row r="303" spans="1:16">
      <c r="A303" t="s">
        <v>119</v>
      </c>
      <c r="B303">
        <v>20201123</v>
      </c>
      <c r="C303" s="5">
        <v>524754970729</v>
      </c>
      <c r="D303" t="s">
        <v>1169</v>
      </c>
      <c r="E303">
        <v>1672.94</v>
      </c>
      <c r="F303">
        <v>48</v>
      </c>
      <c r="G303">
        <v>685</v>
      </c>
      <c r="H303">
        <v>0.038</v>
      </c>
      <c r="I303">
        <v>64.34</v>
      </c>
      <c r="J303">
        <v>34.85</v>
      </c>
      <c r="K303" t="s">
        <v>74</v>
      </c>
      <c r="L303" t="s">
        <v>170</v>
      </c>
      <c r="M303" s="1" t="s">
        <v>917</v>
      </c>
      <c r="N303" s="1" t="s">
        <v>917</v>
      </c>
      <c r="O303" s="2">
        <v>0</v>
      </c>
      <c r="P303" s="1" t="s">
        <v>917</v>
      </c>
    </row>
    <row r="304" spans="1:16">
      <c r="A304" t="s">
        <v>119</v>
      </c>
      <c r="B304">
        <v>20201123</v>
      </c>
      <c r="C304" s="5">
        <v>604021319220</v>
      </c>
      <c r="D304" t="s">
        <v>1172</v>
      </c>
      <c r="E304">
        <v>1643.06</v>
      </c>
      <c r="F304">
        <v>27</v>
      </c>
      <c r="G304">
        <v>188</v>
      </c>
      <c r="H304">
        <v>0.0851</v>
      </c>
      <c r="I304">
        <v>102.69</v>
      </c>
      <c r="J304">
        <v>60.85</v>
      </c>
      <c r="K304" t="s">
        <v>13</v>
      </c>
      <c r="L304" t="s">
        <v>124</v>
      </c>
      <c r="M304" s="1" t="s">
        <v>917</v>
      </c>
      <c r="N304" s="1" t="s">
        <v>917</v>
      </c>
      <c r="O304" s="2" t="s">
        <v>1096</v>
      </c>
      <c r="P304" s="1" t="s">
        <v>917</v>
      </c>
    </row>
    <row r="305" spans="1:16">
      <c r="A305" t="s">
        <v>119</v>
      </c>
      <c r="B305">
        <v>20201123</v>
      </c>
      <c r="C305" s="5">
        <v>37318730769</v>
      </c>
      <c r="D305" t="s">
        <v>152</v>
      </c>
      <c r="E305">
        <v>1575.09</v>
      </c>
      <c r="F305">
        <v>117</v>
      </c>
      <c r="G305">
        <v>553</v>
      </c>
      <c r="H305">
        <v>0.1139</v>
      </c>
      <c r="I305">
        <v>25</v>
      </c>
      <c r="J305">
        <v>13.46</v>
      </c>
      <c r="K305" t="s">
        <v>153</v>
      </c>
      <c r="L305" t="s">
        <v>121</v>
      </c>
      <c r="M305" s="1" t="s">
        <v>917</v>
      </c>
      <c r="N305" s="1" t="s">
        <v>917</v>
      </c>
      <c r="O305" s="2">
        <v>0</v>
      </c>
      <c r="P305" s="1" t="s">
        <v>917</v>
      </c>
    </row>
    <row r="306" spans="1:16">
      <c r="A306" t="s">
        <v>119</v>
      </c>
      <c r="B306">
        <v>20201123</v>
      </c>
      <c r="C306" s="5">
        <v>570361375952</v>
      </c>
      <c r="D306" t="s">
        <v>1181</v>
      </c>
      <c r="E306">
        <v>1555.19</v>
      </c>
      <c r="F306">
        <v>37</v>
      </c>
      <c r="G306">
        <v>191</v>
      </c>
      <c r="H306">
        <v>0.1204</v>
      </c>
      <c r="I306">
        <v>67.62</v>
      </c>
      <c r="J306">
        <v>42.03</v>
      </c>
      <c r="K306" t="s">
        <v>342</v>
      </c>
      <c r="L306" t="s">
        <v>266</v>
      </c>
      <c r="M306" s="1" t="s">
        <v>917</v>
      </c>
      <c r="N306" s="1" t="s">
        <v>917</v>
      </c>
      <c r="O306" s="2">
        <v>0</v>
      </c>
      <c r="P306" s="1" t="s">
        <v>917</v>
      </c>
    </row>
    <row r="307" spans="1:16">
      <c r="A307" t="s">
        <v>119</v>
      </c>
      <c r="B307">
        <v>20201123</v>
      </c>
      <c r="C307" s="5">
        <v>548003777683</v>
      </c>
      <c r="D307" t="s">
        <v>262</v>
      </c>
      <c r="E307">
        <v>1551.33</v>
      </c>
      <c r="F307">
        <v>66</v>
      </c>
      <c r="G307">
        <v>200</v>
      </c>
      <c r="H307">
        <v>0.19</v>
      </c>
      <c r="I307">
        <v>40.82</v>
      </c>
      <c r="J307">
        <v>23.5</v>
      </c>
      <c r="K307" t="s">
        <v>263</v>
      </c>
      <c r="L307" t="s">
        <v>158</v>
      </c>
      <c r="M307" s="1" t="s">
        <v>917</v>
      </c>
      <c r="N307" s="1" t="s">
        <v>917</v>
      </c>
      <c r="O307" s="2">
        <v>0</v>
      </c>
      <c r="P307" s="1" t="s">
        <v>917</v>
      </c>
    </row>
    <row r="308" spans="1:16">
      <c r="A308" t="s">
        <v>119</v>
      </c>
      <c r="B308">
        <v>20201123</v>
      </c>
      <c r="C308" s="5">
        <v>538192543595</v>
      </c>
      <c r="D308" t="s">
        <v>1192</v>
      </c>
      <c r="E308">
        <v>1403.9</v>
      </c>
      <c r="F308">
        <v>11</v>
      </c>
      <c r="G308">
        <v>161</v>
      </c>
      <c r="H308">
        <v>0.0559</v>
      </c>
      <c r="I308">
        <v>155.99</v>
      </c>
      <c r="J308">
        <v>127.63</v>
      </c>
      <c r="K308" t="s">
        <v>97</v>
      </c>
      <c r="L308" t="s">
        <v>124</v>
      </c>
      <c r="M308" s="1" t="s">
        <v>917</v>
      </c>
      <c r="N308" s="1" t="s">
        <v>917</v>
      </c>
      <c r="O308" s="2">
        <v>0</v>
      </c>
      <c r="P308" s="1" t="s">
        <v>917</v>
      </c>
    </row>
    <row r="309" spans="1:16">
      <c r="A309" t="s">
        <v>119</v>
      </c>
      <c r="B309">
        <v>20201123</v>
      </c>
      <c r="C309" s="5">
        <v>527733177957</v>
      </c>
      <c r="D309" t="s">
        <v>309</v>
      </c>
      <c r="E309">
        <v>1382.17</v>
      </c>
      <c r="F309">
        <v>43</v>
      </c>
      <c r="G309">
        <v>227</v>
      </c>
      <c r="H309">
        <v>0.1674</v>
      </c>
      <c r="I309">
        <v>36.37</v>
      </c>
      <c r="J309">
        <v>32.14</v>
      </c>
      <c r="K309" t="s">
        <v>310</v>
      </c>
      <c r="L309" t="s">
        <v>158</v>
      </c>
      <c r="M309" s="1" t="s">
        <v>917</v>
      </c>
      <c r="N309" s="1" t="s">
        <v>917</v>
      </c>
      <c r="O309" s="2">
        <v>0</v>
      </c>
      <c r="P309" s="1" t="s">
        <v>917</v>
      </c>
    </row>
    <row r="310" spans="1:16">
      <c r="A310" t="s">
        <v>119</v>
      </c>
      <c r="B310">
        <v>20201123</v>
      </c>
      <c r="C310" s="5">
        <v>588993275843</v>
      </c>
      <c r="D310" t="s">
        <v>1175</v>
      </c>
      <c r="E310">
        <v>1328.25</v>
      </c>
      <c r="F310">
        <v>37</v>
      </c>
      <c r="G310">
        <v>323</v>
      </c>
      <c r="H310">
        <v>0.1022</v>
      </c>
      <c r="I310">
        <v>40.25</v>
      </c>
      <c r="J310">
        <v>35.9</v>
      </c>
      <c r="K310" t="s">
        <v>374</v>
      </c>
      <c r="L310" t="s">
        <v>131</v>
      </c>
      <c r="M310" s="1" t="s">
        <v>917</v>
      </c>
      <c r="N310" s="1" t="s">
        <v>917</v>
      </c>
      <c r="O310" s="2">
        <v>0</v>
      </c>
      <c r="P310" s="1" t="s">
        <v>917</v>
      </c>
    </row>
    <row r="311" spans="1:16">
      <c r="A311" t="s">
        <v>119</v>
      </c>
      <c r="B311">
        <v>20201123</v>
      </c>
      <c r="C311" s="5">
        <v>587241915065</v>
      </c>
      <c r="D311" t="s">
        <v>390</v>
      </c>
      <c r="E311">
        <v>1312.64</v>
      </c>
      <c r="F311">
        <v>47</v>
      </c>
      <c r="G311">
        <v>182</v>
      </c>
      <c r="H311">
        <v>0.1538</v>
      </c>
      <c r="I311">
        <v>46.88</v>
      </c>
      <c r="J311">
        <v>27.93</v>
      </c>
      <c r="K311" t="s">
        <v>391</v>
      </c>
      <c r="L311" t="s">
        <v>121</v>
      </c>
      <c r="M311" s="1" t="s">
        <v>917</v>
      </c>
      <c r="N311" s="1" t="s">
        <v>917</v>
      </c>
      <c r="O311" s="2">
        <v>0</v>
      </c>
      <c r="P311" s="1" t="s">
        <v>1099</v>
      </c>
    </row>
    <row r="312" spans="1:16">
      <c r="A312" t="s">
        <v>119</v>
      </c>
      <c r="B312">
        <v>20201123</v>
      </c>
      <c r="C312" s="5">
        <v>599139729217</v>
      </c>
      <c r="D312" t="s">
        <v>394</v>
      </c>
      <c r="E312">
        <v>1243.06</v>
      </c>
      <c r="F312">
        <v>76</v>
      </c>
      <c r="G312">
        <v>373</v>
      </c>
      <c r="H312">
        <v>0.1582</v>
      </c>
      <c r="I312">
        <v>21.07</v>
      </c>
      <c r="J312">
        <v>16.36</v>
      </c>
      <c r="K312" t="e">
        <v>#N/A</v>
      </c>
      <c r="L312" t="e">
        <v>#N/A</v>
      </c>
      <c r="M312" s="1" t="s">
        <v>917</v>
      </c>
      <c r="N312" s="1" t="s">
        <v>917</v>
      </c>
      <c r="O312" s="2" t="s">
        <v>917</v>
      </c>
      <c r="P312" s="1" t="s">
        <v>917</v>
      </c>
    </row>
    <row r="313" spans="1:16">
      <c r="A313" t="s">
        <v>119</v>
      </c>
      <c r="B313">
        <v>20201123</v>
      </c>
      <c r="C313" s="5">
        <v>538927350752</v>
      </c>
      <c r="D313" t="s">
        <v>1177</v>
      </c>
      <c r="E313">
        <v>1155.73</v>
      </c>
      <c r="F313">
        <v>28</v>
      </c>
      <c r="G313">
        <v>274</v>
      </c>
      <c r="H313">
        <v>0.073</v>
      </c>
      <c r="I313">
        <v>57.79</v>
      </c>
      <c r="J313">
        <v>41.28</v>
      </c>
      <c r="K313" t="s">
        <v>72</v>
      </c>
      <c r="L313" t="s">
        <v>148</v>
      </c>
      <c r="M313" s="1" t="s">
        <v>917</v>
      </c>
      <c r="N313" s="1" t="s">
        <v>917</v>
      </c>
      <c r="O313" s="2">
        <v>0</v>
      </c>
      <c r="P313" s="1" t="s">
        <v>917</v>
      </c>
    </row>
    <row r="314" spans="1:16">
      <c r="A314" t="s">
        <v>119</v>
      </c>
      <c r="B314">
        <v>20201123</v>
      </c>
      <c r="C314" s="5">
        <v>592889713507</v>
      </c>
      <c r="D314" t="s">
        <v>372</v>
      </c>
      <c r="E314">
        <v>1152.99</v>
      </c>
      <c r="F314">
        <v>32</v>
      </c>
      <c r="G314">
        <v>141</v>
      </c>
      <c r="H314">
        <v>0.1702</v>
      </c>
      <c r="I314">
        <v>48.04</v>
      </c>
      <c r="J314">
        <v>36.03</v>
      </c>
      <c r="K314" t="s">
        <v>70</v>
      </c>
      <c r="L314" t="s">
        <v>148</v>
      </c>
      <c r="M314" s="1" t="s">
        <v>917</v>
      </c>
      <c r="N314" s="1" t="s">
        <v>917</v>
      </c>
      <c r="O314" s="2">
        <v>0</v>
      </c>
      <c r="P314" s="1" t="s">
        <v>917</v>
      </c>
    </row>
    <row r="315" spans="1:16">
      <c r="A315" t="s">
        <v>119</v>
      </c>
      <c r="B315">
        <v>20201123</v>
      </c>
      <c r="C315" s="5">
        <v>14816670119</v>
      </c>
      <c r="D315" t="s">
        <v>369</v>
      </c>
      <c r="E315">
        <v>1149.62</v>
      </c>
      <c r="F315">
        <v>134</v>
      </c>
      <c r="G315">
        <v>629</v>
      </c>
      <c r="H315">
        <v>0.124</v>
      </c>
      <c r="I315">
        <v>14.74</v>
      </c>
      <c r="J315">
        <v>8.58</v>
      </c>
      <c r="K315" t="s">
        <v>370</v>
      </c>
      <c r="L315" t="s">
        <v>121</v>
      </c>
      <c r="M315" s="1" t="s">
        <v>917</v>
      </c>
      <c r="N315" s="1" t="s">
        <v>917</v>
      </c>
      <c r="O315" s="2">
        <v>0</v>
      </c>
      <c r="P315" s="1" t="s">
        <v>917</v>
      </c>
    </row>
    <row r="316" spans="1:16">
      <c r="A316" t="s">
        <v>119</v>
      </c>
      <c r="B316">
        <v>20201123</v>
      </c>
      <c r="C316" s="5">
        <v>527733221669</v>
      </c>
      <c r="D316" t="s">
        <v>1178</v>
      </c>
      <c r="E316">
        <v>1140.72</v>
      </c>
      <c r="F316">
        <v>34</v>
      </c>
      <c r="G316">
        <v>114</v>
      </c>
      <c r="H316">
        <v>0.193</v>
      </c>
      <c r="I316">
        <v>51.85</v>
      </c>
      <c r="J316">
        <v>33.55</v>
      </c>
      <c r="K316" t="s">
        <v>377</v>
      </c>
      <c r="L316" t="s">
        <v>121</v>
      </c>
      <c r="M316" s="1" t="s">
        <v>917</v>
      </c>
      <c r="N316" s="1" t="s">
        <v>917</v>
      </c>
      <c r="O316" s="2">
        <v>0</v>
      </c>
      <c r="P316" s="1" t="s">
        <v>917</v>
      </c>
    </row>
    <row r="317" spans="1:16">
      <c r="A317" t="s">
        <v>119</v>
      </c>
      <c r="B317">
        <v>20201123</v>
      </c>
      <c r="C317" s="5">
        <v>599522087809</v>
      </c>
      <c r="D317" t="s">
        <v>448</v>
      </c>
      <c r="E317">
        <v>1071.48</v>
      </c>
      <c r="F317">
        <v>55</v>
      </c>
      <c r="G317">
        <v>131</v>
      </c>
      <c r="H317">
        <v>0.1908</v>
      </c>
      <c r="I317">
        <v>42.86</v>
      </c>
      <c r="J317">
        <v>19.48</v>
      </c>
      <c r="K317" t="e">
        <v>#N/A</v>
      </c>
      <c r="L317" t="e">
        <v>#N/A</v>
      </c>
      <c r="M317" s="1" t="s">
        <v>917</v>
      </c>
      <c r="N317" s="1" t="s">
        <v>917</v>
      </c>
      <c r="O317" s="2" t="s">
        <v>917</v>
      </c>
      <c r="P317" s="1" t="s">
        <v>917</v>
      </c>
    </row>
    <row r="318" spans="1:16">
      <c r="A318" t="s">
        <v>119</v>
      </c>
      <c r="B318">
        <v>20201123</v>
      </c>
      <c r="C318" s="5">
        <v>538267926200</v>
      </c>
      <c r="D318" t="s">
        <v>442</v>
      </c>
      <c r="E318">
        <v>1050.93</v>
      </c>
      <c r="F318">
        <v>14</v>
      </c>
      <c r="G318">
        <v>65</v>
      </c>
      <c r="H318">
        <v>0.0769</v>
      </c>
      <c r="I318">
        <v>210.19</v>
      </c>
      <c r="J318">
        <v>75.07</v>
      </c>
      <c r="K318" t="s">
        <v>443</v>
      </c>
      <c r="L318" t="s">
        <v>124</v>
      </c>
      <c r="M318" s="1" t="s">
        <v>917</v>
      </c>
      <c r="N318" s="1" t="s">
        <v>917</v>
      </c>
      <c r="O318" s="2">
        <v>0</v>
      </c>
      <c r="P318" s="1" t="s">
        <v>917</v>
      </c>
    </row>
    <row r="319" spans="1:16">
      <c r="A319" t="s">
        <v>119</v>
      </c>
      <c r="B319">
        <v>20201123</v>
      </c>
      <c r="C319" s="5">
        <v>566160365748</v>
      </c>
      <c r="D319" t="s">
        <v>402</v>
      </c>
      <c r="E319">
        <v>1000.63</v>
      </c>
      <c r="F319">
        <v>33</v>
      </c>
      <c r="G319">
        <v>219</v>
      </c>
      <c r="H319">
        <v>0.137</v>
      </c>
      <c r="I319">
        <v>33.35</v>
      </c>
      <c r="J319">
        <v>30.32</v>
      </c>
      <c r="K319" t="s">
        <v>403</v>
      </c>
      <c r="L319" t="s">
        <v>148</v>
      </c>
      <c r="M319" s="1" t="s">
        <v>917</v>
      </c>
      <c r="N319" s="1" t="s">
        <v>917</v>
      </c>
      <c r="O319" s="2">
        <v>0</v>
      </c>
      <c r="P319" s="1" t="s">
        <v>917</v>
      </c>
    </row>
    <row r="320" spans="1:16">
      <c r="A320" t="s">
        <v>119</v>
      </c>
      <c r="B320">
        <v>20201123</v>
      </c>
      <c r="C320" s="5">
        <v>622645559255</v>
      </c>
      <c r="D320" t="s">
        <v>1179</v>
      </c>
      <c r="E320">
        <v>987.45</v>
      </c>
      <c r="F320">
        <v>34</v>
      </c>
      <c r="G320">
        <v>246</v>
      </c>
      <c r="H320">
        <v>0.0935</v>
      </c>
      <c r="I320">
        <v>42.93</v>
      </c>
      <c r="J320">
        <v>29.04</v>
      </c>
      <c r="K320" t="s">
        <v>28</v>
      </c>
      <c r="L320" t="s">
        <v>121</v>
      </c>
      <c r="M320" s="1" t="s">
        <v>917</v>
      </c>
      <c r="N320" s="1" t="s">
        <v>917</v>
      </c>
      <c r="O320" s="2" t="s">
        <v>1096</v>
      </c>
      <c r="P320" s="1" t="s">
        <v>917</v>
      </c>
    </row>
    <row r="321" spans="1:16">
      <c r="A321" t="s">
        <v>119</v>
      </c>
      <c r="B321">
        <v>20201123</v>
      </c>
      <c r="C321" s="5">
        <v>527678427514</v>
      </c>
      <c r="D321" t="s">
        <v>257</v>
      </c>
      <c r="E321">
        <v>947.99</v>
      </c>
      <c r="F321">
        <v>22</v>
      </c>
      <c r="G321">
        <v>275</v>
      </c>
      <c r="H321">
        <v>0.0654</v>
      </c>
      <c r="I321">
        <v>52.67</v>
      </c>
      <c r="J321">
        <v>43.09</v>
      </c>
      <c r="K321" t="s">
        <v>81</v>
      </c>
      <c r="L321" t="s">
        <v>131</v>
      </c>
      <c r="M321" s="1" t="s">
        <v>917</v>
      </c>
      <c r="N321" s="1" t="s">
        <v>917</v>
      </c>
      <c r="O321" s="2">
        <v>0</v>
      </c>
      <c r="P321" s="1" t="s">
        <v>917</v>
      </c>
    </row>
    <row r="322" spans="1:16">
      <c r="A322" t="s">
        <v>119</v>
      </c>
      <c r="B322">
        <v>20201123</v>
      </c>
      <c r="C322" s="5">
        <v>599521991415</v>
      </c>
      <c r="D322" t="s">
        <v>417</v>
      </c>
      <c r="E322">
        <v>928.11</v>
      </c>
      <c r="F322">
        <v>49</v>
      </c>
      <c r="G322">
        <v>211</v>
      </c>
      <c r="H322">
        <v>0.1469</v>
      </c>
      <c r="I322">
        <v>29.94</v>
      </c>
      <c r="J322">
        <v>18.94</v>
      </c>
      <c r="K322" t="e">
        <v>#N/A</v>
      </c>
      <c r="L322" t="e">
        <v>#N/A</v>
      </c>
      <c r="M322" s="1" t="s">
        <v>917</v>
      </c>
      <c r="N322" s="1" t="s">
        <v>917</v>
      </c>
      <c r="O322" s="2" t="s">
        <v>917</v>
      </c>
      <c r="P322" s="1" t="s">
        <v>917</v>
      </c>
    </row>
    <row r="323" spans="1:16">
      <c r="A323" t="s">
        <v>119</v>
      </c>
      <c r="B323">
        <v>20201123</v>
      </c>
      <c r="C323" s="5">
        <v>627413079207</v>
      </c>
      <c r="D323" t="s">
        <v>1203</v>
      </c>
      <c r="E323">
        <v>870.35</v>
      </c>
      <c r="F323">
        <v>29</v>
      </c>
      <c r="G323">
        <v>100</v>
      </c>
      <c r="H323">
        <v>0.18</v>
      </c>
      <c r="I323">
        <v>48.35</v>
      </c>
      <c r="J323">
        <v>30.01</v>
      </c>
      <c r="K323" t="s">
        <v>547</v>
      </c>
      <c r="L323" t="s">
        <v>170</v>
      </c>
      <c r="M323" s="1" t="s">
        <v>917</v>
      </c>
      <c r="N323" s="1" t="s">
        <v>917</v>
      </c>
      <c r="O323" s="2">
        <v>0</v>
      </c>
      <c r="P323" s="1" t="s">
        <v>917</v>
      </c>
    </row>
    <row r="324" spans="1:16">
      <c r="A324" t="s">
        <v>119</v>
      </c>
      <c r="B324">
        <v>20201123</v>
      </c>
      <c r="C324" s="5">
        <v>591439605080</v>
      </c>
      <c r="D324" t="s">
        <v>1180</v>
      </c>
      <c r="E324">
        <v>869.93</v>
      </c>
      <c r="F324">
        <v>109</v>
      </c>
      <c r="G324">
        <v>541</v>
      </c>
      <c r="H324">
        <v>0.1812</v>
      </c>
      <c r="I324">
        <v>8.88</v>
      </c>
      <c r="J324">
        <v>7.98</v>
      </c>
      <c r="K324" t="s">
        <v>348</v>
      </c>
      <c r="L324" t="s">
        <v>158</v>
      </c>
      <c r="M324" s="1" t="s">
        <v>917</v>
      </c>
      <c r="N324" s="1" t="s">
        <v>917</v>
      </c>
      <c r="O324" s="2">
        <v>0</v>
      </c>
      <c r="P324" s="1" t="s">
        <v>917</v>
      </c>
    </row>
    <row r="325" spans="1:16">
      <c r="A325" t="s">
        <v>119</v>
      </c>
      <c r="B325">
        <v>20201123</v>
      </c>
      <c r="C325" s="5">
        <v>585050518231</v>
      </c>
      <c r="D325" t="s">
        <v>1196</v>
      </c>
      <c r="E325">
        <v>774.97</v>
      </c>
      <c r="F325">
        <v>93</v>
      </c>
      <c r="G325">
        <v>206</v>
      </c>
      <c r="H325">
        <v>0.2573</v>
      </c>
      <c r="I325">
        <v>14.62</v>
      </c>
      <c r="J325">
        <v>8.33</v>
      </c>
      <c r="K325" t="s">
        <v>436</v>
      </c>
      <c r="L325" t="s">
        <v>148</v>
      </c>
      <c r="M325" s="1" t="s">
        <v>917</v>
      </c>
      <c r="N325" s="1" t="s">
        <v>917</v>
      </c>
      <c r="O325" s="2">
        <v>0</v>
      </c>
      <c r="P325" s="1" t="s">
        <v>917</v>
      </c>
    </row>
    <row r="326" spans="1:16">
      <c r="A326" t="s">
        <v>119</v>
      </c>
      <c r="B326">
        <v>20201123</v>
      </c>
      <c r="C326" s="5">
        <v>528047181291</v>
      </c>
      <c r="D326" t="s">
        <v>1182</v>
      </c>
      <c r="E326">
        <v>739.78</v>
      </c>
      <c r="F326">
        <v>18</v>
      </c>
      <c r="G326">
        <v>158</v>
      </c>
      <c r="H326">
        <v>0.057</v>
      </c>
      <c r="I326">
        <v>82.2</v>
      </c>
      <c r="J326">
        <v>41.1</v>
      </c>
      <c r="K326" t="s">
        <v>82</v>
      </c>
      <c r="L326" t="s">
        <v>124</v>
      </c>
      <c r="M326" s="1" t="s">
        <v>917</v>
      </c>
      <c r="N326" s="1" t="s">
        <v>917</v>
      </c>
      <c r="O326" s="2">
        <v>0</v>
      </c>
      <c r="P326" s="1" t="s">
        <v>917</v>
      </c>
    </row>
    <row r="327" spans="1:16">
      <c r="A327" t="s">
        <v>119</v>
      </c>
      <c r="B327">
        <v>20201123</v>
      </c>
      <c r="C327" s="5">
        <v>608292220953</v>
      </c>
      <c r="D327" t="s">
        <v>1171</v>
      </c>
      <c r="E327">
        <v>736.3</v>
      </c>
      <c r="F327">
        <v>71</v>
      </c>
      <c r="G327">
        <v>60</v>
      </c>
      <c r="H327">
        <v>0.2</v>
      </c>
      <c r="I327">
        <v>61.36</v>
      </c>
      <c r="J327">
        <v>10.37</v>
      </c>
      <c r="K327" t="e">
        <v>#N/A</v>
      </c>
      <c r="L327" t="e">
        <v>#N/A</v>
      </c>
      <c r="M327" s="1" t="s">
        <v>917</v>
      </c>
      <c r="N327" s="1" t="s">
        <v>917</v>
      </c>
      <c r="O327" s="2" t="s">
        <v>917</v>
      </c>
      <c r="P327" s="1" t="s">
        <v>917</v>
      </c>
    </row>
    <row r="328" spans="1:16">
      <c r="A328" t="s">
        <v>119</v>
      </c>
      <c r="B328">
        <v>20201123</v>
      </c>
      <c r="C328" s="5">
        <v>527119411115</v>
      </c>
      <c r="D328" t="s">
        <v>1176</v>
      </c>
      <c r="E328">
        <v>730.51</v>
      </c>
      <c r="F328">
        <v>18</v>
      </c>
      <c r="G328">
        <v>130</v>
      </c>
      <c r="H328">
        <v>0.1077</v>
      </c>
      <c r="I328">
        <v>52.18</v>
      </c>
      <c r="J328">
        <v>40.58</v>
      </c>
      <c r="K328" t="s">
        <v>99</v>
      </c>
      <c r="L328" t="s">
        <v>121</v>
      </c>
      <c r="M328" s="1" t="s">
        <v>917</v>
      </c>
      <c r="N328" s="1" t="s">
        <v>917</v>
      </c>
      <c r="O328" s="2">
        <v>0</v>
      </c>
      <c r="P328" s="1" t="s">
        <v>917</v>
      </c>
    </row>
    <row r="329" spans="1:16">
      <c r="A329" t="s">
        <v>119</v>
      </c>
      <c r="B329">
        <v>20201123</v>
      </c>
      <c r="C329" s="5">
        <v>599335746549</v>
      </c>
      <c r="D329" t="s">
        <v>445</v>
      </c>
      <c r="E329">
        <v>673.64</v>
      </c>
      <c r="F329">
        <v>113</v>
      </c>
      <c r="G329">
        <v>110</v>
      </c>
      <c r="H329">
        <v>0.2182</v>
      </c>
      <c r="I329">
        <v>28.07</v>
      </c>
      <c r="J329">
        <v>5.96</v>
      </c>
      <c r="K329" t="e">
        <v>#N/A</v>
      </c>
      <c r="L329" t="e">
        <v>#N/A</v>
      </c>
      <c r="M329" s="1" t="s">
        <v>917</v>
      </c>
      <c r="N329" s="1" t="s">
        <v>917</v>
      </c>
      <c r="O329" s="2" t="s">
        <v>917</v>
      </c>
      <c r="P329" s="1" t="s">
        <v>917</v>
      </c>
    </row>
    <row r="330" spans="1:16">
      <c r="A330" t="s">
        <v>119</v>
      </c>
      <c r="B330">
        <v>20201123</v>
      </c>
      <c r="C330" s="5">
        <v>601843460575</v>
      </c>
      <c r="D330" t="s">
        <v>1191</v>
      </c>
      <c r="E330">
        <v>585.42</v>
      </c>
      <c r="F330">
        <v>33</v>
      </c>
      <c r="G330">
        <v>228</v>
      </c>
      <c r="H330">
        <v>0.0877</v>
      </c>
      <c r="I330">
        <v>29.27</v>
      </c>
      <c r="J330">
        <v>17.74</v>
      </c>
      <c r="K330" t="e">
        <v>#N/A</v>
      </c>
      <c r="L330" t="e">
        <v>#N/A</v>
      </c>
      <c r="M330" s="1" t="s">
        <v>917</v>
      </c>
      <c r="N330" s="1" t="s">
        <v>917</v>
      </c>
      <c r="O330" s="2" t="s">
        <v>917</v>
      </c>
      <c r="P330" s="1" t="s">
        <v>917</v>
      </c>
    </row>
    <row r="331" spans="1:16">
      <c r="A331" t="s">
        <v>119</v>
      </c>
      <c r="B331">
        <v>20201123</v>
      </c>
      <c r="C331" s="5">
        <v>586951697361</v>
      </c>
      <c r="D331" t="s">
        <v>1184</v>
      </c>
      <c r="E331">
        <v>548.9</v>
      </c>
      <c r="F331">
        <v>11</v>
      </c>
      <c r="G331">
        <v>246</v>
      </c>
      <c r="H331">
        <v>0.0406</v>
      </c>
      <c r="I331">
        <v>54.89</v>
      </c>
      <c r="J331">
        <v>49.9</v>
      </c>
      <c r="K331" t="s">
        <v>396</v>
      </c>
      <c r="L331" t="s">
        <v>131</v>
      </c>
      <c r="M331" s="1" t="s">
        <v>917</v>
      </c>
      <c r="N331" s="1" t="s">
        <v>917</v>
      </c>
      <c r="O331" s="2">
        <v>0</v>
      </c>
      <c r="P331" s="1" t="s">
        <v>1108</v>
      </c>
    </row>
    <row r="332" spans="1:16">
      <c r="A332" t="s">
        <v>119</v>
      </c>
      <c r="B332">
        <v>20201123</v>
      </c>
      <c r="C332" s="5">
        <v>593748866098</v>
      </c>
      <c r="D332" t="s">
        <v>1206</v>
      </c>
      <c r="E332">
        <v>544.93</v>
      </c>
      <c r="F332">
        <v>24</v>
      </c>
      <c r="G332">
        <v>186</v>
      </c>
      <c r="H332">
        <v>0.0968</v>
      </c>
      <c r="I332">
        <v>30.27</v>
      </c>
      <c r="J332">
        <v>22.71</v>
      </c>
      <c r="K332" t="s">
        <v>355</v>
      </c>
      <c r="L332" t="s">
        <v>121</v>
      </c>
      <c r="M332" s="1" t="s">
        <v>917</v>
      </c>
      <c r="N332" s="1" t="s">
        <v>917</v>
      </c>
      <c r="O332" s="2">
        <v>0</v>
      </c>
      <c r="P332" s="1" t="s">
        <v>1099</v>
      </c>
    </row>
    <row r="333" spans="1:16">
      <c r="A333" t="s">
        <v>119</v>
      </c>
      <c r="B333">
        <v>20201123</v>
      </c>
      <c r="C333" s="5">
        <v>599141001175</v>
      </c>
      <c r="D333" t="s">
        <v>439</v>
      </c>
      <c r="E333">
        <v>534.61</v>
      </c>
      <c r="F333">
        <v>19</v>
      </c>
      <c r="G333">
        <v>102</v>
      </c>
      <c r="H333">
        <v>0.1471</v>
      </c>
      <c r="I333">
        <v>35.64</v>
      </c>
      <c r="J333">
        <v>28.14</v>
      </c>
      <c r="K333" t="e">
        <v>#N/A</v>
      </c>
      <c r="L333" t="e">
        <v>#N/A</v>
      </c>
      <c r="M333" s="1" t="s">
        <v>917</v>
      </c>
      <c r="N333" s="1" t="s">
        <v>917</v>
      </c>
      <c r="O333" s="2" t="s">
        <v>917</v>
      </c>
      <c r="P333" s="1" t="s">
        <v>917</v>
      </c>
    </row>
    <row r="334" spans="1:16">
      <c r="A334" t="s">
        <v>119</v>
      </c>
      <c r="B334">
        <v>20201123</v>
      </c>
      <c r="C334" s="5">
        <v>592878213305</v>
      </c>
      <c r="D334" t="s">
        <v>1187</v>
      </c>
      <c r="E334">
        <v>534.27</v>
      </c>
      <c r="F334">
        <v>141</v>
      </c>
      <c r="G334">
        <v>538</v>
      </c>
      <c r="H334">
        <v>0.2193</v>
      </c>
      <c r="I334">
        <v>4.53</v>
      </c>
      <c r="J334">
        <v>3.79</v>
      </c>
      <c r="K334" t="s">
        <v>353</v>
      </c>
      <c r="L334" t="s">
        <v>148</v>
      </c>
      <c r="M334" s="1" t="s">
        <v>917</v>
      </c>
      <c r="N334" s="1" t="s">
        <v>917</v>
      </c>
      <c r="O334" s="2">
        <v>0</v>
      </c>
      <c r="P334" s="1" t="s">
        <v>917</v>
      </c>
    </row>
    <row r="335" spans="1:16">
      <c r="A335" t="s">
        <v>119</v>
      </c>
      <c r="B335">
        <v>20201123</v>
      </c>
      <c r="C335" s="5">
        <v>611950399653</v>
      </c>
      <c r="D335" t="s">
        <v>1189</v>
      </c>
      <c r="E335">
        <v>478.5</v>
      </c>
      <c r="F335">
        <v>11</v>
      </c>
      <c r="G335">
        <v>94</v>
      </c>
      <c r="H335">
        <v>0.0745</v>
      </c>
      <c r="I335">
        <v>68.36</v>
      </c>
      <c r="J335">
        <v>43.5</v>
      </c>
      <c r="K335" t="s">
        <v>666</v>
      </c>
      <c r="L335" t="s">
        <v>170</v>
      </c>
      <c r="M335" s="1" t="s">
        <v>917</v>
      </c>
      <c r="N335" s="1" t="s">
        <v>1190</v>
      </c>
      <c r="O335" s="2">
        <v>0</v>
      </c>
      <c r="P335" s="1" t="s">
        <v>917</v>
      </c>
    </row>
    <row r="336" spans="1:16">
      <c r="A336" t="s">
        <v>119</v>
      </c>
      <c r="B336">
        <v>20201123</v>
      </c>
      <c r="C336" s="5">
        <v>611461391391</v>
      </c>
      <c r="D336" t="s">
        <v>1211</v>
      </c>
      <c r="E336">
        <v>439.25</v>
      </c>
      <c r="F336">
        <v>15</v>
      </c>
      <c r="G336">
        <v>342</v>
      </c>
      <c r="H336">
        <v>0.0205</v>
      </c>
      <c r="I336">
        <v>62.75</v>
      </c>
      <c r="J336">
        <v>29.28</v>
      </c>
      <c r="K336" t="s">
        <v>545</v>
      </c>
      <c r="L336" t="s">
        <v>170</v>
      </c>
      <c r="M336" s="1" t="s">
        <v>917</v>
      </c>
      <c r="N336" s="1" t="s">
        <v>917</v>
      </c>
      <c r="O336" s="2">
        <v>0</v>
      </c>
      <c r="P336" s="1" t="s">
        <v>917</v>
      </c>
    </row>
    <row r="337" spans="1:16">
      <c r="A337" t="s">
        <v>119</v>
      </c>
      <c r="B337">
        <v>20201123</v>
      </c>
      <c r="C337" s="5">
        <v>578894356956</v>
      </c>
      <c r="D337" t="s">
        <v>1205</v>
      </c>
      <c r="E337">
        <v>412.37</v>
      </c>
      <c r="F337">
        <v>16</v>
      </c>
      <c r="G337">
        <v>99</v>
      </c>
      <c r="H337">
        <v>0.1414</v>
      </c>
      <c r="I337">
        <v>29.45</v>
      </c>
      <c r="J337">
        <v>25.77</v>
      </c>
      <c r="K337" t="s">
        <v>401</v>
      </c>
      <c r="L337" t="s">
        <v>158</v>
      </c>
      <c r="M337" s="1" t="s">
        <v>917</v>
      </c>
      <c r="N337" s="1" t="s">
        <v>917</v>
      </c>
      <c r="O337" s="2">
        <v>0</v>
      </c>
      <c r="P337" s="1" t="s">
        <v>917</v>
      </c>
    </row>
    <row r="338" spans="1:16">
      <c r="A338" t="s">
        <v>119</v>
      </c>
      <c r="B338">
        <v>20201123</v>
      </c>
      <c r="C338" s="5">
        <v>599138477865</v>
      </c>
      <c r="D338" t="s">
        <v>421</v>
      </c>
      <c r="E338">
        <v>409.85</v>
      </c>
      <c r="F338">
        <v>25</v>
      </c>
      <c r="G338">
        <v>130</v>
      </c>
      <c r="H338">
        <v>0.1077</v>
      </c>
      <c r="I338">
        <v>29.27</v>
      </c>
      <c r="J338">
        <v>16.39</v>
      </c>
      <c r="K338" t="e">
        <v>#N/A</v>
      </c>
      <c r="L338" t="e">
        <v>#N/A</v>
      </c>
      <c r="M338" s="1" t="s">
        <v>917</v>
      </c>
      <c r="N338" s="1" t="s">
        <v>917</v>
      </c>
      <c r="O338" s="2" t="s">
        <v>917</v>
      </c>
      <c r="P338" s="1" t="s">
        <v>917</v>
      </c>
    </row>
    <row r="339" spans="1:16">
      <c r="A339" t="s">
        <v>119</v>
      </c>
      <c r="B339">
        <v>20201123</v>
      </c>
      <c r="C339" s="5">
        <v>574838039203</v>
      </c>
      <c r="D339" t="s">
        <v>440</v>
      </c>
      <c r="E339">
        <v>409.32</v>
      </c>
      <c r="F339">
        <v>19</v>
      </c>
      <c r="G339">
        <v>72</v>
      </c>
      <c r="H339">
        <v>0.1806</v>
      </c>
      <c r="I339">
        <v>31.49</v>
      </c>
      <c r="J339">
        <v>21.54</v>
      </c>
      <c r="K339" t="s">
        <v>441</v>
      </c>
      <c r="L339" t="s">
        <v>170</v>
      </c>
      <c r="M339" s="1" t="s">
        <v>917</v>
      </c>
      <c r="N339" s="1" t="s">
        <v>917</v>
      </c>
      <c r="O339" s="2">
        <v>0</v>
      </c>
      <c r="P339" s="1" t="s">
        <v>917</v>
      </c>
    </row>
    <row r="340" spans="1:16">
      <c r="A340" t="s">
        <v>119</v>
      </c>
      <c r="B340">
        <v>20201123</v>
      </c>
      <c r="C340" s="5">
        <v>527183564590</v>
      </c>
      <c r="D340" t="s">
        <v>289</v>
      </c>
      <c r="E340">
        <v>405.4</v>
      </c>
      <c r="F340">
        <v>6</v>
      </c>
      <c r="G340">
        <v>51</v>
      </c>
      <c r="H340">
        <v>0.1177</v>
      </c>
      <c r="I340">
        <v>67.57</v>
      </c>
      <c r="J340">
        <v>67.57</v>
      </c>
      <c r="K340" t="s">
        <v>101</v>
      </c>
      <c r="L340" t="s">
        <v>124</v>
      </c>
      <c r="M340" s="1" t="s">
        <v>917</v>
      </c>
      <c r="N340" s="1" t="s">
        <v>917</v>
      </c>
      <c r="O340" s="2">
        <v>0</v>
      </c>
      <c r="P340" s="1" t="s">
        <v>917</v>
      </c>
    </row>
    <row r="341" spans="1:16">
      <c r="A341" t="s">
        <v>119</v>
      </c>
      <c r="B341">
        <v>20201123</v>
      </c>
      <c r="C341" s="5">
        <v>528032990563</v>
      </c>
      <c r="D341" t="s">
        <v>1195</v>
      </c>
      <c r="E341">
        <v>392.25</v>
      </c>
      <c r="F341">
        <v>22</v>
      </c>
      <c r="G341">
        <v>89</v>
      </c>
      <c r="H341">
        <v>0.1461</v>
      </c>
      <c r="I341">
        <v>30.17</v>
      </c>
      <c r="J341">
        <v>17.83</v>
      </c>
      <c r="K341" t="s">
        <v>393</v>
      </c>
      <c r="L341" t="s">
        <v>121</v>
      </c>
      <c r="M341" s="1" t="s">
        <v>917</v>
      </c>
      <c r="N341" s="1" t="s">
        <v>917</v>
      </c>
      <c r="O341" s="2">
        <v>0</v>
      </c>
      <c r="P341" s="1" t="s">
        <v>917</v>
      </c>
    </row>
    <row r="342" spans="1:16">
      <c r="A342" t="s">
        <v>119</v>
      </c>
      <c r="B342">
        <v>20201123</v>
      </c>
      <c r="C342" s="5">
        <v>598909152271</v>
      </c>
      <c r="D342" t="s">
        <v>492</v>
      </c>
      <c r="E342">
        <v>374</v>
      </c>
      <c r="F342">
        <v>20</v>
      </c>
      <c r="G342">
        <v>120</v>
      </c>
      <c r="H342">
        <v>0.1167</v>
      </c>
      <c r="I342">
        <v>26.71</v>
      </c>
      <c r="J342">
        <v>18.7</v>
      </c>
      <c r="K342" t="e">
        <v>#N/A</v>
      </c>
      <c r="L342" t="e">
        <v>#N/A</v>
      </c>
      <c r="M342" s="1" t="s">
        <v>917</v>
      </c>
      <c r="N342" s="1" t="s">
        <v>917</v>
      </c>
      <c r="O342" s="2" t="s">
        <v>917</v>
      </c>
      <c r="P342" s="1" t="s">
        <v>917</v>
      </c>
    </row>
    <row r="343" spans="1:16">
      <c r="A343" t="s">
        <v>119</v>
      </c>
      <c r="B343">
        <v>20201123</v>
      </c>
      <c r="C343" s="5">
        <v>528033014551</v>
      </c>
      <c r="D343" t="s">
        <v>1197</v>
      </c>
      <c r="E343">
        <v>369.28</v>
      </c>
      <c r="F343">
        <v>12</v>
      </c>
      <c r="G343">
        <v>26</v>
      </c>
      <c r="H343">
        <v>0.0769</v>
      </c>
      <c r="I343">
        <v>184.64</v>
      </c>
      <c r="J343">
        <v>30.77</v>
      </c>
      <c r="K343" t="s">
        <v>399</v>
      </c>
      <c r="L343" t="s">
        <v>121</v>
      </c>
      <c r="M343" s="1" t="s">
        <v>917</v>
      </c>
      <c r="N343" s="1" t="s">
        <v>917</v>
      </c>
      <c r="O343" s="2">
        <v>0</v>
      </c>
      <c r="P343" s="1" t="s">
        <v>917</v>
      </c>
    </row>
    <row r="344" spans="1:16">
      <c r="A344" t="s">
        <v>119</v>
      </c>
      <c r="B344">
        <v>20201123</v>
      </c>
      <c r="C344" s="5">
        <v>589329976605</v>
      </c>
      <c r="D344" t="s">
        <v>1185</v>
      </c>
      <c r="E344">
        <v>369.16</v>
      </c>
      <c r="F344">
        <v>45</v>
      </c>
      <c r="G344">
        <v>151</v>
      </c>
      <c r="H344">
        <v>0.1523</v>
      </c>
      <c r="I344">
        <v>16.05</v>
      </c>
      <c r="J344">
        <v>8.2</v>
      </c>
      <c r="K344" t="s">
        <v>350</v>
      </c>
      <c r="L344" t="s">
        <v>148</v>
      </c>
      <c r="M344" s="1" t="s">
        <v>917</v>
      </c>
      <c r="N344" s="1" t="s">
        <v>917</v>
      </c>
      <c r="O344" s="2">
        <v>0</v>
      </c>
      <c r="P344" s="1" t="s">
        <v>917</v>
      </c>
    </row>
    <row r="345" spans="1:16">
      <c r="A345" t="s">
        <v>119</v>
      </c>
      <c r="B345">
        <v>20201123</v>
      </c>
      <c r="C345" s="5">
        <v>554217085959</v>
      </c>
      <c r="D345" t="s">
        <v>1186</v>
      </c>
      <c r="E345">
        <v>368.94</v>
      </c>
      <c r="F345">
        <v>9</v>
      </c>
      <c r="G345">
        <v>78</v>
      </c>
      <c r="H345">
        <v>0.0513</v>
      </c>
      <c r="I345">
        <v>92.23</v>
      </c>
      <c r="J345">
        <v>40.99</v>
      </c>
      <c r="K345" t="s">
        <v>85</v>
      </c>
      <c r="L345" t="s">
        <v>124</v>
      </c>
      <c r="M345" s="1" t="s">
        <v>917</v>
      </c>
      <c r="N345" s="1" t="s">
        <v>917</v>
      </c>
      <c r="O345" s="2">
        <v>0</v>
      </c>
      <c r="P345" s="1" t="s">
        <v>917</v>
      </c>
    </row>
    <row r="346" spans="1:16">
      <c r="A346" t="s">
        <v>119</v>
      </c>
      <c r="B346">
        <v>20201123</v>
      </c>
      <c r="C346" s="5">
        <v>528046969601</v>
      </c>
      <c r="D346" t="s">
        <v>1183</v>
      </c>
      <c r="E346">
        <v>368.08</v>
      </c>
      <c r="F346">
        <v>22</v>
      </c>
      <c r="G346">
        <v>101</v>
      </c>
      <c r="H346">
        <v>0.1683</v>
      </c>
      <c r="I346">
        <v>21.65</v>
      </c>
      <c r="J346">
        <v>16.73</v>
      </c>
      <c r="K346" t="s">
        <v>412</v>
      </c>
      <c r="L346" t="s">
        <v>121</v>
      </c>
      <c r="M346" s="1" t="s">
        <v>917</v>
      </c>
      <c r="N346" s="1" t="s">
        <v>917</v>
      </c>
      <c r="O346" s="2">
        <v>0</v>
      </c>
      <c r="P346" s="1" t="s">
        <v>917</v>
      </c>
    </row>
    <row r="347" spans="1:16">
      <c r="A347" t="s">
        <v>119</v>
      </c>
      <c r="B347">
        <v>20201123</v>
      </c>
      <c r="C347" s="5">
        <v>601890751194</v>
      </c>
      <c r="D347" t="s">
        <v>1188</v>
      </c>
      <c r="E347">
        <v>354.25</v>
      </c>
      <c r="F347">
        <v>11</v>
      </c>
      <c r="G347">
        <v>310</v>
      </c>
      <c r="H347">
        <v>0.0193</v>
      </c>
      <c r="I347">
        <v>59.04</v>
      </c>
      <c r="J347">
        <v>32.2</v>
      </c>
      <c r="K347" t="s">
        <v>67</v>
      </c>
      <c r="L347" t="s">
        <v>204</v>
      </c>
      <c r="M347" s="1" t="s">
        <v>917</v>
      </c>
      <c r="N347" s="1" t="s">
        <v>917</v>
      </c>
      <c r="O347" s="2">
        <v>0</v>
      </c>
      <c r="P347" s="1" t="s">
        <v>917</v>
      </c>
    </row>
    <row r="348" spans="1:16">
      <c r="A348" t="s">
        <v>119</v>
      </c>
      <c r="B348">
        <v>20201123</v>
      </c>
      <c r="C348" s="5">
        <v>601093025574</v>
      </c>
      <c r="D348" t="s">
        <v>1235</v>
      </c>
      <c r="E348">
        <v>344.2</v>
      </c>
      <c r="F348">
        <v>17</v>
      </c>
      <c r="G348">
        <v>27</v>
      </c>
      <c r="H348">
        <v>0.1111</v>
      </c>
      <c r="I348">
        <v>114.73</v>
      </c>
      <c r="J348">
        <v>20.25</v>
      </c>
      <c r="K348" t="e">
        <v>#N/A</v>
      </c>
      <c r="L348" t="e">
        <v>#N/A</v>
      </c>
      <c r="M348" s="1" t="s">
        <v>917</v>
      </c>
      <c r="N348" s="1" t="s">
        <v>917</v>
      </c>
      <c r="O348" s="2" t="s">
        <v>917</v>
      </c>
      <c r="P348" s="1" t="s">
        <v>917</v>
      </c>
    </row>
    <row r="349" spans="1:16">
      <c r="A349" t="s">
        <v>119</v>
      </c>
      <c r="B349">
        <v>20201123</v>
      </c>
      <c r="C349" s="5">
        <v>527719726342</v>
      </c>
      <c r="D349" t="s">
        <v>1166</v>
      </c>
      <c r="E349">
        <v>336.17</v>
      </c>
      <c r="F349">
        <v>5</v>
      </c>
      <c r="G349">
        <v>70</v>
      </c>
      <c r="H349">
        <v>0.0714</v>
      </c>
      <c r="I349">
        <v>67.23</v>
      </c>
      <c r="J349">
        <v>67.23</v>
      </c>
      <c r="K349" t="s">
        <v>86</v>
      </c>
      <c r="L349" t="s">
        <v>124</v>
      </c>
      <c r="M349" s="1" t="s">
        <v>917</v>
      </c>
      <c r="N349" s="1" t="s">
        <v>917</v>
      </c>
      <c r="O349" s="2">
        <v>0</v>
      </c>
      <c r="P349" s="1" t="s">
        <v>917</v>
      </c>
    </row>
    <row r="350" spans="1:16">
      <c r="A350" t="s">
        <v>119</v>
      </c>
      <c r="B350">
        <v>20201123</v>
      </c>
      <c r="C350" s="5">
        <v>538314893621</v>
      </c>
      <c r="D350" t="s">
        <v>1224</v>
      </c>
      <c r="E350">
        <v>334.72</v>
      </c>
      <c r="F350">
        <v>4</v>
      </c>
      <c r="G350">
        <v>51</v>
      </c>
      <c r="H350">
        <v>0.0588</v>
      </c>
      <c r="I350">
        <v>111.57</v>
      </c>
      <c r="J350">
        <v>83.68</v>
      </c>
      <c r="K350" t="s">
        <v>80</v>
      </c>
      <c r="L350" t="s">
        <v>121</v>
      </c>
      <c r="M350" s="1" t="s">
        <v>917</v>
      </c>
      <c r="N350" s="1" t="s">
        <v>917</v>
      </c>
      <c r="O350" s="2">
        <v>0</v>
      </c>
      <c r="P350" s="1" t="s">
        <v>917</v>
      </c>
    </row>
    <row r="351" spans="1:16">
      <c r="A351" t="s">
        <v>119</v>
      </c>
      <c r="B351">
        <v>20201123</v>
      </c>
      <c r="C351" s="5">
        <v>601186603927</v>
      </c>
      <c r="D351" t="s">
        <v>1199</v>
      </c>
      <c r="E351">
        <v>322.35</v>
      </c>
      <c r="F351">
        <v>17</v>
      </c>
      <c r="G351">
        <v>117</v>
      </c>
      <c r="H351">
        <v>0.0769</v>
      </c>
      <c r="I351">
        <v>35.82</v>
      </c>
      <c r="J351">
        <v>18.96</v>
      </c>
      <c r="K351" t="e">
        <v>#N/A</v>
      </c>
      <c r="L351" t="e">
        <v>#N/A</v>
      </c>
      <c r="M351" s="1" t="s">
        <v>917</v>
      </c>
      <c r="N351" s="1" t="s">
        <v>917</v>
      </c>
      <c r="O351" s="2" t="s">
        <v>917</v>
      </c>
      <c r="P351" s="1" t="s">
        <v>917</v>
      </c>
    </row>
    <row r="352" spans="1:16">
      <c r="A352" t="s">
        <v>119</v>
      </c>
      <c r="B352">
        <v>20201123</v>
      </c>
      <c r="C352" s="5">
        <v>575961933882</v>
      </c>
      <c r="D352" t="s">
        <v>382</v>
      </c>
      <c r="E352">
        <v>297.89</v>
      </c>
      <c r="F352">
        <v>12</v>
      </c>
      <c r="G352">
        <v>100</v>
      </c>
      <c r="H352">
        <v>0.09</v>
      </c>
      <c r="I352">
        <v>33.1</v>
      </c>
      <c r="J352">
        <v>24.82</v>
      </c>
      <c r="K352" t="s">
        <v>383</v>
      </c>
      <c r="L352" t="s">
        <v>148</v>
      </c>
      <c r="M352" s="1" t="s">
        <v>917</v>
      </c>
      <c r="N352" s="1" t="s">
        <v>917</v>
      </c>
      <c r="O352" s="2">
        <v>0</v>
      </c>
      <c r="P352" s="1" t="s">
        <v>917</v>
      </c>
    </row>
    <row r="353" spans="1:16">
      <c r="A353" t="s">
        <v>119</v>
      </c>
      <c r="B353">
        <v>20201123</v>
      </c>
      <c r="C353" s="5">
        <v>525000115434</v>
      </c>
      <c r="D353" t="s">
        <v>176</v>
      </c>
      <c r="E353">
        <v>296.1</v>
      </c>
      <c r="F353">
        <v>18</v>
      </c>
      <c r="G353">
        <v>496</v>
      </c>
      <c r="H353">
        <v>0.0323</v>
      </c>
      <c r="I353">
        <v>18.51</v>
      </c>
      <c r="J353">
        <v>16.45</v>
      </c>
      <c r="K353" t="s">
        <v>177</v>
      </c>
      <c r="L353" t="s">
        <v>121</v>
      </c>
      <c r="M353" s="1" t="s">
        <v>917</v>
      </c>
      <c r="N353" s="1" t="s">
        <v>917</v>
      </c>
      <c r="O353" s="2">
        <v>0</v>
      </c>
      <c r="P353" s="1" t="s">
        <v>917</v>
      </c>
    </row>
    <row r="354" spans="1:16">
      <c r="A354" t="s">
        <v>119</v>
      </c>
      <c r="B354">
        <v>20201123</v>
      </c>
      <c r="C354" s="5">
        <v>599522639719</v>
      </c>
      <c r="D354" t="s">
        <v>420</v>
      </c>
      <c r="E354">
        <v>264.12</v>
      </c>
      <c r="F354">
        <v>20</v>
      </c>
      <c r="G354">
        <v>104</v>
      </c>
      <c r="H354">
        <v>0.0962</v>
      </c>
      <c r="I354">
        <v>26.41</v>
      </c>
      <c r="J354">
        <v>13.21</v>
      </c>
      <c r="K354" t="e">
        <v>#N/A</v>
      </c>
      <c r="L354" t="e">
        <v>#N/A</v>
      </c>
      <c r="M354" s="1" t="s">
        <v>917</v>
      </c>
      <c r="N354" s="1" t="s">
        <v>917</v>
      </c>
      <c r="O354" s="2" t="s">
        <v>917</v>
      </c>
      <c r="P354" s="1" t="s">
        <v>917</v>
      </c>
    </row>
    <row r="355" spans="1:16">
      <c r="A355" t="s">
        <v>119</v>
      </c>
      <c r="B355">
        <v>20201123</v>
      </c>
      <c r="C355" s="5">
        <v>17059283658</v>
      </c>
      <c r="D355" t="s">
        <v>302</v>
      </c>
      <c r="E355">
        <v>259.81</v>
      </c>
      <c r="F355">
        <v>25</v>
      </c>
      <c r="G355">
        <v>229</v>
      </c>
      <c r="H355">
        <v>0.0786</v>
      </c>
      <c r="I355">
        <v>14.43</v>
      </c>
      <c r="J355">
        <v>10.39</v>
      </c>
      <c r="K355" t="s">
        <v>303</v>
      </c>
      <c r="L355" t="s">
        <v>121</v>
      </c>
      <c r="M355" s="1" t="s">
        <v>917</v>
      </c>
      <c r="N355" s="1" t="s">
        <v>917</v>
      </c>
      <c r="O355" s="2">
        <v>0</v>
      </c>
      <c r="P355" s="1" t="s">
        <v>917</v>
      </c>
    </row>
    <row r="356" spans="1:16">
      <c r="A356" t="s">
        <v>119</v>
      </c>
      <c r="B356">
        <v>20201123</v>
      </c>
      <c r="C356" s="5">
        <v>576123419275</v>
      </c>
      <c r="D356" t="s">
        <v>1194</v>
      </c>
      <c r="E356">
        <v>230.03</v>
      </c>
      <c r="F356">
        <v>13</v>
      </c>
      <c r="G356">
        <v>192</v>
      </c>
      <c r="H356">
        <v>0.0625</v>
      </c>
      <c r="I356">
        <v>19.17</v>
      </c>
      <c r="J356">
        <v>17.69</v>
      </c>
      <c r="K356" t="s">
        <v>299</v>
      </c>
      <c r="L356" t="s">
        <v>158</v>
      </c>
      <c r="M356" s="1" t="s">
        <v>917</v>
      </c>
      <c r="N356" s="1" t="s">
        <v>917</v>
      </c>
      <c r="O356" s="2">
        <v>0</v>
      </c>
      <c r="P356" s="1" t="s">
        <v>917</v>
      </c>
    </row>
    <row r="357" spans="1:16">
      <c r="A357" t="s">
        <v>119</v>
      </c>
      <c r="B357">
        <v>20201123</v>
      </c>
      <c r="C357" s="5">
        <v>601187015484</v>
      </c>
      <c r="D357" t="s">
        <v>1218</v>
      </c>
      <c r="E357">
        <v>225.4</v>
      </c>
      <c r="F357">
        <v>19</v>
      </c>
      <c r="G357">
        <v>222</v>
      </c>
      <c r="H357">
        <v>0.0676</v>
      </c>
      <c r="I357">
        <v>15.03</v>
      </c>
      <c r="J357">
        <v>11.86</v>
      </c>
      <c r="K357" t="e">
        <v>#N/A</v>
      </c>
      <c r="L357" t="e">
        <v>#N/A</v>
      </c>
      <c r="M357" s="1" t="s">
        <v>917</v>
      </c>
      <c r="N357" s="1" t="s">
        <v>917</v>
      </c>
      <c r="O357" s="2" t="s">
        <v>917</v>
      </c>
      <c r="P357" s="1" t="s">
        <v>917</v>
      </c>
    </row>
    <row r="358" spans="1:16">
      <c r="A358" t="s">
        <v>119</v>
      </c>
      <c r="B358">
        <v>20201123</v>
      </c>
      <c r="C358" s="5">
        <v>562374577568</v>
      </c>
      <c r="D358" t="s">
        <v>1220</v>
      </c>
      <c r="E358">
        <v>212.6</v>
      </c>
      <c r="F358">
        <v>4</v>
      </c>
      <c r="G358">
        <v>91</v>
      </c>
      <c r="H358">
        <v>0.033</v>
      </c>
      <c r="I358">
        <v>70.87</v>
      </c>
      <c r="J358">
        <v>53.15</v>
      </c>
      <c r="K358" t="s">
        <v>75</v>
      </c>
      <c r="L358" t="s">
        <v>131</v>
      </c>
      <c r="M358" s="1" t="s">
        <v>917</v>
      </c>
      <c r="N358" s="1" t="s">
        <v>917</v>
      </c>
      <c r="O358" s="2" t="s">
        <v>1096</v>
      </c>
      <c r="P358" s="1" t="s">
        <v>917</v>
      </c>
    </row>
    <row r="359" spans="1:16">
      <c r="A359" t="s">
        <v>119</v>
      </c>
      <c r="B359">
        <v>20201123</v>
      </c>
      <c r="C359" s="5">
        <v>599335926023</v>
      </c>
      <c r="D359" t="s">
        <v>496</v>
      </c>
      <c r="E359">
        <v>204.88</v>
      </c>
      <c r="F359">
        <v>18</v>
      </c>
      <c r="G359">
        <v>98</v>
      </c>
      <c r="H359">
        <v>0.0816</v>
      </c>
      <c r="I359">
        <v>25.61</v>
      </c>
      <c r="J359">
        <v>11.38</v>
      </c>
      <c r="K359" t="e">
        <v>#N/A</v>
      </c>
      <c r="L359" t="e">
        <v>#N/A</v>
      </c>
      <c r="M359" s="1" t="s">
        <v>917</v>
      </c>
      <c r="N359" s="1" t="s">
        <v>917</v>
      </c>
      <c r="O359" s="2" t="s">
        <v>917</v>
      </c>
      <c r="P359" s="1" t="s">
        <v>917</v>
      </c>
    </row>
    <row r="360" spans="1:16">
      <c r="A360" t="s">
        <v>119</v>
      </c>
      <c r="B360">
        <v>20201123</v>
      </c>
      <c r="C360" s="5">
        <v>624636128578</v>
      </c>
      <c r="D360" t="s">
        <v>1201</v>
      </c>
      <c r="E360">
        <v>179.7</v>
      </c>
      <c r="F360">
        <v>3</v>
      </c>
      <c r="G360">
        <v>173</v>
      </c>
      <c r="H360">
        <v>0.0173</v>
      </c>
      <c r="I360">
        <v>59.9</v>
      </c>
      <c r="J360">
        <v>59.9</v>
      </c>
      <c r="K360" t="s">
        <v>106</v>
      </c>
      <c r="L360" t="s">
        <v>121</v>
      </c>
      <c r="M360" s="1" t="s">
        <v>917</v>
      </c>
      <c r="N360" s="1" t="s">
        <v>917</v>
      </c>
      <c r="O360" s="2" t="s">
        <v>1096</v>
      </c>
      <c r="P360" s="1" t="s">
        <v>917</v>
      </c>
    </row>
    <row r="361" spans="1:16">
      <c r="A361" t="s">
        <v>119</v>
      </c>
      <c r="B361">
        <v>20201123</v>
      </c>
      <c r="C361" s="5">
        <v>620399928751</v>
      </c>
      <c r="D361" t="s">
        <v>1223</v>
      </c>
      <c r="E361">
        <v>158.7</v>
      </c>
      <c r="F361">
        <v>3</v>
      </c>
      <c r="G361">
        <v>32</v>
      </c>
      <c r="H361">
        <v>0.0625</v>
      </c>
      <c r="I361">
        <v>79.35</v>
      </c>
      <c r="J361">
        <v>52.9</v>
      </c>
      <c r="K361" t="e">
        <v>#N/A</v>
      </c>
      <c r="L361" t="e">
        <v>#N/A</v>
      </c>
      <c r="M361" s="1" t="s">
        <v>917</v>
      </c>
      <c r="N361" s="1" t="s">
        <v>917</v>
      </c>
      <c r="O361" s="2" t="s">
        <v>917</v>
      </c>
      <c r="P361" s="1" t="s">
        <v>917</v>
      </c>
    </row>
    <row r="362" spans="1:16">
      <c r="A362" t="s">
        <v>119</v>
      </c>
      <c r="B362">
        <v>20201123</v>
      </c>
      <c r="C362" s="5">
        <v>621127983607</v>
      </c>
      <c r="D362" t="s">
        <v>1207</v>
      </c>
      <c r="E362">
        <v>156</v>
      </c>
      <c r="F362">
        <v>4</v>
      </c>
      <c r="G362">
        <v>8</v>
      </c>
      <c r="H362">
        <v>0.5</v>
      </c>
      <c r="I362">
        <v>39</v>
      </c>
      <c r="J362">
        <v>39</v>
      </c>
      <c r="K362" t="e">
        <v>#N/A</v>
      </c>
      <c r="L362" t="e">
        <v>#N/A</v>
      </c>
      <c r="M362" s="1" t="s">
        <v>917</v>
      </c>
      <c r="N362" s="1" t="s">
        <v>917</v>
      </c>
      <c r="O362" s="2" t="s">
        <v>917</v>
      </c>
      <c r="P362" s="1" t="s">
        <v>917</v>
      </c>
    </row>
    <row r="363" spans="1:16">
      <c r="A363" t="s">
        <v>119</v>
      </c>
      <c r="B363">
        <v>20201123</v>
      </c>
      <c r="C363" s="5">
        <v>527990607768</v>
      </c>
      <c r="D363" t="s">
        <v>1200</v>
      </c>
      <c r="E363">
        <v>153.73</v>
      </c>
      <c r="F363">
        <v>6</v>
      </c>
      <c r="G363">
        <v>41</v>
      </c>
      <c r="H363">
        <v>0.1463</v>
      </c>
      <c r="I363">
        <v>25.62</v>
      </c>
      <c r="J363">
        <v>25.62</v>
      </c>
      <c r="K363" t="s">
        <v>410</v>
      </c>
      <c r="L363" t="s">
        <v>121</v>
      </c>
      <c r="M363" s="1" t="s">
        <v>917</v>
      </c>
      <c r="N363" s="1" t="s">
        <v>917</v>
      </c>
      <c r="O363" s="2">
        <v>0</v>
      </c>
      <c r="P363" s="1" t="s">
        <v>917</v>
      </c>
    </row>
    <row r="364" spans="1:16">
      <c r="A364" t="s">
        <v>119</v>
      </c>
      <c r="B364">
        <v>20201123</v>
      </c>
      <c r="C364" s="5">
        <v>621693389532</v>
      </c>
      <c r="D364" t="s">
        <v>1219</v>
      </c>
      <c r="E364">
        <v>139.8</v>
      </c>
      <c r="F364">
        <v>6</v>
      </c>
      <c r="G364">
        <v>53</v>
      </c>
      <c r="H364">
        <v>0.0755</v>
      </c>
      <c r="I364">
        <v>34.95</v>
      </c>
      <c r="J364">
        <v>23.3</v>
      </c>
      <c r="K364" t="e">
        <v>#N/A</v>
      </c>
      <c r="L364" t="e">
        <v>#N/A</v>
      </c>
      <c r="M364" s="1" t="s">
        <v>917</v>
      </c>
      <c r="N364" s="1" t="s">
        <v>917</v>
      </c>
      <c r="O364" s="2" t="s">
        <v>917</v>
      </c>
      <c r="P364" s="1" t="s">
        <v>917</v>
      </c>
    </row>
    <row r="365" spans="1:16">
      <c r="A365" t="s">
        <v>119</v>
      </c>
      <c r="B365">
        <v>20201123</v>
      </c>
      <c r="C365" s="5">
        <v>593809413272</v>
      </c>
      <c r="D365" t="s">
        <v>1193</v>
      </c>
      <c r="E365">
        <v>139.8</v>
      </c>
      <c r="F365">
        <v>2</v>
      </c>
      <c r="G365">
        <v>95</v>
      </c>
      <c r="H365">
        <v>0.021</v>
      </c>
      <c r="I365">
        <v>69.9</v>
      </c>
      <c r="J365">
        <v>69.9</v>
      </c>
      <c r="K365" t="s">
        <v>66</v>
      </c>
      <c r="L365" t="s">
        <v>181</v>
      </c>
      <c r="M365" s="1" t="s">
        <v>917</v>
      </c>
      <c r="N365" s="1" t="s">
        <v>917</v>
      </c>
      <c r="O365" s="2" t="s">
        <v>1096</v>
      </c>
      <c r="P365" s="1" t="s">
        <v>917</v>
      </c>
    </row>
    <row r="366" spans="1:16">
      <c r="A366" t="s">
        <v>119</v>
      </c>
      <c r="B366">
        <v>20201123</v>
      </c>
      <c r="C366" s="5">
        <v>528064556251</v>
      </c>
      <c r="D366" t="s">
        <v>1209</v>
      </c>
      <c r="E366">
        <v>139.5</v>
      </c>
      <c r="F366">
        <v>5</v>
      </c>
      <c r="G366">
        <v>74</v>
      </c>
      <c r="H366">
        <v>0.027</v>
      </c>
      <c r="I366">
        <v>69.75</v>
      </c>
      <c r="J366">
        <v>27.9</v>
      </c>
      <c r="K366" t="s">
        <v>428</v>
      </c>
      <c r="L366" t="s">
        <v>121</v>
      </c>
      <c r="M366" s="1" t="s">
        <v>917</v>
      </c>
      <c r="N366" s="1" t="s">
        <v>917</v>
      </c>
      <c r="O366" s="2">
        <v>0</v>
      </c>
      <c r="P366" s="1" t="s">
        <v>917</v>
      </c>
    </row>
    <row r="367" spans="1:16">
      <c r="A367" t="s">
        <v>119</v>
      </c>
      <c r="B367">
        <v>20201123</v>
      </c>
      <c r="C367" s="5">
        <v>603592215381</v>
      </c>
      <c r="D367" t="s">
        <v>493</v>
      </c>
      <c r="E367">
        <v>139.08</v>
      </c>
      <c r="F367">
        <v>8</v>
      </c>
      <c r="G367">
        <v>89</v>
      </c>
      <c r="H367">
        <v>0.0674</v>
      </c>
      <c r="I367">
        <v>23.18</v>
      </c>
      <c r="J367">
        <v>17.39</v>
      </c>
      <c r="K367" t="e">
        <v>#N/A</v>
      </c>
      <c r="L367" t="e">
        <v>#N/A</v>
      </c>
      <c r="M367" s="1" t="s">
        <v>917</v>
      </c>
      <c r="N367" s="1" t="s">
        <v>917</v>
      </c>
      <c r="O367" s="2" t="s">
        <v>917</v>
      </c>
      <c r="P367" s="1" t="s">
        <v>917</v>
      </c>
    </row>
    <row r="368" spans="1:16">
      <c r="A368" t="s">
        <v>119</v>
      </c>
      <c r="B368">
        <v>20201123</v>
      </c>
      <c r="C368" s="5">
        <v>599521259641</v>
      </c>
      <c r="D368" t="s">
        <v>491</v>
      </c>
      <c r="E368">
        <v>137.47</v>
      </c>
      <c r="F368">
        <v>8</v>
      </c>
      <c r="G368">
        <v>83</v>
      </c>
      <c r="H368">
        <v>0.0361</v>
      </c>
      <c r="I368">
        <v>45.82</v>
      </c>
      <c r="J368">
        <v>17.18</v>
      </c>
      <c r="K368" t="e">
        <v>#N/A</v>
      </c>
      <c r="L368" t="e">
        <v>#N/A</v>
      </c>
      <c r="M368" s="1" t="s">
        <v>917</v>
      </c>
      <c r="N368" s="1" t="s">
        <v>917</v>
      </c>
      <c r="O368" s="2" t="s">
        <v>917</v>
      </c>
      <c r="P368" s="1" t="s">
        <v>917</v>
      </c>
    </row>
    <row r="369" spans="1:16">
      <c r="A369" t="s">
        <v>119</v>
      </c>
      <c r="B369">
        <v>20201123</v>
      </c>
      <c r="C369" s="5">
        <v>598908900450</v>
      </c>
      <c r="D369" t="s">
        <v>444</v>
      </c>
      <c r="E369">
        <v>136.21</v>
      </c>
      <c r="F369">
        <v>19</v>
      </c>
      <c r="G369">
        <v>112</v>
      </c>
      <c r="H369">
        <v>0.1161</v>
      </c>
      <c r="I369">
        <v>10.48</v>
      </c>
      <c r="J369">
        <v>7.17</v>
      </c>
      <c r="K369" t="e">
        <v>#N/A</v>
      </c>
      <c r="L369" t="e">
        <v>#N/A</v>
      </c>
      <c r="M369" s="1" t="s">
        <v>917</v>
      </c>
      <c r="N369" s="1" t="s">
        <v>917</v>
      </c>
      <c r="O369" s="2" t="s">
        <v>917</v>
      </c>
      <c r="P369" s="1" t="s">
        <v>917</v>
      </c>
    </row>
    <row r="370" spans="1:16">
      <c r="A370" t="s">
        <v>119</v>
      </c>
      <c r="B370">
        <v>20201123</v>
      </c>
      <c r="C370" s="5">
        <v>601187279679</v>
      </c>
      <c r="D370" t="s">
        <v>438</v>
      </c>
      <c r="E370">
        <v>131.9</v>
      </c>
      <c r="F370">
        <v>12</v>
      </c>
      <c r="G370">
        <v>50</v>
      </c>
      <c r="H370">
        <v>0.14</v>
      </c>
      <c r="I370">
        <v>18.84</v>
      </c>
      <c r="J370">
        <v>10.99</v>
      </c>
      <c r="K370" t="e">
        <v>#N/A</v>
      </c>
      <c r="L370" t="e">
        <v>#N/A</v>
      </c>
      <c r="M370" s="1" t="s">
        <v>917</v>
      </c>
      <c r="N370" s="1" t="s">
        <v>917</v>
      </c>
      <c r="O370" s="2" t="s">
        <v>917</v>
      </c>
      <c r="P370" s="1" t="s">
        <v>917</v>
      </c>
    </row>
    <row r="371" spans="1:16">
      <c r="A371" t="s">
        <v>119</v>
      </c>
      <c r="B371">
        <v>20201123</v>
      </c>
      <c r="C371" s="5">
        <v>598909468408</v>
      </c>
      <c r="D371" t="s">
        <v>456</v>
      </c>
      <c r="E371">
        <v>126.5</v>
      </c>
      <c r="F371">
        <v>15</v>
      </c>
      <c r="G371">
        <v>29</v>
      </c>
      <c r="H371">
        <v>0.1379</v>
      </c>
      <c r="I371">
        <v>31.62</v>
      </c>
      <c r="J371">
        <v>8.43</v>
      </c>
      <c r="K371" t="e">
        <v>#N/A</v>
      </c>
      <c r="L371" t="e">
        <v>#N/A</v>
      </c>
      <c r="M371" s="1" t="s">
        <v>917</v>
      </c>
      <c r="N371" s="1" t="s">
        <v>917</v>
      </c>
      <c r="O371" s="2" t="s">
        <v>917</v>
      </c>
      <c r="P371" s="1" t="s">
        <v>917</v>
      </c>
    </row>
    <row r="372" spans="1:16">
      <c r="A372" t="s">
        <v>119</v>
      </c>
      <c r="B372">
        <v>20201123</v>
      </c>
      <c r="C372" s="5">
        <v>610575643922</v>
      </c>
      <c r="D372" t="s">
        <v>1202</v>
      </c>
      <c r="E372">
        <v>121.59</v>
      </c>
      <c r="F372">
        <v>3</v>
      </c>
      <c r="G372">
        <v>51</v>
      </c>
      <c r="H372">
        <v>0.0588</v>
      </c>
      <c r="I372">
        <v>40.53</v>
      </c>
      <c r="J372">
        <v>40.53</v>
      </c>
      <c r="K372" t="e">
        <v>#N/A</v>
      </c>
      <c r="L372" t="e">
        <v>#N/A</v>
      </c>
      <c r="M372" s="1" t="s">
        <v>917</v>
      </c>
      <c r="N372" s="1" t="s">
        <v>917</v>
      </c>
      <c r="O372" s="2" t="s">
        <v>917</v>
      </c>
      <c r="P372" s="1" t="s">
        <v>917</v>
      </c>
    </row>
    <row r="373" spans="1:16">
      <c r="A373" t="s">
        <v>119</v>
      </c>
      <c r="B373">
        <v>20201123</v>
      </c>
      <c r="C373" s="5">
        <v>613903175099</v>
      </c>
      <c r="D373" t="s">
        <v>1215</v>
      </c>
      <c r="E373">
        <v>121.54</v>
      </c>
      <c r="F373">
        <v>4</v>
      </c>
      <c r="G373">
        <v>29</v>
      </c>
      <c r="H373">
        <v>0.1035</v>
      </c>
      <c r="I373">
        <v>40.51</v>
      </c>
      <c r="J373">
        <v>30.39</v>
      </c>
      <c r="K373" t="e">
        <v>#N/A</v>
      </c>
      <c r="L373" t="e">
        <v>#N/A</v>
      </c>
      <c r="M373" s="1" t="s">
        <v>917</v>
      </c>
      <c r="N373" s="1" t="s">
        <v>917</v>
      </c>
      <c r="O373" s="2" t="s">
        <v>917</v>
      </c>
      <c r="P373" s="1" t="s">
        <v>917</v>
      </c>
    </row>
    <row r="374" spans="1:16">
      <c r="A374" t="s">
        <v>119</v>
      </c>
      <c r="B374">
        <v>20201123</v>
      </c>
      <c r="C374" s="5">
        <v>607031592886</v>
      </c>
      <c r="D374" t="s">
        <v>1236</v>
      </c>
      <c r="E374">
        <v>109.15</v>
      </c>
      <c r="F374">
        <v>4</v>
      </c>
      <c r="G374">
        <v>49</v>
      </c>
      <c r="H374">
        <v>0.0408</v>
      </c>
      <c r="I374">
        <v>54.58</v>
      </c>
      <c r="J374">
        <v>27.29</v>
      </c>
      <c r="K374" t="e">
        <v>#N/A</v>
      </c>
      <c r="L374" t="e">
        <v>#N/A</v>
      </c>
      <c r="M374" s="1" t="s">
        <v>917</v>
      </c>
      <c r="N374" s="1" t="s">
        <v>917</v>
      </c>
      <c r="O374" s="2" t="s">
        <v>917</v>
      </c>
      <c r="P374" s="1" t="s">
        <v>917</v>
      </c>
    </row>
    <row r="375" spans="1:16">
      <c r="A375" t="s">
        <v>119</v>
      </c>
      <c r="B375">
        <v>20201123</v>
      </c>
      <c r="C375" s="5">
        <v>599458348066</v>
      </c>
      <c r="D375" t="s">
        <v>1222</v>
      </c>
      <c r="E375">
        <v>107.4</v>
      </c>
      <c r="F375">
        <v>25</v>
      </c>
      <c r="G375">
        <v>178</v>
      </c>
      <c r="H375">
        <v>0.0899</v>
      </c>
      <c r="I375">
        <v>6.71</v>
      </c>
      <c r="J375">
        <v>4.3</v>
      </c>
      <c r="K375" t="e">
        <v>#N/A</v>
      </c>
      <c r="L375" t="e">
        <v>#N/A</v>
      </c>
      <c r="M375" s="1" t="s">
        <v>917</v>
      </c>
      <c r="N375" s="1" t="s">
        <v>917</v>
      </c>
      <c r="O375" s="2" t="s">
        <v>917</v>
      </c>
      <c r="P375" s="1" t="s">
        <v>917</v>
      </c>
    </row>
    <row r="376" spans="1:16">
      <c r="A376" t="s">
        <v>119</v>
      </c>
      <c r="B376">
        <v>20201123</v>
      </c>
      <c r="C376" s="5">
        <v>599334958011</v>
      </c>
      <c r="D376" t="s">
        <v>1210</v>
      </c>
      <c r="E376">
        <v>102.6</v>
      </c>
      <c r="F376">
        <v>4</v>
      </c>
      <c r="G376">
        <v>83</v>
      </c>
      <c r="H376">
        <v>0.0482</v>
      </c>
      <c r="I376">
        <v>25.65</v>
      </c>
      <c r="J376">
        <v>25.65</v>
      </c>
      <c r="K376" t="e">
        <v>#N/A</v>
      </c>
      <c r="L376" t="e">
        <v>#N/A</v>
      </c>
      <c r="M376" s="1" t="s">
        <v>917</v>
      </c>
      <c r="N376" s="1" t="s">
        <v>917</v>
      </c>
      <c r="O376" s="2" t="s">
        <v>917</v>
      </c>
      <c r="P376" s="1" t="s">
        <v>917</v>
      </c>
    </row>
    <row r="377" spans="1:16">
      <c r="A377" t="s">
        <v>119</v>
      </c>
      <c r="B377">
        <v>20201123</v>
      </c>
      <c r="C377" s="5">
        <v>556322528534</v>
      </c>
      <c r="D377" t="s">
        <v>488</v>
      </c>
      <c r="E377">
        <v>102</v>
      </c>
      <c r="F377">
        <v>8</v>
      </c>
      <c r="G377">
        <v>60</v>
      </c>
      <c r="H377">
        <v>0.05</v>
      </c>
      <c r="I377">
        <v>34</v>
      </c>
      <c r="J377">
        <v>12.75</v>
      </c>
      <c r="K377" t="s">
        <v>489</v>
      </c>
      <c r="L377" t="s">
        <v>121</v>
      </c>
      <c r="M377" s="1" t="s">
        <v>917</v>
      </c>
      <c r="N377" s="1" t="s">
        <v>917</v>
      </c>
      <c r="O377" s="2">
        <v>0</v>
      </c>
      <c r="P377" s="1" t="s">
        <v>917</v>
      </c>
    </row>
    <row r="378" spans="1:16">
      <c r="A378" t="s">
        <v>119</v>
      </c>
      <c r="B378">
        <v>20201124</v>
      </c>
      <c r="C378" s="5">
        <v>537752882633</v>
      </c>
      <c r="D378" t="s">
        <v>1095</v>
      </c>
      <c r="E378">
        <v>377948.06</v>
      </c>
      <c r="F378">
        <v>7869</v>
      </c>
      <c r="G378">
        <v>28847</v>
      </c>
      <c r="H378">
        <v>0.1575</v>
      </c>
      <c r="I378">
        <v>83.18</v>
      </c>
      <c r="J378">
        <v>48.03</v>
      </c>
      <c r="K378" t="s">
        <v>34</v>
      </c>
      <c r="L378" t="s">
        <v>121</v>
      </c>
      <c r="M378" s="1" t="s">
        <v>917</v>
      </c>
      <c r="N378" s="1" t="s">
        <v>917</v>
      </c>
      <c r="O378" s="2" t="s">
        <v>1096</v>
      </c>
      <c r="P378" s="1" t="s">
        <v>917</v>
      </c>
    </row>
    <row r="379" spans="1:16">
      <c r="A379" t="s">
        <v>119</v>
      </c>
      <c r="B379">
        <v>20201124</v>
      </c>
      <c r="C379" s="5">
        <v>41141176393</v>
      </c>
      <c r="D379" t="s">
        <v>1097</v>
      </c>
      <c r="E379">
        <v>172342.64</v>
      </c>
      <c r="F379">
        <v>3456</v>
      </c>
      <c r="G379">
        <v>14408</v>
      </c>
      <c r="H379">
        <v>0.1461</v>
      </c>
      <c r="I379">
        <v>81.87</v>
      </c>
      <c r="J379">
        <v>49.87</v>
      </c>
      <c r="K379" t="s">
        <v>123</v>
      </c>
      <c r="L379" t="s">
        <v>124</v>
      </c>
      <c r="M379" s="1" t="s">
        <v>917</v>
      </c>
      <c r="N379" s="1" t="s">
        <v>917</v>
      </c>
      <c r="O379" s="2" t="s">
        <v>1096</v>
      </c>
      <c r="P379" s="1" t="s">
        <v>917</v>
      </c>
    </row>
    <row r="380" spans="1:16">
      <c r="A380" t="s">
        <v>119</v>
      </c>
      <c r="B380">
        <v>20201124</v>
      </c>
      <c r="C380" s="5">
        <v>39290708556</v>
      </c>
      <c r="D380" t="s">
        <v>1101</v>
      </c>
      <c r="E380">
        <v>104129.54</v>
      </c>
      <c r="F380">
        <v>1509</v>
      </c>
      <c r="G380">
        <v>7972</v>
      </c>
      <c r="H380">
        <v>0.1168</v>
      </c>
      <c r="I380">
        <v>111.85</v>
      </c>
      <c r="J380">
        <v>69.01</v>
      </c>
      <c r="K380" t="s">
        <v>126</v>
      </c>
      <c r="L380" t="s">
        <v>124</v>
      </c>
      <c r="M380" s="1" t="s">
        <v>917</v>
      </c>
      <c r="N380" s="1" t="s">
        <v>917</v>
      </c>
      <c r="O380" s="2" t="s">
        <v>1096</v>
      </c>
      <c r="P380" s="1" t="s">
        <v>917</v>
      </c>
    </row>
    <row r="381" spans="1:16">
      <c r="A381" t="s">
        <v>119</v>
      </c>
      <c r="B381">
        <v>20201124</v>
      </c>
      <c r="C381" s="5">
        <v>564587383224</v>
      </c>
      <c r="D381" t="s">
        <v>1103</v>
      </c>
      <c r="E381">
        <v>103007.75</v>
      </c>
      <c r="F381">
        <v>2071</v>
      </c>
      <c r="G381">
        <v>7207</v>
      </c>
      <c r="H381">
        <v>0.1635</v>
      </c>
      <c r="I381">
        <v>87.44</v>
      </c>
      <c r="J381">
        <v>49.74</v>
      </c>
      <c r="K381" t="s">
        <v>128</v>
      </c>
      <c r="L381" t="s">
        <v>121</v>
      </c>
      <c r="M381" s="1" t="s">
        <v>917</v>
      </c>
      <c r="N381" s="1" t="s">
        <v>917</v>
      </c>
      <c r="O381" s="2" t="s">
        <v>1096</v>
      </c>
      <c r="P381" s="1" t="s">
        <v>917</v>
      </c>
    </row>
    <row r="382" spans="1:16">
      <c r="A382" t="s">
        <v>119</v>
      </c>
      <c r="B382">
        <v>20201124</v>
      </c>
      <c r="C382" s="5">
        <v>587516703876</v>
      </c>
      <c r="D382" t="s">
        <v>1098</v>
      </c>
      <c r="E382">
        <v>99437.9</v>
      </c>
      <c r="F382">
        <v>2536</v>
      </c>
      <c r="G382">
        <v>9622</v>
      </c>
      <c r="H382">
        <v>0.1336</v>
      </c>
      <c r="I382">
        <v>77.38</v>
      </c>
      <c r="J382">
        <v>39.21</v>
      </c>
      <c r="K382" t="s">
        <v>40</v>
      </c>
      <c r="L382" t="s">
        <v>121</v>
      </c>
      <c r="M382" s="1" t="s">
        <v>917</v>
      </c>
      <c r="N382" s="1" t="s">
        <v>917</v>
      </c>
      <c r="O382" s="2" t="s">
        <v>1096</v>
      </c>
      <c r="P382" s="1" t="s">
        <v>1099</v>
      </c>
    </row>
    <row r="383" spans="1:16">
      <c r="A383" t="s">
        <v>119</v>
      </c>
      <c r="B383">
        <v>20201124</v>
      </c>
      <c r="C383" s="5">
        <v>587234267079</v>
      </c>
      <c r="D383" t="s">
        <v>1100</v>
      </c>
      <c r="E383">
        <v>85656.07</v>
      </c>
      <c r="F383">
        <v>8762</v>
      </c>
      <c r="G383">
        <v>23896</v>
      </c>
      <c r="H383">
        <v>0.2926</v>
      </c>
      <c r="I383">
        <v>12.25</v>
      </c>
      <c r="J383">
        <v>9.78</v>
      </c>
      <c r="K383" t="s">
        <v>130</v>
      </c>
      <c r="L383" t="s">
        <v>131</v>
      </c>
      <c r="M383" s="1" t="s">
        <v>917</v>
      </c>
      <c r="N383" s="1" t="s">
        <v>917</v>
      </c>
      <c r="O383" s="2">
        <v>0</v>
      </c>
      <c r="P383" s="1" t="s">
        <v>917</v>
      </c>
    </row>
    <row r="384" spans="1:16">
      <c r="A384" t="s">
        <v>119</v>
      </c>
      <c r="B384">
        <v>20201124</v>
      </c>
      <c r="C384" s="5">
        <v>589590595246</v>
      </c>
      <c r="D384" t="s">
        <v>1102</v>
      </c>
      <c r="E384">
        <v>80630.9</v>
      </c>
      <c r="F384">
        <v>7072</v>
      </c>
      <c r="G384">
        <v>16903</v>
      </c>
      <c r="H384">
        <v>0.3701</v>
      </c>
      <c r="I384">
        <v>12.89</v>
      </c>
      <c r="J384">
        <v>11.4</v>
      </c>
      <c r="K384" t="s">
        <v>133</v>
      </c>
      <c r="L384" t="s">
        <v>121</v>
      </c>
      <c r="M384" s="1" t="s">
        <v>917</v>
      </c>
      <c r="N384" s="1" t="s">
        <v>917</v>
      </c>
      <c r="O384" s="2">
        <v>0</v>
      </c>
      <c r="P384" s="1" t="s">
        <v>1099</v>
      </c>
    </row>
    <row r="385" spans="1:16">
      <c r="A385" t="s">
        <v>119</v>
      </c>
      <c r="B385">
        <v>20201124</v>
      </c>
      <c r="C385" s="5">
        <v>537824984434</v>
      </c>
      <c r="D385" t="s">
        <v>273</v>
      </c>
      <c r="E385">
        <v>75300.15</v>
      </c>
      <c r="F385">
        <v>11236</v>
      </c>
      <c r="G385">
        <v>27408</v>
      </c>
      <c r="H385">
        <v>0.3682</v>
      </c>
      <c r="I385">
        <v>7.46</v>
      </c>
      <c r="J385">
        <v>6.7</v>
      </c>
      <c r="K385" t="s">
        <v>274</v>
      </c>
      <c r="L385" t="s">
        <v>158</v>
      </c>
      <c r="M385" s="1" t="s">
        <v>917</v>
      </c>
      <c r="N385" s="1" t="s">
        <v>917</v>
      </c>
      <c r="O385" s="2">
        <v>0</v>
      </c>
      <c r="P385" s="1" t="s">
        <v>917</v>
      </c>
    </row>
    <row r="386" spans="1:16">
      <c r="A386" t="s">
        <v>119</v>
      </c>
      <c r="B386">
        <v>20201124</v>
      </c>
      <c r="C386" s="5">
        <v>574308070162</v>
      </c>
      <c r="D386" t="s">
        <v>1106</v>
      </c>
      <c r="E386">
        <v>58171.32</v>
      </c>
      <c r="F386">
        <v>1600</v>
      </c>
      <c r="G386">
        <v>6180</v>
      </c>
      <c r="H386">
        <v>0.1246</v>
      </c>
      <c r="I386">
        <v>75.55</v>
      </c>
      <c r="J386">
        <v>36.36</v>
      </c>
      <c r="K386" t="s">
        <v>38</v>
      </c>
      <c r="L386" t="s">
        <v>121</v>
      </c>
      <c r="M386" s="1" t="s">
        <v>917</v>
      </c>
      <c r="N386" s="1" t="s">
        <v>917</v>
      </c>
      <c r="O386" s="2" t="s">
        <v>1096</v>
      </c>
      <c r="P386" s="1" t="s">
        <v>917</v>
      </c>
    </row>
    <row r="387" spans="1:16">
      <c r="A387" t="s">
        <v>119</v>
      </c>
      <c r="B387">
        <v>20201124</v>
      </c>
      <c r="C387" s="5">
        <v>17704561464</v>
      </c>
      <c r="D387" t="s">
        <v>1105</v>
      </c>
      <c r="E387">
        <v>56843.45</v>
      </c>
      <c r="F387">
        <v>4248</v>
      </c>
      <c r="G387">
        <v>11081</v>
      </c>
      <c r="H387">
        <v>0.2361</v>
      </c>
      <c r="I387">
        <v>21.73</v>
      </c>
      <c r="J387">
        <v>13.38</v>
      </c>
      <c r="K387" t="s">
        <v>160</v>
      </c>
      <c r="L387" t="s">
        <v>121</v>
      </c>
      <c r="M387" s="1" t="s">
        <v>917</v>
      </c>
      <c r="N387" s="1" t="s">
        <v>917</v>
      </c>
      <c r="O387" s="2">
        <v>0</v>
      </c>
      <c r="P387" s="1" t="s">
        <v>917</v>
      </c>
    </row>
    <row r="388" spans="1:16">
      <c r="A388" t="s">
        <v>119</v>
      </c>
      <c r="B388">
        <v>20201124</v>
      </c>
      <c r="C388" s="5">
        <v>574624025153</v>
      </c>
      <c r="D388" t="s">
        <v>406</v>
      </c>
      <c r="E388">
        <v>55341.85</v>
      </c>
      <c r="F388">
        <v>1661</v>
      </c>
      <c r="G388">
        <v>4958</v>
      </c>
      <c r="H388">
        <v>0.1446</v>
      </c>
      <c r="I388">
        <v>77.19</v>
      </c>
      <c r="J388">
        <v>33.32</v>
      </c>
      <c r="K388" t="s">
        <v>407</v>
      </c>
      <c r="L388" t="s">
        <v>124</v>
      </c>
      <c r="M388" s="1" t="s">
        <v>917</v>
      </c>
      <c r="N388" s="1" t="s">
        <v>917</v>
      </c>
      <c r="O388" s="2">
        <v>0</v>
      </c>
      <c r="P388" s="1" t="s">
        <v>917</v>
      </c>
    </row>
    <row r="389" spans="1:16">
      <c r="A389" t="s">
        <v>119</v>
      </c>
      <c r="B389">
        <v>20201124</v>
      </c>
      <c r="C389" s="5">
        <v>613513119392</v>
      </c>
      <c r="D389" t="s">
        <v>1107</v>
      </c>
      <c r="E389">
        <v>48477.86</v>
      </c>
      <c r="F389">
        <v>928</v>
      </c>
      <c r="G389">
        <v>3967</v>
      </c>
      <c r="H389">
        <v>0.0993</v>
      </c>
      <c r="I389">
        <v>123.04</v>
      </c>
      <c r="J389">
        <v>52.24</v>
      </c>
      <c r="K389" t="s">
        <v>61</v>
      </c>
      <c r="L389" t="s">
        <v>124</v>
      </c>
      <c r="M389" s="1" t="s">
        <v>917</v>
      </c>
      <c r="N389" s="1" t="s">
        <v>917</v>
      </c>
      <c r="O389" s="2" t="s">
        <v>1096</v>
      </c>
      <c r="P389" s="1" t="s">
        <v>1108</v>
      </c>
    </row>
    <row r="390" spans="1:16">
      <c r="A390" t="s">
        <v>119</v>
      </c>
      <c r="B390">
        <v>20201124</v>
      </c>
      <c r="C390" s="5">
        <v>555332266949</v>
      </c>
      <c r="D390" t="s">
        <v>1126</v>
      </c>
      <c r="E390">
        <v>43307.99</v>
      </c>
      <c r="F390">
        <v>810</v>
      </c>
      <c r="G390">
        <v>3494</v>
      </c>
      <c r="H390">
        <v>0.1239</v>
      </c>
      <c r="I390">
        <v>100.02</v>
      </c>
      <c r="J390">
        <v>53.47</v>
      </c>
      <c r="K390" t="s">
        <v>47</v>
      </c>
      <c r="L390" t="s">
        <v>121</v>
      </c>
      <c r="M390" s="1" t="s">
        <v>917</v>
      </c>
      <c r="N390" s="1" t="s">
        <v>917</v>
      </c>
      <c r="O390" s="2" t="s">
        <v>1096</v>
      </c>
      <c r="P390" s="1" t="s">
        <v>917</v>
      </c>
    </row>
    <row r="391" spans="1:16">
      <c r="A391" t="s">
        <v>119</v>
      </c>
      <c r="B391">
        <v>20201124</v>
      </c>
      <c r="C391" s="5">
        <v>598898432532</v>
      </c>
      <c r="D391" t="s">
        <v>1111</v>
      </c>
      <c r="E391">
        <v>42883.72</v>
      </c>
      <c r="F391">
        <v>928</v>
      </c>
      <c r="G391">
        <v>5893</v>
      </c>
      <c r="H391">
        <v>0.0641</v>
      </c>
      <c r="I391">
        <v>113.45</v>
      </c>
      <c r="J391">
        <v>46.21</v>
      </c>
      <c r="K391" t="s">
        <v>41</v>
      </c>
      <c r="L391" t="s">
        <v>121</v>
      </c>
      <c r="M391" s="1" t="s">
        <v>917</v>
      </c>
      <c r="N391" s="1" t="s">
        <v>917</v>
      </c>
      <c r="O391" s="2" t="s">
        <v>1096</v>
      </c>
      <c r="P391" s="1" t="s">
        <v>1099</v>
      </c>
    </row>
    <row r="392" spans="1:16">
      <c r="A392" t="s">
        <v>119</v>
      </c>
      <c r="B392">
        <v>20201124</v>
      </c>
      <c r="C392" s="5">
        <v>587015100676</v>
      </c>
      <c r="D392" t="s">
        <v>1110</v>
      </c>
      <c r="E392">
        <v>42371.64</v>
      </c>
      <c r="F392">
        <v>1158</v>
      </c>
      <c r="G392">
        <v>4066</v>
      </c>
      <c r="H392">
        <v>0.123</v>
      </c>
      <c r="I392">
        <v>84.74</v>
      </c>
      <c r="J392">
        <v>36.59</v>
      </c>
      <c r="K392" t="s">
        <v>4</v>
      </c>
      <c r="L392" t="s">
        <v>148</v>
      </c>
      <c r="M392" s="1" t="s">
        <v>917</v>
      </c>
      <c r="N392" s="1" t="s">
        <v>917</v>
      </c>
      <c r="O392" s="2">
        <v>0</v>
      </c>
      <c r="P392" s="1" t="s">
        <v>917</v>
      </c>
    </row>
    <row r="393" spans="1:16">
      <c r="A393" t="s">
        <v>119</v>
      </c>
      <c r="B393">
        <v>20201124</v>
      </c>
      <c r="C393" s="5">
        <v>554877274741</v>
      </c>
      <c r="D393" t="s">
        <v>1109</v>
      </c>
      <c r="E393">
        <v>34860.95</v>
      </c>
      <c r="F393">
        <v>721</v>
      </c>
      <c r="G393">
        <v>4248</v>
      </c>
      <c r="H393">
        <v>0.0786</v>
      </c>
      <c r="I393">
        <v>104.37</v>
      </c>
      <c r="J393">
        <v>48.35</v>
      </c>
      <c r="K393" t="s">
        <v>6</v>
      </c>
      <c r="L393" t="s">
        <v>121</v>
      </c>
      <c r="M393" s="1" t="s">
        <v>917</v>
      </c>
      <c r="N393" s="1" t="s">
        <v>917</v>
      </c>
      <c r="O393" s="2" t="s">
        <v>1096</v>
      </c>
      <c r="P393" s="1" t="s">
        <v>1099</v>
      </c>
    </row>
    <row r="394" spans="1:16">
      <c r="A394" t="s">
        <v>119</v>
      </c>
      <c r="B394">
        <v>20201124</v>
      </c>
      <c r="C394" s="5">
        <v>39788807046</v>
      </c>
      <c r="D394" t="s">
        <v>182</v>
      </c>
      <c r="E394">
        <v>33387.78</v>
      </c>
      <c r="F394">
        <v>3094</v>
      </c>
      <c r="G394">
        <v>6827</v>
      </c>
      <c r="H394">
        <v>0.3707</v>
      </c>
      <c r="I394">
        <v>13.19</v>
      </c>
      <c r="J394">
        <v>10.79</v>
      </c>
      <c r="K394" t="s">
        <v>183</v>
      </c>
      <c r="L394" t="s">
        <v>131</v>
      </c>
      <c r="M394" s="1" t="s">
        <v>917</v>
      </c>
      <c r="N394" s="1" t="s">
        <v>917</v>
      </c>
      <c r="O394" s="2">
        <v>0</v>
      </c>
      <c r="P394" s="1" t="s">
        <v>917</v>
      </c>
    </row>
    <row r="395" spans="1:16">
      <c r="A395" t="s">
        <v>119</v>
      </c>
      <c r="B395">
        <v>20201124</v>
      </c>
      <c r="C395" s="5">
        <v>521804256985</v>
      </c>
      <c r="D395" t="s">
        <v>1112</v>
      </c>
      <c r="E395">
        <v>33309.32</v>
      </c>
      <c r="F395">
        <v>733</v>
      </c>
      <c r="G395">
        <v>2373</v>
      </c>
      <c r="H395">
        <v>0.1462</v>
      </c>
      <c r="I395">
        <v>95.99</v>
      </c>
      <c r="J395">
        <v>45.44</v>
      </c>
      <c r="K395" t="s">
        <v>43</v>
      </c>
      <c r="L395" t="s">
        <v>121</v>
      </c>
      <c r="M395" s="1" t="s">
        <v>917</v>
      </c>
      <c r="N395" s="1" t="s">
        <v>917</v>
      </c>
      <c r="O395" s="2" t="s">
        <v>1096</v>
      </c>
      <c r="P395" s="1" t="s">
        <v>917</v>
      </c>
    </row>
    <row r="396" spans="1:16">
      <c r="A396" t="s">
        <v>119</v>
      </c>
      <c r="B396">
        <v>20201124</v>
      </c>
      <c r="C396" s="5">
        <v>15699771744</v>
      </c>
      <c r="D396" t="s">
        <v>178</v>
      </c>
      <c r="E396">
        <v>31017.96</v>
      </c>
      <c r="F396">
        <v>1117</v>
      </c>
      <c r="G396">
        <v>3751</v>
      </c>
      <c r="H396">
        <v>0.1688</v>
      </c>
      <c r="I396">
        <v>49</v>
      </c>
      <c r="J396">
        <v>27.77</v>
      </c>
      <c r="K396" t="s">
        <v>179</v>
      </c>
      <c r="L396" t="s">
        <v>124</v>
      </c>
      <c r="M396" s="1" t="s">
        <v>917</v>
      </c>
      <c r="N396" s="1" t="s">
        <v>917</v>
      </c>
      <c r="O396" s="2">
        <v>0</v>
      </c>
      <c r="P396" s="1" t="s">
        <v>917</v>
      </c>
    </row>
    <row r="397" spans="1:16">
      <c r="A397" t="s">
        <v>119</v>
      </c>
      <c r="B397">
        <v>20201124</v>
      </c>
      <c r="C397" s="5">
        <v>584436823460</v>
      </c>
      <c r="D397" t="s">
        <v>174</v>
      </c>
      <c r="E397">
        <v>30347.71</v>
      </c>
      <c r="F397">
        <v>1736</v>
      </c>
      <c r="G397">
        <v>5726</v>
      </c>
      <c r="H397">
        <v>0.1811</v>
      </c>
      <c r="I397">
        <v>29.26</v>
      </c>
      <c r="J397">
        <v>17.48</v>
      </c>
      <c r="K397" t="s">
        <v>175</v>
      </c>
      <c r="L397" t="s">
        <v>124</v>
      </c>
      <c r="M397" s="1" t="s">
        <v>917</v>
      </c>
      <c r="N397" s="1" t="s">
        <v>917</v>
      </c>
      <c r="O397" s="2">
        <v>0</v>
      </c>
      <c r="P397" s="1" t="s">
        <v>1108</v>
      </c>
    </row>
    <row r="398" spans="1:16">
      <c r="A398" t="s">
        <v>119</v>
      </c>
      <c r="B398">
        <v>20201124</v>
      </c>
      <c r="C398" s="5">
        <v>593225443577</v>
      </c>
      <c r="D398" t="s">
        <v>1104</v>
      </c>
      <c r="E398">
        <v>29517.93</v>
      </c>
      <c r="F398">
        <v>517</v>
      </c>
      <c r="G398">
        <v>2621</v>
      </c>
      <c r="H398">
        <v>0.0805</v>
      </c>
      <c r="I398">
        <v>139.9</v>
      </c>
      <c r="J398">
        <v>57.09</v>
      </c>
      <c r="K398" t="s">
        <v>48</v>
      </c>
      <c r="L398" t="s">
        <v>121</v>
      </c>
      <c r="M398" s="1" t="s">
        <v>917</v>
      </c>
      <c r="N398" s="1" t="s">
        <v>917</v>
      </c>
      <c r="O398" s="2" t="s">
        <v>1096</v>
      </c>
      <c r="P398" s="1" t="s">
        <v>917</v>
      </c>
    </row>
    <row r="399" spans="1:16">
      <c r="A399" t="s">
        <v>119</v>
      </c>
      <c r="B399">
        <v>20201124</v>
      </c>
      <c r="C399" s="5">
        <v>538263950177</v>
      </c>
      <c r="D399" t="s">
        <v>134</v>
      </c>
      <c r="E399">
        <v>28832.02</v>
      </c>
      <c r="F399">
        <v>204</v>
      </c>
      <c r="G399">
        <v>1439</v>
      </c>
      <c r="H399">
        <v>0.1154</v>
      </c>
      <c r="I399">
        <v>173.69</v>
      </c>
      <c r="J399">
        <v>141.33</v>
      </c>
      <c r="K399" t="s">
        <v>135</v>
      </c>
      <c r="L399" t="s">
        <v>124</v>
      </c>
      <c r="M399" s="1" t="s">
        <v>917</v>
      </c>
      <c r="N399" s="1" t="s">
        <v>917</v>
      </c>
      <c r="O399" s="2" t="s">
        <v>1096</v>
      </c>
      <c r="P399" s="1" t="s">
        <v>917</v>
      </c>
    </row>
    <row r="400" spans="1:16">
      <c r="A400" t="s">
        <v>119</v>
      </c>
      <c r="B400">
        <v>20201124</v>
      </c>
      <c r="C400" s="5">
        <v>554765196730</v>
      </c>
      <c r="D400" t="s">
        <v>197</v>
      </c>
      <c r="E400">
        <v>28826.04</v>
      </c>
      <c r="F400">
        <v>1846</v>
      </c>
      <c r="G400">
        <v>5269</v>
      </c>
      <c r="H400">
        <v>0.2873</v>
      </c>
      <c r="I400">
        <v>19.04</v>
      </c>
      <c r="J400">
        <v>15.62</v>
      </c>
      <c r="K400" t="s">
        <v>198</v>
      </c>
      <c r="L400" t="s">
        <v>121</v>
      </c>
      <c r="M400" s="1" t="s">
        <v>917</v>
      </c>
      <c r="N400" s="1" t="s">
        <v>917</v>
      </c>
      <c r="O400" s="2">
        <v>0</v>
      </c>
      <c r="P400" s="1" t="s">
        <v>1099</v>
      </c>
    </row>
    <row r="401" spans="1:16">
      <c r="A401" t="s">
        <v>119</v>
      </c>
      <c r="B401">
        <v>20201124</v>
      </c>
      <c r="C401" s="5">
        <v>527733653043</v>
      </c>
      <c r="D401" t="s">
        <v>1118</v>
      </c>
      <c r="E401">
        <v>27968.12</v>
      </c>
      <c r="F401">
        <v>1667</v>
      </c>
      <c r="G401">
        <v>4847</v>
      </c>
      <c r="H401">
        <v>0.2608</v>
      </c>
      <c r="I401">
        <v>22.13</v>
      </c>
      <c r="J401">
        <v>16.78</v>
      </c>
      <c r="K401" t="s">
        <v>157</v>
      </c>
      <c r="L401" t="s">
        <v>158</v>
      </c>
      <c r="M401" s="1" t="s">
        <v>917</v>
      </c>
      <c r="N401" s="1" t="s">
        <v>917</v>
      </c>
      <c r="O401" s="2">
        <v>0</v>
      </c>
      <c r="P401" s="1" t="s">
        <v>917</v>
      </c>
    </row>
    <row r="402" spans="1:16">
      <c r="A402" t="s">
        <v>119</v>
      </c>
      <c r="B402">
        <v>20201124</v>
      </c>
      <c r="C402" s="5">
        <v>40611478319</v>
      </c>
      <c r="D402" t="s">
        <v>1115</v>
      </c>
      <c r="E402">
        <v>26715.82</v>
      </c>
      <c r="F402">
        <v>370</v>
      </c>
      <c r="G402">
        <v>1781</v>
      </c>
      <c r="H402">
        <v>0.1224</v>
      </c>
      <c r="I402">
        <v>122.55</v>
      </c>
      <c r="J402">
        <v>72.2</v>
      </c>
      <c r="K402" t="s">
        <v>166</v>
      </c>
      <c r="L402" t="s">
        <v>121</v>
      </c>
      <c r="M402" s="1" t="s">
        <v>917</v>
      </c>
      <c r="N402" s="1" t="s">
        <v>917</v>
      </c>
      <c r="O402" s="2" t="s">
        <v>1096</v>
      </c>
      <c r="P402" s="1" t="s">
        <v>917</v>
      </c>
    </row>
    <row r="403" spans="1:16">
      <c r="A403" t="s">
        <v>119</v>
      </c>
      <c r="B403">
        <v>20201124</v>
      </c>
      <c r="C403" s="5">
        <v>573035985548</v>
      </c>
      <c r="D403" t="s">
        <v>1114</v>
      </c>
      <c r="E403">
        <v>22322.53</v>
      </c>
      <c r="F403">
        <v>608</v>
      </c>
      <c r="G403">
        <v>1458</v>
      </c>
      <c r="H403">
        <v>0.2524</v>
      </c>
      <c r="I403">
        <v>60.66</v>
      </c>
      <c r="J403">
        <v>36.71</v>
      </c>
      <c r="K403" t="s">
        <v>77</v>
      </c>
      <c r="L403" t="s">
        <v>170</v>
      </c>
      <c r="M403" s="1" t="s">
        <v>917</v>
      </c>
      <c r="N403" s="1" t="s">
        <v>917</v>
      </c>
      <c r="O403" s="2">
        <v>0</v>
      </c>
      <c r="P403" s="1" t="s">
        <v>917</v>
      </c>
    </row>
    <row r="404" spans="1:16">
      <c r="A404" t="s">
        <v>119</v>
      </c>
      <c r="B404">
        <v>20201124</v>
      </c>
      <c r="C404" s="5">
        <v>539854510916</v>
      </c>
      <c r="D404" t="s">
        <v>1119</v>
      </c>
      <c r="E404">
        <v>22032.03</v>
      </c>
      <c r="F404">
        <v>422</v>
      </c>
      <c r="G404">
        <v>1815</v>
      </c>
      <c r="H404">
        <v>0.1427</v>
      </c>
      <c r="I404">
        <v>85.07</v>
      </c>
      <c r="J404">
        <v>52.21</v>
      </c>
      <c r="K404" t="s">
        <v>44</v>
      </c>
      <c r="L404" t="s">
        <v>131</v>
      </c>
      <c r="M404" s="1" t="s">
        <v>917</v>
      </c>
      <c r="N404" s="1" t="s">
        <v>917</v>
      </c>
      <c r="O404" s="2" t="s">
        <v>1096</v>
      </c>
      <c r="P404" s="1" t="s">
        <v>917</v>
      </c>
    </row>
    <row r="405" spans="1:16">
      <c r="A405" t="s">
        <v>119</v>
      </c>
      <c r="B405">
        <v>20201124</v>
      </c>
      <c r="C405" s="5">
        <v>539325022308</v>
      </c>
      <c r="D405" t="s">
        <v>1117</v>
      </c>
      <c r="E405">
        <v>20934.21</v>
      </c>
      <c r="F405">
        <v>287</v>
      </c>
      <c r="G405">
        <v>1633</v>
      </c>
      <c r="H405">
        <v>0.1255</v>
      </c>
      <c r="I405">
        <v>102.12</v>
      </c>
      <c r="J405">
        <v>72.94</v>
      </c>
      <c r="K405" t="s">
        <v>46</v>
      </c>
      <c r="L405" t="s">
        <v>148</v>
      </c>
      <c r="M405" s="1" t="s">
        <v>917</v>
      </c>
      <c r="N405" s="1" t="s">
        <v>917</v>
      </c>
      <c r="O405" s="2">
        <v>0</v>
      </c>
      <c r="P405" s="1" t="s">
        <v>917</v>
      </c>
    </row>
    <row r="406" spans="1:16">
      <c r="A406" t="s">
        <v>119</v>
      </c>
      <c r="B406">
        <v>20201124</v>
      </c>
      <c r="C406" s="5">
        <v>15699803229</v>
      </c>
      <c r="D406" t="s">
        <v>141</v>
      </c>
      <c r="E406">
        <v>20094.78</v>
      </c>
      <c r="F406">
        <v>1005</v>
      </c>
      <c r="G406">
        <v>2545</v>
      </c>
      <c r="H406">
        <v>0.2322</v>
      </c>
      <c r="I406">
        <v>34</v>
      </c>
      <c r="J406">
        <v>19.99</v>
      </c>
      <c r="K406" t="s">
        <v>142</v>
      </c>
      <c r="L406" t="s">
        <v>124</v>
      </c>
      <c r="M406" s="1" t="s">
        <v>917</v>
      </c>
      <c r="N406" s="1" t="s">
        <v>917</v>
      </c>
      <c r="O406" s="2">
        <v>0</v>
      </c>
      <c r="P406" s="1" t="s">
        <v>917</v>
      </c>
    </row>
    <row r="407" spans="1:16">
      <c r="A407" t="s">
        <v>119</v>
      </c>
      <c r="B407">
        <v>20201124</v>
      </c>
      <c r="C407" s="5">
        <v>37253526527</v>
      </c>
      <c r="D407" t="s">
        <v>202</v>
      </c>
      <c r="E407">
        <v>20088.21</v>
      </c>
      <c r="F407">
        <v>1827</v>
      </c>
      <c r="G407">
        <v>3703</v>
      </c>
      <c r="H407">
        <v>0.4423</v>
      </c>
      <c r="I407">
        <v>12.26</v>
      </c>
      <c r="J407">
        <v>11</v>
      </c>
      <c r="K407" t="s">
        <v>203</v>
      </c>
      <c r="L407" t="s">
        <v>204</v>
      </c>
      <c r="M407" s="1" t="s">
        <v>917</v>
      </c>
      <c r="N407" s="1" t="s">
        <v>917</v>
      </c>
      <c r="O407" s="2">
        <v>0</v>
      </c>
      <c r="P407" s="1" t="s">
        <v>917</v>
      </c>
    </row>
    <row r="408" spans="1:16">
      <c r="A408" t="s">
        <v>119</v>
      </c>
      <c r="B408">
        <v>20201124</v>
      </c>
      <c r="C408" s="5">
        <v>520538406051</v>
      </c>
      <c r="D408" t="s">
        <v>1113</v>
      </c>
      <c r="E408">
        <v>19701.83</v>
      </c>
      <c r="F408">
        <v>319</v>
      </c>
      <c r="G408">
        <v>1878</v>
      </c>
      <c r="H408">
        <v>0.1049</v>
      </c>
      <c r="I408">
        <v>100.01</v>
      </c>
      <c r="J408">
        <v>61.76</v>
      </c>
      <c r="K408" t="s">
        <v>137</v>
      </c>
      <c r="L408" t="s">
        <v>121</v>
      </c>
      <c r="M408" s="1" t="s">
        <v>917</v>
      </c>
      <c r="N408" s="1" t="s">
        <v>917</v>
      </c>
      <c r="O408" s="2" t="s">
        <v>1096</v>
      </c>
      <c r="P408" s="1" t="s">
        <v>917</v>
      </c>
    </row>
    <row r="409" spans="1:16">
      <c r="A409" t="s">
        <v>119</v>
      </c>
      <c r="B409">
        <v>20201124</v>
      </c>
      <c r="C409" s="5">
        <v>43988989706</v>
      </c>
      <c r="D409" t="s">
        <v>207</v>
      </c>
      <c r="E409">
        <v>18511.46</v>
      </c>
      <c r="F409">
        <v>3069</v>
      </c>
      <c r="G409">
        <v>5917</v>
      </c>
      <c r="H409">
        <v>0.4291</v>
      </c>
      <c r="I409">
        <v>7.29</v>
      </c>
      <c r="J409">
        <v>6.03</v>
      </c>
      <c r="K409" t="s">
        <v>208</v>
      </c>
      <c r="L409" t="s">
        <v>204</v>
      </c>
      <c r="M409" s="1" t="s">
        <v>917</v>
      </c>
      <c r="N409" s="1" t="s">
        <v>917</v>
      </c>
      <c r="O409" s="2">
        <v>0</v>
      </c>
      <c r="P409" s="1" t="s">
        <v>917</v>
      </c>
    </row>
    <row r="410" spans="1:16">
      <c r="A410" t="s">
        <v>119</v>
      </c>
      <c r="B410">
        <v>20201124</v>
      </c>
      <c r="C410" s="5">
        <v>527733589105</v>
      </c>
      <c r="D410" t="s">
        <v>1121</v>
      </c>
      <c r="E410">
        <v>17668.48</v>
      </c>
      <c r="F410">
        <v>1506</v>
      </c>
      <c r="G410">
        <v>3092</v>
      </c>
      <c r="H410">
        <v>0.271</v>
      </c>
      <c r="I410">
        <v>21.08</v>
      </c>
      <c r="J410">
        <v>11.73</v>
      </c>
      <c r="K410" t="s">
        <v>231</v>
      </c>
      <c r="L410" t="s">
        <v>170</v>
      </c>
      <c r="M410" s="1" t="s">
        <v>917</v>
      </c>
      <c r="N410" s="1" t="s">
        <v>917</v>
      </c>
      <c r="O410" s="2">
        <v>0</v>
      </c>
      <c r="P410" s="1" t="s">
        <v>917</v>
      </c>
    </row>
    <row r="411" spans="1:16">
      <c r="A411" t="s">
        <v>119</v>
      </c>
      <c r="B411">
        <v>20201124</v>
      </c>
      <c r="C411" s="5">
        <v>569386315777</v>
      </c>
      <c r="D411" t="s">
        <v>172</v>
      </c>
      <c r="E411">
        <v>17135.99</v>
      </c>
      <c r="F411">
        <v>10750</v>
      </c>
      <c r="G411">
        <v>44933</v>
      </c>
      <c r="H411">
        <v>0.2273</v>
      </c>
      <c r="I411">
        <v>1.68</v>
      </c>
      <c r="J411">
        <v>1.59</v>
      </c>
      <c r="K411" t="s">
        <v>173</v>
      </c>
      <c r="L411" t="s">
        <v>121</v>
      </c>
      <c r="M411" s="1" t="s">
        <v>917</v>
      </c>
      <c r="N411" s="1" t="s">
        <v>917</v>
      </c>
      <c r="O411" s="2">
        <v>0</v>
      </c>
      <c r="P411" s="1" t="s">
        <v>1099</v>
      </c>
    </row>
    <row r="412" spans="1:16">
      <c r="A412" t="s">
        <v>119</v>
      </c>
      <c r="B412">
        <v>20201124</v>
      </c>
      <c r="C412" s="5">
        <v>528033010612</v>
      </c>
      <c r="D412" t="s">
        <v>1124</v>
      </c>
      <c r="E412">
        <v>16221.89</v>
      </c>
      <c r="F412">
        <v>187</v>
      </c>
      <c r="G412">
        <v>665</v>
      </c>
      <c r="H412">
        <v>0.2271</v>
      </c>
      <c r="I412">
        <v>107.43</v>
      </c>
      <c r="J412">
        <v>86.75</v>
      </c>
      <c r="K412" t="s">
        <v>98</v>
      </c>
      <c r="L412" t="s">
        <v>124</v>
      </c>
      <c r="M412" s="1" t="s">
        <v>917</v>
      </c>
      <c r="N412" s="1" t="s">
        <v>917</v>
      </c>
      <c r="O412" s="2">
        <v>0</v>
      </c>
      <c r="P412" s="1" t="s">
        <v>917</v>
      </c>
    </row>
    <row r="413" spans="1:16">
      <c r="A413" t="s">
        <v>119</v>
      </c>
      <c r="B413">
        <v>20201124</v>
      </c>
      <c r="C413" s="5">
        <v>577037788975</v>
      </c>
      <c r="D413" t="s">
        <v>228</v>
      </c>
      <c r="E413">
        <v>15244.78</v>
      </c>
      <c r="F413">
        <v>912</v>
      </c>
      <c r="G413">
        <v>2671</v>
      </c>
      <c r="H413">
        <v>0.176</v>
      </c>
      <c r="I413">
        <v>32.44</v>
      </c>
      <c r="J413">
        <v>16.72</v>
      </c>
      <c r="K413" t="s">
        <v>229</v>
      </c>
      <c r="L413" t="s">
        <v>131</v>
      </c>
      <c r="M413" s="1" t="s">
        <v>917</v>
      </c>
      <c r="N413" s="1" t="s">
        <v>917</v>
      </c>
      <c r="O413" s="2">
        <v>0</v>
      </c>
      <c r="P413" s="1" t="s">
        <v>1108</v>
      </c>
    </row>
    <row r="414" spans="1:16">
      <c r="A414" t="s">
        <v>119</v>
      </c>
      <c r="B414">
        <v>20201124</v>
      </c>
      <c r="C414" s="5">
        <v>555055329886</v>
      </c>
      <c r="D414" t="s">
        <v>1122</v>
      </c>
      <c r="E414">
        <v>15223.27</v>
      </c>
      <c r="F414">
        <v>333</v>
      </c>
      <c r="G414">
        <v>1626</v>
      </c>
      <c r="H414">
        <v>0.099</v>
      </c>
      <c r="I414">
        <v>94.55</v>
      </c>
      <c r="J414">
        <v>45.72</v>
      </c>
      <c r="K414" t="s">
        <v>42</v>
      </c>
      <c r="L414" t="s">
        <v>124</v>
      </c>
      <c r="M414" s="1" t="s">
        <v>917</v>
      </c>
      <c r="N414" s="1" t="s">
        <v>917</v>
      </c>
      <c r="O414" s="2" t="s">
        <v>1096</v>
      </c>
      <c r="P414" s="1" t="s">
        <v>1108</v>
      </c>
    </row>
    <row r="415" spans="1:16">
      <c r="A415" t="s">
        <v>119</v>
      </c>
      <c r="B415">
        <v>20201124</v>
      </c>
      <c r="C415" s="5">
        <v>563834177641</v>
      </c>
      <c r="D415" t="s">
        <v>1123</v>
      </c>
      <c r="E415">
        <v>14612.69</v>
      </c>
      <c r="F415">
        <v>95</v>
      </c>
      <c r="G415">
        <v>564</v>
      </c>
      <c r="H415">
        <v>0.1348</v>
      </c>
      <c r="I415">
        <v>192.27</v>
      </c>
      <c r="J415">
        <v>153.82</v>
      </c>
      <c r="K415" t="s">
        <v>56</v>
      </c>
      <c r="L415" t="s">
        <v>181</v>
      </c>
      <c r="M415" s="1" t="s">
        <v>917</v>
      </c>
      <c r="N415" s="1" t="s">
        <v>917</v>
      </c>
      <c r="O415" s="2" t="s">
        <v>1096</v>
      </c>
      <c r="P415" s="1" t="s">
        <v>917</v>
      </c>
    </row>
    <row r="416" spans="1:16">
      <c r="A416" t="s">
        <v>119</v>
      </c>
      <c r="B416">
        <v>20201124</v>
      </c>
      <c r="C416" s="5">
        <v>43893226461</v>
      </c>
      <c r="D416" t="s">
        <v>1128</v>
      </c>
      <c r="E416">
        <v>13723.54</v>
      </c>
      <c r="F416">
        <v>2022</v>
      </c>
      <c r="G416">
        <v>3859</v>
      </c>
      <c r="H416">
        <v>0.4001</v>
      </c>
      <c r="I416">
        <v>8.89</v>
      </c>
      <c r="J416">
        <v>6.79</v>
      </c>
      <c r="K416" t="s">
        <v>247</v>
      </c>
      <c r="L416" t="s">
        <v>148</v>
      </c>
      <c r="M416" s="1" t="s">
        <v>917</v>
      </c>
      <c r="N416" s="1" t="s">
        <v>917</v>
      </c>
      <c r="O416" s="2">
        <v>0</v>
      </c>
      <c r="P416" s="1" t="s">
        <v>917</v>
      </c>
    </row>
    <row r="417" spans="1:16">
      <c r="A417" t="s">
        <v>119</v>
      </c>
      <c r="B417">
        <v>20201124</v>
      </c>
      <c r="C417" s="5">
        <v>579975467115</v>
      </c>
      <c r="D417" t="s">
        <v>258</v>
      </c>
      <c r="E417">
        <v>12850.14</v>
      </c>
      <c r="F417">
        <v>674</v>
      </c>
      <c r="G417">
        <v>1981</v>
      </c>
      <c r="H417">
        <v>0.1979</v>
      </c>
      <c r="I417">
        <v>32.78</v>
      </c>
      <c r="J417">
        <v>19.07</v>
      </c>
      <c r="K417" t="s">
        <v>259</v>
      </c>
      <c r="L417" t="s">
        <v>121</v>
      </c>
      <c r="M417" s="1" t="s">
        <v>917</v>
      </c>
      <c r="N417" s="1" t="s">
        <v>917</v>
      </c>
      <c r="O417" s="2">
        <v>0</v>
      </c>
      <c r="P417" s="1" t="s">
        <v>917</v>
      </c>
    </row>
    <row r="418" spans="1:16">
      <c r="A418" t="s">
        <v>119</v>
      </c>
      <c r="B418">
        <v>20201124</v>
      </c>
      <c r="C418" s="5">
        <v>589377945837</v>
      </c>
      <c r="D418" t="s">
        <v>1129</v>
      </c>
      <c r="E418">
        <v>12535.14</v>
      </c>
      <c r="F418">
        <v>376</v>
      </c>
      <c r="G418">
        <v>2784</v>
      </c>
      <c r="H418">
        <v>0.0952</v>
      </c>
      <c r="I418">
        <v>47.3</v>
      </c>
      <c r="J418">
        <v>33.34</v>
      </c>
      <c r="K418" t="s">
        <v>15</v>
      </c>
      <c r="L418" t="s">
        <v>131</v>
      </c>
      <c r="M418" s="1" t="s">
        <v>917</v>
      </c>
      <c r="N418" s="1" t="s">
        <v>917</v>
      </c>
      <c r="O418" s="2" t="s">
        <v>1096</v>
      </c>
      <c r="P418" s="1" t="s">
        <v>917</v>
      </c>
    </row>
    <row r="419" spans="1:16">
      <c r="A419" t="s">
        <v>119</v>
      </c>
      <c r="B419">
        <v>20201124</v>
      </c>
      <c r="C419" s="5">
        <v>538312709167</v>
      </c>
      <c r="D419" t="s">
        <v>154</v>
      </c>
      <c r="E419">
        <v>12508.23</v>
      </c>
      <c r="F419">
        <v>115</v>
      </c>
      <c r="G419">
        <v>474</v>
      </c>
      <c r="H419">
        <v>0.1772</v>
      </c>
      <c r="I419">
        <v>148.91</v>
      </c>
      <c r="J419">
        <v>108.77</v>
      </c>
      <c r="K419" t="s">
        <v>155</v>
      </c>
      <c r="L419" t="s">
        <v>121</v>
      </c>
      <c r="M419" s="1" t="s">
        <v>917</v>
      </c>
      <c r="N419" s="1" t="s">
        <v>917</v>
      </c>
      <c r="O419" s="2" t="s">
        <v>1096</v>
      </c>
      <c r="P419" s="1" t="s">
        <v>917</v>
      </c>
    </row>
    <row r="420" spans="1:16">
      <c r="A420" t="s">
        <v>119</v>
      </c>
      <c r="B420">
        <v>20201124</v>
      </c>
      <c r="C420" s="5">
        <v>528778018743</v>
      </c>
      <c r="D420" t="s">
        <v>1125</v>
      </c>
      <c r="E420">
        <v>12457.43</v>
      </c>
      <c r="F420">
        <v>250</v>
      </c>
      <c r="G420">
        <v>1020</v>
      </c>
      <c r="H420">
        <v>0.1431</v>
      </c>
      <c r="I420">
        <v>85.32</v>
      </c>
      <c r="J420">
        <v>49.83</v>
      </c>
      <c r="K420" t="s">
        <v>145</v>
      </c>
      <c r="L420" t="s">
        <v>121</v>
      </c>
      <c r="M420" s="1" t="s">
        <v>917</v>
      </c>
      <c r="N420" s="1" t="s">
        <v>917</v>
      </c>
      <c r="O420" s="2" t="s">
        <v>1096</v>
      </c>
      <c r="P420" s="1" t="s">
        <v>917</v>
      </c>
    </row>
    <row r="421" spans="1:16">
      <c r="A421" t="s">
        <v>119</v>
      </c>
      <c r="B421">
        <v>20201124</v>
      </c>
      <c r="C421" s="5">
        <v>602881179663</v>
      </c>
      <c r="D421" t="s">
        <v>1116</v>
      </c>
      <c r="E421">
        <v>12333.13</v>
      </c>
      <c r="F421">
        <v>226</v>
      </c>
      <c r="G421">
        <v>2037</v>
      </c>
      <c r="H421">
        <v>0.055</v>
      </c>
      <c r="I421">
        <v>110.12</v>
      </c>
      <c r="J421">
        <v>54.57</v>
      </c>
      <c r="K421" t="s">
        <v>69</v>
      </c>
      <c r="L421" t="s">
        <v>121</v>
      </c>
      <c r="M421" s="1" t="s">
        <v>917</v>
      </c>
      <c r="N421" s="1" t="s">
        <v>917</v>
      </c>
      <c r="O421" s="2">
        <v>0</v>
      </c>
      <c r="P421" s="1" t="s">
        <v>917</v>
      </c>
    </row>
    <row r="422" spans="1:16">
      <c r="A422" t="s">
        <v>119</v>
      </c>
      <c r="B422">
        <v>20201124</v>
      </c>
      <c r="C422" s="5">
        <v>39829692578</v>
      </c>
      <c r="D422" t="s">
        <v>1127</v>
      </c>
      <c r="E422">
        <v>11977.53</v>
      </c>
      <c r="F422">
        <v>1361</v>
      </c>
      <c r="G422">
        <v>2792</v>
      </c>
      <c r="H422">
        <v>0.4309</v>
      </c>
      <c r="I422">
        <v>9.96</v>
      </c>
      <c r="J422">
        <v>8.8</v>
      </c>
      <c r="K422" t="s">
        <v>237</v>
      </c>
      <c r="L422" t="s">
        <v>170</v>
      </c>
      <c r="M422" s="1" t="s">
        <v>917</v>
      </c>
      <c r="N422" s="1" t="s">
        <v>917</v>
      </c>
      <c r="O422" s="2">
        <v>0</v>
      </c>
      <c r="P422" s="1" t="s">
        <v>917</v>
      </c>
    </row>
    <row r="423" spans="1:16">
      <c r="A423" t="s">
        <v>119</v>
      </c>
      <c r="B423">
        <v>20201124</v>
      </c>
      <c r="C423" s="5">
        <v>573160835361</v>
      </c>
      <c r="D423" t="s">
        <v>253</v>
      </c>
      <c r="E423">
        <v>11792.95</v>
      </c>
      <c r="F423">
        <v>760</v>
      </c>
      <c r="G423">
        <v>5947</v>
      </c>
      <c r="H423">
        <v>0.1053</v>
      </c>
      <c r="I423">
        <v>18.84</v>
      </c>
      <c r="J423">
        <v>15.52</v>
      </c>
      <c r="K423" t="s">
        <v>254</v>
      </c>
      <c r="L423" t="s">
        <v>124</v>
      </c>
      <c r="M423" s="1" t="s">
        <v>917</v>
      </c>
      <c r="N423" s="1" t="s">
        <v>917</v>
      </c>
      <c r="O423" s="2">
        <v>0</v>
      </c>
      <c r="P423" s="1" t="s">
        <v>1108</v>
      </c>
    </row>
    <row r="424" spans="1:16">
      <c r="A424" t="s">
        <v>119</v>
      </c>
      <c r="B424">
        <v>20201124</v>
      </c>
      <c r="C424" s="5">
        <v>589851591771</v>
      </c>
      <c r="D424" t="s">
        <v>1233</v>
      </c>
      <c r="E424">
        <v>10996.84</v>
      </c>
      <c r="F424">
        <v>321</v>
      </c>
      <c r="G424">
        <v>1227</v>
      </c>
      <c r="H424">
        <v>0.1312</v>
      </c>
      <c r="I424">
        <v>68.3</v>
      </c>
      <c r="J424">
        <v>34.26</v>
      </c>
      <c r="K424" t="s">
        <v>64</v>
      </c>
      <c r="L424" t="s">
        <v>148</v>
      </c>
      <c r="M424" s="1" t="s">
        <v>917</v>
      </c>
      <c r="N424" s="1" t="s">
        <v>917</v>
      </c>
      <c r="O424" s="2">
        <v>0</v>
      </c>
      <c r="P424" s="1" t="s">
        <v>917</v>
      </c>
    </row>
    <row r="425" spans="1:16">
      <c r="A425" t="s">
        <v>119</v>
      </c>
      <c r="B425">
        <v>20201124</v>
      </c>
      <c r="C425" s="5">
        <v>39800042951</v>
      </c>
      <c r="D425" t="s">
        <v>1137</v>
      </c>
      <c r="E425">
        <v>9982.8</v>
      </c>
      <c r="F425">
        <v>472</v>
      </c>
      <c r="G425">
        <v>800</v>
      </c>
      <c r="H425">
        <v>0.2088</v>
      </c>
      <c r="I425">
        <v>59.78</v>
      </c>
      <c r="J425">
        <v>21.15</v>
      </c>
      <c r="K425" t="s">
        <v>252</v>
      </c>
      <c r="L425" t="s">
        <v>124</v>
      </c>
      <c r="M425" s="1" t="s">
        <v>917</v>
      </c>
      <c r="N425" s="1" t="s">
        <v>917</v>
      </c>
      <c r="O425" s="2">
        <v>0</v>
      </c>
      <c r="P425" s="1" t="s">
        <v>917</v>
      </c>
    </row>
    <row r="426" spans="1:16">
      <c r="A426" t="s">
        <v>119</v>
      </c>
      <c r="B426">
        <v>20201124</v>
      </c>
      <c r="C426" s="5">
        <v>564135111481</v>
      </c>
      <c r="D426" t="s">
        <v>1130</v>
      </c>
      <c r="E426">
        <v>9715.1</v>
      </c>
      <c r="F426">
        <v>80</v>
      </c>
      <c r="G426">
        <v>276</v>
      </c>
      <c r="H426">
        <v>0.1703</v>
      </c>
      <c r="I426">
        <v>206.7</v>
      </c>
      <c r="J426">
        <v>121.44</v>
      </c>
      <c r="K426" t="s">
        <v>58</v>
      </c>
      <c r="L426" t="s">
        <v>181</v>
      </c>
      <c r="M426" s="1" t="s">
        <v>917</v>
      </c>
      <c r="N426" s="1" t="s">
        <v>917</v>
      </c>
      <c r="O426" s="2" t="s">
        <v>1096</v>
      </c>
      <c r="P426" s="1" t="s">
        <v>917</v>
      </c>
    </row>
    <row r="427" spans="1:16">
      <c r="A427" t="s">
        <v>119</v>
      </c>
      <c r="B427">
        <v>20201124</v>
      </c>
      <c r="C427" s="5">
        <v>37254243740</v>
      </c>
      <c r="D427" t="s">
        <v>269</v>
      </c>
      <c r="E427">
        <v>9473.18</v>
      </c>
      <c r="F427">
        <v>638</v>
      </c>
      <c r="G427">
        <v>1080</v>
      </c>
      <c r="H427">
        <v>0.2343</v>
      </c>
      <c r="I427">
        <v>37.44</v>
      </c>
      <c r="J427">
        <v>14.85</v>
      </c>
      <c r="K427" t="s">
        <v>270</v>
      </c>
      <c r="L427" t="s">
        <v>204</v>
      </c>
      <c r="M427" s="1" t="s">
        <v>917</v>
      </c>
      <c r="N427" s="1" t="s">
        <v>917</v>
      </c>
      <c r="O427" s="2">
        <v>0</v>
      </c>
      <c r="P427" s="1" t="s">
        <v>917</v>
      </c>
    </row>
    <row r="428" spans="1:16">
      <c r="A428" t="s">
        <v>119</v>
      </c>
      <c r="B428">
        <v>20201124</v>
      </c>
      <c r="C428" s="5">
        <v>538305797734</v>
      </c>
      <c r="D428" t="s">
        <v>1131</v>
      </c>
      <c r="E428">
        <v>9311.94</v>
      </c>
      <c r="F428">
        <v>70</v>
      </c>
      <c r="G428">
        <v>503</v>
      </c>
      <c r="H428">
        <v>0.1133</v>
      </c>
      <c r="I428">
        <v>163.37</v>
      </c>
      <c r="J428">
        <v>133.03</v>
      </c>
      <c r="K428" t="s">
        <v>151</v>
      </c>
      <c r="L428" t="s">
        <v>121</v>
      </c>
      <c r="M428" s="1" t="s">
        <v>917</v>
      </c>
      <c r="N428" s="1" t="s">
        <v>917</v>
      </c>
      <c r="O428" s="2" t="s">
        <v>1096</v>
      </c>
      <c r="P428" s="1" t="s">
        <v>917</v>
      </c>
    </row>
    <row r="429" spans="1:16">
      <c r="A429" t="s">
        <v>119</v>
      </c>
      <c r="B429">
        <v>20201124</v>
      </c>
      <c r="C429" s="5">
        <v>527990679684</v>
      </c>
      <c r="D429" t="s">
        <v>1132</v>
      </c>
      <c r="E429">
        <v>9219.22</v>
      </c>
      <c r="F429">
        <v>345</v>
      </c>
      <c r="G429">
        <v>854</v>
      </c>
      <c r="H429">
        <v>0.2845</v>
      </c>
      <c r="I429">
        <v>37.94</v>
      </c>
      <c r="J429">
        <v>26.72</v>
      </c>
      <c r="K429" t="s">
        <v>196</v>
      </c>
      <c r="L429" t="s">
        <v>121</v>
      </c>
      <c r="M429" s="1" t="s">
        <v>917</v>
      </c>
      <c r="N429" s="1" t="s">
        <v>917</v>
      </c>
      <c r="O429" s="2">
        <v>0</v>
      </c>
      <c r="P429" s="1" t="s">
        <v>917</v>
      </c>
    </row>
    <row r="430" spans="1:16">
      <c r="A430" t="s">
        <v>119</v>
      </c>
      <c r="B430">
        <v>20201124</v>
      </c>
      <c r="C430" s="5">
        <v>527990951359</v>
      </c>
      <c r="D430" t="s">
        <v>1120</v>
      </c>
      <c r="E430">
        <v>8318.47</v>
      </c>
      <c r="F430">
        <v>186</v>
      </c>
      <c r="G430">
        <v>393</v>
      </c>
      <c r="H430">
        <v>0.145</v>
      </c>
      <c r="I430">
        <v>145.94</v>
      </c>
      <c r="J430">
        <v>44.72</v>
      </c>
      <c r="K430" t="s">
        <v>55</v>
      </c>
      <c r="L430" t="s">
        <v>121</v>
      </c>
      <c r="M430" s="1" t="s">
        <v>917</v>
      </c>
      <c r="N430" s="1" t="s">
        <v>917</v>
      </c>
      <c r="O430" s="2">
        <v>0</v>
      </c>
      <c r="P430" s="1" t="s">
        <v>917</v>
      </c>
    </row>
    <row r="431" spans="1:16">
      <c r="A431" t="s">
        <v>119</v>
      </c>
      <c r="B431">
        <v>20201124</v>
      </c>
      <c r="C431" s="5">
        <v>559686121121</v>
      </c>
      <c r="D431" t="s">
        <v>1135</v>
      </c>
      <c r="E431">
        <v>8181.11</v>
      </c>
      <c r="F431">
        <v>67</v>
      </c>
      <c r="G431">
        <v>289</v>
      </c>
      <c r="H431">
        <v>0.1177</v>
      </c>
      <c r="I431">
        <v>240.62</v>
      </c>
      <c r="J431">
        <v>122.11</v>
      </c>
      <c r="K431" t="s">
        <v>76</v>
      </c>
      <c r="L431" t="s">
        <v>181</v>
      </c>
      <c r="M431" s="1" t="s">
        <v>917</v>
      </c>
      <c r="N431" s="1" t="s">
        <v>917</v>
      </c>
      <c r="O431" s="2" t="s">
        <v>1096</v>
      </c>
      <c r="P431" s="1" t="s">
        <v>917</v>
      </c>
    </row>
    <row r="432" spans="1:16">
      <c r="A432" t="s">
        <v>119</v>
      </c>
      <c r="B432">
        <v>20201124</v>
      </c>
      <c r="C432" s="5">
        <v>17609832853</v>
      </c>
      <c r="D432" t="s">
        <v>1134</v>
      </c>
      <c r="E432">
        <v>7824.96</v>
      </c>
      <c r="F432">
        <v>2794</v>
      </c>
      <c r="G432">
        <v>7219</v>
      </c>
      <c r="H432">
        <v>0.28</v>
      </c>
      <c r="I432">
        <v>3.87</v>
      </c>
      <c r="J432">
        <v>2.8</v>
      </c>
      <c r="K432" t="s">
        <v>218</v>
      </c>
      <c r="L432" t="s">
        <v>158</v>
      </c>
      <c r="M432" s="1" t="s">
        <v>917</v>
      </c>
      <c r="N432" s="1" t="s">
        <v>917</v>
      </c>
      <c r="O432" s="2">
        <v>0</v>
      </c>
      <c r="P432" s="1" t="s">
        <v>917</v>
      </c>
    </row>
    <row r="433" spans="1:16">
      <c r="A433" t="s">
        <v>119</v>
      </c>
      <c r="B433">
        <v>20201124</v>
      </c>
      <c r="C433" s="5">
        <v>538354076404</v>
      </c>
      <c r="D433" t="s">
        <v>164</v>
      </c>
      <c r="E433">
        <v>7731.82</v>
      </c>
      <c r="F433">
        <v>90</v>
      </c>
      <c r="G433">
        <v>982</v>
      </c>
      <c r="H433">
        <v>0.0866</v>
      </c>
      <c r="I433">
        <v>90.96</v>
      </c>
      <c r="J433">
        <v>85.91</v>
      </c>
      <c r="K433" t="s">
        <v>90</v>
      </c>
      <c r="L433" t="s">
        <v>124</v>
      </c>
      <c r="M433" s="1" t="s">
        <v>917</v>
      </c>
      <c r="N433" s="1" t="s">
        <v>917</v>
      </c>
      <c r="O433" s="2">
        <v>0</v>
      </c>
      <c r="P433" s="1" t="s">
        <v>917</v>
      </c>
    </row>
    <row r="434" spans="1:16">
      <c r="A434" t="s">
        <v>119</v>
      </c>
      <c r="B434">
        <v>20201124</v>
      </c>
      <c r="C434" s="5">
        <v>535688693680</v>
      </c>
      <c r="D434" t="s">
        <v>1139</v>
      </c>
      <c r="E434">
        <v>7315.37</v>
      </c>
      <c r="F434">
        <v>122</v>
      </c>
      <c r="G434">
        <v>944</v>
      </c>
      <c r="H434">
        <v>0.0593</v>
      </c>
      <c r="I434">
        <v>130.63</v>
      </c>
      <c r="J434">
        <v>59.96</v>
      </c>
      <c r="K434" t="s">
        <v>225</v>
      </c>
      <c r="L434" t="s">
        <v>124</v>
      </c>
      <c r="M434" s="1" t="s">
        <v>917</v>
      </c>
      <c r="N434" s="1" t="s">
        <v>917</v>
      </c>
      <c r="O434" s="2" t="s">
        <v>1096</v>
      </c>
      <c r="P434" s="1" t="s">
        <v>1108</v>
      </c>
    </row>
    <row r="435" spans="1:16">
      <c r="A435" t="s">
        <v>119</v>
      </c>
      <c r="B435">
        <v>20201124</v>
      </c>
      <c r="C435" s="5">
        <v>42759737847</v>
      </c>
      <c r="D435" t="s">
        <v>1138</v>
      </c>
      <c r="E435">
        <v>7253.88</v>
      </c>
      <c r="F435">
        <v>116</v>
      </c>
      <c r="G435">
        <v>985</v>
      </c>
      <c r="H435">
        <v>0.0761</v>
      </c>
      <c r="I435">
        <v>96.72</v>
      </c>
      <c r="J435">
        <v>62.53</v>
      </c>
      <c r="K435" t="s">
        <v>186</v>
      </c>
      <c r="L435" t="s">
        <v>121</v>
      </c>
      <c r="M435" s="1" t="s">
        <v>917</v>
      </c>
      <c r="N435" s="1" t="s">
        <v>917</v>
      </c>
      <c r="O435" s="2" t="s">
        <v>1096</v>
      </c>
      <c r="P435" s="1" t="s">
        <v>917</v>
      </c>
    </row>
    <row r="436" spans="1:16">
      <c r="A436" t="s">
        <v>119</v>
      </c>
      <c r="B436">
        <v>20201124</v>
      </c>
      <c r="C436" s="5">
        <v>574520036128</v>
      </c>
      <c r="D436" t="s">
        <v>227</v>
      </c>
      <c r="E436">
        <v>6968.77</v>
      </c>
      <c r="F436">
        <v>177</v>
      </c>
      <c r="G436">
        <v>1034</v>
      </c>
      <c r="H436">
        <v>0.1364</v>
      </c>
      <c r="I436">
        <v>49.42</v>
      </c>
      <c r="J436">
        <v>39.37</v>
      </c>
      <c r="K436" t="s">
        <v>91</v>
      </c>
      <c r="L436" t="s">
        <v>131</v>
      </c>
      <c r="M436" s="1" t="s">
        <v>917</v>
      </c>
      <c r="N436" s="1" t="s">
        <v>917</v>
      </c>
      <c r="O436" s="2">
        <v>0</v>
      </c>
      <c r="P436" s="1" t="s">
        <v>917</v>
      </c>
    </row>
    <row r="437" spans="1:16">
      <c r="A437" t="s">
        <v>119</v>
      </c>
      <c r="B437">
        <v>20201124</v>
      </c>
      <c r="C437" s="5">
        <v>19539059607</v>
      </c>
      <c r="D437" t="s">
        <v>162</v>
      </c>
      <c r="E437">
        <v>6953.31</v>
      </c>
      <c r="F437">
        <v>337</v>
      </c>
      <c r="G437">
        <v>977</v>
      </c>
      <c r="H437">
        <v>0.2129</v>
      </c>
      <c r="I437">
        <v>33.43</v>
      </c>
      <c r="J437">
        <v>20.63</v>
      </c>
      <c r="K437" t="s">
        <v>163</v>
      </c>
      <c r="L437" t="s">
        <v>124</v>
      </c>
      <c r="M437" s="1" t="s">
        <v>917</v>
      </c>
      <c r="N437" s="1" t="s">
        <v>917</v>
      </c>
      <c r="O437" s="2">
        <v>0</v>
      </c>
      <c r="P437" s="1" t="s">
        <v>917</v>
      </c>
    </row>
    <row r="438" spans="1:16">
      <c r="A438" t="s">
        <v>119</v>
      </c>
      <c r="B438">
        <v>20201124</v>
      </c>
      <c r="C438" s="5">
        <v>538307169296</v>
      </c>
      <c r="D438" t="s">
        <v>1140</v>
      </c>
      <c r="E438">
        <v>6706.74</v>
      </c>
      <c r="F438">
        <v>79</v>
      </c>
      <c r="G438">
        <v>302</v>
      </c>
      <c r="H438">
        <v>0.1987</v>
      </c>
      <c r="I438">
        <v>111.78</v>
      </c>
      <c r="J438">
        <v>84.9</v>
      </c>
      <c r="K438" t="s">
        <v>93</v>
      </c>
      <c r="L438" t="s">
        <v>124</v>
      </c>
      <c r="M438" s="1" t="s">
        <v>917</v>
      </c>
      <c r="N438" s="1" t="s">
        <v>917</v>
      </c>
      <c r="O438" s="2">
        <v>0</v>
      </c>
      <c r="P438" s="1" t="s">
        <v>917</v>
      </c>
    </row>
    <row r="439" spans="1:16">
      <c r="A439" t="s">
        <v>119</v>
      </c>
      <c r="B439">
        <v>20201124</v>
      </c>
      <c r="C439" s="5">
        <v>537827368358</v>
      </c>
      <c r="D439" t="s">
        <v>1142</v>
      </c>
      <c r="E439">
        <v>6544.56</v>
      </c>
      <c r="F439">
        <v>395</v>
      </c>
      <c r="G439">
        <v>1234</v>
      </c>
      <c r="H439">
        <v>0.1839</v>
      </c>
      <c r="I439">
        <v>28.83</v>
      </c>
      <c r="J439">
        <v>16.57</v>
      </c>
      <c r="K439" t="s">
        <v>191</v>
      </c>
      <c r="L439" t="s">
        <v>158</v>
      </c>
      <c r="M439" s="1" t="s">
        <v>917</v>
      </c>
      <c r="N439" s="1" t="s">
        <v>917</v>
      </c>
      <c r="O439" s="2">
        <v>0</v>
      </c>
      <c r="P439" s="1" t="s">
        <v>917</v>
      </c>
    </row>
    <row r="440" spans="1:16">
      <c r="A440" t="s">
        <v>119</v>
      </c>
      <c r="B440">
        <v>20201124</v>
      </c>
      <c r="C440" s="5">
        <v>559325430280</v>
      </c>
      <c r="D440" t="s">
        <v>242</v>
      </c>
      <c r="E440">
        <v>6502.03</v>
      </c>
      <c r="F440">
        <v>207</v>
      </c>
      <c r="G440">
        <v>495</v>
      </c>
      <c r="H440">
        <v>0.2909</v>
      </c>
      <c r="I440">
        <v>45.15</v>
      </c>
      <c r="J440">
        <v>31.41</v>
      </c>
      <c r="K440" t="s">
        <v>243</v>
      </c>
      <c r="L440" t="s">
        <v>204</v>
      </c>
      <c r="M440" s="1" t="s">
        <v>917</v>
      </c>
      <c r="N440" s="1" t="s">
        <v>917</v>
      </c>
      <c r="O440" s="2">
        <v>0</v>
      </c>
      <c r="P440" s="1" t="s">
        <v>917</v>
      </c>
    </row>
    <row r="441" spans="1:16">
      <c r="A441" t="s">
        <v>119</v>
      </c>
      <c r="B441">
        <v>20201124</v>
      </c>
      <c r="C441" s="5">
        <v>18943200386</v>
      </c>
      <c r="D441" t="s">
        <v>255</v>
      </c>
      <c r="E441">
        <v>6463.11</v>
      </c>
      <c r="F441">
        <v>1428</v>
      </c>
      <c r="G441">
        <v>3591</v>
      </c>
      <c r="H441">
        <v>0.2807</v>
      </c>
      <c r="I441">
        <v>6.41</v>
      </c>
      <c r="J441">
        <v>4.53</v>
      </c>
      <c r="K441" t="s">
        <v>256</v>
      </c>
      <c r="L441" t="s">
        <v>158</v>
      </c>
      <c r="M441" s="1" t="s">
        <v>917</v>
      </c>
      <c r="N441" s="1" t="s">
        <v>917</v>
      </c>
      <c r="O441" s="2">
        <v>0</v>
      </c>
      <c r="P441" s="1" t="s">
        <v>917</v>
      </c>
    </row>
    <row r="442" spans="1:16">
      <c r="A442" t="s">
        <v>119</v>
      </c>
      <c r="B442">
        <v>20201124</v>
      </c>
      <c r="C442" s="5">
        <v>581521081842</v>
      </c>
      <c r="D442" t="s">
        <v>220</v>
      </c>
      <c r="E442">
        <v>6185.93</v>
      </c>
      <c r="F442">
        <v>248</v>
      </c>
      <c r="G442">
        <v>782</v>
      </c>
      <c r="H442">
        <v>0.1918</v>
      </c>
      <c r="I442">
        <v>41.24</v>
      </c>
      <c r="J442">
        <v>24.94</v>
      </c>
      <c r="K442" t="s">
        <v>221</v>
      </c>
      <c r="L442" t="s">
        <v>170</v>
      </c>
      <c r="M442" s="1" t="s">
        <v>917</v>
      </c>
      <c r="N442" s="1" t="s">
        <v>917</v>
      </c>
      <c r="O442" s="2">
        <v>0</v>
      </c>
      <c r="P442" s="1" t="s">
        <v>917</v>
      </c>
    </row>
    <row r="443" spans="1:16">
      <c r="A443" t="s">
        <v>119</v>
      </c>
      <c r="B443">
        <v>20201124</v>
      </c>
      <c r="C443" s="5">
        <v>562674596108</v>
      </c>
      <c r="D443" t="s">
        <v>226</v>
      </c>
      <c r="E443">
        <v>6068.96</v>
      </c>
      <c r="F443">
        <v>174</v>
      </c>
      <c r="G443">
        <v>474</v>
      </c>
      <c r="H443">
        <v>0.192</v>
      </c>
      <c r="I443">
        <v>66.69</v>
      </c>
      <c r="J443">
        <v>34.88</v>
      </c>
      <c r="K443" t="s">
        <v>17</v>
      </c>
      <c r="L443" t="s">
        <v>170</v>
      </c>
      <c r="M443" s="1" t="s">
        <v>917</v>
      </c>
      <c r="N443" s="1" t="s">
        <v>917</v>
      </c>
      <c r="O443" s="2">
        <v>0</v>
      </c>
      <c r="P443" s="1" t="s">
        <v>917</v>
      </c>
    </row>
    <row r="444" spans="1:16">
      <c r="A444" t="s">
        <v>119</v>
      </c>
      <c r="B444">
        <v>20201124</v>
      </c>
      <c r="C444" s="5">
        <v>538349196723</v>
      </c>
      <c r="D444" t="s">
        <v>193</v>
      </c>
      <c r="E444">
        <v>6007.81</v>
      </c>
      <c r="F444">
        <v>41</v>
      </c>
      <c r="G444">
        <v>298</v>
      </c>
      <c r="H444">
        <v>0.1074</v>
      </c>
      <c r="I444">
        <v>187.74</v>
      </c>
      <c r="J444">
        <v>146.53</v>
      </c>
      <c r="K444" t="s">
        <v>194</v>
      </c>
      <c r="L444" t="s">
        <v>121</v>
      </c>
      <c r="M444" s="1" t="s">
        <v>917</v>
      </c>
      <c r="N444" s="1" t="s">
        <v>917</v>
      </c>
      <c r="O444" s="2" t="s">
        <v>1096</v>
      </c>
      <c r="P444" s="1" t="s">
        <v>917</v>
      </c>
    </row>
    <row r="445" spans="1:16">
      <c r="A445" t="s">
        <v>119</v>
      </c>
      <c r="B445">
        <v>20201124</v>
      </c>
      <c r="C445" s="5">
        <v>37253770022</v>
      </c>
      <c r="D445" t="s">
        <v>335</v>
      </c>
      <c r="E445">
        <v>5942.31</v>
      </c>
      <c r="F445">
        <v>704</v>
      </c>
      <c r="G445">
        <v>604</v>
      </c>
      <c r="H445">
        <v>0.2169</v>
      </c>
      <c r="I445">
        <v>45.36</v>
      </c>
      <c r="J445">
        <v>8.44</v>
      </c>
      <c r="K445" t="s">
        <v>336</v>
      </c>
      <c r="L445" t="s">
        <v>204</v>
      </c>
      <c r="M445" s="1" t="s">
        <v>917</v>
      </c>
      <c r="N445" s="1" t="s">
        <v>917</v>
      </c>
      <c r="O445" s="2">
        <v>0</v>
      </c>
      <c r="P445" s="1" t="s">
        <v>917</v>
      </c>
    </row>
    <row r="446" spans="1:16">
      <c r="A446" t="s">
        <v>119</v>
      </c>
      <c r="B446">
        <v>20201124</v>
      </c>
      <c r="C446" s="5">
        <v>592505020153</v>
      </c>
      <c r="D446" t="s">
        <v>1136</v>
      </c>
      <c r="E446">
        <v>5843.69</v>
      </c>
      <c r="F446">
        <v>725</v>
      </c>
      <c r="G446">
        <v>1432</v>
      </c>
      <c r="H446">
        <v>0.2842</v>
      </c>
      <c r="I446">
        <v>14.36</v>
      </c>
      <c r="J446">
        <v>8.06</v>
      </c>
      <c r="K446" t="s">
        <v>314</v>
      </c>
      <c r="L446" t="s">
        <v>170</v>
      </c>
      <c r="M446" s="1" t="s">
        <v>917</v>
      </c>
      <c r="N446" s="1" t="s">
        <v>917</v>
      </c>
      <c r="O446" s="2">
        <v>0</v>
      </c>
      <c r="P446" s="1" t="s">
        <v>917</v>
      </c>
    </row>
    <row r="447" spans="1:16">
      <c r="A447" t="s">
        <v>119</v>
      </c>
      <c r="B447">
        <v>20201124</v>
      </c>
      <c r="C447" s="5">
        <v>568629665883</v>
      </c>
      <c r="D447" t="s">
        <v>215</v>
      </c>
      <c r="E447">
        <v>5752.79</v>
      </c>
      <c r="F447">
        <v>4195</v>
      </c>
      <c r="G447">
        <v>17461</v>
      </c>
      <c r="H447">
        <v>0.2317</v>
      </c>
      <c r="I447">
        <v>1.42</v>
      </c>
      <c r="J447">
        <v>1.37</v>
      </c>
      <c r="K447" t="s">
        <v>216</v>
      </c>
      <c r="L447" t="s">
        <v>124</v>
      </c>
      <c r="M447" s="1" t="s">
        <v>917</v>
      </c>
      <c r="N447" s="1" t="s">
        <v>917</v>
      </c>
      <c r="O447" s="2">
        <v>0</v>
      </c>
      <c r="P447" s="1" t="s">
        <v>1108</v>
      </c>
    </row>
    <row r="448" spans="1:16">
      <c r="A448" t="s">
        <v>119</v>
      </c>
      <c r="B448">
        <v>20201124</v>
      </c>
      <c r="C448" s="5">
        <v>599148365406</v>
      </c>
      <c r="D448" t="s">
        <v>1144</v>
      </c>
      <c r="E448">
        <v>5725.47</v>
      </c>
      <c r="F448">
        <v>132</v>
      </c>
      <c r="G448">
        <v>507</v>
      </c>
      <c r="H448">
        <v>0.1716</v>
      </c>
      <c r="I448">
        <v>65.81</v>
      </c>
      <c r="J448">
        <v>43.37</v>
      </c>
      <c r="K448" t="s">
        <v>73</v>
      </c>
      <c r="L448" t="s">
        <v>131</v>
      </c>
      <c r="M448" s="1" t="s">
        <v>917</v>
      </c>
      <c r="N448" s="1" t="s">
        <v>917</v>
      </c>
      <c r="O448" s="2" t="s">
        <v>1096</v>
      </c>
      <c r="P448" s="1" t="s">
        <v>1108</v>
      </c>
    </row>
    <row r="449" spans="1:16">
      <c r="A449" t="s">
        <v>119</v>
      </c>
      <c r="B449">
        <v>20201124</v>
      </c>
      <c r="C449" s="5">
        <v>537537256568</v>
      </c>
      <c r="D449" t="s">
        <v>1147</v>
      </c>
      <c r="E449">
        <v>5720.97</v>
      </c>
      <c r="F449">
        <v>322</v>
      </c>
      <c r="G449">
        <v>919</v>
      </c>
      <c r="H449">
        <v>0.1338</v>
      </c>
      <c r="I449">
        <v>46.51</v>
      </c>
      <c r="J449">
        <v>17.77</v>
      </c>
      <c r="K449" t="s">
        <v>241</v>
      </c>
      <c r="L449" t="s">
        <v>131</v>
      </c>
      <c r="M449" s="1" t="s">
        <v>917</v>
      </c>
      <c r="N449" s="1" t="s">
        <v>917</v>
      </c>
      <c r="O449" s="2">
        <v>0</v>
      </c>
      <c r="P449" s="1" t="s">
        <v>917</v>
      </c>
    </row>
    <row r="450" spans="1:16">
      <c r="A450" t="s">
        <v>119</v>
      </c>
      <c r="B450">
        <v>20201124</v>
      </c>
      <c r="C450" s="5">
        <v>528033190141</v>
      </c>
      <c r="D450" t="s">
        <v>1156</v>
      </c>
      <c r="E450">
        <v>5645.33</v>
      </c>
      <c r="F450">
        <v>132</v>
      </c>
      <c r="G450">
        <v>395</v>
      </c>
      <c r="H450">
        <v>0.2</v>
      </c>
      <c r="I450">
        <v>71.46</v>
      </c>
      <c r="J450">
        <v>42.77</v>
      </c>
      <c r="K450" t="s">
        <v>84</v>
      </c>
      <c r="L450" t="s">
        <v>121</v>
      </c>
      <c r="M450" s="1" t="s">
        <v>917</v>
      </c>
      <c r="N450" s="1" t="s">
        <v>917</v>
      </c>
      <c r="O450" s="2">
        <v>0</v>
      </c>
      <c r="P450" s="1" t="s">
        <v>917</v>
      </c>
    </row>
    <row r="451" spans="1:16">
      <c r="A451" t="s">
        <v>119</v>
      </c>
      <c r="B451">
        <v>20201124</v>
      </c>
      <c r="C451" s="5">
        <v>563835009431</v>
      </c>
      <c r="D451" t="s">
        <v>1151</v>
      </c>
      <c r="E451">
        <v>5549.81</v>
      </c>
      <c r="F451">
        <v>73</v>
      </c>
      <c r="G451">
        <v>539</v>
      </c>
      <c r="H451">
        <v>0.1095</v>
      </c>
      <c r="I451">
        <v>94.06</v>
      </c>
      <c r="J451">
        <v>76.02</v>
      </c>
      <c r="K451" t="s">
        <v>53</v>
      </c>
      <c r="L451" t="s">
        <v>181</v>
      </c>
      <c r="M451" s="1" t="s">
        <v>917</v>
      </c>
      <c r="N451" s="1" t="s">
        <v>917</v>
      </c>
      <c r="O451" s="2" t="s">
        <v>1096</v>
      </c>
      <c r="P451" s="1" t="s">
        <v>917</v>
      </c>
    </row>
    <row r="452" spans="1:16">
      <c r="A452" t="s">
        <v>119</v>
      </c>
      <c r="B452">
        <v>20201124</v>
      </c>
      <c r="C452" s="5">
        <v>577184412748</v>
      </c>
      <c r="D452" t="s">
        <v>1152</v>
      </c>
      <c r="E452">
        <v>5351.11</v>
      </c>
      <c r="F452">
        <v>154</v>
      </c>
      <c r="G452">
        <v>937</v>
      </c>
      <c r="H452">
        <v>0.1067</v>
      </c>
      <c r="I452">
        <v>53.51</v>
      </c>
      <c r="J452">
        <v>34.75</v>
      </c>
      <c r="K452" t="s">
        <v>11</v>
      </c>
      <c r="L452" t="s">
        <v>121</v>
      </c>
      <c r="M452" s="1" t="s">
        <v>917</v>
      </c>
      <c r="N452" s="1" t="s">
        <v>917</v>
      </c>
      <c r="O452" s="2" t="s">
        <v>1096</v>
      </c>
      <c r="P452" s="1" t="s">
        <v>917</v>
      </c>
    </row>
    <row r="453" spans="1:16">
      <c r="A453" t="s">
        <v>119</v>
      </c>
      <c r="B453">
        <v>20201124</v>
      </c>
      <c r="C453" s="5">
        <v>527990475963</v>
      </c>
      <c r="D453" t="s">
        <v>199</v>
      </c>
      <c r="E453">
        <v>5223.75</v>
      </c>
      <c r="F453">
        <v>92</v>
      </c>
      <c r="G453">
        <v>473</v>
      </c>
      <c r="H453">
        <v>0.1712</v>
      </c>
      <c r="I453">
        <v>64.49</v>
      </c>
      <c r="J453">
        <v>56.78</v>
      </c>
      <c r="K453" t="s">
        <v>95</v>
      </c>
      <c r="L453" t="s">
        <v>131</v>
      </c>
      <c r="M453" s="1" t="s">
        <v>917</v>
      </c>
      <c r="N453" s="1" t="s">
        <v>917</v>
      </c>
      <c r="O453" s="2">
        <v>0</v>
      </c>
      <c r="P453" s="1" t="s">
        <v>917</v>
      </c>
    </row>
    <row r="454" spans="1:16">
      <c r="A454" t="s">
        <v>119</v>
      </c>
      <c r="B454">
        <v>20201124</v>
      </c>
      <c r="C454" s="5">
        <v>17609936348</v>
      </c>
      <c r="D454" t="s">
        <v>1145</v>
      </c>
      <c r="E454">
        <v>5215</v>
      </c>
      <c r="F454">
        <v>3716</v>
      </c>
      <c r="G454">
        <v>9416</v>
      </c>
      <c r="H454">
        <v>0.3494</v>
      </c>
      <c r="I454">
        <v>1.59</v>
      </c>
      <c r="J454">
        <v>1.4</v>
      </c>
      <c r="K454" t="s">
        <v>344</v>
      </c>
      <c r="L454" t="s">
        <v>170</v>
      </c>
      <c r="M454" s="1" t="s">
        <v>917</v>
      </c>
      <c r="N454" s="1" t="s">
        <v>917</v>
      </c>
      <c r="O454" s="2">
        <v>0</v>
      </c>
      <c r="P454" s="1" t="s">
        <v>917</v>
      </c>
    </row>
    <row r="455" spans="1:16">
      <c r="A455" t="s">
        <v>119</v>
      </c>
      <c r="B455">
        <v>20201124</v>
      </c>
      <c r="C455" s="5">
        <v>583643847514</v>
      </c>
      <c r="D455" t="s">
        <v>1146</v>
      </c>
      <c r="E455">
        <v>4859.44</v>
      </c>
      <c r="F455">
        <v>107</v>
      </c>
      <c r="G455">
        <v>545</v>
      </c>
      <c r="H455">
        <v>0.1156</v>
      </c>
      <c r="I455">
        <v>77.13</v>
      </c>
      <c r="J455">
        <v>45.42</v>
      </c>
      <c r="K455" t="s">
        <v>92</v>
      </c>
      <c r="L455" t="s">
        <v>124</v>
      </c>
      <c r="M455" s="1" t="s">
        <v>917</v>
      </c>
      <c r="N455" s="1" t="s">
        <v>917</v>
      </c>
      <c r="O455" s="2">
        <v>0</v>
      </c>
      <c r="P455" s="1" t="s">
        <v>917</v>
      </c>
    </row>
    <row r="456" spans="1:16">
      <c r="A456" t="s">
        <v>119</v>
      </c>
      <c r="B456">
        <v>20201124</v>
      </c>
      <c r="C456" s="5">
        <v>521869636173</v>
      </c>
      <c r="D456" t="s">
        <v>187</v>
      </c>
      <c r="E456">
        <v>4811.96</v>
      </c>
      <c r="F456">
        <v>175</v>
      </c>
      <c r="G456">
        <v>651</v>
      </c>
      <c r="H456">
        <v>0.1843</v>
      </c>
      <c r="I456">
        <v>40.1</v>
      </c>
      <c r="J456">
        <v>27.5</v>
      </c>
      <c r="K456" t="s">
        <v>188</v>
      </c>
      <c r="L456" t="s">
        <v>124</v>
      </c>
      <c r="M456" s="1" t="s">
        <v>917</v>
      </c>
      <c r="N456" s="1" t="s">
        <v>917</v>
      </c>
      <c r="O456" s="2">
        <v>0</v>
      </c>
      <c r="P456" s="1" t="s">
        <v>917</v>
      </c>
    </row>
    <row r="457" spans="1:16">
      <c r="A457" t="s">
        <v>119</v>
      </c>
      <c r="B457">
        <v>20201124</v>
      </c>
      <c r="C457" s="5">
        <v>587405880719</v>
      </c>
      <c r="D457" t="s">
        <v>210</v>
      </c>
      <c r="E457">
        <v>4418.23</v>
      </c>
      <c r="F457">
        <v>38</v>
      </c>
      <c r="G457">
        <v>910</v>
      </c>
      <c r="H457">
        <v>0.0308</v>
      </c>
      <c r="I457">
        <v>157.79</v>
      </c>
      <c r="J457">
        <v>116.27</v>
      </c>
      <c r="K457" t="s">
        <v>79</v>
      </c>
      <c r="L457" t="s">
        <v>121</v>
      </c>
      <c r="M457" s="1" t="s">
        <v>917</v>
      </c>
      <c r="N457" s="1" t="s">
        <v>917</v>
      </c>
      <c r="O457" s="2" t="s">
        <v>1096</v>
      </c>
      <c r="P457" s="1" t="s">
        <v>917</v>
      </c>
    </row>
    <row r="458" spans="1:16">
      <c r="A458" t="s">
        <v>119</v>
      </c>
      <c r="B458">
        <v>20201124</v>
      </c>
      <c r="C458" s="5">
        <v>572262680111</v>
      </c>
      <c r="D458" t="s">
        <v>329</v>
      </c>
      <c r="E458">
        <v>4330.05</v>
      </c>
      <c r="F458">
        <v>197</v>
      </c>
      <c r="G458">
        <v>280</v>
      </c>
      <c r="H458">
        <v>0.2071</v>
      </c>
      <c r="I458">
        <v>74.66</v>
      </c>
      <c r="J458">
        <v>21.98</v>
      </c>
      <c r="K458" t="s">
        <v>330</v>
      </c>
      <c r="L458" t="s">
        <v>204</v>
      </c>
      <c r="M458" s="1" t="s">
        <v>917</v>
      </c>
      <c r="N458" s="1" t="s">
        <v>917</v>
      </c>
      <c r="O458" s="2">
        <v>0</v>
      </c>
      <c r="P458" s="1" t="s">
        <v>917</v>
      </c>
    </row>
    <row r="459" spans="1:16">
      <c r="A459" t="s">
        <v>119</v>
      </c>
      <c r="B459">
        <v>20201124</v>
      </c>
      <c r="C459" s="5">
        <v>587409020085</v>
      </c>
      <c r="D459" t="s">
        <v>200</v>
      </c>
      <c r="E459">
        <v>4014.19</v>
      </c>
      <c r="F459">
        <v>37</v>
      </c>
      <c r="G459">
        <v>558</v>
      </c>
      <c r="H459">
        <v>0.052</v>
      </c>
      <c r="I459">
        <v>138.42</v>
      </c>
      <c r="J459">
        <v>108.49</v>
      </c>
      <c r="K459" t="s">
        <v>201</v>
      </c>
      <c r="L459" t="s">
        <v>124</v>
      </c>
      <c r="M459" s="1" t="s">
        <v>917</v>
      </c>
      <c r="N459" s="1" t="s">
        <v>917</v>
      </c>
      <c r="O459" s="2" t="s">
        <v>1096</v>
      </c>
      <c r="P459" s="1" t="s">
        <v>917</v>
      </c>
    </row>
    <row r="460" spans="1:16">
      <c r="A460" t="s">
        <v>119</v>
      </c>
      <c r="B460">
        <v>20201124</v>
      </c>
      <c r="C460" s="5">
        <v>592501952315</v>
      </c>
      <c r="D460" t="s">
        <v>1150</v>
      </c>
      <c r="E460">
        <v>3876.82</v>
      </c>
      <c r="F460">
        <v>395</v>
      </c>
      <c r="G460">
        <v>930</v>
      </c>
      <c r="H460">
        <v>0.2312</v>
      </c>
      <c r="I460">
        <v>18.03</v>
      </c>
      <c r="J460">
        <v>9.81</v>
      </c>
      <c r="K460" t="s">
        <v>305</v>
      </c>
      <c r="L460" t="s">
        <v>170</v>
      </c>
      <c r="M460" s="1" t="s">
        <v>917</v>
      </c>
      <c r="N460" s="1" t="s">
        <v>917</v>
      </c>
      <c r="O460" s="2">
        <v>0</v>
      </c>
      <c r="P460" s="1" t="s">
        <v>917</v>
      </c>
    </row>
    <row r="461" spans="1:16">
      <c r="A461" t="s">
        <v>119</v>
      </c>
      <c r="B461">
        <v>20201124</v>
      </c>
      <c r="C461" s="5">
        <v>525048016525</v>
      </c>
      <c r="D461" t="s">
        <v>1141</v>
      </c>
      <c r="E461">
        <v>3837.34</v>
      </c>
      <c r="F461">
        <v>195</v>
      </c>
      <c r="G461">
        <v>783</v>
      </c>
      <c r="H461">
        <v>0.1175</v>
      </c>
      <c r="I461">
        <v>41.71</v>
      </c>
      <c r="J461">
        <v>19.68</v>
      </c>
      <c r="K461" t="s">
        <v>340</v>
      </c>
      <c r="L461" t="s">
        <v>124</v>
      </c>
      <c r="M461" s="1" t="s">
        <v>917</v>
      </c>
      <c r="N461" s="1" t="s">
        <v>917</v>
      </c>
      <c r="O461" s="2">
        <v>0</v>
      </c>
      <c r="P461" s="1" t="s">
        <v>917</v>
      </c>
    </row>
    <row r="462" spans="1:16">
      <c r="A462" t="s">
        <v>119</v>
      </c>
      <c r="B462">
        <v>20201124</v>
      </c>
      <c r="C462" s="5">
        <v>613902243729</v>
      </c>
      <c r="D462" t="s">
        <v>1228</v>
      </c>
      <c r="E462">
        <v>3756.89</v>
      </c>
      <c r="F462">
        <v>325</v>
      </c>
      <c r="G462">
        <v>114</v>
      </c>
      <c r="H462">
        <v>0.2983</v>
      </c>
      <c r="I462">
        <v>110.5</v>
      </c>
      <c r="J462">
        <v>11.56</v>
      </c>
      <c r="K462" t="e">
        <v>#N/A</v>
      </c>
      <c r="L462" t="e">
        <v>#N/A</v>
      </c>
      <c r="M462" s="1" t="s">
        <v>917</v>
      </c>
      <c r="N462" s="1" t="s">
        <v>917</v>
      </c>
      <c r="O462" s="2" t="s">
        <v>917</v>
      </c>
      <c r="P462" s="1" t="s">
        <v>917</v>
      </c>
    </row>
    <row r="463" spans="1:16">
      <c r="A463" t="s">
        <v>119</v>
      </c>
      <c r="B463">
        <v>20201124</v>
      </c>
      <c r="C463" s="5">
        <v>40596755110</v>
      </c>
      <c r="D463" t="s">
        <v>1143</v>
      </c>
      <c r="E463">
        <v>3668.79</v>
      </c>
      <c r="F463">
        <v>185</v>
      </c>
      <c r="G463">
        <v>819</v>
      </c>
      <c r="H463">
        <v>0.1563</v>
      </c>
      <c r="I463">
        <v>28.66</v>
      </c>
      <c r="J463">
        <v>19.83</v>
      </c>
      <c r="K463" t="s">
        <v>168</v>
      </c>
      <c r="L463" t="s">
        <v>124</v>
      </c>
      <c r="M463" s="1" t="s">
        <v>917</v>
      </c>
      <c r="N463" s="1" t="s">
        <v>917</v>
      </c>
      <c r="O463" s="2">
        <v>0</v>
      </c>
      <c r="P463" s="1" t="s">
        <v>917</v>
      </c>
    </row>
    <row r="464" spans="1:16">
      <c r="A464" t="s">
        <v>119</v>
      </c>
      <c r="B464">
        <v>20201124</v>
      </c>
      <c r="C464" s="5">
        <v>555904462655</v>
      </c>
      <c r="D464" t="s">
        <v>1154</v>
      </c>
      <c r="E464">
        <v>3522.82</v>
      </c>
      <c r="F464">
        <v>256</v>
      </c>
      <c r="G464">
        <v>482</v>
      </c>
      <c r="H464">
        <v>0.2801</v>
      </c>
      <c r="I464">
        <v>26.09</v>
      </c>
      <c r="J464">
        <v>13.76</v>
      </c>
      <c r="K464" t="s">
        <v>276</v>
      </c>
      <c r="L464" t="s">
        <v>170</v>
      </c>
      <c r="M464" s="1" t="s">
        <v>917</v>
      </c>
      <c r="N464" s="1" t="s">
        <v>917</v>
      </c>
      <c r="O464" s="2">
        <v>0</v>
      </c>
      <c r="P464" s="1" t="s">
        <v>917</v>
      </c>
    </row>
    <row r="465" spans="1:16">
      <c r="A465" t="s">
        <v>119</v>
      </c>
      <c r="B465">
        <v>20201124</v>
      </c>
      <c r="C465" s="5">
        <v>17609664652</v>
      </c>
      <c r="D465" t="s">
        <v>291</v>
      </c>
      <c r="E465">
        <v>3411.3</v>
      </c>
      <c r="F465">
        <v>670</v>
      </c>
      <c r="G465">
        <v>1837</v>
      </c>
      <c r="H465">
        <v>0.2575</v>
      </c>
      <c r="I465">
        <v>7.21</v>
      </c>
      <c r="J465">
        <v>5.09</v>
      </c>
      <c r="K465" t="s">
        <v>292</v>
      </c>
      <c r="L465" t="s">
        <v>158</v>
      </c>
      <c r="M465" s="1" t="s">
        <v>917</v>
      </c>
      <c r="N465" s="1" t="s">
        <v>917</v>
      </c>
      <c r="O465" s="2">
        <v>0</v>
      </c>
      <c r="P465" s="1" t="s">
        <v>917</v>
      </c>
    </row>
    <row r="466" spans="1:16">
      <c r="A466" t="s">
        <v>119</v>
      </c>
      <c r="B466">
        <v>20201124</v>
      </c>
      <c r="C466" s="5">
        <v>547190677216</v>
      </c>
      <c r="D466" t="s">
        <v>362</v>
      </c>
      <c r="E466">
        <v>3346.58</v>
      </c>
      <c r="F466">
        <v>160</v>
      </c>
      <c r="G466">
        <v>489</v>
      </c>
      <c r="H466">
        <v>0.2188</v>
      </c>
      <c r="I466">
        <v>31.28</v>
      </c>
      <c r="J466">
        <v>20.92</v>
      </c>
      <c r="K466" t="s">
        <v>363</v>
      </c>
      <c r="L466" t="s">
        <v>148</v>
      </c>
      <c r="M466" s="1" t="s">
        <v>917</v>
      </c>
      <c r="N466" s="1" t="s">
        <v>917</v>
      </c>
      <c r="O466" s="2">
        <v>0</v>
      </c>
      <c r="P466" s="1" t="s">
        <v>917</v>
      </c>
    </row>
    <row r="467" spans="1:16">
      <c r="A467" t="s">
        <v>119</v>
      </c>
      <c r="B467">
        <v>20201124</v>
      </c>
      <c r="C467" s="5">
        <v>592049049728</v>
      </c>
      <c r="D467" t="s">
        <v>1155</v>
      </c>
      <c r="E467">
        <v>3202.3</v>
      </c>
      <c r="F467">
        <v>68</v>
      </c>
      <c r="G467">
        <v>307</v>
      </c>
      <c r="H467">
        <v>0.1401</v>
      </c>
      <c r="I467">
        <v>74.47</v>
      </c>
      <c r="J467">
        <v>47.09</v>
      </c>
      <c r="K467" t="s">
        <v>282</v>
      </c>
      <c r="L467" t="s">
        <v>204</v>
      </c>
      <c r="M467" s="1" t="s">
        <v>917</v>
      </c>
      <c r="N467" s="1" t="s">
        <v>917</v>
      </c>
      <c r="O467" s="2" t="s">
        <v>1096</v>
      </c>
      <c r="P467" s="1" t="s">
        <v>917</v>
      </c>
    </row>
    <row r="468" spans="1:16">
      <c r="A468" t="s">
        <v>119</v>
      </c>
      <c r="B468">
        <v>20201124</v>
      </c>
      <c r="C468" s="5">
        <v>584257403229</v>
      </c>
      <c r="D468" t="s">
        <v>1158</v>
      </c>
      <c r="E468">
        <v>3138.38</v>
      </c>
      <c r="F468">
        <v>235</v>
      </c>
      <c r="G468">
        <v>695</v>
      </c>
      <c r="H468">
        <v>0.1655</v>
      </c>
      <c r="I468">
        <v>27.29</v>
      </c>
      <c r="J468">
        <v>13.35</v>
      </c>
      <c r="K468" t="s">
        <v>332</v>
      </c>
      <c r="L468" t="s">
        <v>121</v>
      </c>
      <c r="M468" s="1" t="s">
        <v>917</v>
      </c>
      <c r="N468" s="1" t="s">
        <v>917</v>
      </c>
      <c r="O468" s="2">
        <v>0</v>
      </c>
      <c r="P468" s="1" t="s">
        <v>1099</v>
      </c>
    </row>
    <row r="469" spans="1:16">
      <c r="A469" t="s">
        <v>119</v>
      </c>
      <c r="B469">
        <v>20201124</v>
      </c>
      <c r="C469" s="5">
        <v>576130979060</v>
      </c>
      <c r="D469" t="s">
        <v>319</v>
      </c>
      <c r="E469">
        <v>3098.13</v>
      </c>
      <c r="F469">
        <v>155</v>
      </c>
      <c r="G469">
        <v>907</v>
      </c>
      <c r="H469">
        <v>0.1114</v>
      </c>
      <c r="I469">
        <v>30.67</v>
      </c>
      <c r="J469">
        <v>19.99</v>
      </c>
      <c r="K469" t="s">
        <v>320</v>
      </c>
      <c r="L469" t="s">
        <v>131</v>
      </c>
      <c r="M469" s="1" t="s">
        <v>917</v>
      </c>
      <c r="N469" s="1" t="s">
        <v>917</v>
      </c>
      <c r="O469" s="2">
        <v>0</v>
      </c>
      <c r="P469" s="1" t="s">
        <v>1108</v>
      </c>
    </row>
    <row r="470" spans="1:16">
      <c r="A470" t="s">
        <v>119</v>
      </c>
      <c r="B470">
        <v>20201124</v>
      </c>
      <c r="C470" s="5">
        <v>593744734497</v>
      </c>
      <c r="D470" t="s">
        <v>386</v>
      </c>
      <c r="E470">
        <v>2779.3</v>
      </c>
      <c r="F470">
        <v>98</v>
      </c>
      <c r="G470">
        <v>639</v>
      </c>
      <c r="H470">
        <v>0.1252</v>
      </c>
      <c r="I470">
        <v>34.74</v>
      </c>
      <c r="J470">
        <v>28.36</v>
      </c>
      <c r="K470" t="s">
        <v>387</v>
      </c>
      <c r="L470" t="s">
        <v>121</v>
      </c>
      <c r="M470" s="1" t="s">
        <v>917</v>
      </c>
      <c r="N470" s="1" t="s">
        <v>917</v>
      </c>
      <c r="O470" s="2">
        <v>0</v>
      </c>
      <c r="P470" s="1" t="s">
        <v>1099</v>
      </c>
    </row>
    <row r="471" spans="1:16">
      <c r="A471" t="s">
        <v>119</v>
      </c>
      <c r="B471">
        <v>20201124</v>
      </c>
      <c r="C471" s="5">
        <v>528064232769</v>
      </c>
      <c r="D471" t="s">
        <v>1161</v>
      </c>
      <c r="E471">
        <v>2744.05</v>
      </c>
      <c r="F471">
        <v>70</v>
      </c>
      <c r="G471">
        <v>175</v>
      </c>
      <c r="H471">
        <v>0.1714</v>
      </c>
      <c r="I471">
        <v>91.47</v>
      </c>
      <c r="J471">
        <v>39.2</v>
      </c>
      <c r="K471" t="s">
        <v>96</v>
      </c>
      <c r="L471" t="s">
        <v>121</v>
      </c>
      <c r="M471" s="1" t="s">
        <v>917</v>
      </c>
      <c r="N471" s="1" t="s">
        <v>917</v>
      </c>
      <c r="O471" s="2">
        <v>0</v>
      </c>
      <c r="P471" s="1" t="s">
        <v>917</v>
      </c>
    </row>
    <row r="472" spans="1:16">
      <c r="A472" t="s">
        <v>119</v>
      </c>
      <c r="B472">
        <v>20201124</v>
      </c>
      <c r="C472" s="5">
        <v>574736366653</v>
      </c>
      <c r="D472" t="s">
        <v>1148</v>
      </c>
      <c r="E472">
        <v>2637.65</v>
      </c>
      <c r="F472">
        <v>112</v>
      </c>
      <c r="G472">
        <v>257</v>
      </c>
      <c r="H472">
        <v>0.2918</v>
      </c>
      <c r="I472">
        <v>35.17</v>
      </c>
      <c r="J472">
        <v>23.55</v>
      </c>
      <c r="K472" t="s">
        <v>544</v>
      </c>
      <c r="L472" t="s">
        <v>170</v>
      </c>
      <c r="M472" s="1" t="s">
        <v>917</v>
      </c>
      <c r="N472" s="1" t="s">
        <v>917</v>
      </c>
      <c r="O472" s="2">
        <v>0</v>
      </c>
      <c r="P472" s="1" t="s">
        <v>917</v>
      </c>
    </row>
    <row r="473" spans="1:16">
      <c r="A473" t="s">
        <v>119</v>
      </c>
      <c r="B473">
        <v>20201124</v>
      </c>
      <c r="C473" s="5">
        <v>17609980146</v>
      </c>
      <c r="D473" t="s">
        <v>1153</v>
      </c>
      <c r="E473">
        <v>2581.57</v>
      </c>
      <c r="F473">
        <v>507</v>
      </c>
      <c r="G473">
        <v>1369</v>
      </c>
      <c r="H473">
        <v>0.1804</v>
      </c>
      <c r="I473">
        <v>10.45</v>
      </c>
      <c r="J473">
        <v>5.09</v>
      </c>
      <c r="K473" t="s">
        <v>288</v>
      </c>
      <c r="L473" t="s">
        <v>170</v>
      </c>
      <c r="M473" s="1" t="s">
        <v>917</v>
      </c>
      <c r="N473" s="1" t="s">
        <v>917</v>
      </c>
      <c r="O473" s="2">
        <v>0</v>
      </c>
      <c r="P473" s="1" t="s">
        <v>917</v>
      </c>
    </row>
    <row r="474" spans="1:16">
      <c r="A474" t="s">
        <v>119</v>
      </c>
      <c r="B474">
        <v>20201124</v>
      </c>
      <c r="C474" s="5">
        <v>568765915390</v>
      </c>
      <c r="D474" t="s">
        <v>1159</v>
      </c>
      <c r="E474">
        <v>2479</v>
      </c>
      <c r="F474">
        <v>2190</v>
      </c>
      <c r="G474">
        <v>5599</v>
      </c>
      <c r="H474">
        <v>0.3728</v>
      </c>
      <c r="I474">
        <v>1.19</v>
      </c>
      <c r="J474">
        <v>1.13</v>
      </c>
      <c r="K474" t="s">
        <v>301</v>
      </c>
      <c r="L474" t="s">
        <v>148</v>
      </c>
      <c r="M474" s="1" t="s">
        <v>917</v>
      </c>
      <c r="N474" s="1" t="s">
        <v>917</v>
      </c>
      <c r="O474" s="2">
        <v>0</v>
      </c>
      <c r="P474" s="1" t="s">
        <v>917</v>
      </c>
    </row>
    <row r="475" spans="1:16">
      <c r="A475" t="s">
        <v>119</v>
      </c>
      <c r="B475">
        <v>20201124</v>
      </c>
      <c r="C475" s="5">
        <v>627413079207</v>
      </c>
      <c r="D475" t="s">
        <v>1203</v>
      </c>
      <c r="E475">
        <v>2456.8</v>
      </c>
      <c r="F475">
        <v>82</v>
      </c>
      <c r="G475">
        <v>77</v>
      </c>
      <c r="H475">
        <v>0.1039</v>
      </c>
      <c r="I475">
        <v>307.1</v>
      </c>
      <c r="J475">
        <v>29.96</v>
      </c>
      <c r="K475" t="s">
        <v>547</v>
      </c>
      <c r="L475" t="s">
        <v>170</v>
      </c>
      <c r="M475" s="1" t="s">
        <v>917</v>
      </c>
      <c r="N475" s="1" t="s">
        <v>917</v>
      </c>
      <c r="O475" s="2">
        <v>0</v>
      </c>
      <c r="P475" s="1" t="s">
        <v>917</v>
      </c>
    </row>
    <row r="476" spans="1:16">
      <c r="A476" t="s">
        <v>119</v>
      </c>
      <c r="B476">
        <v>20201124</v>
      </c>
      <c r="C476" s="5">
        <v>569909827792</v>
      </c>
      <c r="D476" t="s">
        <v>1234</v>
      </c>
      <c r="E476">
        <v>2415.59</v>
      </c>
      <c r="F476">
        <v>60</v>
      </c>
      <c r="G476">
        <v>585</v>
      </c>
      <c r="H476">
        <v>0.0479</v>
      </c>
      <c r="I476">
        <v>86.27</v>
      </c>
      <c r="J476">
        <v>40.26</v>
      </c>
      <c r="K476" t="s">
        <v>62</v>
      </c>
      <c r="L476" t="s">
        <v>266</v>
      </c>
      <c r="M476" s="1" t="s">
        <v>917</v>
      </c>
      <c r="N476" s="1" t="s">
        <v>917</v>
      </c>
      <c r="O476" s="2">
        <v>0</v>
      </c>
      <c r="P476" s="1" t="s">
        <v>917</v>
      </c>
    </row>
    <row r="477" spans="1:16">
      <c r="A477" t="s">
        <v>119</v>
      </c>
      <c r="B477">
        <v>20201124</v>
      </c>
      <c r="C477" s="5">
        <v>587241915065</v>
      </c>
      <c r="D477" t="s">
        <v>390</v>
      </c>
      <c r="E477">
        <v>2281.65</v>
      </c>
      <c r="F477">
        <v>83</v>
      </c>
      <c r="G477">
        <v>221</v>
      </c>
      <c r="H477">
        <v>0.2036</v>
      </c>
      <c r="I477">
        <v>50.7</v>
      </c>
      <c r="J477">
        <v>27.49</v>
      </c>
      <c r="K477" t="s">
        <v>391</v>
      </c>
      <c r="L477" t="s">
        <v>121</v>
      </c>
      <c r="M477" s="1" t="s">
        <v>917</v>
      </c>
      <c r="N477" s="1" t="s">
        <v>917</v>
      </c>
      <c r="O477" s="2">
        <v>0</v>
      </c>
      <c r="P477" s="1" t="s">
        <v>1099</v>
      </c>
    </row>
    <row r="478" spans="1:16">
      <c r="A478" t="s">
        <v>119</v>
      </c>
      <c r="B478">
        <v>20201124</v>
      </c>
      <c r="C478" s="5">
        <v>624157848041</v>
      </c>
      <c r="D478" t="s">
        <v>1149</v>
      </c>
      <c r="E478">
        <v>2263.04</v>
      </c>
      <c r="F478">
        <v>42</v>
      </c>
      <c r="G478">
        <v>633</v>
      </c>
      <c r="H478">
        <v>0.0505</v>
      </c>
      <c r="I478">
        <v>70.72</v>
      </c>
      <c r="J478">
        <v>53.88</v>
      </c>
      <c r="K478" t="s">
        <v>22</v>
      </c>
      <c r="L478" t="s">
        <v>124</v>
      </c>
      <c r="M478" s="1" t="s">
        <v>917</v>
      </c>
      <c r="N478" s="1" t="s">
        <v>917</v>
      </c>
      <c r="O478" s="2" t="s">
        <v>1096</v>
      </c>
      <c r="P478" s="1" t="s">
        <v>917</v>
      </c>
    </row>
    <row r="479" spans="1:16">
      <c r="A479" t="s">
        <v>119</v>
      </c>
      <c r="B479">
        <v>20201124</v>
      </c>
      <c r="C479" s="5">
        <v>541918489832</v>
      </c>
      <c r="D479" t="s">
        <v>308</v>
      </c>
      <c r="E479">
        <v>2183.26</v>
      </c>
      <c r="F479">
        <v>56</v>
      </c>
      <c r="G479">
        <v>235</v>
      </c>
      <c r="H479">
        <v>0.1447</v>
      </c>
      <c r="I479">
        <v>64.21</v>
      </c>
      <c r="J479">
        <v>38.99</v>
      </c>
      <c r="K479" t="s">
        <v>102</v>
      </c>
      <c r="L479" t="s">
        <v>204</v>
      </c>
      <c r="M479" s="1" t="s">
        <v>917</v>
      </c>
      <c r="N479" s="1" t="s">
        <v>917</v>
      </c>
      <c r="O479" s="2">
        <v>0</v>
      </c>
      <c r="P479" s="1" t="s">
        <v>917</v>
      </c>
    </row>
    <row r="480" spans="1:16">
      <c r="A480" t="s">
        <v>119</v>
      </c>
      <c r="B480">
        <v>20201124</v>
      </c>
      <c r="C480" s="5">
        <v>621584076904</v>
      </c>
      <c r="D480" t="s">
        <v>1157</v>
      </c>
      <c r="E480">
        <v>2065.16</v>
      </c>
      <c r="F480">
        <v>40</v>
      </c>
      <c r="G480">
        <v>984</v>
      </c>
      <c r="H480">
        <v>0.0234</v>
      </c>
      <c r="I480">
        <v>89.79</v>
      </c>
      <c r="J480">
        <v>51.63</v>
      </c>
      <c r="K480" t="s">
        <v>105</v>
      </c>
      <c r="L480" t="s">
        <v>121</v>
      </c>
      <c r="M480" s="1" t="s">
        <v>917</v>
      </c>
      <c r="N480" s="1" t="s">
        <v>917</v>
      </c>
      <c r="O480" s="2" t="s">
        <v>1096</v>
      </c>
      <c r="P480" s="1" t="s">
        <v>1099</v>
      </c>
    </row>
    <row r="481" spans="1:16">
      <c r="A481" t="s">
        <v>119</v>
      </c>
      <c r="B481">
        <v>20201124</v>
      </c>
      <c r="C481" s="5">
        <v>527733177957</v>
      </c>
      <c r="D481" t="s">
        <v>309</v>
      </c>
      <c r="E481">
        <v>2038.87</v>
      </c>
      <c r="F481">
        <v>68</v>
      </c>
      <c r="G481">
        <v>273</v>
      </c>
      <c r="H481">
        <v>0.2234</v>
      </c>
      <c r="I481">
        <v>33.42</v>
      </c>
      <c r="J481">
        <v>29.98</v>
      </c>
      <c r="K481" t="s">
        <v>310</v>
      </c>
      <c r="L481" t="s">
        <v>158</v>
      </c>
      <c r="M481" s="1" t="s">
        <v>917</v>
      </c>
      <c r="N481" s="1" t="s">
        <v>917</v>
      </c>
      <c r="O481" s="2">
        <v>0</v>
      </c>
      <c r="P481" s="1" t="s">
        <v>917</v>
      </c>
    </row>
    <row r="482" spans="1:16">
      <c r="A482" t="s">
        <v>119</v>
      </c>
      <c r="B482">
        <v>20201124</v>
      </c>
      <c r="C482" s="5">
        <v>599279018544</v>
      </c>
      <c r="D482" t="s">
        <v>1173</v>
      </c>
      <c r="E482">
        <v>2034.29</v>
      </c>
      <c r="F482">
        <v>40</v>
      </c>
      <c r="G482">
        <v>306</v>
      </c>
      <c r="H482">
        <v>0.0654</v>
      </c>
      <c r="I482">
        <v>101.71</v>
      </c>
      <c r="J482">
        <v>50.86</v>
      </c>
      <c r="K482" t="s">
        <v>60</v>
      </c>
      <c r="L482" t="s">
        <v>121</v>
      </c>
      <c r="M482" s="1" t="s">
        <v>917</v>
      </c>
      <c r="N482" s="1" t="s">
        <v>917</v>
      </c>
      <c r="O482" s="2" t="s">
        <v>1096</v>
      </c>
      <c r="P482" s="1" t="s">
        <v>917</v>
      </c>
    </row>
    <row r="483" spans="1:16">
      <c r="A483" t="s">
        <v>119</v>
      </c>
      <c r="B483">
        <v>20201124</v>
      </c>
      <c r="C483" s="5">
        <v>598970252794</v>
      </c>
      <c r="D483" t="s">
        <v>1162</v>
      </c>
      <c r="E483">
        <v>1982.25</v>
      </c>
      <c r="F483">
        <v>208</v>
      </c>
      <c r="G483">
        <v>1120</v>
      </c>
      <c r="H483">
        <v>0.1232</v>
      </c>
      <c r="I483">
        <v>14.36</v>
      </c>
      <c r="J483">
        <v>9.53</v>
      </c>
      <c r="K483" t="s">
        <v>239</v>
      </c>
      <c r="L483" t="s">
        <v>158</v>
      </c>
      <c r="M483" s="1" t="s">
        <v>917</v>
      </c>
      <c r="N483" s="1" t="s">
        <v>917</v>
      </c>
      <c r="O483" s="2">
        <v>0</v>
      </c>
      <c r="P483" s="1" t="s">
        <v>917</v>
      </c>
    </row>
    <row r="484" spans="1:16">
      <c r="A484" t="s">
        <v>119</v>
      </c>
      <c r="B484">
        <v>20201124</v>
      </c>
      <c r="C484" s="5">
        <v>528064336529</v>
      </c>
      <c r="D484" t="s">
        <v>222</v>
      </c>
      <c r="E484">
        <v>1979.75</v>
      </c>
      <c r="F484">
        <v>68</v>
      </c>
      <c r="G484">
        <v>304</v>
      </c>
      <c r="H484">
        <v>0.1941</v>
      </c>
      <c r="I484">
        <v>33.56</v>
      </c>
      <c r="J484">
        <v>29.11</v>
      </c>
      <c r="K484" t="s">
        <v>223</v>
      </c>
      <c r="L484" t="s">
        <v>131</v>
      </c>
      <c r="M484" s="1" t="s">
        <v>917</v>
      </c>
      <c r="N484" s="1" t="s">
        <v>917</v>
      </c>
      <c r="O484" s="2">
        <v>0</v>
      </c>
      <c r="P484" s="1" t="s">
        <v>917</v>
      </c>
    </row>
    <row r="485" spans="1:16">
      <c r="A485" t="s">
        <v>119</v>
      </c>
      <c r="B485">
        <v>20201124</v>
      </c>
      <c r="C485" s="5">
        <v>556389065398</v>
      </c>
      <c r="D485" t="s">
        <v>1170</v>
      </c>
      <c r="E485">
        <v>1947.14</v>
      </c>
      <c r="F485">
        <v>73</v>
      </c>
      <c r="G485">
        <v>348</v>
      </c>
      <c r="H485">
        <v>0.1178</v>
      </c>
      <c r="I485">
        <v>47.49</v>
      </c>
      <c r="J485">
        <v>26.67</v>
      </c>
      <c r="K485" t="s">
        <v>316</v>
      </c>
      <c r="L485" t="s">
        <v>124</v>
      </c>
      <c r="M485" s="1" t="s">
        <v>917</v>
      </c>
      <c r="N485" s="1" t="s">
        <v>917</v>
      </c>
      <c r="O485" s="2">
        <v>0</v>
      </c>
      <c r="P485" s="1" t="s">
        <v>1108</v>
      </c>
    </row>
    <row r="486" spans="1:16">
      <c r="A486" t="s">
        <v>119</v>
      </c>
      <c r="B486">
        <v>20201124</v>
      </c>
      <c r="C486" s="5">
        <v>622645559255</v>
      </c>
      <c r="D486" t="s">
        <v>1179</v>
      </c>
      <c r="E486">
        <v>1933.48</v>
      </c>
      <c r="F486">
        <v>66</v>
      </c>
      <c r="G486">
        <v>250</v>
      </c>
      <c r="H486">
        <v>0.128</v>
      </c>
      <c r="I486">
        <v>60.42</v>
      </c>
      <c r="J486">
        <v>29.3</v>
      </c>
      <c r="K486" t="s">
        <v>28</v>
      </c>
      <c r="L486" t="s">
        <v>121</v>
      </c>
      <c r="M486" s="1" t="s">
        <v>917</v>
      </c>
      <c r="N486" s="1" t="s">
        <v>917</v>
      </c>
      <c r="O486" s="2" t="s">
        <v>1096</v>
      </c>
      <c r="P486" s="1" t="s">
        <v>917</v>
      </c>
    </row>
    <row r="487" spans="1:16">
      <c r="A487" t="s">
        <v>119</v>
      </c>
      <c r="B487">
        <v>20201124</v>
      </c>
      <c r="C487" s="5">
        <v>17609716325</v>
      </c>
      <c r="D487" t="s">
        <v>1164</v>
      </c>
      <c r="E487">
        <v>1856.16</v>
      </c>
      <c r="F487">
        <v>114</v>
      </c>
      <c r="G487">
        <v>243</v>
      </c>
      <c r="H487">
        <v>0.1152</v>
      </c>
      <c r="I487">
        <v>66.29</v>
      </c>
      <c r="J487">
        <v>16.28</v>
      </c>
      <c r="K487" t="s">
        <v>285</v>
      </c>
      <c r="L487" t="s">
        <v>286</v>
      </c>
      <c r="M487" s="1" t="s">
        <v>917</v>
      </c>
      <c r="N487" s="1" t="s">
        <v>917</v>
      </c>
      <c r="O487" s="2">
        <v>0</v>
      </c>
      <c r="P487" s="1" t="s">
        <v>917</v>
      </c>
    </row>
    <row r="488" spans="1:16">
      <c r="A488" t="s">
        <v>119</v>
      </c>
      <c r="B488">
        <v>20201124</v>
      </c>
      <c r="C488" s="5">
        <v>526145930115</v>
      </c>
      <c r="D488" t="s">
        <v>1160</v>
      </c>
      <c r="E488">
        <v>1782.68</v>
      </c>
      <c r="F488">
        <v>26</v>
      </c>
      <c r="G488">
        <v>270</v>
      </c>
      <c r="H488">
        <v>0.0667</v>
      </c>
      <c r="I488">
        <v>99.04</v>
      </c>
      <c r="J488">
        <v>68.56</v>
      </c>
      <c r="K488" t="s">
        <v>334</v>
      </c>
      <c r="L488" t="s">
        <v>124</v>
      </c>
      <c r="M488" s="1" t="s">
        <v>917</v>
      </c>
      <c r="N488" s="1" t="s">
        <v>917</v>
      </c>
      <c r="O488" s="2" t="s">
        <v>1096</v>
      </c>
      <c r="P488" s="1" t="s">
        <v>917</v>
      </c>
    </row>
    <row r="489" spans="1:16">
      <c r="A489" t="s">
        <v>119</v>
      </c>
      <c r="B489">
        <v>20201124</v>
      </c>
      <c r="C489" s="5">
        <v>553066686610</v>
      </c>
      <c r="D489" t="s">
        <v>317</v>
      </c>
      <c r="E489">
        <v>1746.48</v>
      </c>
      <c r="F489">
        <v>126</v>
      </c>
      <c r="G489">
        <v>418</v>
      </c>
      <c r="H489">
        <v>0.2057</v>
      </c>
      <c r="I489">
        <v>20.31</v>
      </c>
      <c r="J489">
        <v>13.86</v>
      </c>
      <c r="K489" t="s">
        <v>318</v>
      </c>
      <c r="L489" t="s">
        <v>158</v>
      </c>
      <c r="M489" s="1" t="s">
        <v>917</v>
      </c>
      <c r="N489" s="1" t="s">
        <v>917</v>
      </c>
      <c r="O489" s="2">
        <v>0</v>
      </c>
      <c r="P489" s="1" t="s">
        <v>917</v>
      </c>
    </row>
    <row r="490" spans="1:16">
      <c r="A490" t="s">
        <v>119</v>
      </c>
      <c r="B490">
        <v>20201124</v>
      </c>
      <c r="C490" s="5">
        <v>592722485900</v>
      </c>
      <c r="D490" t="s">
        <v>1168</v>
      </c>
      <c r="E490">
        <v>1665.68</v>
      </c>
      <c r="F490">
        <v>163</v>
      </c>
      <c r="G490">
        <v>529</v>
      </c>
      <c r="H490">
        <v>0.1928</v>
      </c>
      <c r="I490">
        <v>16.33</v>
      </c>
      <c r="J490">
        <v>10.22</v>
      </c>
      <c r="K490" t="s">
        <v>338</v>
      </c>
      <c r="L490" t="s">
        <v>170</v>
      </c>
      <c r="M490" s="1" t="s">
        <v>917</v>
      </c>
      <c r="N490" s="1" t="s">
        <v>917</v>
      </c>
      <c r="O490" s="2">
        <v>0</v>
      </c>
      <c r="P490" s="1" t="s">
        <v>917</v>
      </c>
    </row>
    <row r="491" spans="1:16">
      <c r="A491" t="s">
        <v>119</v>
      </c>
      <c r="B491">
        <v>20201124</v>
      </c>
      <c r="C491" s="5">
        <v>596986065929</v>
      </c>
      <c r="D491" t="s">
        <v>1165</v>
      </c>
      <c r="E491">
        <v>1637.91</v>
      </c>
      <c r="F491">
        <v>46</v>
      </c>
      <c r="G491">
        <v>308</v>
      </c>
      <c r="H491">
        <v>0.0974</v>
      </c>
      <c r="I491">
        <v>54.6</v>
      </c>
      <c r="J491">
        <v>35.61</v>
      </c>
      <c r="K491" t="s">
        <v>19</v>
      </c>
      <c r="L491" t="s">
        <v>170</v>
      </c>
      <c r="M491" s="1" t="s">
        <v>917</v>
      </c>
      <c r="N491" s="1" t="s">
        <v>917</v>
      </c>
      <c r="O491" s="2">
        <v>0</v>
      </c>
      <c r="P491" s="1" t="s">
        <v>917</v>
      </c>
    </row>
    <row r="492" spans="1:16">
      <c r="A492" t="s">
        <v>119</v>
      </c>
      <c r="B492">
        <v>20201124</v>
      </c>
      <c r="C492" s="5">
        <v>588993275843</v>
      </c>
      <c r="D492" t="s">
        <v>1175</v>
      </c>
      <c r="E492">
        <v>1619.41</v>
      </c>
      <c r="F492">
        <v>50</v>
      </c>
      <c r="G492">
        <v>374</v>
      </c>
      <c r="H492">
        <v>0.1123</v>
      </c>
      <c r="I492">
        <v>38.56</v>
      </c>
      <c r="J492">
        <v>32.39</v>
      </c>
      <c r="K492" t="s">
        <v>374</v>
      </c>
      <c r="L492" t="s">
        <v>131</v>
      </c>
      <c r="M492" s="1" t="s">
        <v>917</v>
      </c>
      <c r="N492" s="1" t="s">
        <v>917</v>
      </c>
      <c r="O492" s="2">
        <v>0</v>
      </c>
      <c r="P492" s="1" t="s">
        <v>917</v>
      </c>
    </row>
    <row r="493" spans="1:16">
      <c r="A493" t="s">
        <v>119</v>
      </c>
      <c r="B493">
        <v>20201124</v>
      </c>
      <c r="C493" s="5">
        <v>17609756261</v>
      </c>
      <c r="D493" t="s">
        <v>244</v>
      </c>
      <c r="E493">
        <v>1430.65</v>
      </c>
      <c r="F493">
        <v>140</v>
      </c>
      <c r="G493">
        <v>687</v>
      </c>
      <c r="H493">
        <v>0.1048</v>
      </c>
      <c r="I493">
        <v>19.87</v>
      </c>
      <c r="J493">
        <v>10.22</v>
      </c>
      <c r="K493" t="s">
        <v>245</v>
      </c>
      <c r="L493" t="s">
        <v>121</v>
      </c>
      <c r="M493" s="1" t="s">
        <v>917</v>
      </c>
      <c r="N493" s="1" t="s">
        <v>917</v>
      </c>
      <c r="O493" s="2">
        <v>0</v>
      </c>
      <c r="P493" s="1" t="s">
        <v>917</v>
      </c>
    </row>
    <row r="494" spans="1:16">
      <c r="A494" t="s">
        <v>119</v>
      </c>
      <c r="B494">
        <v>20201124</v>
      </c>
      <c r="C494" s="5">
        <v>523138079161</v>
      </c>
      <c r="D494" t="s">
        <v>1174</v>
      </c>
      <c r="E494">
        <v>1424.8</v>
      </c>
      <c r="F494">
        <v>213</v>
      </c>
      <c r="G494">
        <v>634</v>
      </c>
      <c r="H494">
        <v>0.1593</v>
      </c>
      <c r="I494">
        <v>14.11</v>
      </c>
      <c r="J494">
        <v>6.69</v>
      </c>
      <c r="K494" t="s">
        <v>385</v>
      </c>
      <c r="L494" t="s">
        <v>170</v>
      </c>
      <c r="M494" s="1" t="s">
        <v>917</v>
      </c>
      <c r="N494" s="1" t="s">
        <v>917</v>
      </c>
      <c r="O494" s="2">
        <v>0</v>
      </c>
      <c r="P494" s="1" t="s">
        <v>917</v>
      </c>
    </row>
    <row r="495" spans="1:16">
      <c r="A495" t="s">
        <v>119</v>
      </c>
      <c r="B495">
        <v>20201124</v>
      </c>
      <c r="C495" s="5">
        <v>527733221669</v>
      </c>
      <c r="D495" t="s">
        <v>1178</v>
      </c>
      <c r="E495">
        <v>1346.49</v>
      </c>
      <c r="F495">
        <v>41</v>
      </c>
      <c r="G495">
        <v>90</v>
      </c>
      <c r="H495">
        <v>0.1556</v>
      </c>
      <c r="I495">
        <v>96.18</v>
      </c>
      <c r="J495">
        <v>32.84</v>
      </c>
      <c r="K495" t="s">
        <v>377</v>
      </c>
      <c r="L495" t="s">
        <v>121</v>
      </c>
      <c r="M495" s="1" t="s">
        <v>917</v>
      </c>
      <c r="N495" s="1" t="s">
        <v>917</v>
      </c>
      <c r="O495" s="2">
        <v>0</v>
      </c>
      <c r="P495" s="1" t="s">
        <v>917</v>
      </c>
    </row>
    <row r="496" spans="1:16">
      <c r="A496" t="s">
        <v>119</v>
      </c>
      <c r="B496">
        <v>20201124</v>
      </c>
      <c r="C496" s="5">
        <v>538192543595</v>
      </c>
      <c r="D496" t="s">
        <v>1192</v>
      </c>
      <c r="E496">
        <v>1298.62</v>
      </c>
      <c r="F496">
        <v>10</v>
      </c>
      <c r="G496">
        <v>153</v>
      </c>
      <c r="H496">
        <v>0.0523</v>
      </c>
      <c r="I496">
        <v>162.33</v>
      </c>
      <c r="J496">
        <v>129.86</v>
      </c>
      <c r="K496" t="s">
        <v>97</v>
      </c>
      <c r="L496" t="s">
        <v>124</v>
      </c>
      <c r="M496" s="1" t="s">
        <v>917</v>
      </c>
      <c r="N496" s="1" t="s">
        <v>917</v>
      </c>
      <c r="O496" s="2">
        <v>0</v>
      </c>
      <c r="P496" s="1" t="s">
        <v>917</v>
      </c>
    </row>
    <row r="497" spans="1:16">
      <c r="A497" t="s">
        <v>119</v>
      </c>
      <c r="B497">
        <v>20201124</v>
      </c>
      <c r="C497" s="5">
        <v>538927350752</v>
      </c>
      <c r="D497" t="s">
        <v>1177</v>
      </c>
      <c r="E497">
        <v>1281.96</v>
      </c>
      <c r="F497">
        <v>31</v>
      </c>
      <c r="G497">
        <v>220</v>
      </c>
      <c r="H497">
        <v>0.0954</v>
      </c>
      <c r="I497">
        <v>61.05</v>
      </c>
      <c r="J497">
        <v>41.35</v>
      </c>
      <c r="K497" t="s">
        <v>72</v>
      </c>
      <c r="L497" t="s">
        <v>148</v>
      </c>
      <c r="M497" s="1" t="s">
        <v>917</v>
      </c>
      <c r="N497" s="1" t="s">
        <v>917</v>
      </c>
      <c r="O497" s="2">
        <v>0</v>
      </c>
      <c r="P497" s="1" t="s">
        <v>917</v>
      </c>
    </row>
    <row r="498" spans="1:16">
      <c r="A498" t="s">
        <v>119</v>
      </c>
      <c r="B498">
        <v>20201124</v>
      </c>
      <c r="C498" s="5">
        <v>544053639760</v>
      </c>
      <c r="D498" t="s">
        <v>1167</v>
      </c>
      <c r="E498">
        <v>1271.19</v>
      </c>
      <c r="F498">
        <v>46</v>
      </c>
      <c r="G498">
        <v>396</v>
      </c>
      <c r="H498">
        <v>0.0682</v>
      </c>
      <c r="I498">
        <v>47.08</v>
      </c>
      <c r="J498">
        <v>27.63</v>
      </c>
      <c r="K498" t="s">
        <v>20</v>
      </c>
      <c r="L498" t="s">
        <v>204</v>
      </c>
      <c r="M498" s="1" t="s">
        <v>917</v>
      </c>
      <c r="N498" s="1" t="s">
        <v>917</v>
      </c>
      <c r="O498" s="2" t="s">
        <v>1096</v>
      </c>
      <c r="P498" s="1" t="s">
        <v>917</v>
      </c>
    </row>
    <row r="499" spans="1:16">
      <c r="A499" t="s">
        <v>119</v>
      </c>
      <c r="B499">
        <v>20201124</v>
      </c>
      <c r="C499" s="5">
        <v>524754970729</v>
      </c>
      <c r="D499" t="s">
        <v>1169</v>
      </c>
      <c r="E499">
        <v>1191.18</v>
      </c>
      <c r="F499">
        <v>32</v>
      </c>
      <c r="G499">
        <v>640</v>
      </c>
      <c r="H499">
        <v>0.0312</v>
      </c>
      <c r="I499">
        <v>59.56</v>
      </c>
      <c r="J499">
        <v>37.22</v>
      </c>
      <c r="K499" t="s">
        <v>74</v>
      </c>
      <c r="L499" t="s">
        <v>170</v>
      </c>
      <c r="M499" s="1" t="s">
        <v>917</v>
      </c>
      <c r="N499" s="1" t="s">
        <v>917</v>
      </c>
      <c r="O499" s="2">
        <v>0</v>
      </c>
      <c r="P499" s="1" t="s">
        <v>917</v>
      </c>
    </row>
    <row r="500" spans="1:16">
      <c r="A500" t="s">
        <v>119</v>
      </c>
      <c r="B500">
        <v>20201124</v>
      </c>
      <c r="C500" s="5">
        <v>527678427514</v>
      </c>
      <c r="D500" t="s">
        <v>257</v>
      </c>
      <c r="E500">
        <v>1158.49</v>
      </c>
      <c r="F500">
        <v>27</v>
      </c>
      <c r="G500">
        <v>252</v>
      </c>
      <c r="H500">
        <v>0.0913</v>
      </c>
      <c r="I500">
        <v>50.37</v>
      </c>
      <c r="J500">
        <v>42.91</v>
      </c>
      <c r="K500" t="s">
        <v>81</v>
      </c>
      <c r="L500" t="s">
        <v>131</v>
      </c>
      <c r="M500" s="1" t="s">
        <v>917</v>
      </c>
      <c r="N500" s="1" t="s">
        <v>917</v>
      </c>
      <c r="O500" s="2">
        <v>0</v>
      </c>
      <c r="P500" s="1" t="s">
        <v>917</v>
      </c>
    </row>
    <row r="501" spans="1:16">
      <c r="A501" t="s">
        <v>119</v>
      </c>
      <c r="B501">
        <v>20201124</v>
      </c>
      <c r="C501" s="5">
        <v>570361375952</v>
      </c>
      <c r="D501" t="s">
        <v>1181</v>
      </c>
      <c r="E501">
        <v>1112.13</v>
      </c>
      <c r="F501">
        <v>27</v>
      </c>
      <c r="G501">
        <v>190</v>
      </c>
      <c r="H501">
        <v>0.0842</v>
      </c>
      <c r="I501">
        <v>69.51</v>
      </c>
      <c r="J501">
        <v>41.19</v>
      </c>
      <c r="K501" t="s">
        <v>342</v>
      </c>
      <c r="L501" t="s">
        <v>266</v>
      </c>
      <c r="M501" s="1" t="s">
        <v>917</v>
      </c>
      <c r="N501" s="1" t="s">
        <v>917</v>
      </c>
      <c r="O501" s="2">
        <v>0</v>
      </c>
      <c r="P501" s="1" t="s">
        <v>917</v>
      </c>
    </row>
    <row r="502" spans="1:16">
      <c r="A502" t="s">
        <v>119</v>
      </c>
      <c r="B502">
        <v>20201124</v>
      </c>
      <c r="C502" s="5">
        <v>37318730769</v>
      </c>
      <c r="D502" t="s">
        <v>152</v>
      </c>
      <c r="E502">
        <v>1080.98</v>
      </c>
      <c r="F502">
        <v>81</v>
      </c>
      <c r="G502">
        <v>442</v>
      </c>
      <c r="H502">
        <v>0.0996</v>
      </c>
      <c r="I502">
        <v>24.57</v>
      </c>
      <c r="J502">
        <v>13.35</v>
      </c>
      <c r="K502" t="s">
        <v>153</v>
      </c>
      <c r="L502" t="s">
        <v>121</v>
      </c>
      <c r="M502" s="1" t="s">
        <v>917</v>
      </c>
      <c r="N502" s="1" t="s">
        <v>917</v>
      </c>
      <c r="O502" s="2">
        <v>0</v>
      </c>
      <c r="P502" s="1" t="s">
        <v>917</v>
      </c>
    </row>
    <row r="503" spans="1:16">
      <c r="A503" t="s">
        <v>119</v>
      </c>
      <c r="B503">
        <v>20201124</v>
      </c>
      <c r="C503" s="5">
        <v>599139729217</v>
      </c>
      <c r="D503" t="s">
        <v>394</v>
      </c>
      <c r="E503">
        <v>1080.2</v>
      </c>
      <c r="F503">
        <v>68</v>
      </c>
      <c r="G503">
        <v>425</v>
      </c>
      <c r="H503">
        <v>0.1412</v>
      </c>
      <c r="I503">
        <v>18</v>
      </c>
      <c r="J503">
        <v>15.89</v>
      </c>
      <c r="K503" t="e">
        <v>#N/A</v>
      </c>
      <c r="L503" t="e">
        <v>#N/A</v>
      </c>
      <c r="M503" s="1" t="s">
        <v>917</v>
      </c>
      <c r="N503" s="1" t="s">
        <v>917</v>
      </c>
      <c r="O503" s="2" t="s">
        <v>917</v>
      </c>
      <c r="P503" s="1" t="s">
        <v>917</v>
      </c>
    </row>
    <row r="504" spans="1:16">
      <c r="A504" t="s">
        <v>119</v>
      </c>
      <c r="B504">
        <v>20201124</v>
      </c>
      <c r="C504" s="5">
        <v>592889713507</v>
      </c>
      <c r="D504" t="s">
        <v>372</v>
      </c>
      <c r="E504">
        <v>1075.58</v>
      </c>
      <c r="F504">
        <v>28</v>
      </c>
      <c r="G504">
        <v>150</v>
      </c>
      <c r="H504">
        <v>0.14</v>
      </c>
      <c r="I504">
        <v>51.22</v>
      </c>
      <c r="J504">
        <v>38.41</v>
      </c>
      <c r="K504" t="s">
        <v>70</v>
      </c>
      <c r="L504" t="s">
        <v>148</v>
      </c>
      <c r="M504" s="1" t="s">
        <v>917</v>
      </c>
      <c r="N504" s="1" t="s">
        <v>917</v>
      </c>
      <c r="O504" s="2">
        <v>0</v>
      </c>
      <c r="P504" s="1" t="s">
        <v>917</v>
      </c>
    </row>
    <row r="505" spans="1:16">
      <c r="A505" t="s">
        <v>119</v>
      </c>
      <c r="B505">
        <v>20201124</v>
      </c>
      <c r="C505" s="5">
        <v>16175250812</v>
      </c>
      <c r="D505" t="s">
        <v>267</v>
      </c>
      <c r="E505">
        <v>1047.45</v>
      </c>
      <c r="F505">
        <v>43</v>
      </c>
      <c r="G505">
        <v>149</v>
      </c>
      <c r="H505">
        <v>0.1745</v>
      </c>
      <c r="I505">
        <v>40.29</v>
      </c>
      <c r="J505">
        <v>24.36</v>
      </c>
      <c r="K505" t="s">
        <v>268</v>
      </c>
      <c r="L505" t="s">
        <v>124</v>
      </c>
      <c r="M505" s="1" t="s">
        <v>917</v>
      </c>
      <c r="N505" s="1" t="s">
        <v>917</v>
      </c>
      <c r="O505" s="2">
        <v>0</v>
      </c>
      <c r="P505" s="1" t="s">
        <v>917</v>
      </c>
    </row>
    <row r="506" spans="1:16">
      <c r="A506" t="s">
        <v>119</v>
      </c>
      <c r="B506">
        <v>20201124</v>
      </c>
      <c r="C506" s="5">
        <v>548003777683</v>
      </c>
      <c r="D506" t="s">
        <v>262</v>
      </c>
      <c r="E506">
        <v>989.39</v>
      </c>
      <c r="F506">
        <v>42</v>
      </c>
      <c r="G506">
        <v>206</v>
      </c>
      <c r="H506">
        <v>0.1796</v>
      </c>
      <c r="I506">
        <v>26.74</v>
      </c>
      <c r="J506">
        <v>23.56</v>
      </c>
      <c r="K506" t="s">
        <v>263</v>
      </c>
      <c r="L506" t="s">
        <v>158</v>
      </c>
      <c r="M506" s="1" t="s">
        <v>917</v>
      </c>
      <c r="N506" s="1" t="s">
        <v>917</v>
      </c>
      <c r="O506" s="2">
        <v>0</v>
      </c>
      <c r="P506" s="1" t="s">
        <v>917</v>
      </c>
    </row>
    <row r="507" spans="1:16">
      <c r="A507" t="s">
        <v>119</v>
      </c>
      <c r="B507">
        <v>20201124</v>
      </c>
      <c r="C507" s="5">
        <v>525000115434</v>
      </c>
      <c r="D507" t="s">
        <v>176</v>
      </c>
      <c r="E507">
        <v>950.72</v>
      </c>
      <c r="F507">
        <v>59</v>
      </c>
      <c r="G507">
        <v>594</v>
      </c>
      <c r="H507">
        <v>0.0875</v>
      </c>
      <c r="I507">
        <v>18.28</v>
      </c>
      <c r="J507">
        <v>16.11</v>
      </c>
      <c r="K507" t="s">
        <v>177</v>
      </c>
      <c r="L507" t="s">
        <v>121</v>
      </c>
      <c r="M507" s="1" t="s">
        <v>917</v>
      </c>
      <c r="N507" s="1" t="s">
        <v>917</v>
      </c>
      <c r="O507" s="2">
        <v>0</v>
      </c>
      <c r="P507" s="1" t="s">
        <v>917</v>
      </c>
    </row>
    <row r="508" spans="1:16">
      <c r="A508" t="s">
        <v>119</v>
      </c>
      <c r="B508">
        <v>20201124</v>
      </c>
      <c r="C508" s="5">
        <v>593748866098</v>
      </c>
      <c r="D508" t="s">
        <v>1206</v>
      </c>
      <c r="E508">
        <v>904.5</v>
      </c>
      <c r="F508">
        <v>41</v>
      </c>
      <c r="G508">
        <v>198</v>
      </c>
      <c r="H508">
        <v>0.1263</v>
      </c>
      <c r="I508">
        <v>36.18</v>
      </c>
      <c r="J508">
        <v>22.06</v>
      </c>
      <c r="K508" t="s">
        <v>355</v>
      </c>
      <c r="L508" t="s">
        <v>121</v>
      </c>
      <c r="M508" s="1" t="s">
        <v>917</v>
      </c>
      <c r="N508" s="1" t="s">
        <v>917</v>
      </c>
      <c r="O508" s="2">
        <v>0</v>
      </c>
      <c r="P508" s="1" t="s">
        <v>1099</v>
      </c>
    </row>
    <row r="509" spans="1:16">
      <c r="A509" t="s">
        <v>119</v>
      </c>
      <c r="B509">
        <v>20201124</v>
      </c>
      <c r="C509" s="5">
        <v>566160365748</v>
      </c>
      <c r="D509" t="s">
        <v>402</v>
      </c>
      <c r="E509">
        <v>872.32</v>
      </c>
      <c r="F509">
        <v>29</v>
      </c>
      <c r="G509">
        <v>218</v>
      </c>
      <c r="H509">
        <v>0.1055</v>
      </c>
      <c r="I509">
        <v>37.93</v>
      </c>
      <c r="J509">
        <v>30.08</v>
      </c>
      <c r="K509" t="s">
        <v>403</v>
      </c>
      <c r="L509" t="s">
        <v>148</v>
      </c>
      <c r="M509" s="1" t="s">
        <v>917</v>
      </c>
      <c r="N509" s="1" t="s">
        <v>917</v>
      </c>
      <c r="O509" s="2">
        <v>0</v>
      </c>
      <c r="P509" s="1" t="s">
        <v>917</v>
      </c>
    </row>
    <row r="510" spans="1:16">
      <c r="A510" t="s">
        <v>119</v>
      </c>
      <c r="B510">
        <v>20201124</v>
      </c>
      <c r="C510" s="5">
        <v>604021319220</v>
      </c>
      <c r="D510" t="s">
        <v>1172</v>
      </c>
      <c r="E510">
        <v>847.72</v>
      </c>
      <c r="F510">
        <v>13</v>
      </c>
      <c r="G510">
        <v>173</v>
      </c>
      <c r="H510">
        <v>0.0636</v>
      </c>
      <c r="I510">
        <v>77.07</v>
      </c>
      <c r="J510">
        <v>65.21</v>
      </c>
      <c r="K510" t="s">
        <v>13</v>
      </c>
      <c r="L510" t="s">
        <v>124</v>
      </c>
      <c r="M510" s="1" t="s">
        <v>917</v>
      </c>
      <c r="N510" s="1" t="s">
        <v>917</v>
      </c>
      <c r="O510" s="2" t="s">
        <v>1096</v>
      </c>
      <c r="P510" s="1" t="s">
        <v>917</v>
      </c>
    </row>
    <row r="511" spans="1:16">
      <c r="A511" t="s">
        <v>119</v>
      </c>
      <c r="B511">
        <v>20201124</v>
      </c>
      <c r="C511" s="5">
        <v>527119411115</v>
      </c>
      <c r="D511" t="s">
        <v>1176</v>
      </c>
      <c r="E511">
        <v>812.7</v>
      </c>
      <c r="F511">
        <v>20</v>
      </c>
      <c r="G511">
        <v>111</v>
      </c>
      <c r="H511">
        <v>0.1441</v>
      </c>
      <c r="I511">
        <v>50.79</v>
      </c>
      <c r="J511">
        <v>40.63</v>
      </c>
      <c r="K511" t="s">
        <v>99</v>
      </c>
      <c r="L511" t="s">
        <v>121</v>
      </c>
      <c r="M511" s="1" t="s">
        <v>917</v>
      </c>
      <c r="N511" s="1" t="s">
        <v>917</v>
      </c>
      <c r="O511" s="2">
        <v>0</v>
      </c>
      <c r="P511" s="1" t="s">
        <v>917</v>
      </c>
    </row>
    <row r="512" spans="1:16">
      <c r="A512" t="s">
        <v>119</v>
      </c>
      <c r="B512">
        <v>20201124</v>
      </c>
      <c r="C512" s="5">
        <v>14816670119</v>
      </c>
      <c r="D512" t="s">
        <v>369</v>
      </c>
      <c r="E512">
        <v>804.96</v>
      </c>
      <c r="F512">
        <v>97</v>
      </c>
      <c r="G512">
        <v>447</v>
      </c>
      <c r="H512">
        <v>0.1342</v>
      </c>
      <c r="I512">
        <v>13.42</v>
      </c>
      <c r="J512">
        <v>8.3</v>
      </c>
      <c r="K512" t="s">
        <v>370</v>
      </c>
      <c r="L512" t="s">
        <v>121</v>
      </c>
      <c r="M512" s="1" t="s">
        <v>917</v>
      </c>
      <c r="N512" s="1" t="s">
        <v>917</v>
      </c>
      <c r="O512" s="2">
        <v>0</v>
      </c>
      <c r="P512" s="1" t="s">
        <v>917</v>
      </c>
    </row>
    <row r="513" spans="1:16">
      <c r="A513" t="s">
        <v>119</v>
      </c>
      <c r="B513">
        <v>20201124</v>
      </c>
      <c r="C513" s="5">
        <v>527719726342</v>
      </c>
      <c r="D513" t="s">
        <v>1166</v>
      </c>
      <c r="E513">
        <v>719.61</v>
      </c>
      <c r="F513">
        <v>11</v>
      </c>
      <c r="G513">
        <v>67</v>
      </c>
      <c r="H513">
        <v>0.1642</v>
      </c>
      <c r="I513">
        <v>65.42</v>
      </c>
      <c r="J513">
        <v>65.42</v>
      </c>
      <c r="K513" t="s">
        <v>86</v>
      </c>
      <c r="L513" t="s">
        <v>124</v>
      </c>
      <c r="M513" s="1" t="s">
        <v>917</v>
      </c>
      <c r="N513" s="1" t="s">
        <v>917</v>
      </c>
      <c r="O513" s="2">
        <v>0</v>
      </c>
      <c r="P513" s="1" t="s">
        <v>917</v>
      </c>
    </row>
    <row r="514" spans="1:16">
      <c r="A514" t="s">
        <v>119</v>
      </c>
      <c r="B514">
        <v>20201124</v>
      </c>
      <c r="C514" s="5">
        <v>528046969601</v>
      </c>
      <c r="D514" t="s">
        <v>1183</v>
      </c>
      <c r="E514">
        <v>713.99</v>
      </c>
      <c r="F514">
        <v>42</v>
      </c>
      <c r="G514">
        <v>132</v>
      </c>
      <c r="H514">
        <v>0.2121</v>
      </c>
      <c r="I514">
        <v>25.5</v>
      </c>
      <c r="J514">
        <v>17</v>
      </c>
      <c r="K514" t="s">
        <v>412</v>
      </c>
      <c r="L514" t="s">
        <v>121</v>
      </c>
      <c r="M514" s="1" t="s">
        <v>917</v>
      </c>
      <c r="N514" s="1" t="s">
        <v>917</v>
      </c>
      <c r="O514" s="2">
        <v>0</v>
      </c>
      <c r="P514" s="1" t="s">
        <v>917</v>
      </c>
    </row>
    <row r="515" spans="1:16">
      <c r="A515" t="s">
        <v>119</v>
      </c>
      <c r="B515">
        <v>20201124</v>
      </c>
      <c r="C515" s="5">
        <v>593809413272</v>
      </c>
      <c r="D515" t="s">
        <v>1193</v>
      </c>
      <c r="E515">
        <v>697.23</v>
      </c>
      <c r="F515">
        <v>11</v>
      </c>
      <c r="G515">
        <v>88</v>
      </c>
      <c r="H515">
        <v>0.0909</v>
      </c>
      <c r="I515">
        <v>87.15</v>
      </c>
      <c r="J515">
        <v>63.38</v>
      </c>
      <c r="K515" t="s">
        <v>66</v>
      </c>
      <c r="L515" t="s">
        <v>181</v>
      </c>
      <c r="M515" s="1" t="s">
        <v>917</v>
      </c>
      <c r="N515" s="1" t="s">
        <v>917</v>
      </c>
      <c r="O515" s="2" t="s">
        <v>1096</v>
      </c>
      <c r="P515" s="1" t="s">
        <v>917</v>
      </c>
    </row>
    <row r="516" spans="1:16">
      <c r="A516" t="s">
        <v>119</v>
      </c>
      <c r="B516">
        <v>20201124</v>
      </c>
      <c r="C516" s="5">
        <v>599522087809</v>
      </c>
      <c r="D516" t="s">
        <v>448</v>
      </c>
      <c r="E516">
        <v>672.4</v>
      </c>
      <c r="F516">
        <v>39</v>
      </c>
      <c r="G516">
        <v>184</v>
      </c>
      <c r="H516">
        <v>0.1359</v>
      </c>
      <c r="I516">
        <v>26.9</v>
      </c>
      <c r="J516">
        <v>17.24</v>
      </c>
      <c r="K516" t="e">
        <v>#N/A</v>
      </c>
      <c r="L516" t="e">
        <v>#N/A</v>
      </c>
      <c r="M516" s="1" t="s">
        <v>917</v>
      </c>
      <c r="N516" s="1" t="s">
        <v>917</v>
      </c>
      <c r="O516" s="2" t="s">
        <v>917</v>
      </c>
      <c r="P516" s="1" t="s">
        <v>917</v>
      </c>
    </row>
    <row r="517" spans="1:16">
      <c r="A517" t="s">
        <v>119</v>
      </c>
      <c r="B517">
        <v>20201124</v>
      </c>
      <c r="C517" s="5">
        <v>599335746549</v>
      </c>
      <c r="D517" t="s">
        <v>445</v>
      </c>
      <c r="E517">
        <v>669.23</v>
      </c>
      <c r="F517">
        <v>109</v>
      </c>
      <c r="G517">
        <v>102</v>
      </c>
      <c r="H517">
        <v>0.1471</v>
      </c>
      <c r="I517">
        <v>44.62</v>
      </c>
      <c r="J517">
        <v>6.14</v>
      </c>
      <c r="K517" t="e">
        <v>#N/A</v>
      </c>
      <c r="L517" t="e">
        <v>#N/A</v>
      </c>
      <c r="M517" s="1" t="s">
        <v>917</v>
      </c>
      <c r="N517" s="1" t="s">
        <v>917</v>
      </c>
      <c r="O517" s="2" t="s">
        <v>917</v>
      </c>
      <c r="P517" s="1" t="s">
        <v>917</v>
      </c>
    </row>
    <row r="518" spans="1:16">
      <c r="A518" t="s">
        <v>119</v>
      </c>
      <c r="B518">
        <v>20201124</v>
      </c>
      <c r="C518" s="5">
        <v>601890751194</v>
      </c>
      <c r="D518" t="s">
        <v>1188</v>
      </c>
      <c r="E518">
        <v>667.93</v>
      </c>
      <c r="F518">
        <v>20</v>
      </c>
      <c r="G518">
        <v>325</v>
      </c>
      <c r="H518">
        <v>0.0369</v>
      </c>
      <c r="I518">
        <v>55.66</v>
      </c>
      <c r="J518">
        <v>33.4</v>
      </c>
      <c r="K518" t="s">
        <v>67</v>
      </c>
      <c r="L518" t="s">
        <v>204</v>
      </c>
      <c r="M518" s="1" t="s">
        <v>917</v>
      </c>
      <c r="N518" s="1" t="s">
        <v>917</v>
      </c>
      <c r="O518" s="2">
        <v>0</v>
      </c>
      <c r="P518" s="1" t="s">
        <v>917</v>
      </c>
    </row>
    <row r="519" spans="1:16">
      <c r="A519" t="s">
        <v>119</v>
      </c>
      <c r="B519">
        <v>20201124</v>
      </c>
      <c r="C519" s="5">
        <v>591439605080</v>
      </c>
      <c r="D519" t="s">
        <v>1180</v>
      </c>
      <c r="E519">
        <v>659.07</v>
      </c>
      <c r="F519">
        <v>87</v>
      </c>
      <c r="G519">
        <v>554</v>
      </c>
      <c r="H519">
        <v>0.1426</v>
      </c>
      <c r="I519">
        <v>8.34</v>
      </c>
      <c r="J519">
        <v>7.58</v>
      </c>
      <c r="K519" t="s">
        <v>348</v>
      </c>
      <c r="L519" t="s">
        <v>158</v>
      </c>
      <c r="M519" s="1" t="s">
        <v>917</v>
      </c>
      <c r="N519" s="1" t="s">
        <v>917</v>
      </c>
      <c r="O519" s="2">
        <v>0</v>
      </c>
      <c r="P519" s="1" t="s">
        <v>917</v>
      </c>
    </row>
    <row r="520" spans="1:16">
      <c r="A520" t="s">
        <v>119</v>
      </c>
      <c r="B520">
        <v>20201124</v>
      </c>
      <c r="C520" s="5">
        <v>601186603927</v>
      </c>
      <c r="D520" t="s">
        <v>1199</v>
      </c>
      <c r="E520">
        <v>653.13</v>
      </c>
      <c r="F520">
        <v>41</v>
      </c>
      <c r="G520">
        <v>161</v>
      </c>
      <c r="H520">
        <v>0.1366</v>
      </c>
      <c r="I520">
        <v>29.69</v>
      </c>
      <c r="J520">
        <v>15.93</v>
      </c>
      <c r="K520" t="e">
        <v>#N/A</v>
      </c>
      <c r="L520" t="e">
        <v>#N/A</v>
      </c>
      <c r="M520" s="1" t="s">
        <v>917</v>
      </c>
      <c r="N520" s="1" t="s">
        <v>917</v>
      </c>
      <c r="O520" s="2" t="s">
        <v>917</v>
      </c>
      <c r="P520" s="1" t="s">
        <v>917</v>
      </c>
    </row>
    <row r="521" spans="1:16">
      <c r="A521" t="s">
        <v>119</v>
      </c>
      <c r="B521">
        <v>20201124</v>
      </c>
      <c r="C521" s="5">
        <v>585050518231</v>
      </c>
      <c r="D521" t="s">
        <v>1196</v>
      </c>
      <c r="E521">
        <v>631.8</v>
      </c>
      <c r="F521">
        <v>71</v>
      </c>
      <c r="G521">
        <v>216</v>
      </c>
      <c r="H521">
        <v>0.2037</v>
      </c>
      <c r="I521">
        <v>14.36</v>
      </c>
      <c r="J521">
        <v>8.9</v>
      </c>
      <c r="K521" t="s">
        <v>436</v>
      </c>
      <c r="L521" t="s">
        <v>148</v>
      </c>
      <c r="M521" s="1" t="s">
        <v>917</v>
      </c>
      <c r="N521" s="1" t="s">
        <v>917</v>
      </c>
      <c r="O521" s="2">
        <v>0</v>
      </c>
      <c r="P521" s="1" t="s">
        <v>917</v>
      </c>
    </row>
    <row r="522" spans="1:16">
      <c r="A522" t="s">
        <v>119</v>
      </c>
      <c r="B522">
        <v>20201124</v>
      </c>
      <c r="C522" s="5">
        <v>589329976605</v>
      </c>
      <c r="D522" t="s">
        <v>1185</v>
      </c>
      <c r="E522">
        <v>579.33</v>
      </c>
      <c r="F522">
        <v>68</v>
      </c>
      <c r="G522">
        <v>184</v>
      </c>
      <c r="H522">
        <v>0.1685</v>
      </c>
      <c r="I522">
        <v>18.69</v>
      </c>
      <c r="J522">
        <v>8.52</v>
      </c>
      <c r="K522" t="s">
        <v>350</v>
      </c>
      <c r="L522" t="s">
        <v>148</v>
      </c>
      <c r="M522" s="1" t="s">
        <v>917</v>
      </c>
      <c r="N522" s="1" t="s">
        <v>917</v>
      </c>
      <c r="O522" s="2">
        <v>0</v>
      </c>
      <c r="P522" s="1" t="s">
        <v>917</v>
      </c>
    </row>
    <row r="523" spans="1:16">
      <c r="A523" t="s">
        <v>119</v>
      </c>
      <c r="B523">
        <v>20201124</v>
      </c>
      <c r="C523" s="5">
        <v>599521991415</v>
      </c>
      <c r="D523" t="s">
        <v>417</v>
      </c>
      <c r="E523">
        <v>578.53</v>
      </c>
      <c r="F523">
        <v>33</v>
      </c>
      <c r="G523">
        <v>196</v>
      </c>
      <c r="H523">
        <v>0.1071</v>
      </c>
      <c r="I523">
        <v>27.55</v>
      </c>
      <c r="J523">
        <v>17.53</v>
      </c>
      <c r="K523" t="e">
        <v>#N/A</v>
      </c>
      <c r="L523" t="e">
        <v>#N/A</v>
      </c>
      <c r="M523" s="1" t="s">
        <v>917</v>
      </c>
      <c r="N523" s="1" t="s">
        <v>917</v>
      </c>
      <c r="O523" s="2" t="s">
        <v>917</v>
      </c>
      <c r="P523" s="1" t="s">
        <v>917</v>
      </c>
    </row>
    <row r="524" spans="1:16">
      <c r="A524" t="s">
        <v>119</v>
      </c>
      <c r="B524">
        <v>20201124</v>
      </c>
      <c r="C524" s="5">
        <v>528032990563</v>
      </c>
      <c r="D524" t="s">
        <v>1195</v>
      </c>
      <c r="E524">
        <v>566.66</v>
      </c>
      <c r="F524">
        <v>32</v>
      </c>
      <c r="G524">
        <v>70</v>
      </c>
      <c r="H524">
        <v>0.2857</v>
      </c>
      <c r="I524">
        <v>28.33</v>
      </c>
      <c r="J524">
        <v>17.71</v>
      </c>
      <c r="K524" t="s">
        <v>393</v>
      </c>
      <c r="L524" t="s">
        <v>121</v>
      </c>
      <c r="M524" s="1" t="s">
        <v>917</v>
      </c>
      <c r="N524" s="1" t="s">
        <v>917</v>
      </c>
      <c r="O524" s="2">
        <v>0</v>
      </c>
      <c r="P524" s="1" t="s">
        <v>917</v>
      </c>
    </row>
    <row r="525" spans="1:16">
      <c r="A525" t="s">
        <v>119</v>
      </c>
      <c r="B525">
        <v>20201124</v>
      </c>
      <c r="C525" s="5">
        <v>592878213305</v>
      </c>
      <c r="D525" t="s">
        <v>1187</v>
      </c>
      <c r="E525">
        <v>553.15</v>
      </c>
      <c r="F525">
        <v>141</v>
      </c>
      <c r="G525">
        <v>581</v>
      </c>
      <c r="H525">
        <v>0.2083</v>
      </c>
      <c r="I525">
        <v>4.57</v>
      </c>
      <c r="J525">
        <v>3.92</v>
      </c>
      <c r="K525" t="s">
        <v>353</v>
      </c>
      <c r="L525" t="s">
        <v>148</v>
      </c>
      <c r="M525" s="1" t="s">
        <v>917</v>
      </c>
      <c r="N525" s="1" t="s">
        <v>917</v>
      </c>
      <c r="O525" s="2">
        <v>0</v>
      </c>
      <c r="P525" s="1" t="s">
        <v>917</v>
      </c>
    </row>
    <row r="526" spans="1:16">
      <c r="A526" t="s">
        <v>119</v>
      </c>
      <c r="B526">
        <v>20201124</v>
      </c>
      <c r="C526" s="5">
        <v>586951697361</v>
      </c>
      <c r="D526" t="s">
        <v>1184</v>
      </c>
      <c r="E526">
        <v>548.9</v>
      </c>
      <c r="F526">
        <v>11</v>
      </c>
      <c r="G526">
        <v>254</v>
      </c>
      <c r="H526">
        <v>0.0354</v>
      </c>
      <c r="I526">
        <v>60.99</v>
      </c>
      <c r="J526">
        <v>49.9</v>
      </c>
      <c r="K526" t="s">
        <v>396</v>
      </c>
      <c r="L526" t="s">
        <v>131</v>
      </c>
      <c r="M526" s="1" t="s">
        <v>917</v>
      </c>
      <c r="N526" s="1" t="s">
        <v>917</v>
      </c>
      <c r="O526" s="2">
        <v>0</v>
      </c>
      <c r="P526" s="1" t="s">
        <v>1108</v>
      </c>
    </row>
    <row r="527" spans="1:16">
      <c r="A527" t="s">
        <v>119</v>
      </c>
      <c r="B527">
        <v>20201124</v>
      </c>
      <c r="C527" s="5">
        <v>574838039203</v>
      </c>
      <c r="D527" t="s">
        <v>440</v>
      </c>
      <c r="E527">
        <v>507.19</v>
      </c>
      <c r="F527">
        <v>25</v>
      </c>
      <c r="G527">
        <v>55</v>
      </c>
      <c r="H527">
        <v>0.1818</v>
      </c>
      <c r="I527">
        <v>50.72</v>
      </c>
      <c r="J527">
        <v>20.29</v>
      </c>
      <c r="K527" t="s">
        <v>441</v>
      </c>
      <c r="L527" t="s">
        <v>170</v>
      </c>
      <c r="M527" s="1" t="s">
        <v>917</v>
      </c>
      <c r="N527" s="1" t="s">
        <v>917</v>
      </c>
      <c r="O527" s="2">
        <v>0</v>
      </c>
      <c r="P527" s="1" t="s">
        <v>917</v>
      </c>
    </row>
    <row r="528" spans="1:16">
      <c r="A528" t="s">
        <v>119</v>
      </c>
      <c r="B528">
        <v>20201124</v>
      </c>
      <c r="C528" s="5">
        <v>598909152271</v>
      </c>
      <c r="D528" t="s">
        <v>492</v>
      </c>
      <c r="E528">
        <v>505.43</v>
      </c>
      <c r="F528">
        <v>30</v>
      </c>
      <c r="G528">
        <v>159</v>
      </c>
      <c r="H528">
        <v>0.0692</v>
      </c>
      <c r="I528">
        <v>45.95</v>
      </c>
      <c r="J528">
        <v>16.85</v>
      </c>
      <c r="K528" t="e">
        <v>#N/A</v>
      </c>
      <c r="L528" t="e">
        <v>#N/A</v>
      </c>
      <c r="M528" s="1" t="s">
        <v>917</v>
      </c>
      <c r="N528" s="1" t="s">
        <v>917</v>
      </c>
      <c r="O528" s="2" t="s">
        <v>917</v>
      </c>
      <c r="P528" s="1" t="s">
        <v>917</v>
      </c>
    </row>
    <row r="529" spans="1:16">
      <c r="A529" t="s">
        <v>119</v>
      </c>
      <c r="B529">
        <v>20201124</v>
      </c>
      <c r="C529" s="5">
        <v>599138477865</v>
      </c>
      <c r="D529" t="s">
        <v>421</v>
      </c>
      <c r="E529">
        <v>495.38</v>
      </c>
      <c r="F529">
        <v>29</v>
      </c>
      <c r="G529">
        <v>128</v>
      </c>
      <c r="H529">
        <v>0.1172</v>
      </c>
      <c r="I529">
        <v>33.03</v>
      </c>
      <c r="J529">
        <v>17.08</v>
      </c>
      <c r="K529" t="e">
        <v>#N/A</v>
      </c>
      <c r="L529" t="e">
        <v>#N/A</v>
      </c>
      <c r="M529" s="1" t="s">
        <v>917</v>
      </c>
      <c r="N529" s="1" t="s">
        <v>917</v>
      </c>
      <c r="O529" s="2" t="s">
        <v>917</v>
      </c>
      <c r="P529" s="1" t="s">
        <v>917</v>
      </c>
    </row>
    <row r="530" spans="1:16">
      <c r="A530" t="s">
        <v>119</v>
      </c>
      <c r="B530">
        <v>20201124</v>
      </c>
      <c r="C530" s="5">
        <v>554217085959</v>
      </c>
      <c r="D530" t="s">
        <v>1186</v>
      </c>
      <c r="E530">
        <v>483.64</v>
      </c>
      <c r="F530">
        <v>11</v>
      </c>
      <c r="G530">
        <v>73</v>
      </c>
      <c r="H530">
        <v>0.137</v>
      </c>
      <c r="I530">
        <v>48.36</v>
      </c>
      <c r="J530">
        <v>43.97</v>
      </c>
      <c r="K530" t="s">
        <v>85</v>
      </c>
      <c r="L530" t="s">
        <v>124</v>
      </c>
      <c r="M530" s="1" t="s">
        <v>917</v>
      </c>
      <c r="N530" s="1" t="s">
        <v>917</v>
      </c>
      <c r="O530" s="2">
        <v>0</v>
      </c>
      <c r="P530" s="1" t="s">
        <v>917</v>
      </c>
    </row>
    <row r="531" spans="1:16">
      <c r="A531" t="s">
        <v>119</v>
      </c>
      <c r="B531">
        <v>20201124</v>
      </c>
      <c r="C531" s="5">
        <v>596368843930</v>
      </c>
      <c r="D531" t="s">
        <v>327</v>
      </c>
      <c r="E531">
        <v>468.73</v>
      </c>
      <c r="F531">
        <v>23</v>
      </c>
      <c r="G531">
        <v>85</v>
      </c>
      <c r="H531">
        <v>0.2235</v>
      </c>
      <c r="I531">
        <v>24.67</v>
      </c>
      <c r="J531">
        <v>20.38</v>
      </c>
      <c r="K531" t="s">
        <v>328</v>
      </c>
      <c r="L531" t="s">
        <v>121</v>
      </c>
      <c r="M531" s="1" t="s">
        <v>917</v>
      </c>
      <c r="N531" s="1" t="s">
        <v>917</v>
      </c>
      <c r="O531" s="2">
        <v>0</v>
      </c>
      <c r="P531" s="1" t="s">
        <v>917</v>
      </c>
    </row>
    <row r="532" spans="1:16">
      <c r="A532" t="s">
        <v>119</v>
      </c>
      <c r="B532">
        <v>20201124</v>
      </c>
      <c r="C532" s="5">
        <v>17059283658</v>
      </c>
      <c r="D532" t="s">
        <v>302</v>
      </c>
      <c r="E532">
        <v>462.41</v>
      </c>
      <c r="F532">
        <v>45</v>
      </c>
      <c r="G532">
        <v>190</v>
      </c>
      <c r="H532">
        <v>0.1526</v>
      </c>
      <c r="I532">
        <v>15.95</v>
      </c>
      <c r="J532">
        <v>10.28</v>
      </c>
      <c r="K532" t="s">
        <v>303</v>
      </c>
      <c r="L532" t="s">
        <v>121</v>
      </c>
      <c r="M532" s="1" t="s">
        <v>917</v>
      </c>
      <c r="N532" s="1" t="s">
        <v>917</v>
      </c>
      <c r="O532" s="2">
        <v>0</v>
      </c>
      <c r="P532" s="1" t="s">
        <v>917</v>
      </c>
    </row>
    <row r="533" spans="1:16">
      <c r="A533" t="s">
        <v>119</v>
      </c>
      <c r="B533">
        <v>20201124</v>
      </c>
      <c r="C533" s="5">
        <v>618254773398</v>
      </c>
      <c r="D533" t="s">
        <v>1237</v>
      </c>
      <c r="E533">
        <v>449.5</v>
      </c>
      <c r="F533">
        <v>5</v>
      </c>
      <c r="G533">
        <v>48</v>
      </c>
      <c r="H533">
        <v>0.0208</v>
      </c>
      <c r="I533">
        <v>449.5</v>
      </c>
      <c r="J533">
        <v>89.9</v>
      </c>
      <c r="K533" t="s">
        <v>34</v>
      </c>
      <c r="L533" t="s">
        <v>121</v>
      </c>
      <c r="M533" s="1" t="s">
        <v>917</v>
      </c>
      <c r="N533" s="1" t="s">
        <v>1190</v>
      </c>
      <c r="O533" s="2" t="s">
        <v>1096</v>
      </c>
      <c r="P533" s="1" t="s">
        <v>917</v>
      </c>
    </row>
    <row r="534" spans="1:16">
      <c r="A534" t="s">
        <v>119</v>
      </c>
      <c r="B534">
        <v>20201124</v>
      </c>
      <c r="C534" s="5">
        <v>611461391391</v>
      </c>
      <c r="D534" t="s">
        <v>1211</v>
      </c>
      <c r="E534">
        <v>433.36</v>
      </c>
      <c r="F534">
        <v>14</v>
      </c>
      <c r="G534">
        <v>292</v>
      </c>
      <c r="H534">
        <v>0.0274</v>
      </c>
      <c r="I534">
        <v>54.17</v>
      </c>
      <c r="J534">
        <v>30.95</v>
      </c>
      <c r="K534" t="s">
        <v>545</v>
      </c>
      <c r="L534" t="s">
        <v>170</v>
      </c>
      <c r="M534" s="1" t="s">
        <v>917</v>
      </c>
      <c r="N534" s="1" t="s">
        <v>917</v>
      </c>
      <c r="O534" s="2">
        <v>0</v>
      </c>
      <c r="P534" s="1" t="s">
        <v>917</v>
      </c>
    </row>
    <row r="535" spans="1:16">
      <c r="A535" t="s">
        <v>119</v>
      </c>
      <c r="B535">
        <v>20201124</v>
      </c>
      <c r="C535" s="5">
        <v>528047181291</v>
      </c>
      <c r="D535" t="s">
        <v>1182</v>
      </c>
      <c r="E535">
        <v>414.96</v>
      </c>
      <c r="F535">
        <v>10</v>
      </c>
      <c r="G535">
        <v>115</v>
      </c>
      <c r="H535">
        <v>0.0435</v>
      </c>
      <c r="I535">
        <v>82.99</v>
      </c>
      <c r="J535">
        <v>41.5</v>
      </c>
      <c r="K535" t="s">
        <v>82</v>
      </c>
      <c r="L535" t="s">
        <v>124</v>
      </c>
      <c r="M535" s="1" t="s">
        <v>917</v>
      </c>
      <c r="N535" s="1" t="s">
        <v>917</v>
      </c>
      <c r="O535" s="2">
        <v>0</v>
      </c>
      <c r="P535" s="1" t="s">
        <v>917</v>
      </c>
    </row>
    <row r="536" spans="1:16">
      <c r="A536" t="s">
        <v>119</v>
      </c>
      <c r="B536">
        <v>20201124</v>
      </c>
      <c r="C536" s="5">
        <v>601843460575</v>
      </c>
      <c r="D536" t="s">
        <v>1191</v>
      </c>
      <c r="E536">
        <v>374.19</v>
      </c>
      <c r="F536">
        <v>18</v>
      </c>
      <c r="G536">
        <v>174</v>
      </c>
      <c r="H536">
        <v>0.0977</v>
      </c>
      <c r="I536">
        <v>22.01</v>
      </c>
      <c r="J536">
        <v>20.79</v>
      </c>
      <c r="K536" t="e">
        <v>#N/A</v>
      </c>
      <c r="L536" t="e">
        <v>#N/A</v>
      </c>
      <c r="M536" s="1" t="s">
        <v>917</v>
      </c>
      <c r="N536" s="1" t="s">
        <v>917</v>
      </c>
      <c r="O536" s="2" t="s">
        <v>917</v>
      </c>
      <c r="P536" s="1" t="s">
        <v>917</v>
      </c>
    </row>
    <row r="537" spans="1:16">
      <c r="A537" t="s">
        <v>119</v>
      </c>
      <c r="B537">
        <v>20201124</v>
      </c>
      <c r="C537" s="5">
        <v>599141001175</v>
      </c>
      <c r="D537" t="s">
        <v>439</v>
      </c>
      <c r="E537">
        <v>336.2</v>
      </c>
      <c r="F537">
        <v>12</v>
      </c>
      <c r="G537">
        <v>107</v>
      </c>
      <c r="H537">
        <v>0.0748</v>
      </c>
      <c r="I537">
        <v>42.02</v>
      </c>
      <c r="J537">
        <v>28.02</v>
      </c>
      <c r="K537" t="e">
        <v>#N/A</v>
      </c>
      <c r="L537" t="e">
        <v>#N/A</v>
      </c>
      <c r="M537" s="1" t="s">
        <v>917</v>
      </c>
      <c r="N537" s="1" t="s">
        <v>917</v>
      </c>
      <c r="O537" s="2" t="s">
        <v>917</v>
      </c>
      <c r="P537" s="1" t="s">
        <v>917</v>
      </c>
    </row>
    <row r="538" spans="1:16">
      <c r="A538" t="s">
        <v>119</v>
      </c>
      <c r="B538">
        <v>20201124</v>
      </c>
      <c r="C538" s="5">
        <v>599335926023</v>
      </c>
      <c r="D538" t="s">
        <v>496</v>
      </c>
      <c r="E538">
        <v>329.38</v>
      </c>
      <c r="F538">
        <v>25</v>
      </c>
      <c r="G538">
        <v>108</v>
      </c>
      <c r="H538">
        <v>0.1574</v>
      </c>
      <c r="I538">
        <v>19.38</v>
      </c>
      <c r="J538">
        <v>13.18</v>
      </c>
      <c r="K538" t="e">
        <v>#N/A</v>
      </c>
      <c r="L538" t="e">
        <v>#N/A</v>
      </c>
      <c r="M538" s="1" t="s">
        <v>917</v>
      </c>
      <c r="N538" s="1" t="s">
        <v>917</v>
      </c>
      <c r="O538" s="2" t="s">
        <v>917</v>
      </c>
      <c r="P538" s="1" t="s">
        <v>917</v>
      </c>
    </row>
    <row r="539" spans="1:16">
      <c r="A539" t="s">
        <v>119</v>
      </c>
      <c r="B539">
        <v>20201124</v>
      </c>
      <c r="C539" s="5">
        <v>575961933882</v>
      </c>
      <c r="D539" t="s">
        <v>382</v>
      </c>
      <c r="E539">
        <v>315.58</v>
      </c>
      <c r="F539">
        <v>13</v>
      </c>
      <c r="G539">
        <v>102</v>
      </c>
      <c r="H539">
        <v>0.0882</v>
      </c>
      <c r="I539">
        <v>35.06</v>
      </c>
      <c r="J539">
        <v>24.28</v>
      </c>
      <c r="K539" t="s">
        <v>383</v>
      </c>
      <c r="L539" t="s">
        <v>148</v>
      </c>
      <c r="M539" s="1" t="s">
        <v>917</v>
      </c>
      <c r="N539" s="1" t="s">
        <v>917</v>
      </c>
      <c r="O539" s="2">
        <v>0</v>
      </c>
      <c r="P539" s="1" t="s">
        <v>917</v>
      </c>
    </row>
    <row r="540" spans="1:16">
      <c r="A540" t="s">
        <v>119</v>
      </c>
      <c r="B540">
        <v>20201124</v>
      </c>
      <c r="C540" s="5">
        <v>620626542639</v>
      </c>
      <c r="D540" t="s">
        <v>1238</v>
      </c>
      <c r="E540">
        <v>312</v>
      </c>
      <c r="F540">
        <v>8</v>
      </c>
      <c r="G540">
        <v>16</v>
      </c>
      <c r="H540">
        <v>0.375</v>
      </c>
      <c r="I540">
        <v>52</v>
      </c>
      <c r="J540">
        <v>39</v>
      </c>
      <c r="K540" t="e">
        <v>#N/A</v>
      </c>
      <c r="L540" t="e">
        <v>#N/A</v>
      </c>
      <c r="M540" s="1" t="s">
        <v>917</v>
      </c>
      <c r="N540" s="1" t="s">
        <v>917</v>
      </c>
      <c r="O540" s="2" t="s">
        <v>917</v>
      </c>
      <c r="P540" s="1" t="s">
        <v>917</v>
      </c>
    </row>
    <row r="541" spans="1:16">
      <c r="A541" t="s">
        <v>119</v>
      </c>
      <c r="B541">
        <v>20201124</v>
      </c>
      <c r="C541" s="5">
        <v>601093025574</v>
      </c>
      <c r="D541" t="s">
        <v>1235</v>
      </c>
      <c r="E541">
        <v>309.8</v>
      </c>
      <c r="F541">
        <v>14</v>
      </c>
      <c r="G541">
        <v>20</v>
      </c>
      <c r="H541">
        <v>0.25</v>
      </c>
      <c r="I541">
        <v>61.96</v>
      </c>
      <c r="J541">
        <v>22.13</v>
      </c>
      <c r="K541" t="e">
        <v>#N/A</v>
      </c>
      <c r="L541" t="e">
        <v>#N/A</v>
      </c>
      <c r="M541" s="1" t="s">
        <v>917</v>
      </c>
      <c r="N541" s="1" t="s">
        <v>917</v>
      </c>
      <c r="O541" s="2" t="s">
        <v>917</v>
      </c>
      <c r="P541" s="1" t="s">
        <v>917</v>
      </c>
    </row>
    <row r="542" spans="1:16">
      <c r="A542" t="s">
        <v>119</v>
      </c>
      <c r="B542">
        <v>20201124</v>
      </c>
      <c r="C542" s="5">
        <v>599522639719</v>
      </c>
      <c r="D542" t="s">
        <v>420</v>
      </c>
      <c r="E542">
        <v>258.58</v>
      </c>
      <c r="F542">
        <v>24</v>
      </c>
      <c r="G542">
        <v>129</v>
      </c>
      <c r="H542">
        <v>0.1085</v>
      </c>
      <c r="I542">
        <v>18.47</v>
      </c>
      <c r="J542">
        <v>10.77</v>
      </c>
      <c r="K542" t="e">
        <v>#N/A</v>
      </c>
      <c r="L542" t="e">
        <v>#N/A</v>
      </c>
      <c r="M542" s="1" t="s">
        <v>917</v>
      </c>
      <c r="N542" s="1" t="s">
        <v>917</v>
      </c>
      <c r="O542" s="2" t="s">
        <v>917</v>
      </c>
      <c r="P542" s="1" t="s">
        <v>917</v>
      </c>
    </row>
    <row r="543" spans="1:16">
      <c r="A543" t="s">
        <v>119</v>
      </c>
      <c r="B543">
        <v>20201124</v>
      </c>
      <c r="C543" s="5">
        <v>527990607768</v>
      </c>
      <c r="D543" t="s">
        <v>1200</v>
      </c>
      <c r="E543">
        <v>234.93</v>
      </c>
      <c r="F543">
        <v>9</v>
      </c>
      <c r="G543">
        <v>28</v>
      </c>
      <c r="H543">
        <v>0.1429</v>
      </c>
      <c r="I543">
        <v>58.73</v>
      </c>
      <c r="J543">
        <v>26.1</v>
      </c>
      <c r="K543" t="s">
        <v>410</v>
      </c>
      <c r="L543" t="s">
        <v>121</v>
      </c>
      <c r="M543" s="1" t="s">
        <v>917</v>
      </c>
      <c r="N543" s="1" t="s">
        <v>917</v>
      </c>
      <c r="O543" s="2">
        <v>0</v>
      </c>
      <c r="P543" s="1" t="s">
        <v>917</v>
      </c>
    </row>
    <row r="544" spans="1:16">
      <c r="A544" t="s">
        <v>119</v>
      </c>
      <c r="B544">
        <v>20201124</v>
      </c>
      <c r="C544" s="5">
        <v>528047125345</v>
      </c>
      <c r="D544" t="s">
        <v>1208</v>
      </c>
      <c r="E544">
        <v>227.62</v>
      </c>
      <c r="F544">
        <v>4</v>
      </c>
      <c r="G544">
        <v>186</v>
      </c>
      <c r="H544">
        <v>0.0161</v>
      </c>
      <c r="I544">
        <v>75.87</v>
      </c>
      <c r="J544">
        <v>56.91</v>
      </c>
      <c r="K544" t="s">
        <v>100</v>
      </c>
      <c r="L544" t="s">
        <v>121</v>
      </c>
      <c r="M544" s="1" t="s">
        <v>917</v>
      </c>
      <c r="N544" s="1" t="s">
        <v>917</v>
      </c>
      <c r="O544" s="2">
        <v>0</v>
      </c>
      <c r="P544" s="1" t="s">
        <v>917</v>
      </c>
    </row>
    <row r="545" spans="1:16">
      <c r="A545" t="s">
        <v>119</v>
      </c>
      <c r="B545">
        <v>20201124</v>
      </c>
      <c r="C545" s="5">
        <v>528033014551</v>
      </c>
      <c r="D545" t="s">
        <v>1197</v>
      </c>
      <c r="E545">
        <v>225.42</v>
      </c>
      <c r="F545">
        <v>7</v>
      </c>
      <c r="G545">
        <v>24</v>
      </c>
      <c r="H545">
        <v>0.125</v>
      </c>
      <c r="I545">
        <v>75.14</v>
      </c>
      <c r="J545">
        <v>32.2</v>
      </c>
      <c r="K545" t="s">
        <v>399</v>
      </c>
      <c r="L545" t="s">
        <v>121</v>
      </c>
      <c r="M545" s="1" t="s">
        <v>917</v>
      </c>
      <c r="N545" s="1" t="s">
        <v>917</v>
      </c>
      <c r="O545" s="2">
        <v>0</v>
      </c>
      <c r="P545" s="1" t="s">
        <v>917</v>
      </c>
    </row>
    <row r="546" spans="1:16">
      <c r="A546" t="s">
        <v>119</v>
      </c>
      <c r="B546">
        <v>20201124</v>
      </c>
      <c r="C546" s="5">
        <v>601187279679</v>
      </c>
      <c r="D546" t="s">
        <v>438</v>
      </c>
      <c r="E546">
        <v>214.62</v>
      </c>
      <c r="F546">
        <v>17</v>
      </c>
      <c r="G546">
        <v>51</v>
      </c>
      <c r="H546">
        <v>0.1373</v>
      </c>
      <c r="I546">
        <v>30.66</v>
      </c>
      <c r="J546">
        <v>12.62</v>
      </c>
      <c r="K546" t="e">
        <v>#N/A</v>
      </c>
      <c r="L546" t="e">
        <v>#N/A</v>
      </c>
      <c r="M546" s="1" t="s">
        <v>917</v>
      </c>
      <c r="N546" s="1" t="s">
        <v>917</v>
      </c>
      <c r="O546" s="2" t="s">
        <v>917</v>
      </c>
      <c r="P546" s="1" t="s">
        <v>917</v>
      </c>
    </row>
    <row r="547" spans="1:16">
      <c r="A547" t="s">
        <v>119</v>
      </c>
      <c r="B547">
        <v>20201124</v>
      </c>
      <c r="C547" s="5">
        <v>611950399653</v>
      </c>
      <c r="D547" t="s">
        <v>1189</v>
      </c>
      <c r="E547">
        <v>214.13</v>
      </c>
      <c r="F547">
        <v>5</v>
      </c>
      <c r="G547">
        <v>85</v>
      </c>
      <c r="H547">
        <v>0.0471</v>
      </c>
      <c r="I547">
        <v>53.53</v>
      </c>
      <c r="J547">
        <v>42.83</v>
      </c>
      <c r="K547" t="s">
        <v>666</v>
      </c>
      <c r="L547" t="s">
        <v>170</v>
      </c>
      <c r="M547" s="1" t="s">
        <v>917</v>
      </c>
      <c r="N547" s="1" t="s">
        <v>1190</v>
      </c>
      <c r="O547" s="2">
        <v>0</v>
      </c>
      <c r="P547" s="1" t="s">
        <v>917</v>
      </c>
    </row>
    <row r="548" spans="1:16">
      <c r="A548" t="s">
        <v>119</v>
      </c>
      <c r="B548">
        <v>20201124</v>
      </c>
      <c r="C548" s="5">
        <v>598908900450</v>
      </c>
      <c r="D548" t="s">
        <v>444</v>
      </c>
      <c r="E548">
        <v>204.85</v>
      </c>
      <c r="F548">
        <v>35</v>
      </c>
      <c r="G548">
        <v>117</v>
      </c>
      <c r="H548">
        <v>0.2222</v>
      </c>
      <c r="I548">
        <v>7.88</v>
      </c>
      <c r="J548">
        <v>5.85</v>
      </c>
      <c r="K548" t="e">
        <v>#N/A</v>
      </c>
      <c r="L548" t="e">
        <v>#N/A</v>
      </c>
      <c r="M548" s="1" t="s">
        <v>917</v>
      </c>
      <c r="N548" s="1" t="s">
        <v>917</v>
      </c>
      <c r="O548" s="2" t="s">
        <v>917</v>
      </c>
      <c r="P548" s="1" t="s">
        <v>917</v>
      </c>
    </row>
    <row r="549" spans="1:16">
      <c r="A549" t="s">
        <v>119</v>
      </c>
      <c r="B549">
        <v>20201124</v>
      </c>
      <c r="C549" s="5">
        <v>601093977199</v>
      </c>
      <c r="D549" t="s">
        <v>446</v>
      </c>
      <c r="E549">
        <v>191.72</v>
      </c>
      <c r="F549">
        <v>8</v>
      </c>
      <c r="G549">
        <v>51</v>
      </c>
      <c r="H549">
        <v>0.098</v>
      </c>
      <c r="I549">
        <v>38.34</v>
      </c>
      <c r="J549">
        <v>23.96</v>
      </c>
      <c r="K549" t="e">
        <v>#N/A</v>
      </c>
      <c r="L549" t="e">
        <v>#N/A</v>
      </c>
      <c r="M549" s="1" t="s">
        <v>917</v>
      </c>
      <c r="N549" s="1" t="s">
        <v>917</v>
      </c>
      <c r="O549" s="2" t="s">
        <v>917</v>
      </c>
      <c r="P549" s="1" t="s">
        <v>917</v>
      </c>
    </row>
    <row r="550" spans="1:16">
      <c r="A550" t="s">
        <v>119</v>
      </c>
      <c r="B550">
        <v>20201124</v>
      </c>
      <c r="C550" s="5">
        <v>571250855227</v>
      </c>
      <c r="D550" t="s">
        <v>1213</v>
      </c>
      <c r="E550">
        <v>182.37</v>
      </c>
      <c r="F550">
        <v>33</v>
      </c>
      <c r="G550">
        <v>233</v>
      </c>
      <c r="H550">
        <v>0.073</v>
      </c>
      <c r="I550">
        <v>10.73</v>
      </c>
      <c r="J550">
        <v>5.53</v>
      </c>
      <c r="K550" t="s">
        <v>1087</v>
      </c>
      <c r="L550" t="s">
        <v>121</v>
      </c>
      <c r="M550" s="1" t="s">
        <v>917</v>
      </c>
      <c r="N550" s="1" t="s">
        <v>917</v>
      </c>
      <c r="O550" s="2">
        <v>0</v>
      </c>
      <c r="P550" s="1" t="s">
        <v>1099</v>
      </c>
    </row>
    <row r="551" spans="1:16">
      <c r="A551" t="s">
        <v>119</v>
      </c>
      <c r="B551">
        <v>20201124</v>
      </c>
      <c r="C551" s="5">
        <v>603592215381</v>
      </c>
      <c r="D551" t="s">
        <v>493</v>
      </c>
      <c r="E551">
        <v>167.69</v>
      </c>
      <c r="F551">
        <v>10</v>
      </c>
      <c r="G551">
        <v>73</v>
      </c>
      <c r="H551">
        <v>0.1096</v>
      </c>
      <c r="I551">
        <v>20.96</v>
      </c>
      <c r="J551">
        <v>16.77</v>
      </c>
      <c r="K551" t="e">
        <v>#N/A</v>
      </c>
      <c r="L551" t="e">
        <v>#N/A</v>
      </c>
      <c r="M551" s="1" t="s">
        <v>917</v>
      </c>
      <c r="N551" s="1" t="s">
        <v>917</v>
      </c>
      <c r="O551" s="2" t="s">
        <v>917</v>
      </c>
      <c r="P551" s="1" t="s">
        <v>917</v>
      </c>
    </row>
    <row r="552" spans="1:16">
      <c r="A552" t="s">
        <v>119</v>
      </c>
      <c r="B552">
        <v>20201124</v>
      </c>
      <c r="C552" s="5">
        <v>600560740965</v>
      </c>
      <c r="D552" t="s">
        <v>1239</v>
      </c>
      <c r="E552">
        <v>167.22</v>
      </c>
      <c r="F552">
        <v>7</v>
      </c>
      <c r="G552">
        <v>28</v>
      </c>
      <c r="H552">
        <v>0.1786</v>
      </c>
      <c r="I552">
        <v>33.44</v>
      </c>
      <c r="J552">
        <v>23.89</v>
      </c>
      <c r="K552" t="e">
        <v>#N/A</v>
      </c>
      <c r="L552" t="e">
        <v>#N/A</v>
      </c>
      <c r="M552" s="1" t="s">
        <v>917</v>
      </c>
      <c r="N552" s="1" t="s">
        <v>917</v>
      </c>
      <c r="O552" s="2" t="s">
        <v>917</v>
      </c>
      <c r="P552" s="1" t="s">
        <v>917</v>
      </c>
    </row>
    <row r="553" spans="1:16">
      <c r="A553" t="s">
        <v>119</v>
      </c>
      <c r="B553">
        <v>20201124</v>
      </c>
      <c r="C553" s="5">
        <v>576123419275</v>
      </c>
      <c r="D553" t="s">
        <v>1194</v>
      </c>
      <c r="E553">
        <v>163.24</v>
      </c>
      <c r="F553">
        <v>11</v>
      </c>
      <c r="G553">
        <v>181</v>
      </c>
      <c r="H553">
        <v>0.0442</v>
      </c>
      <c r="I553">
        <v>20.41</v>
      </c>
      <c r="J553">
        <v>14.84</v>
      </c>
      <c r="K553" t="s">
        <v>299</v>
      </c>
      <c r="L553" t="s">
        <v>158</v>
      </c>
      <c r="M553" s="1" t="s">
        <v>917</v>
      </c>
      <c r="N553" s="1" t="s">
        <v>917</v>
      </c>
      <c r="O553" s="2">
        <v>0</v>
      </c>
      <c r="P553" s="1" t="s">
        <v>917</v>
      </c>
    </row>
    <row r="554" spans="1:16">
      <c r="A554" t="s">
        <v>119</v>
      </c>
      <c r="B554">
        <v>20201124</v>
      </c>
      <c r="C554" s="5">
        <v>569781213653</v>
      </c>
      <c r="D554" t="s">
        <v>1240</v>
      </c>
      <c r="E554">
        <v>160.46</v>
      </c>
      <c r="F554">
        <v>36</v>
      </c>
      <c r="G554">
        <v>97</v>
      </c>
      <c r="H554">
        <v>0.1546</v>
      </c>
      <c r="I554">
        <v>10.7</v>
      </c>
      <c r="J554">
        <v>4.46</v>
      </c>
      <c r="K554" t="s">
        <v>1086</v>
      </c>
      <c r="L554" t="s">
        <v>124</v>
      </c>
      <c r="M554" s="1" t="s">
        <v>917</v>
      </c>
      <c r="N554" s="1" t="s">
        <v>917</v>
      </c>
      <c r="O554" s="2">
        <v>0</v>
      </c>
      <c r="P554" s="1" t="s">
        <v>1108</v>
      </c>
    </row>
    <row r="555" spans="1:16">
      <c r="A555" t="s">
        <v>119</v>
      </c>
      <c r="B555">
        <v>20201124</v>
      </c>
      <c r="C555" s="5">
        <v>562374577568</v>
      </c>
      <c r="D555" t="s">
        <v>1220</v>
      </c>
      <c r="E555">
        <v>155.7</v>
      </c>
      <c r="F555">
        <v>3</v>
      </c>
      <c r="G555">
        <v>80</v>
      </c>
      <c r="H555">
        <v>0.025</v>
      </c>
      <c r="I555">
        <v>77.85</v>
      </c>
      <c r="J555">
        <v>51.9</v>
      </c>
      <c r="K555" t="s">
        <v>75</v>
      </c>
      <c r="L555" t="s">
        <v>131</v>
      </c>
      <c r="M555" s="1" t="s">
        <v>917</v>
      </c>
      <c r="N555" s="1" t="s">
        <v>917</v>
      </c>
      <c r="O555" s="2" t="s">
        <v>1096</v>
      </c>
      <c r="P555" s="1" t="s">
        <v>917</v>
      </c>
    </row>
    <row r="556" spans="1:16">
      <c r="A556" t="s">
        <v>119</v>
      </c>
      <c r="B556">
        <v>20201124</v>
      </c>
      <c r="C556" s="5">
        <v>538267926200</v>
      </c>
      <c r="D556" t="s">
        <v>442</v>
      </c>
      <c r="E556">
        <v>151.8</v>
      </c>
      <c r="F556">
        <v>2</v>
      </c>
      <c r="G556">
        <v>63</v>
      </c>
      <c r="H556">
        <v>0.0317</v>
      </c>
      <c r="I556">
        <v>75.9</v>
      </c>
      <c r="J556">
        <v>75.9</v>
      </c>
      <c r="K556" t="s">
        <v>443</v>
      </c>
      <c r="L556" t="s">
        <v>124</v>
      </c>
      <c r="M556" s="1" t="s">
        <v>917</v>
      </c>
      <c r="N556" s="1" t="s">
        <v>917</v>
      </c>
      <c r="O556" s="2">
        <v>0</v>
      </c>
      <c r="P556" s="1" t="s">
        <v>917</v>
      </c>
    </row>
    <row r="557" spans="1:16">
      <c r="A557" t="s">
        <v>119</v>
      </c>
      <c r="B557">
        <v>20201124</v>
      </c>
      <c r="C557" s="5">
        <v>578894356956</v>
      </c>
      <c r="D557" t="s">
        <v>1205</v>
      </c>
      <c r="E557">
        <v>151.35</v>
      </c>
      <c r="F557">
        <v>6</v>
      </c>
      <c r="G557">
        <v>105</v>
      </c>
      <c r="H557">
        <v>0.0571</v>
      </c>
      <c r="I557">
        <v>25.23</v>
      </c>
      <c r="J557">
        <v>25.23</v>
      </c>
      <c r="K557" t="s">
        <v>401</v>
      </c>
      <c r="L557" t="s">
        <v>158</v>
      </c>
      <c r="M557" s="1" t="s">
        <v>917</v>
      </c>
      <c r="N557" s="1" t="s">
        <v>917</v>
      </c>
      <c r="O557" s="2">
        <v>0</v>
      </c>
      <c r="P557" s="1" t="s">
        <v>917</v>
      </c>
    </row>
    <row r="558" spans="1:16">
      <c r="A558" t="s">
        <v>119</v>
      </c>
      <c r="B558">
        <v>20201124</v>
      </c>
      <c r="C558" s="5">
        <v>601187015484</v>
      </c>
      <c r="D558" t="s">
        <v>1218</v>
      </c>
      <c r="E558">
        <v>147.19</v>
      </c>
      <c r="F558">
        <v>13</v>
      </c>
      <c r="G558">
        <v>221</v>
      </c>
      <c r="H558">
        <v>0.0498</v>
      </c>
      <c r="I558">
        <v>13.38</v>
      </c>
      <c r="J558">
        <v>11.32</v>
      </c>
      <c r="K558" t="e">
        <v>#N/A</v>
      </c>
      <c r="L558" t="e">
        <v>#N/A</v>
      </c>
      <c r="M558" s="1" t="s">
        <v>917</v>
      </c>
      <c r="N558" s="1" t="s">
        <v>917</v>
      </c>
      <c r="O558" s="2" t="s">
        <v>917</v>
      </c>
      <c r="P558" s="1" t="s">
        <v>917</v>
      </c>
    </row>
    <row r="559" spans="1:16">
      <c r="A559" t="s">
        <v>119</v>
      </c>
      <c r="B559">
        <v>20201124</v>
      </c>
      <c r="C559" s="5">
        <v>628767299363</v>
      </c>
      <c r="D559" t="s">
        <v>1231</v>
      </c>
      <c r="E559">
        <v>146.29</v>
      </c>
      <c r="F559">
        <v>3</v>
      </c>
      <c r="G559">
        <v>24</v>
      </c>
      <c r="H559">
        <v>0.0833</v>
      </c>
      <c r="I559">
        <v>73.14</v>
      </c>
      <c r="J559">
        <v>48.76</v>
      </c>
      <c r="K559" t="s">
        <v>523</v>
      </c>
      <c r="L559" t="s">
        <v>121</v>
      </c>
      <c r="M559" s="1" t="s">
        <v>917</v>
      </c>
      <c r="N559" s="1" t="s">
        <v>917</v>
      </c>
      <c r="O559" s="2" t="s">
        <v>1096</v>
      </c>
      <c r="P559" s="1" t="s">
        <v>917</v>
      </c>
    </row>
    <row r="560" spans="1:16">
      <c r="A560" t="s">
        <v>119</v>
      </c>
      <c r="B560">
        <v>20201124</v>
      </c>
      <c r="C560" s="5">
        <v>615652557727</v>
      </c>
      <c r="D560" t="s">
        <v>1227</v>
      </c>
      <c r="E560">
        <v>141.12</v>
      </c>
      <c r="F560">
        <v>15</v>
      </c>
      <c r="G560">
        <v>160</v>
      </c>
      <c r="H560">
        <v>0.05</v>
      </c>
      <c r="I560">
        <v>17.64</v>
      </c>
      <c r="J560">
        <v>9.41</v>
      </c>
      <c r="K560" t="s">
        <v>1088</v>
      </c>
      <c r="L560" t="s">
        <v>204</v>
      </c>
      <c r="M560" s="1" t="s">
        <v>917</v>
      </c>
      <c r="N560" s="1" t="s">
        <v>917</v>
      </c>
      <c r="O560" s="2">
        <v>0</v>
      </c>
      <c r="P560" s="1" t="s">
        <v>917</v>
      </c>
    </row>
    <row r="561" spans="1:16">
      <c r="A561" t="s">
        <v>119</v>
      </c>
      <c r="B561">
        <v>20201124</v>
      </c>
      <c r="C561" s="5">
        <v>527183564590</v>
      </c>
      <c r="D561" t="s">
        <v>289</v>
      </c>
      <c r="E561">
        <v>136.8</v>
      </c>
      <c r="F561">
        <v>2</v>
      </c>
      <c r="G561">
        <v>44</v>
      </c>
      <c r="H561">
        <v>0.0454</v>
      </c>
      <c r="I561">
        <v>68.4</v>
      </c>
      <c r="J561">
        <v>68.4</v>
      </c>
      <c r="K561" t="s">
        <v>101</v>
      </c>
      <c r="L561" t="s">
        <v>124</v>
      </c>
      <c r="M561" s="1" t="s">
        <v>917</v>
      </c>
      <c r="N561" s="1" t="s">
        <v>917</v>
      </c>
      <c r="O561" s="2">
        <v>0</v>
      </c>
      <c r="P561" s="1" t="s">
        <v>917</v>
      </c>
    </row>
    <row r="562" spans="1:16">
      <c r="A562" t="s">
        <v>119</v>
      </c>
      <c r="B562">
        <v>20201124</v>
      </c>
      <c r="C562" s="5">
        <v>599458348066</v>
      </c>
      <c r="D562" t="s">
        <v>1222</v>
      </c>
      <c r="E562">
        <v>129.02</v>
      </c>
      <c r="F562">
        <v>35</v>
      </c>
      <c r="G562">
        <v>187</v>
      </c>
      <c r="H562">
        <v>0.107</v>
      </c>
      <c r="I562">
        <v>6.45</v>
      </c>
      <c r="J562">
        <v>3.69</v>
      </c>
      <c r="K562" t="e">
        <v>#N/A</v>
      </c>
      <c r="L562" t="e">
        <v>#N/A</v>
      </c>
      <c r="M562" s="1" t="s">
        <v>917</v>
      </c>
      <c r="N562" s="1" t="s">
        <v>917</v>
      </c>
      <c r="O562" s="2" t="s">
        <v>917</v>
      </c>
      <c r="P562" s="1" t="s">
        <v>917</v>
      </c>
    </row>
    <row r="563" spans="1:16">
      <c r="A563" t="s">
        <v>119</v>
      </c>
      <c r="B563">
        <v>20201124</v>
      </c>
      <c r="C563" s="5">
        <v>627410507881</v>
      </c>
      <c r="D563" t="s">
        <v>1241</v>
      </c>
      <c r="E563">
        <v>125.2</v>
      </c>
      <c r="F563">
        <v>10</v>
      </c>
      <c r="G563">
        <v>37</v>
      </c>
      <c r="H563">
        <v>0.1892</v>
      </c>
      <c r="I563">
        <v>17.89</v>
      </c>
      <c r="J563">
        <v>12.52</v>
      </c>
      <c r="K563" t="s">
        <v>546</v>
      </c>
      <c r="L563" t="s">
        <v>170</v>
      </c>
      <c r="M563" s="1" t="s">
        <v>917</v>
      </c>
      <c r="N563" s="1" t="s">
        <v>917</v>
      </c>
      <c r="O563" s="2">
        <v>0</v>
      </c>
      <c r="P563" s="1" t="s">
        <v>917</v>
      </c>
    </row>
    <row r="564" spans="1:16">
      <c r="A564" t="s">
        <v>119</v>
      </c>
      <c r="B564">
        <v>20201124</v>
      </c>
      <c r="C564" s="5">
        <v>602081449138</v>
      </c>
      <c r="D564" t="s">
        <v>1204</v>
      </c>
      <c r="E564">
        <v>121.68</v>
      </c>
      <c r="F564">
        <v>9</v>
      </c>
      <c r="G564">
        <v>34</v>
      </c>
      <c r="H564">
        <v>0.0588</v>
      </c>
      <c r="I564">
        <v>60.84</v>
      </c>
      <c r="J564">
        <v>13.52</v>
      </c>
      <c r="K564" t="e">
        <v>#N/A</v>
      </c>
      <c r="L564" t="e">
        <v>#N/A</v>
      </c>
      <c r="M564" s="1" t="s">
        <v>917</v>
      </c>
      <c r="N564" s="1" t="s">
        <v>917</v>
      </c>
      <c r="O564" s="2" t="s">
        <v>917</v>
      </c>
      <c r="P564" s="1" t="s">
        <v>917</v>
      </c>
    </row>
    <row r="565" spans="1:16">
      <c r="A565" t="s">
        <v>119</v>
      </c>
      <c r="B565">
        <v>20201124</v>
      </c>
      <c r="C565" s="5">
        <v>569438859623</v>
      </c>
      <c r="D565" t="s">
        <v>1242</v>
      </c>
      <c r="E565">
        <v>121.29</v>
      </c>
      <c r="F565">
        <v>13</v>
      </c>
      <c r="G565">
        <v>96</v>
      </c>
      <c r="H565">
        <v>0.0625</v>
      </c>
      <c r="I565">
        <v>20.21</v>
      </c>
      <c r="J565">
        <v>9.33</v>
      </c>
      <c r="K565" t="s">
        <v>495</v>
      </c>
      <c r="L565" t="s">
        <v>124</v>
      </c>
      <c r="M565" s="1" t="s">
        <v>917</v>
      </c>
      <c r="N565" s="1" t="s">
        <v>917</v>
      </c>
      <c r="O565" s="2">
        <v>0</v>
      </c>
      <c r="P565" s="1" t="s">
        <v>1108</v>
      </c>
    </row>
    <row r="566" spans="1:16">
      <c r="A566" t="s">
        <v>119</v>
      </c>
      <c r="B566">
        <v>20201124</v>
      </c>
      <c r="C566" s="5">
        <v>621693389532</v>
      </c>
      <c r="D566" t="s">
        <v>1219</v>
      </c>
      <c r="E566">
        <v>120.39</v>
      </c>
      <c r="F566">
        <v>5</v>
      </c>
      <c r="G566">
        <v>37</v>
      </c>
      <c r="H566">
        <v>0.1081</v>
      </c>
      <c r="I566">
        <v>30.1</v>
      </c>
      <c r="J566">
        <v>24.08</v>
      </c>
      <c r="K566" t="e">
        <v>#N/A</v>
      </c>
      <c r="L566" t="e">
        <v>#N/A</v>
      </c>
      <c r="M566" s="1" t="s">
        <v>917</v>
      </c>
      <c r="N566" s="1" t="s">
        <v>917</v>
      </c>
      <c r="O566" s="2" t="s">
        <v>917</v>
      </c>
      <c r="P566" s="1" t="s">
        <v>917</v>
      </c>
    </row>
    <row r="567" spans="1:16">
      <c r="A567" t="s">
        <v>119</v>
      </c>
      <c r="B567">
        <v>20201124</v>
      </c>
      <c r="C567" s="5">
        <v>624125029445</v>
      </c>
      <c r="D567" t="s">
        <v>1112</v>
      </c>
      <c r="E567">
        <v>119.8</v>
      </c>
      <c r="F567">
        <v>2</v>
      </c>
      <c r="G567">
        <v>54</v>
      </c>
      <c r="H567">
        <v>0.037</v>
      </c>
      <c r="I567">
        <v>59.9</v>
      </c>
      <c r="J567">
        <v>59.9</v>
      </c>
      <c r="K567" t="e">
        <v>#N/A</v>
      </c>
      <c r="L567" t="e">
        <v>#N/A</v>
      </c>
      <c r="M567" s="1" t="s">
        <v>917</v>
      </c>
      <c r="N567" s="1" t="s">
        <v>917</v>
      </c>
      <c r="O567" s="2" t="s">
        <v>917</v>
      </c>
      <c r="P567" s="1" t="s">
        <v>917</v>
      </c>
    </row>
    <row r="568" spans="1:16">
      <c r="A568" t="s">
        <v>119</v>
      </c>
      <c r="B568">
        <v>20201124</v>
      </c>
      <c r="C568" s="5">
        <v>601293794901</v>
      </c>
      <c r="D568" t="s">
        <v>447</v>
      </c>
      <c r="E568">
        <v>113.4</v>
      </c>
      <c r="F568">
        <v>3</v>
      </c>
      <c r="G568">
        <v>7</v>
      </c>
      <c r="H568">
        <v>0.2857</v>
      </c>
      <c r="I568">
        <v>56.7</v>
      </c>
      <c r="J568">
        <v>37.8</v>
      </c>
      <c r="K568" t="e">
        <v>#N/A</v>
      </c>
      <c r="L568" t="e">
        <v>#N/A</v>
      </c>
      <c r="M568" s="1" t="s">
        <v>917</v>
      </c>
      <c r="N568" s="1" t="s">
        <v>917</v>
      </c>
      <c r="O568" s="2" t="s">
        <v>917</v>
      </c>
      <c r="P568" s="1" t="s">
        <v>917</v>
      </c>
    </row>
  </sheetData>
  <autoFilter ref="A1:P568">
    <extLst/>
  </autoFilter>
  <pageMargins left="0.75" right="0.75" top="1" bottom="1" header="0.5" footer="0.5"/>
  <pageSetup paperSize="9" orientation="portrait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78"/>
  <sheetViews>
    <sheetView workbookViewId="0">
      <selection activeCell="X2" sqref="X2:Z28"/>
    </sheetView>
  </sheetViews>
  <sheetFormatPr defaultColWidth="8.88888888888889" defaultRowHeight="14.4"/>
  <cols>
    <col min="3" max="3" width="14.1111111111111" customWidth="1"/>
    <col min="13" max="14" width="8.88888888888889" style="1"/>
    <col min="15" max="15" width="8.88888888888889" style="2"/>
    <col min="16" max="16" width="8.88888888888889" style="1"/>
  </cols>
  <sheetData>
    <row r="1" spans="1:16">
      <c r="A1" t="s">
        <v>107</v>
      </c>
      <c r="B1" s="3" t="s">
        <v>108</v>
      </c>
      <c r="C1" s="4" t="s">
        <v>109</v>
      </c>
      <c r="D1" s="3" t="s">
        <v>110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115</v>
      </c>
      <c r="J1" s="3" t="s">
        <v>116</v>
      </c>
      <c r="K1" s="3" t="s">
        <v>117</v>
      </c>
      <c r="L1" s="3" t="s">
        <v>118</v>
      </c>
      <c r="M1" s="6" t="s">
        <v>1091</v>
      </c>
      <c r="N1" s="6" t="s">
        <v>1092</v>
      </c>
      <c r="O1" s="7" t="s">
        <v>1093</v>
      </c>
      <c r="P1" s="6" t="s">
        <v>1094</v>
      </c>
    </row>
    <row r="2" spans="1:16">
      <c r="A2" t="s">
        <v>119</v>
      </c>
      <c r="B2">
        <v>20201125</v>
      </c>
      <c r="C2" s="5">
        <v>537752882633</v>
      </c>
      <c r="D2" t="s">
        <v>1095</v>
      </c>
      <c r="E2">
        <v>355942.1</v>
      </c>
      <c r="F2">
        <v>7310</v>
      </c>
      <c r="G2">
        <v>31278</v>
      </c>
      <c r="H2">
        <v>0.1311</v>
      </c>
      <c r="I2">
        <v>86.82</v>
      </c>
      <c r="J2">
        <v>48.69</v>
      </c>
      <c r="K2" t="s">
        <v>34</v>
      </c>
      <c r="L2" t="s">
        <v>121</v>
      </c>
      <c r="M2" s="1" t="s">
        <v>917</v>
      </c>
      <c r="N2" s="1" t="s">
        <v>917</v>
      </c>
      <c r="O2" s="2" t="s">
        <v>1096</v>
      </c>
      <c r="P2" s="1" t="s">
        <v>917</v>
      </c>
    </row>
    <row r="3" spans="1:16">
      <c r="A3" t="s">
        <v>119</v>
      </c>
      <c r="B3">
        <v>20201125</v>
      </c>
      <c r="C3" s="5">
        <v>41141176393</v>
      </c>
      <c r="D3" t="s">
        <v>1097</v>
      </c>
      <c r="E3">
        <v>154626.2</v>
      </c>
      <c r="F3">
        <v>3069</v>
      </c>
      <c r="G3">
        <v>13494</v>
      </c>
      <c r="H3">
        <v>0.1346</v>
      </c>
      <c r="I3">
        <v>85.15</v>
      </c>
      <c r="J3">
        <v>50.38</v>
      </c>
      <c r="K3" t="s">
        <v>123</v>
      </c>
      <c r="L3" t="s">
        <v>124</v>
      </c>
      <c r="M3" s="1" t="s">
        <v>917</v>
      </c>
      <c r="N3" s="1" t="s">
        <v>917</v>
      </c>
      <c r="O3" s="2" t="s">
        <v>1096</v>
      </c>
      <c r="P3" s="1" t="s">
        <v>917</v>
      </c>
    </row>
    <row r="4" spans="1:16">
      <c r="A4" t="s">
        <v>119</v>
      </c>
      <c r="B4">
        <v>20201125</v>
      </c>
      <c r="C4" s="5">
        <v>39290708556</v>
      </c>
      <c r="D4" t="s">
        <v>1101</v>
      </c>
      <c r="E4">
        <v>98021.81</v>
      </c>
      <c r="F4">
        <v>1390</v>
      </c>
      <c r="G4">
        <v>8127</v>
      </c>
      <c r="H4">
        <v>0.1015</v>
      </c>
      <c r="I4">
        <v>118.81</v>
      </c>
      <c r="J4">
        <v>70.52</v>
      </c>
      <c r="K4" t="s">
        <v>126</v>
      </c>
      <c r="L4" t="s">
        <v>124</v>
      </c>
      <c r="M4" s="1" t="s">
        <v>917</v>
      </c>
      <c r="N4" s="1" t="s">
        <v>917</v>
      </c>
      <c r="O4" s="2" t="s">
        <v>1096</v>
      </c>
      <c r="P4" s="1" t="s">
        <v>917</v>
      </c>
    </row>
    <row r="5" spans="1:16">
      <c r="A5" t="s">
        <v>119</v>
      </c>
      <c r="B5">
        <v>20201125</v>
      </c>
      <c r="C5" s="5">
        <v>587234267079</v>
      </c>
      <c r="D5" t="s">
        <v>1100</v>
      </c>
      <c r="E5">
        <v>87419.13</v>
      </c>
      <c r="F5">
        <v>9061</v>
      </c>
      <c r="G5">
        <v>24046</v>
      </c>
      <c r="H5">
        <v>0.2961</v>
      </c>
      <c r="I5">
        <v>12.28</v>
      </c>
      <c r="J5">
        <v>9.65</v>
      </c>
      <c r="K5" t="s">
        <v>130</v>
      </c>
      <c r="L5" t="s">
        <v>131</v>
      </c>
      <c r="M5" s="1" t="s">
        <v>917</v>
      </c>
      <c r="N5" s="1" t="s">
        <v>917</v>
      </c>
      <c r="O5" s="2">
        <v>0</v>
      </c>
      <c r="P5" s="1" t="s">
        <v>917</v>
      </c>
    </row>
    <row r="6" spans="1:16">
      <c r="A6" t="s">
        <v>119</v>
      </c>
      <c r="B6">
        <v>20201125</v>
      </c>
      <c r="C6" s="5">
        <v>587516703876</v>
      </c>
      <c r="D6" t="s">
        <v>1098</v>
      </c>
      <c r="E6">
        <v>85726.63</v>
      </c>
      <c r="F6">
        <v>2156</v>
      </c>
      <c r="G6">
        <v>10609</v>
      </c>
      <c r="H6">
        <v>0.1027</v>
      </c>
      <c r="I6">
        <v>78.65</v>
      </c>
      <c r="J6">
        <v>39.76</v>
      </c>
      <c r="K6" t="s">
        <v>40</v>
      </c>
      <c r="L6" t="s">
        <v>121</v>
      </c>
      <c r="M6" s="1" t="s">
        <v>917</v>
      </c>
      <c r="N6" s="1" t="s">
        <v>917</v>
      </c>
      <c r="O6" s="2" t="s">
        <v>1096</v>
      </c>
      <c r="P6" s="1" t="s">
        <v>1099</v>
      </c>
    </row>
    <row r="7" spans="1:16">
      <c r="A7" t="s">
        <v>119</v>
      </c>
      <c r="B7">
        <v>20201125</v>
      </c>
      <c r="C7" s="5">
        <v>537824984434</v>
      </c>
      <c r="D7" t="s">
        <v>273</v>
      </c>
      <c r="E7">
        <v>82828.27</v>
      </c>
      <c r="F7">
        <v>13038</v>
      </c>
      <c r="G7">
        <v>29490</v>
      </c>
      <c r="H7">
        <v>0.386</v>
      </c>
      <c r="I7">
        <v>7.28</v>
      </c>
      <c r="J7">
        <v>6.35</v>
      </c>
      <c r="K7" t="s">
        <v>274</v>
      </c>
      <c r="L7" t="s">
        <v>158</v>
      </c>
      <c r="M7" s="1" t="s">
        <v>917</v>
      </c>
      <c r="N7" s="1" t="s">
        <v>917</v>
      </c>
      <c r="O7" s="2">
        <v>0</v>
      </c>
      <c r="P7" s="1" t="s">
        <v>917</v>
      </c>
    </row>
    <row r="8" spans="1:16">
      <c r="A8" t="s">
        <v>119</v>
      </c>
      <c r="B8">
        <v>20201125</v>
      </c>
      <c r="C8" s="5">
        <v>564587383224</v>
      </c>
      <c r="D8" t="s">
        <v>1103</v>
      </c>
      <c r="E8">
        <v>81577.51</v>
      </c>
      <c r="F8">
        <v>1621</v>
      </c>
      <c r="G8">
        <v>6628</v>
      </c>
      <c r="H8">
        <v>0.1394</v>
      </c>
      <c r="I8">
        <v>88.29</v>
      </c>
      <c r="J8">
        <v>50.33</v>
      </c>
      <c r="K8" t="s">
        <v>128</v>
      </c>
      <c r="L8" t="s">
        <v>121</v>
      </c>
      <c r="M8" s="1" t="s">
        <v>917</v>
      </c>
      <c r="N8" s="1" t="s">
        <v>917</v>
      </c>
      <c r="O8" s="2" t="s">
        <v>1096</v>
      </c>
      <c r="P8" s="1" t="s">
        <v>917</v>
      </c>
    </row>
    <row r="9" spans="1:16">
      <c r="A9" t="s">
        <v>119</v>
      </c>
      <c r="B9">
        <v>20201125</v>
      </c>
      <c r="C9" s="5">
        <v>589590595246</v>
      </c>
      <c r="D9" t="s">
        <v>1102</v>
      </c>
      <c r="E9">
        <v>81483.46</v>
      </c>
      <c r="F9">
        <v>7165</v>
      </c>
      <c r="G9">
        <v>16480</v>
      </c>
      <c r="H9">
        <v>0.3873</v>
      </c>
      <c r="I9">
        <v>12.77</v>
      </c>
      <c r="J9">
        <v>11.37</v>
      </c>
      <c r="K9" t="s">
        <v>133</v>
      </c>
      <c r="L9" t="s">
        <v>121</v>
      </c>
      <c r="M9" s="1" t="s">
        <v>917</v>
      </c>
      <c r="N9" s="1" t="s">
        <v>917</v>
      </c>
      <c r="O9" s="2">
        <v>0</v>
      </c>
      <c r="P9" s="1" t="s">
        <v>1099</v>
      </c>
    </row>
    <row r="10" spans="1:16">
      <c r="A10" t="s">
        <v>119</v>
      </c>
      <c r="B10">
        <v>20201125</v>
      </c>
      <c r="C10" s="5">
        <v>17704561464</v>
      </c>
      <c r="D10" t="s">
        <v>1105</v>
      </c>
      <c r="E10">
        <v>55304.85</v>
      </c>
      <c r="F10">
        <v>4127</v>
      </c>
      <c r="G10">
        <v>9892</v>
      </c>
      <c r="H10">
        <v>0.2444</v>
      </c>
      <c r="I10">
        <v>22.87</v>
      </c>
      <c r="J10">
        <v>13.4</v>
      </c>
      <c r="K10" t="s">
        <v>160</v>
      </c>
      <c r="L10" t="s">
        <v>121</v>
      </c>
      <c r="M10" s="1" t="s">
        <v>917</v>
      </c>
      <c r="N10" s="1" t="s">
        <v>917</v>
      </c>
      <c r="O10" s="2">
        <v>0</v>
      </c>
      <c r="P10" s="1" t="s">
        <v>917</v>
      </c>
    </row>
    <row r="11" spans="1:16">
      <c r="A11" t="s">
        <v>119</v>
      </c>
      <c r="B11">
        <v>20201125</v>
      </c>
      <c r="C11" s="5">
        <v>574308070162</v>
      </c>
      <c r="D11" t="s">
        <v>1106</v>
      </c>
      <c r="E11">
        <v>53714.42</v>
      </c>
      <c r="F11">
        <v>1494</v>
      </c>
      <c r="G11">
        <v>5492</v>
      </c>
      <c r="H11">
        <v>0.1171</v>
      </c>
      <c r="I11">
        <v>83.54</v>
      </c>
      <c r="J11">
        <v>35.95</v>
      </c>
      <c r="K11" t="s">
        <v>38</v>
      </c>
      <c r="L11" t="s">
        <v>121</v>
      </c>
      <c r="M11" s="1" t="s">
        <v>917</v>
      </c>
      <c r="N11" s="1" t="s">
        <v>917</v>
      </c>
      <c r="O11" s="2" t="s">
        <v>1096</v>
      </c>
      <c r="P11" s="1" t="s">
        <v>917</v>
      </c>
    </row>
    <row r="12" spans="1:16">
      <c r="A12" t="s">
        <v>119</v>
      </c>
      <c r="B12">
        <v>20201125</v>
      </c>
      <c r="C12" s="5">
        <v>555332266949</v>
      </c>
      <c r="D12" t="s">
        <v>1126</v>
      </c>
      <c r="E12">
        <v>49796.46</v>
      </c>
      <c r="F12">
        <v>942</v>
      </c>
      <c r="G12">
        <v>3380</v>
      </c>
      <c r="H12">
        <v>0.1305</v>
      </c>
      <c r="I12">
        <v>112.92</v>
      </c>
      <c r="J12">
        <v>52.86</v>
      </c>
      <c r="K12" t="s">
        <v>47</v>
      </c>
      <c r="L12" t="s">
        <v>121</v>
      </c>
      <c r="M12" s="1" t="s">
        <v>917</v>
      </c>
      <c r="N12" s="1" t="s">
        <v>917</v>
      </c>
      <c r="O12" s="2" t="s">
        <v>1096</v>
      </c>
      <c r="P12" s="1" t="s">
        <v>917</v>
      </c>
    </row>
    <row r="13" spans="1:16">
      <c r="A13" t="s">
        <v>119</v>
      </c>
      <c r="B13">
        <v>20201125</v>
      </c>
      <c r="C13" s="5">
        <v>593225443577</v>
      </c>
      <c r="D13" t="s">
        <v>1104</v>
      </c>
      <c r="E13">
        <v>48093.22</v>
      </c>
      <c r="F13">
        <v>860</v>
      </c>
      <c r="G13">
        <v>2781</v>
      </c>
      <c r="H13">
        <v>0.1039</v>
      </c>
      <c r="I13">
        <v>166.41</v>
      </c>
      <c r="J13">
        <v>55.92</v>
      </c>
      <c r="K13" t="s">
        <v>48</v>
      </c>
      <c r="L13" t="s">
        <v>121</v>
      </c>
      <c r="M13" s="1" t="s">
        <v>917</v>
      </c>
      <c r="N13" s="1" t="s">
        <v>917</v>
      </c>
      <c r="O13" s="2" t="s">
        <v>1096</v>
      </c>
      <c r="P13" s="1" t="s">
        <v>917</v>
      </c>
    </row>
    <row r="14" spans="1:16">
      <c r="A14" t="s">
        <v>119</v>
      </c>
      <c r="B14">
        <v>20201125</v>
      </c>
      <c r="C14" s="5">
        <v>554877274741</v>
      </c>
      <c r="D14" t="s">
        <v>1109</v>
      </c>
      <c r="E14">
        <v>46131.01</v>
      </c>
      <c r="F14">
        <v>1033</v>
      </c>
      <c r="G14">
        <v>4486</v>
      </c>
      <c r="H14">
        <v>0.0999</v>
      </c>
      <c r="I14">
        <v>102.97</v>
      </c>
      <c r="J14">
        <v>44.66</v>
      </c>
      <c r="K14" t="s">
        <v>6</v>
      </c>
      <c r="L14" t="s">
        <v>121</v>
      </c>
      <c r="M14" s="1" t="s">
        <v>917</v>
      </c>
      <c r="N14" s="1" t="s">
        <v>917</v>
      </c>
      <c r="O14" s="2" t="s">
        <v>1096</v>
      </c>
      <c r="P14" s="1" t="s">
        <v>1099</v>
      </c>
    </row>
    <row r="15" spans="1:16">
      <c r="A15" t="s">
        <v>119</v>
      </c>
      <c r="B15">
        <v>20201125</v>
      </c>
      <c r="C15" s="5">
        <v>574624025153</v>
      </c>
      <c r="D15" t="s">
        <v>406</v>
      </c>
      <c r="E15">
        <v>41212.18</v>
      </c>
      <c r="F15">
        <v>1227</v>
      </c>
      <c r="G15">
        <v>4238</v>
      </c>
      <c r="H15">
        <v>0.1437</v>
      </c>
      <c r="I15">
        <v>67.67</v>
      </c>
      <c r="J15">
        <v>33.59</v>
      </c>
      <c r="K15" t="s">
        <v>407</v>
      </c>
      <c r="L15" t="s">
        <v>124</v>
      </c>
      <c r="M15" s="1" t="s">
        <v>917</v>
      </c>
      <c r="N15" s="1" t="s">
        <v>917</v>
      </c>
      <c r="O15" s="2">
        <v>0</v>
      </c>
      <c r="P15" s="1" t="s">
        <v>917</v>
      </c>
    </row>
    <row r="16" spans="1:16">
      <c r="A16" t="s">
        <v>119</v>
      </c>
      <c r="B16">
        <v>20201125</v>
      </c>
      <c r="C16" s="5">
        <v>587015100676</v>
      </c>
      <c r="D16" t="s">
        <v>1110</v>
      </c>
      <c r="E16">
        <v>39932.32</v>
      </c>
      <c r="F16">
        <v>1040</v>
      </c>
      <c r="G16">
        <v>4046</v>
      </c>
      <c r="H16">
        <v>0.1352</v>
      </c>
      <c r="I16">
        <v>73</v>
      </c>
      <c r="J16">
        <v>38.4</v>
      </c>
      <c r="K16" t="s">
        <v>4</v>
      </c>
      <c r="L16" t="s">
        <v>148</v>
      </c>
      <c r="M16" s="1" t="s">
        <v>917</v>
      </c>
      <c r="N16" s="1" t="s">
        <v>917</v>
      </c>
      <c r="O16" s="2">
        <v>0</v>
      </c>
      <c r="P16" s="1" t="s">
        <v>917</v>
      </c>
    </row>
    <row r="17" spans="1:16">
      <c r="A17" t="s">
        <v>119</v>
      </c>
      <c r="B17">
        <v>20201125</v>
      </c>
      <c r="C17" s="5">
        <v>39788807046</v>
      </c>
      <c r="D17" t="s">
        <v>182</v>
      </c>
      <c r="E17">
        <v>33312.85</v>
      </c>
      <c r="F17">
        <v>3127</v>
      </c>
      <c r="G17">
        <v>7057</v>
      </c>
      <c r="H17">
        <v>0.3866</v>
      </c>
      <c r="I17">
        <v>12.21</v>
      </c>
      <c r="J17">
        <v>10.65</v>
      </c>
      <c r="K17" t="s">
        <v>183</v>
      </c>
      <c r="L17" t="s">
        <v>131</v>
      </c>
      <c r="M17" s="1" t="s">
        <v>917</v>
      </c>
      <c r="N17" s="1" t="s">
        <v>917</v>
      </c>
      <c r="O17" s="2">
        <v>0</v>
      </c>
      <c r="P17" s="1" t="s">
        <v>917</v>
      </c>
    </row>
    <row r="18" spans="1:16">
      <c r="A18" t="s">
        <v>119</v>
      </c>
      <c r="B18">
        <v>20201125</v>
      </c>
      <c r="C18" s="5">
        <v>584436823460</v>
      </c>
      <c r="D18" t="s">
        <v>174</v>
      </c>
      <c r="E18">
        <v>30408.29</v>
      </c>
      <c r="F18">
        <v>1745</v>
      </c>
      <c r="G18">
        <v>5371</v>
      </c>
      <c r="H18">
        <v>0.1804</v>
      </c>
      <c r="I18">
        <v>31.38</v>
      </c>
      <c r="J18">
        <v>17.43</v>
      </c>
      <c r="K18" t="s">
        <v>175</v>
      </c>
      <c r="L18" t="s">
        <v>124</v>
      </c>
      <c r="M18" s="1" t="s">
        <v>917</v>
      </c>
      <c r="N18" s="1" t="s">
        <v>917</v>
      </c>
      <c r="O18" s="2">
        <v>0</v>
      </c>
      <c r="P18" s="1" t="s">
        <v>1108</v>
      </c>
    </row>
    <row r="19" spans="1:16">
      <c r="A19" t="s">
        <v>119</v>
      </c>
      <c r="B19">
        <v>20201125</v>
      </c>
      <c r="C19" s="5">
        <v>554765196730</v>
      </c>
      <c r="D19" t="s">
        <v>197</v>
      </c>
      <c r="E19">
        <v>27892.75</v>
      </c>
      <c r="F19">
        <v>1804</v>
      </c>
      <c r="G19">
        <v>5371</v>
      </c>
      <c r="H19">
        <v>0.2986</v>
      </c>
      <c r="I19">
        <v>17.39</v>
      </c>
      <c r="J19">
        <v>15.46</v>
      </c>
      <c r="K19" t="s">
        <v>198</v>
      </c>
      <c r="L19" t="s">
        <v>121</v>
      </c>
      <c r="M19" s="1" t="s">
        <v>917</v>
      </c>
      <c r="N19" s="1" t="s">
        <v>917</v>
      </c>
      <c r="O19" s="2">
        <v>0</v>
      </c>
      <c r="P19" s="1" t="s">
        <v>1099</v>
      </c>
    </row>
    <row r="20" spans="1:16">
      <c r="A20" t="s">
        <v>119</v>
      </c>
      <c r="B20">
        <v>20201125</v>
      </c>
      <c r="C20" s="5">
        <v>521804256985</v>
      </c>
      <c r="D20" t="s">
        <v>1112</v>
      </c>
      <c r="E20">
        <v>26822.76</v>
      </c>
      <c r="F20">
        <v>556</v>
      </c>
      <c r="G20">
        <v>2351</v>
      </c>
      <c r="H20">
        <v>0.1204</v>
      </c>
      <c r="I20">
        <v>94.78</v>
      </c>
      <c r="J20">
        <v>48.24</v>
      </c>
      <c r="K20" t="s">
        <v>43</v>
      </c>
      <c r="L20" t="s">
        <v>121</v>
      </c>
      <c r="M20" s="1" t="s">
        <v>917</v>
      </c>
      <c r="N20" s="1" t="s">
        <v>917</v>
      </c>
      <c r="O20" s="2" t="s">
        <v>1096</v>
      </c>
      <c r="P20" s="1" t="s">
        <v>917</v>
      </c>
    </row>
    <row r="21" spans="1:16">
      <c r="A21" t="s">
        <v>119</v>
      </c>
      <c r="B21">
        <v>20201125</v>
      </c>
      <c r="C21" s="5">
        <v>15699771744</v>
      </c>
      <c r="D21" t="s">
        <v>178</v>
      </c>
      <c r="E21">
        <v>26439.02</v>
      </c>
      <c r="F21">
        <v>949</v>
      </c>
      <c r="G21">
        <v>3849</v>
      </c>
      <c r="H21">
        <v>0.1541</v>
      </c>
      <c r="I21">
        <v>44.59</v>
      </c>
      <c r="J21">
        <v>27.86</v>
      </c>
      <c r="K21" t="s">
        <v>179</v>
      </c>
      <c r="L21" t="s">
        <v>124</v>
      </c>
      <c r="M21" s="1" t="s">
        <v>917</v>
      </c>
      <c r="N21" s="1" t="s">
        <v>917</v>
      </c>
      <c r="O21" s="2">
        <v>0</v>
      </c>
      <c r="P21" s="1" t="s">
        <v>917</v>
      </c>
    </row>
    <row r="22" spans="1:16">
      <c r="A22" t="s">
        <v>119</v>
      </c>
      <c r="B22">
        <v>20201125</v>
      </c>
      <c r="C22" s="5">
        <v>613513119392</v>
      </c>
      <c r="D22" t="s">
        <v>1243</v>
      </c>
      <c r="E22">
        <v>26403.68</v>
      </c>
      <c r="F22">
        <v>513</v>
      </c>
      <c r="G22">
        <v>2657</v>
      </c>
      <c r="H22">
        <v>0.0802</v>
      </c>
      <c r="I22">
        <v>123.96</v>
      </c>
      <c r="J22">
        <v>51.47</v>
      </c>
      <c r="K22" t="s">
        <v>61</v>
      </c>
      <c r="L22" t="s">
        <v>124</v>
      </c>
      <c r="M22" s="1" t="s">
        <v>917</v>
      </c>
      <c r="N22" s="1" t="s">
        <v>917</v>
      </c>
      <c r="O22" s="2" t="s">
        <v>1096</v>
      </c>
      <c r="P22" s="1" t="s">
        <v>1108</v>
      </c>
    </row>
    <row r="23" spans="1:16">
      <c r="A23" t="s">
        <v>119</v>
      </c>
      <c r="B23">
        <v>20201125</v>
      </c>
      <c r="C23" s="5">
        <v>527733653043</v>
      </c>
      <c r="D23" t="s">
        <v>1118</v>
      </c>
      <c r="E23">
        <v>26032.38</v>
      </c>
      <c r="F23">
        <v>1628</v>
      </c>
      <c r="G23">
        <v>4676</v>
      </c>
      <c r="H23">
        <v>0.2464</v>
      </c>
      <c r="I23">
        <v>22.6</v>
      </c>
      <c r="J23">
        <v>15.99</v>
      </c>
      <c r="K23" t="s">
        <v>157</v>
      </c>
      <c r="L23" t="s">
        <v>158</v>
      </c>
      <c r="M23" s="1" t="s">
        <v>917</v>
      </c>
      <c r="N23" s="1" t="s">
        <v>917</v>
      </c>
      <c r="O23" s="2">
        <v>0</v>
      </c>
      <c r="P23" s="1" t="s">
        <v>917</v>
      </c>
    </row>
    <row r="24" spans="1:16">
      <c r="A24" t="s">
        <v>119</v>
      </c>
      <c r="B24">
        <v>20201125</v>
      </c>
      <c r="C24" s="5">
        <v>598898432532</v>
      </c>
      <c r="D24" t="s">
        <v>1111</v>
      </c>
      <c r="E24">
        <v>25780.61</v>
      </c>
      <c r="F24">
        <v>497</v>
      </c>
      <c r="G24">
        <v>5739</v>
      </c>
      <c r="H24">
        <v>0.0444</v>
      </c>
      <c r="I24">
        <v>101.1</v>
      </c>
      <c r="J24">
        <v>51.87</v>
      </c>
      <c r="K24" t="s">
        <v>41</v>
      </c>
      <c r="L24" t="s">
        <v>121</v>
      </c>
      <c r="M24" s="1" t="s">
        <v>917</v>
      </c>
      <c r="N24" s="1" t="s">
        <v>917</v>
      </c>
      <c r="O24" s="2" t="s">
        <v>1096</v>
      </c>
      <c r="P24" s="1" t="s">
        <v>1099</v>
      </c>
    </row>
    <row r="25" spans="1:16">
      <c r="A25" t="s">
        <v>119</v>
      </c>
      <c r="B25">
        <v>20201125</v>
      </c>
      <c r="C25" s="5">
        <v>40611478319</v>
      </c>
      <c r="D25" t="s">
        <v>1115</v>
      </c>
      <c r="E25">
        <v>24918.47</v>
      </c>
      <c r="F25">
        <v>349</v>
      </c>
      <c r="G25">
        <v>1723</v>
      </c>
      <c r="H25">
        <v>0.1161</v>
      </c>
      <c r="I25">
        <v>124.59</v>
      </c>
      <c r="J25">
        <v>71.4</v>
      </c>
      <c r="K25" t="s">
        <v>166</v>
      </c>
      <c r="L25" t="s">
        <v>121</v>
      </c>
      <c r="M25" s="1" t="s">
        <v>917</v>
      </c>
      <c r="N25" s="1" t="s">
        <v>917</v>
      </c>
      <c r="O25" s="2" t="s">
        <v>1096</v>
      </c>
      <c r="P25" s="1" t="s">
        <v>917</v>
      </c>
    </row>
    <row r="26" spans="1:16">
      <c r="A26" t="s">
        <v>119</v>
      </c>
      <c r="B26">
        <v>20201125</v>
      </c>
      <c r="C26" s="5">
        <v>538263950177</v>
      </c>
      <c r="D26" t="s">
        <v>134</v>
      </c>
      <c r="E26">
        <v>22980.09</v>
      </c>
      <c r="F26">
        <v>161</v>
      </c>
      <c r="G26">
        <v>1203</v>
      </c>
      <c r="H26">
        <v>0.1114</v>
      </c>
      <c r="I26">
        <v>171.49</v>
      </c>
      <c r="J26">
        <v>142.73</v>
      </c>
      <c r="K26" t="s">
        <v>135</v>
      </c>
      <c r="L26" t="s">
        <v>124</v>
      </c>
      <c r="M26" s="1" t="s">
        <v>917</v>
      </c>
      <c r="N26" s="1" t="s">
        <v>917</v>
      </c>
      <c r="O26" s="2" t="s">
        <v>1096</v>
      </c>
      <c r="P26" s="1" t="s">
        <v>917</v>
      </c>
    </row>
    <row r="27" spans="1:16">
      <c r="A27" t="s">
        <v>119</v>
      </c>
      <c r="B27">
        <v>20201125</v>
      </c>
      <c r="C27" s="5">
        <v>539854510916</v>
      </c>
      <c r="D27" t="s">
        <v>1119</v>
      </c>
      <c r="E27">
        <v>22548.39</v>
      </c>
      <c r="F27">
        <v>458</v>
      </c>
      <c r="G27">
        <v>1761</v>
      </c>
      <c r="H27">
        <v>0.1351</v>
      </c>
      <c r="I27">
        <v>94.74</v>
      </c>
      <c r="J27">
        <v>49.23</v>
      </c>
      <c r="K27" t="s">
        <v>44</v>
      </c>
      <c r="L27" t="s">
        <v>131</v>
      </c>
      <c r="M27" s="1" t="s">
        <v>917</v>
      </c>
      <c r="N27" s="1" t="s">
        <v>917</v>
      </c>
      <c r="O27" s="2" t="s">
        <v>1096</v>
      </c>
      <c r="P27" s="1" t="s">
        <v>917</v>
      </c>
    </row>
    <row r="28" spans="1:16">
      <c r="A28" t="s">
        <v>119</v>
      </c>
      <c r="B28">
        <v>20201125</v>
      </c>
      <c r="C28" s="5">
        <v>520538406051</v>
      </c>
      <c r="D28" t="s">
        <v>1113</v>
      </c>
      <c r="E28">
        <v>22511.11</v>
      </c>
      <c r="F28">
        <v>368</v>
      </c>
      <c r="G28">
        <v>1944</v>
      </c>
      <c r="H28">
        <v>0.1075</v>
      </c>
      <c r="I28">
        <v>107.71</v>
      </c>
      <c r="J28">
        <v>61.17</v>
      </c>
      <c r="K28" t="s">
        <v>137</v>
      </c>
      <c r="L28" t="s">
        <v>121</v>
      </c>
      <c r="M28" s="1" t="s">
        <v>917</v>
      </c>
      <c r="N28" s="1" t="s">
        <v>917</v>
      </c>
      <c r="O28" s="2" t="s">
        <v>1096</v>
      </c>
      <c r="P28" s="1" t="s">
        <v>917</v>
      </c>
    </row>
    <row r="29" spans="1:16">
      <c r="A29" t="s">
        <v>119</v>
      </c>
      <c r="B29">
        <v>20201125</v>
      </c>
      <c r="C29" s="5">
        <v>37253526527</v>
      </c>
      <c r="D29" t="s">
        <v>202</v>
      </c>
      <c r="E29">
        <v>22012.55</v>
      </c>
      <c r="F29">
        <v>2040</v>
      </c>
      <c r="G29">
        <v>3861</v>
      </c>
      <c r="H29">
        <v>0.483</v>
      </c>
      <c r="I29">
        <v>11.8</v>
      </c>
      <c r="J29">
        <v>10.79</v>
      </c>
      <c r="K29" t="s">
        <v>203</v>
      </c>
      <c r="L29" t="s">
        <v>204</v>
      </c>
      <c r="M29" s="1" t="s">
        <v>917</v>
      </c>
      <c r="N29" s="1" t="s">
        <v>917</v>
      </c>
      <c r="O29" s="2">
        <v>0</v>
      </c>
      <c r="P29" s="1" t="s">
        <v>917</v>
      </c>
    </row>
    <row r="30" spans="1:16">
      <c r="A30" t="s">
        <v>119</v>
      </c>
      <c r="B30">
        <v>20201125</v>
      </c>
      <c r="C30" s="5">
        <v>43988989706</v>
      </c>
      <c r="D30" t="s">
        <v>207</v>
      </c>
      <c r="E30">
        <v>19431.74</v>
      </c>
      <c r="F30">
        <v>3190</v>
      </c>
      <c r="G30">
        <v>6271</v>
      </c>
      <c r="H30">
        <v>0.4457</v>
      </c>
      <c r="I30">
        <v>6.95</v>
      </c>
      <c r="J30">
        <v>6.09</v>
      </c>
      <c r="K30" t="s">
        <v>208</v>
      </c>
      <c r="L30" t="s">
        <v>204</v>
      </c>
      <c r="M30" s="1" t="s">
        <v>917</v>
      </c>
      <c r="N30" s="1" t="s">
        <v>917</v>
      </c>
      <c r="O30" s="2">
        <v>0</v>
      </c>
      <c r="P30" s="1" t="s">
        <v>917</v>
      </c>
    </row>
    <row r="31" spans="1:16">
      <c r="A31" t="s">
        <v>119</v>
      </c>
      <c r="B31">
        <v>20201125</v>
      </c>
      <c r="C31" s="5">
        <v>527733589105</v>
      </c>
      <c r="D31" t="s">
        <v>1121</v>
      </c>
      <c r="E31">
        <v>19279.11</v>
      </c>
      <c r="F31">
        <v>1664</v>
      </c>
      <c r="G31">
        <v>2942</v>
      </c>
      <c r="H31">
        <v>0.2475</v>
      </c>
      <c r="I31">
        <v>26.48</v>
      </c>
      <c r="J31">
        <v>11.59</v>
      </c>
      <c r="K31" t="s">
        <v>231</v>
      </c>
      <c r="L31" t="s">
        <v>170</v>
      </c>
      <c r="M31" s="1" t="s">
        <v>917</v>
      </c>
      <c r="N31" s="1" t="s">
        <v>917</v>
      </c>
      <c r="O31" s="2">
        <v>0</v>
      </c>
      <c r="P31" s="1" t="s">
        <v>917</v>
      </c>
    </row>
    <row r="32" spans="1:16">
      <c r="A32" t="s">
        <v>119</v>
      </c>
      <c r="B32">
        <v>20201125</v>
      </c>
      <c r="C32" s="5">
        <v>573035985548</v>
      </c>
      <c r="D32" t="s">
        <v>1114</v>
      </c>
      <c r="E32">
        <v>18983.24</v>
      </c>
      <c r="F32">
        <v>507</v>
      </c>
      <c r="G32">
        <v>1277</v>
      </c>
      <c r="H32">
        <v>0.2537</v>
      </c>
      <c r="I32">
        <v>58.59</v>
      </c>
      <c r="J32">
        <v>37.44</v>
      </c>
      <c r="K32" t="s">
        <v>77</v>
      </c>
      <c r="L32" t="s">
        <v>170</v>
      </c>
      <c r="M32" s="1" t="s">
        <v>917</v>
      </c>
      <c r="N32" s="1" t="s">
        <v>917</v>
      </c>
      <c r="O32" s="2">
        <v>0</v>
      </c>
      <c r="P32" s="1" t="s">
        <v>917</v>
      </c>
    </row>
    <row r="33" spans="1:16">
      <c r="A33" t="s">
        <v>119</v>
      </c>
      <c r="B33">
        <v>20201125</v>
      </c>
      <c r="C33" s="5">
        <v>15699803229</v>
      </c>
      <c r="D33" t="s">
        <v>141</v>
      </c>
      <c r="E33">
        <v>18273.23</v>
      </c>
      <c r="F33">
        <v>917</v>
      </c>
      <c r="G33">
        <v>2375</v>
      </c>
      <c r="H33">
        <v>0.24</v>
      </c>
      <c r="I33">
        <v>32.06</v>
      </c>
      <c r="J33">
        <v>19.93</v>
      </c>
      <c r="K33" t="s">
        <v>142</v>
      </c>
      <c r="L33" t="s">
        <v>124</v>
      </c>
      <c r="M33" s="1" t="s">
        <v>917</v>
      </c>
      <c r="N33" s="1" t="s">
        <v>917</v>
      </c>
      <c r="O33" s="2">
        <v>0</v>
      </c>
      <c r="P33" s="1" t="s">
        <v>917</v>
      </c>
    </row>
    <row r="34" spans="1:16">
      <c r="A34" t="s">
        <v>119</v>
      </c>
      <c r="B34">
        <v>20201125</v>
      </c>
      <c r="C34" s="5">
        <v>569386315777</v>
      </c>
      <c r="D34" t="s">
        <v>172</v>
      </c>
      <c r="E34">
        <v>16523.25</v>
      </c>
      <c r="F34">
        <v>14367</v>
      </c>
      <c r="G34">
        <v>48173</v>
      </c>
      <c r="H34">
        <v>0.2856</v>
      </c>
      <c r="I34">
        <v>1.2</v>
      </c>
      <c r="J34">
        <v>1.15</v>
      </c>
      <c r="K34" t="s">
        <v>173</v>
      </c>
      <c r="L34" t="s">
        <v>121</v>
      </c>
      <c r="M34" s="1" t="s">
        <v>917</v>
      </c>
      <c r="N34" s="1" t="s">
        <v>917</v>
      </c>
      <c r="O34" s="2">
        <v>0</v>
      </c>
      <c r="P34" s="1" t="s">
        <v>1099</v>
      </c>
    </row>
    <row r="35" spans="1:16">
      <c r="A35" t="s">
        <v>119</v>
      </c>
      <c r="B35">
        <v>20201125</v>
      </c>
      <c r="C35" s="5">
        <v>563834177641</v>
      </c>
      <c r="D35" t="s">
        <v>1123</v>
      </c>
      <c r="E35">
        <v>16479.78</v>
      </c>
      <c r="F35">
        <v>106</v>
      </c>
      <c r="G35">
        <v>568</v>
      </c>
      <c r="H35">
        <v>0.1074</v>
      </c>
      <c r="I35">
        <v>270.16</v>
      </c>
      <c r="J35">
        <v>155.47</v>
      </c>
      <c r="K35" t="s">
        <v>56</v>
      </c>
      <c r="L35" t="s">
        <v>181</v>
      </c>
      <c r="M35" s="1" t="s">
        <v>917</v>
      </c>
      <c r="N35" s="1" t="s">
        <v>917</v>
      </c>
      <c r="O35" s="2" t="s">
        <v>1096</v>
      </c>
      <c r="P35" s="1" t="s">
        <v>917</v>
      </c>
    </row>
    <row r="36" spans="1:16">
      <c r="A36" t="s">
        <v>119</v>
      </c>
      <c r="B36">
        <v>20201125</v>
      </c>
      <c r="C36" s="5">
        <v>589377945837</v>
      </c>
      <c r="D36" t="s">
        <v>1129</v>
      </c>
      <c r="E36">
        <v>15752.19</v>
      </c>
      <c r="F36">
        <v>489</v>
      </c>
      <c r="G36">
        <v>3098</v>
      </c>
      <c r="H36">
        <v>0.0962</v>
      </c>
      <c r="I36">
        <v>52.86</v>
      </c>
      <c r="J36">
        <v>32.21</v>
      </c>
      <c r="K36" t="s">
        <v>15</v>
      </c>
      <c r="L36" t="s">
        <v>131</v>
      </c>
      <c r="M36" s="1" t="s">
        <v>917</v>
      </c>
      <c r="N36" s="1" t="s">
        <v>917</v>
      </c>
      <c r="O36" s="2" t="s">
        <v>1096</v>
      </c>
      <c r="P36" s="1" t="s">
        <v>917</v>
      </c>
    </row>
    <row r="37" spans="1:16">
      <c r="A37" t="s">
        <v>119</v>
      </c>
      <c r="B37">
        <v>20201125</v>
      </c>
      <c r="C37" s="5">
        <v>539325022308</v>
      </c>
      <c r="D37" t="s">
        <v>1117</v>
      </c>
      <c r="E37">
        <v>15597.89</v>
      </c>
      <c r="F37">
        <v>211</v>
      </c>
      <c r="G37">
        <v>1556</v>
      </c>
      <c r="H37">
        <v>0.1015</v>
      </c>
      <c r="I37">
        <v>98.72</v>
      </c>
      <c r="J37">
        <v>73.92</v>
      </c>
      <c r="K37" t="s">
        <v>46</v>
      </c>
      <c r="L37" t="s">
        <v>148</v>
      </c>
      <c r="M37" s="1" t="s">
        <v>917</v>
      </c>
      <c r="N37" s="1" t="s">
        <v>917</v>
      </c>
      <c r="O37" s="2">
        <v>0</v>
      </c>
      <c r="P37" s="1" t="s">
        <v>917</v>
      </c>
    </row>
    <row r="38" spans="1:16">
      <c r="A38" t="s">
        <v>119</v>
      </c>
      <c r="B38">
        <v>20201125</v>
      </c>
      <c r="C38" s="5">
        <v>43893226461</v>
      </c>
      <c r="D38" t="s">
        <v>1128</v>
      </c>
      <c r="E38">
        <v>15322.82</v>
      </c>
      <c r="F38">
        <v>2246</v>
      </c>
      <c r="G38">
        <v>3861</v>
      </c>
      <c r="H38">
        <v>0.4413</v>
      </c>
      <c r="I38">
        <v>8.99</v>
      </c>
      <c r="J38">
        <v>6.82</v>
      </c>
      <c r="K38" t="s">
        <v>247</v>
      </c>
      <c r="L38" t="s">
        <v>148</v>
      </c>
      <c r="M38" s="1" t="s">
        <v>917</v>
      </c>
      <c r="N38" s="1" t="s">
        <v>917</v>
      </c>
      <c r="O38" s="2">
        <v>0</v>
      </c>
      <c r="P38" s="1" t="s">
        <v>917</v>
      </c>
    </row>
    <row r="39" spans="1:16">
      <c r="A39" t="s">
        <v>119</v>
      </c>
      <c r="B39">
        <v>20201125</v>
      </c>
      <c r="C39" s="5">
        <v>579975467115</v>
      </c>
      <c r="D39" t="s">
        <v>258</v>
      </c>
      <c r="E39">
        <v>14698</v>
      </c>
      <c r="F39">
        <v>778</v>
      </c>
      <c r="G39">
        <v>1888</v>
      </c>
      <c r="H39">
        <v>0.2315</v>
      </c>
      <c r="I39">
        <v>33.63</v>
      </c>
      <c r="J39">
        <v>18.89</v>
      </c>
      <c r="K39" t="s">
        <v>259</v>
      </c>
      <c r="L39" t="s">
        <v>121</v>
      </c>
      <c r="M39" s="1" t="s">
        <v>917</v>
      </c>
      <c r="N39" s="1" t="s">
        <v>917</v>
      </c>
      <c r="O39" s="2">
        <v>0</v>
      </c>
      <c r="P39" s="1" t="s">
        <v>917</v>
      </c>
    </row>
    <row r="40" spans="1:16">
      <c r="A40" t="s">
        <v>119</v>
      </c>
      <c r="B40">
        <v>20201125</v>
      </c>
      <c r="C40" s="5">
        <v>577037788975</v>
      </c>
      <c r="D40" t="s">
        <v>228</v>
      </c>
      <c r="E40">
        <v>13697.13</v>
      </c>
      <c r="F40">
        <v>807</v>
      </c>
      <c r="G40">
        <v>2660</v>
      </c>
      <c r="H40">
        <v>0.1583</v>
      </c>
      <c r="I40">
        <v>32.53</v>
      </c>
      <c r="J40">
        <v>16.97</v>
      </c>
      <c r="K40" t="s">
        <v>229</v>
      </c>
      <c r="L40" t="s">
        <v>131</v>
      </c>
      <c r="M40" s="1" t="s">
        <v>917</v>
      </c>
      <c r="N40" s="1" t="s">
        <v>917</v>
      </c>
      <c r="O40" s="2">
        <v>0</v>
      </c>
      <c r="P40" s="1" t="s">
        <v>1108</v>
      </c>
    </row>
    <row r="41" spans="1:16">
      <c r="A41" t="s">
        <v>119</v>
      </c>
      <c r="B41">
        <v>20201125</v>
      </c>
      <c r="C41" s="5">
        <v>528033010612</v>
      </c>
      <c r="D41" t="s">
        <v>1124</v>
      </c>
      <c r="E41">
        <v>13357.6</v>
      </c>
      <c r="F41">
        <v>152</v>
      </c>
      <c r="G41">
        <v>547</v>
      </c>
      <c r="H41">
        <v>0.2139</v>
      </c>
      <c r="I41">
        <v>114.17</v>
      </c>
      <c r="J41">
        <v>87.88</v>
      </c>
      <c r="K41" t="s">
        <v>98</v>
      </c>
      <c r="L41" t="s">
        <v>124</v>
      </c>
      <c r="M41" s="1" t="s">
        <v>917</v>
      </c>
      <c r="N41" s="1" t="s">
        <v>917</v>
      </c>
      <c r="O41" s="2">
        <v>0</v>
      </c>
      <c r="P41" s="1" t="s">
        <v>917</v>
      </c>
    </row>
    <row r="42" spans="1:16">
      <c r="A42" t="s">
        <v>119</v>
      </c>
      <c r="B42">
        <v>20201125</v>
      </c>
      <c r="C42" s="5">
        <v>528778018743</v>
      </c>
      <c r="D42" t="s">
        <v>1125</v>
      </c>
      <c r="E42">
        <v>12167.01</v>
      </c>
      <c r="F42">
        <v>249</v>
      </c>
      <c r="G42">
        <v>950</v>
      </c>
      <c r="H42">
        <v>0.1389</v>
      </c>
      <c r="I42">
        <v>92.17</v>
      </c>
      <c r="J42">
        <v>48.86</v>
      </c>
      <c r="K42" t="s">
        <v>145</v>
      </c>
      <c r="L42" t="s">
        <v>121</v>
      </c>
      <c r="M42" s="1" t="s">
        <v>917</v>
      </c>
      <c r="N42" s="1" t="s">
        <v>917</v>
      </c>
      <c r="O42" s="2" t="s">
        <v>1096</v>
      </c>
      <c r="P42" s="1" t="s">
        <v>917</v>
      </c>
    </row>
    <row r="43" spans="1:16">
      <c r="A43" t="s">
        <v>119</v>
      </c>
      <c r="B43">
        <v>20201125</v>
      </c>
      <c r="C43" s="5">
        <v>39829692578</v>
      </c>
      <c r="D43" t="s">
        <v>1127</v>
      </c>
      <c r="E43">
        <v>12024.34</v>
      </c>
      <c r="F43">
        <v>1410</v>
      </c>
      <c r="G43">
        <v>2785</v>
      </c>
      <c r="H43">
        <v>0.4237</v>
      </c>
      <c r="I43">
        <v>10.19</v>
      </c>
      <c r="J43">
        <v>8.53</v>
      </c>
      <c r="K43" t="s">
        <v>237</v>
      </c>
      <c r="L43" t="s">
        <v>170</v>
      </c>
      <c r="M43" s="1" t="s">
        <v>917</v>
      </c>
      <c r="N43" s="1" t="s">
        <v>917</v>
      </c>
      <c r="O43" s="2">
        <v>0</v>
      </c>
      <c r="P43" s="1" t="s">
        <v>917</v>
      </c>
    </row>
    <row r="44" spans="1:16">
      <c r="A44" t="s">
        <v>119</v>
      </c>
      <c r="B44">
        <v>20201125</v>
      </c>
      <c r="C44" s="5">
        <v>538312709167</v>
      </c>
      <c r="D44" t="s">
        <v>154</v>
      </c>
      <c r="E44">
        <v>11665.47</v>
      </c>
      <c r="F44">
        <v>107</v>
      </c>
      <c r="G44">
        <v>498</v>
      </c>
      <c r="H44">
        <v>0.1667</v>
      </c>
      <c r="I44">
        <v>140.55</v>
      </c>
      <c r="J44">
        <v>109.02</v>
      </c>
      <c r="K44" t="s">
        <v>155</v>
      </c>
      <c r="L44" t="s">
        <v>121</v>
      </c>
      <c r="M44" s="1" t="s">
        <v>917</v>
      </c>
      <c r="N44" s="1" t="s">
        <v>917</v>
      </c>
      <c r="O44" s="2" t="s">
        <v>1096</v>
      </c>
      <c r="P44" s="1" t="s">
        <v>917</v>
      </c>
    </row>
    <row r="45" spans="1:16">
      <c r="A45" t="s">
        <v>119</v>
      </c>
      <c r="B45">
        <v>20201125</v>
      </c>
      <c r="C45" s="5">
        <v>555055329886</v>
      </c>
      <c r="D45" t="s">
        <v>1122</v>
      </c>
      <c r="E45">
        <v>11198.43</v>
      </c>
      <c r="F45">
        <v>235</v>
      </c>
      <c r="G45">
        <v>1867</v>
      </c>
      <c r="H45">
        <v>0.0745</v>
      </c>
      <c r="I45">
        <v>80.56</v>
      </c>
      <c r="J45">
        <v>47.65</v>
      </c>
      <c r="K45" t="s">
        <v>42</v>
      </c>
      <c r="L45" t="s">
        <v>124</v>
      </c>
      <c r="M45" s="1" t="s">
        <v>917</v>
      </c>
      <c r="N45" s="1" t="s">
        <v>917</v>
      </c>
      <c r="O45" s="2" t="s">
        <v>1096</v>
      </c>
      <c r="P45" s="1" t="s">
        <v>1108</v>
      </c>
    </row>
    <row r="46" spans="1:16">
      <c r="A46" t="s">
        <v>119</v>
      </c>
      <c r="B46">
        <v>20201125</v>
      </c>
      <c r="C46" s="5">
        <v>602881179663</v>
      </c>
      <c r="D46" t="s">
        <v>1116</v>
      </c>
      <c r="E46">
        <v>10367.75</v>
      </c>
      <c r="F46">
        <v>197</v>
      </c>
      <c r="G46">
        <v>1510</v>
      </c>
      <c r="H46">
        <v>0.055</v>
      </c>
      <c r="I46">
        <v>124.91</v>
      </c>
      <c r="J46">
        <v>52.63</v>
      </c>
      <c r="K46" t="s">
        <v>69</v>
      </c>
      <c r="L46" t="s">
        <v>121</v>
      </c>
      <c r="M46" s="1" t="s">
        <v>917</v>
      </c>
      <c r="N46" s="1" t="s">
        <v>917</v>
      </c>
      <c r="O46" s="2">
        <v>0</v>
      </c>
      <c r="P46" s="1" t="s">
        <v>917</v>
      </c>
    </row>
    <row r="47" spans="1:16">
      <c r="A47" t="s">
        <v>119</v>
      </c>
      <c r="B47">
        <v>20201125</v>
      </c>
      <c r="C47" s="5">
        <v>37254243740</v>
      </c>
      <c r="D47" t="s">
        <v>269</v>
      </c>
      <c r="E47">
        <v>9985.44</v>
      </c>
      <c r="F47">
        <v>668</v>
      </c>
      <c r="G47">
        <v>1111</v>
      </c>
      <c r="H47">
        <v>0.234</v>
      </c>
      <c r="I47">
        <v>38.41</v>
      </c>
      <c r="J47">
        <v>14.95</v>
      </c>
      <c r="K47" t="s">
        <v>270</v>
      </c>
      <c r="L47" t="s">
        <v>204</v>
      </c>
      <c r="M47" s="1" t="s">
        <v>917</v>
      </c>
      <c r="N47" s="1" t="s">
        <v>917</v>
      </c>
      <c r="O47" s="2">
        <v>0</v>
      </c>
      <c r="P47" s="1" t="s">
        <v>917</v>
      </c>
    </row>
    <row r="48" spans="1:16">
      <c r="A48" t="s">
        <v>119</v>
      </c>
      <c r="B48">
        <v>20201125</v>
      </c>
      <c r="C48" s="5">
        <v>559325430280</v>
      </c>
      <c r="D48" t="s">
        <v>242</v>
      </c>
      <c r="E48">
        <v>9929.07</v>
      </c>
      <c r="F48">
        <v>334</v>
      </c>
      <c r="G48">
        <v>574</v>
      </c>
      <c r="H48">
        <v>0.2648</v>
      </c>
      <c r="I48">
        <v>65.32</v>
      </c>
      <c r="J48">
        <v>29.73</v>
      </c>
      <c r="K48" t="s">
        <v>243</v>
      </c>
      <c r="L48" t="s">
        <v>204</v>
      </c>
      <c r="M48" s="1" t="s">
        <v>917</v>
      </c>
      <c r="N48" s="1" t="s">
        <v>917</v>
      </c>
      <c r="O48" s="2">
        <v>0</v>
      </c>
      <c r="P48" s="1" t="s">
        <v>917</v>
      </c>
    </row>
    <row r="49" spans="1:16">
      <c r="A49" t="s">
        <v>119</v>
      </c>
      <c r="B49">
        <v>20201125</v>
      </c>
      <c r="C49" s="5">
        <v>535688693680</v>
      </c>
      <c r="D49" t="s">
        <v>1139</v>
      </c>
      <c r="E49">
        <v>9902.21</v>
      </c>
      <c r="F49">
        <v>165</v>
      </c>
      <c r="G49">
        <v>929</v>
      </c>
      <c r="H49">
        <v>0.0818</v>
      </c>
      <c r="I49">
        <v>130.29</v>
      </c>
      <c r="J49">
        <v>60.01</v>
      </c>
      <c r="K49" t="s">
        <v>225</v>
      </c>
      <c r="L49" t="s">
        <v>124</v>
      </c>
      <c r="M49" s="1" t="s">
        <v>917</v>
      </c>
      <c r="N49" s="1" t="s">
        <v>917</v>
      </c>
      <c r="O49" s="2" t="s">
        <v>1096</v>
      </c>
      <c r="P49" s="1" t="s">
        <v>1108</v>
      </c>
    </row>
    <row r="50" spans="1:16">
      <c r="A50" t="s">
        <v>119</v>
      </c>
      <c r="B50">
        <v>20201125</v>
      </c>
      <c r="C50" s="5">
        <v>538305797734</v>
      </c>
      <c r="D50" t="s">
        <v>1131</v>
      </c>
      <c r="E50">
        <v>9762.6</v>
      </c>
      <c r="F50">
        <v>73</v>
      </c>
      <c r="G50">
        <v>470</v>
      </c>
      <c r="H50">
        <v>0.1298</v>
      </c>
      <c r="I50">
        <v>160.04</v>
      </c>
      <c r="J50">
        <v>133.73</v>
      </c>
      <c r="K50" t="s">
        <v>151</v>
      </c>
      <c r="L50" t="s">
        <v>121</v>
      </c>
      <c r="M50" s="1" t="s">
        <v>917</v>
      </c>
      <c r="N50" s="1" t="s">
        <v>917</v>
      </c>
      <c r="O50" s="2" t="s">
        <v>1096</v>
      </c>
      <c r="P50" s="1" t="s">
        <v>917</v>
      </c>
    </row>
    <row r="51" spans="1:16">
      <c r="A51" t="s">
        <v>119</v>
      </c>
      <c r="B51">
        <v>20201125</v>
      </c>
      <c r="C51" s="5">
        <v>39800042951</v>
      </c>
      <c r="D51" t="s">
        <v>1137</v>
      </c>
      <c r="E51">
        <v>9448.64</v>
      </c>
      <c r="F51">
        <v>426</v>
      </c>
      <c r="G51">
        <v>937</v>
      </c>
      <c r="H51">
        <v>0.1878</v>
      </c>
      <c r="I51">
        <v>53.69</v>
      </c>
      <c r="J51">
        <v>22.18</v>
      </c>
      <c r="K51" t="s">
        <v>252</v>
      </c>
      <c r="L51" t="s">
        <v>124</v>
      </c>
      <c r="M51" s="1" t="s">
        <v>917</v>
      </c>
      <c r="N51" s="1" t="s">
        <v>917</v>
      </c>
      <c r="O51" s="2">
        <v>0</v>
      </c>
      <c r="P51" s="1" t="s">
        <v>917</v>
      </c>
    </row>
    <row r="52" spans="1:16">
      <c r="A52" t="s">
        <v>119</v>
      </c>
      <c r="B52">
        <v>20201125</v>
      </c>
      <c r="C52" s="5">
        <v>589851591771</v>
      </c>
      <c r="D52" t="s">
        <v>1233</v>
      </c>
      <c r="E52">
        <v>8830.38</v>
      </c>
      <c r="F52">
        <v>253</v>
      </c>
      <c r="G52">
        <v>1078</v>
      </c>
      <c r="H52">
        <v>0.1187</v>
      </c>
      <c r="I52">
        <v>68.99</v>
      </c>
      <c r="J52">
        <v>34.9</v>
      </c>
      <c r="K52" t="s">
        <v>64</v>
      </c>
      <c r="L52" t="s">
        <v>148</v>
      </c>
      <c r="M52" s="1" t="s">
        <v>917</v>
      </c>
      <c r="N52" s="1" t="s">
        <v>917</v>
      </c>
      <c r="O52" s="2">
        <v>0</v>
      </c>
      <c r="P52" s="1" t="s">
        <v>917</v>
      </c>
    </row>
    <row r="53" spans="1:16">
      <c r="A53" t="s">
        <v>119</v>
      </c>
      <c r="B53">
        <v>20201125</v>
      </c>
      <c r="C53" s="5">
        <v>527990951359</v>
      </c>
      <c r="D53" t="s">
        <v>1120</v>
      </c>
      <c r="E53">
        <v>8689.62</v>
      </c>
      <c r="F53">
        <v>189</v>
      </c>
      <c r="G53">
        <v>297</v>
      </c>
      <c r="H53">
        <v>0.1684</v>
      </c>
      <c r="I53">
        <v>173.79</v>
      </c>
      <c r="J53">
        <v>45.98</v>
      </c>
      <c r="K53" t="s">
        <v>55</v>
      </c>
      <c r="L53" t="s">
        <v>121</v>
      </c>
      <c r="M53" s="1" t="s">
        <v>917</v>
      </c>
      <c r="N53" s="1" t="s">
        <v>917</v>
      </c>
      <c r="O53" s="2">
        <v>0</v>
      </c>
      <c r="P53" s="1" t="s">
        <v>917</v>
      </c>
    </row>
    <row r="54" spans="1:16">
      <c r="A54" t="s">
        <v>119</v>
      </c>
      <c r="B54">
        <v>20201125</v>
      </c>
      <c r="C54" s="5">
        <v>573160835361</v>
      </c>
      <c r="D54" t="s">
        <v>253</v>
      </c>
      <c r="E54">
        <v>8616.15</v>
      </c>
      <c r="F54">
        <v>421</v>
      </c>
      <c r="G54">
        <v>2715</v>
      </c>
      <c r="H54">
        <v>0.1105</v>
      </c>
      <c r="I54">
        <v>28.72</v>
      </c>
      <c r="J54">
        <v>20.47</v>
      </c>
      <c r="K54" t="s">
        <v>254</v>
      </c>
      <c r="L54" t="s">
        <v>124</v>
      </c>
      <c r="M54" s="1" t="s">
        <v>917</v>
      </c>
      <c r="N54" s="1" t="s">
        <v>917</v>
      </c>
      <c r="O54" s="2">
        <v>0</v>
      </c>
      <c r="P54" s="1" t="s">
        <v>1108</v>
      </c>
    </row>
    <row r="55" spans="1:16">
      <c r="A55" t="s">
        <v>119</v>
      </c>
      <c r="B55">
        <v>20201125</v>
      </c>
      <c r="C55" s="5">
        <v>564135111481</v>
      </c>
      <c r="D55" t="s">
        <v>1130</v>
      </c>
      <c r="E55">
        <v>8431.69</v>
      </c>
      <c r="F55">
        <v>70</v>
      </c>
      <c r="G55">
        <v>252</v>
      </c>
      <c r="H55">
        <v>0.1706</v>
      </c>
      <c r="I55">
        <v>196.09</v>
      </c>
      <c r="J55">
        <v>120.45</v>
      </c>
      <c r="K55" t="s">
        <v>58</v>
      </c>
      <c r="L55" t="s">
        <v>181</v>
      </c>
      <c r="M55" s="1" t="s">
        <v>917</v>
      </c>
      <c r="N55" s="1" t="s">
        <v>917</v>
      </c>
      <c r="O55" s="2" t="s">
        <v>1096</v>
      </c>
      <c r="P55" s="1" t="s">
        <v>917</v>
      </c>
    </row>
    <row r="56" spans="1:16">
      <c r="A56" t="s">
        <v>119</v>
      </c>
      <c r="B56">
        <v>20201125</v>
      </c>
      <c r="C56" s="5">
        <v>19539059607</v>
      </c>
      <c r="D56" t="s">
        <v>162</v>
      </c>
      <c r="E56">
        <v>7908.98</v>
      </c>
      <c r="F56">
        <v>385</v>
      </c>
      <c r="G56">
        <v>1030</v>
      </c>
      <c r="H56">
        <v>0.2262</v>
      </c>
      <c r="I56">
        <v>33.94</v>
      </c>
      <c r="J56">
        <v>20.54</v>
      </c>
      <c r="K56" t="s">
        <v>163</v>
      </c>
      <c r="L56" t="s">
        <v>124</v>
      </c>
      <c r="M56" s="1" t="s">
        <v>917</v>
      </c>
      <c r="N56" s="1" t="s">
        <v>917</v>
      </c>
      <c r="O56" s="2">
        <v>0</v>
      </c>
      <c r="P56" s="1" t="s">
        <v>917</v>
      </c>
    </row>
    <row r="57" spans="1:16">
      <c r="A57" t="s">
        <v>119</v>
      </c>
      <c r="B57">
        <v>20201125</v>
      </c>
      <c r="C57" s="5">
        <v>538354076404</v>
      </c>
      <c r="D57" t="s">
        <v>164</v>
      </c>
      <c r="E57">
        <v>7773.2</v>
      </c>
      <c r="F57">
        <v>90</v>
      </c>
      <c r="G57">
        <v>831</v>
      </c>
      <c r="H57">
        <v>0.0854</v>
      </c>
      <c r="I57">
        <v>109.48</v>
      </c>
      <c r="J57">
        <v>86.37</v>
      </c>
      <c r="K57" t="s">
        <v>90</v>
      </c>
      <c r="L57" t="s">
        <v>124</v>
      </c>
      <c r="M57" s="1" t="s">
        <v>917</v>
      </c>
      <c r="N57" s="1" t="s">
        <v>917</v>
      </c>
      <c r="O57" s="2">
        <v>0</v>
      </c>
      <c r="P57" s="1" t="s">
        <v>917</v>
      </c>
    </row>
    <row r="58" spans="1:16">
      <c r="A58" t="s">
        <v>119</v>
      </c>
      <c r="B58">
        <v>20201125</v>
      </c>
      <c r="C58" s="5">
        <v>559686121121</v>
      </c>
      <c r="D58" t="s">
        <v>1135</v>
      </c>
      <c r="E58">
        <v>7767.75</v>
      </c>
      <c r="F58">
        <v>64</v>
      </c>
      <c r="G58">
        <v>252</v>
      </c>
      <c r="H58">
        <v>0.1508</v>
      </c>
      <c r="I58">
        <v>204.41</v>
      </c>
      <c r="J58">
        <v>121.37</v>
      </c>
      <c r="K58" t="s">
        <v>76</v>
      </c>
      <c r="L58" t="s">
        <v>181</v>
      </c>
      <c r="M58" s="1" t="s">
        <v>917</v>
      </c>
      <c r="N58" s="1" t="s">
        <v>917</v>
      </c>
      <c r="O58" s="2" t="s">
        <v>1096</v>
      </c>
      <c r="P58" s="1" t="s">
        <v>917</v>
      </c>
    </row>
    <row r="59" spans="1:16">
      <c r="A59" t="s">
        <v>119</v>
      </c>
      <c r="B59">
        <v>20201125</v>
      </c>
      <c r="C59" s="5">
        <v>42759737847</v>
      </c>
      <c r="D59" t="s">
        <v>1138</v>
      </c>
      <c r="E59">
        <v>7617.47</v>
      </c>
      <c r="F59">
        <v>123</v>
      </c>
      <c r="G59">
        <v>965</v>
      </c>
      <c r="H59">
        <v>0.0777</v>
      </c>
      <c r="I59">
        <v>101.57</v>
      </c>
      <c r="J59">
        <v>61.93</v>
      </c>
      <c r="K59" t="s">
        <v>186</v>
      </c>
      <c r="L59" t="s">
        <v>121</v>
      </c>
      <c r="M59" s="1" t="s">
        <v>917</v>
      </c>
      <c r="N59" s="1" t="s">
        <v>917</v>
      </c>
      <c r="O59" s="2" t="s">
        <v>1096</v>
      </c>
      <c r="P59" s="1" t="s">
        <v>917</v>
      </c>
    </row>
    <row r="60" spans="1:16">
      <c r="A60" t="s">
        <v>119</v>
      </c>
      <c r="B60">
        <v>20201125</v>
      </c>
      <c r="C60" s="5">
        <v>17609832853</v>
      </c>
      <c r="D60" t="s">
        <v>1134</v>
      </c>
      <c r="E60">
        <v>7378.73</v>
      </c>
      <c r="F60">
        <v>2653</v>
      </c>
      <c r="G60">
        <v>6732</v>
      </c>
      <c r="H60">
        <v>0.2897</v>
      </c>
      <c r="I60">
        <v>3.78</v>
      </c>
      <c r="J60">
        <v>2.78</v>
      </c>
      <c r="K60" t="s">
        <v>218</v>
      </c>
      <c r="L60" t="s">
        <v>158</v>
      </c>
      <c r="M60" s="1" t="s">
        <v>917</v>
      </c>
      <c r="N60" s="1" t="s">
        <v>917</v>
      </c>
      <c r="O60" s="2">
        <v>0</v>
      </c>
      <c r="P60" s="1" t="s">
        <v>917</v>
      </c>
    </row>
    <row r="61" spans="1:16">
      <c r="A61" t="s">
        <v>119</v>
      </c>
      <c r="B61">
        <v>20201125</v>
      </c>
      <c r="C61" s="5">
        <v>577184412748</v>
      </c>
      <c r="D61" t="s">
        <v>1152</v>
      </c>
      <c r="E61">
        <v>6625.72</v>
      </c>
      <c r="F61">
        <v>194</v>
      </c>
      <c r="G61">
        <v>1285</v>
      </c>
      <c r="H61">
        <v>0.0957</v>
      </c>
      <c r="I61">
        <v>53.87</v>
      </c>
      <c r="J61">
        <v>34.15</v>
      </c>
      <c r="K61" t="s">
        <v>11</v>
      </c>
      <c r="L61" t="s">
        <v>121</v>
      </c>
      <c r="M61" s="1" t="s">
        <v>917</v>
      </c>
      <c r="N61" s="1" t="s">
        <v>917</v>
      </c>
      <c r="O61" s="2" t="s">
        <v>1096</v>
      </c>
      <c r="P61" s="1" t="s">
        <v>917</v>
      </c>
    </row>
    <row r="62" spans="1:16">
      <c r="A62" t="s">
        <v>119</v>
      </c>
      <c r="B62">
        <v>20201125</v>
      </c>
      <c r="C62" s="5">
        <v>562674596108</v>
      </c>
      <c r="D62" t="s">
        <v>226</v>
      </c>
      <c r="E62">
        <v>6623.05</v>
      </c>
      <c r="F62">
        <v>203</v>
      </c>
      <c r="G62">
        <v>386</v>
      </c>
      <c r="H62">
        <v>0.2513</v>
      </c>
      <c r="I62">
        <v>68.28</v>
      </c>
      <c r="J62">
        <v>32.63</v>
      </c>
      <c r="K62" t="s">
        <v>17</v>
      </c>
      <c r="L62" t="s">
        <v>170</v>
      </c>
      <c r="M62" s="1" t="s">
        <v>917</v>
      </c>
      <c r="N62" s="1" t="s">
        <v>917</v>
      </c>
      <c r="O62" s="2">
        <v>0</v>
      </c>
      <c r="P62" s="1" t="s">
        <v>917</v>
      </c>
    </row>
    <row r="63" spans="1:16">
      <c r="A63" t="s">
        <v>119</v>
      </c>
      <c r="B63">
        <v>20201125</v>
      </c>
      <c r="C63" s="5">
        <v>18943200386</v>
      </c>
      <c r="D63" t="s">
        <v>255</v>
      </c>
      <c r="E63">
        <v>6503.03</v>
      </c>
      <c r="F63">
        <v>1429</v>
      </c>
      <c r="G63">
        <v>3232</v>
      </c>
      <c r="H63">
        <v>0.2812</v>
      </c>
      <c r="I63">
        <v>7.15</v>
      </c>
      <c r="J63">
        <v>4.55</v>
      </c>
      <c r="K63" t="s">
        <v>256</v>
      </c>
      <c r="L63" t="s">
        <v>158</v>
      </c>
      <c r="M63" s="1" t="s">
        <v>917</v>
      </c>
      <c r="N63" s="1" t="s">
        <v>917</v>
      </c>
      <c r="O63" s="2">
        <v>0</v>
      </c>
      <c r="P63" s="1" t="s">
        <v>917</v>
      </c>
    </row>
    <row r="64" spans="1:16">
      <c r="A64" t="s">
        <v>119</v>
      </c>
      <c r="B64">
        <v>20201125</v>
      </c>
      <c r="C64" s="5">
        <v>581521081842</v>
      </c>
      <c r="D64" t="s">
        <v>220</v>
      </c>
      <c r="E64">
        <v>6199</v>
      </c>
      <c r="F64">
        <v>253</v>
      </c>
      <c r="G64">
        <v>714</v>
      </c>
      <c r="H64">
        <v>0.1905</v>
      </c>
      <c r="I64">
        <v>45.58</v>
      </c>
      <c r="J64">
        <v>24.5</v>
      </c>
      <c r="K64" t="s">
        <v>221</v>
      </c>
      <c r="L64" t="s">
        <v>170</v>
      </c>
      <c r="M64" s="1" t="s">
        <v>917</v>
      </c>
      <c r="N64" s="1" t="s">
        <v>917</v>
      </c>
      <c r="O64" s="2">
        <v>0</v>
      </c>
      <c r="P64" s="1" t="s">
        <v>917</v>
      </c>
    </row>
    <row r="65" spans="1:16">
      <c r="A65" t="s">
        <v>119</v>
      </c>
      <c r="B65">
        <v>20201125</v>
      </c>
      <c r="C65" s="5">
        <v>592505020153</v>
      </c>
      <c r="D65" t="s">
        <v>1136</v>
      </c>
      <c r="E65">
        <v>6148.49</v>
      </c>
      <c r="F65">
        <v>789</v>
      </c>
      <c r="G65">
        <v>1427</v>
      </c>
      <c r="H65">
        <v>0.2894</v>
      </c>
      <c r="I65">
        <v>14.89</v>
      </c>
      <c r="J65">
        <v>7.79</v>
      </c>
      <c r="K65" t="s">
        <v>314</v>
      </c>
      <c r="L65" t="s">
        <v>170</v>
      </c>
      <c r="M65" s="1" t="s">
        <v>917</v>
      </c>
      <c r="N65" s="1" t="s">
        <v>917</v>
      </c>
      <c r="O65" s="2">
        <v>0</v>
      </c>
      <c r="P65" s="1" t="s">
        <v>917</v>
      </c>
    </row>
    <row r="66" spans="1:16">
      <c r="A66" t="s">
        <v>119</v>
      </c>
      <c r="B66">
        <v>20201125</v>
      </c>
      <c r="C66" s="5">
        <v>528033190141</v>
      </c>
      <c r="D66" t="s">
        <v>1156</v>
      </c>
      <c r="E66">
        <v>6138.69</v>
      </c>
      <c r="F66">
        <v>144</v>
      </c>
      <c r="G66">
        <v>363</v>
      </c>
      <c r="H66">
        <v>0.2176</v>
      </c>
      <c r="I66">
        <v>77.7</v>
      </c>
      <c r="J66">
        <v>42.63</v>
      </c>
      <c r="K66" t="s">
        <v>84</v>
      </c>
      <c r="L66" t="s">
        <v>121</v>
      </c>
      <c r="M66" s="1" t="s">
        <v>917</v>
      </c>
      <c r="N66" s="1" t="s">
        <v>917</v>
      </c>
      <c r="O66" s="2">
        <v>0</v>
      </c>
      <c r="P66" s="1" t="s">
        <v>917</v>
      </c>
    </row>
    <row r="67" spans="1:16">
      <c r="A67" t="s">
        <v>119</v>
      </c>
      <c r="B67">
        <v>20201125</v>
      </c>
      <c r="C67" s="5">
        <v>527990679684</v>
      </c>
      <c r="D67" t="s">
        <v>1132</v>
      </c>
      <c r="E67">
        <v>6127.57</v>
      </c>
      <c r="F67">
        <v>226</v>
      </c>
      <c r="G67">
        <v>737</v>
      </c>
      <c r="H67">
        <v>0.251</v>
      </c>
      <c r="I67">
        <v>33.12</v>
      </c>
      <c r="J67">
        <v>27.11</v>
      </c>
      <c r="K67" t="s">
        <v>196</v>
      </c>
      <c r="L67" t="s">
        <v>121</v>
      </c>
      <c r="M67" s="1" t="s">
        <v>917</v>
      </c>
      <c r="N67" s="1" t="s">
        <v>917</v>
      </c>
      <c r="O67" s="2">
        <v>0</v>
      </c>
      <c r="P67" s="1" t="s">
        <v>917</v>
      </c>
    </row>
    <row r="68" spans="1:16">
      <c r="A68" t="s">
        <v>119</v>
      </c>
      <c r="B68">
        <v>20201125</v>
      </c>
      <c r="C68" s="5">
        <v>583643847514</v>
      </c>
      <c r="D68" t="s">
        <v>1146</v>
      </c>
      <c r="E68">
        <v>6078.96</v>
      </c>
      <c r="F68">
        <v>132</v>
      </c>
      <c r="G68">
        <v>455</v>
      </c>
      <c r="H68">
        <v>0.1055</v>
      </c>
      <c r="I68">
        <v>126.64</v>
      </c>
      <c r="J68">
        <v>46.05</v>
      </c>
      <c r="K68" t="s">
        <v>92</v>
      </c>
      <c r="L68" t="s">
        <v>124</v>
      </c>
      <c r="M68" s="1" t="s">
        <v>917</v>
      </c>
      <c r="N68" s="1" t="s">
        <v>917</v>
      </c>
      <c r="O68" s="2">
        <v>0</v>
      </c>
      <c r="P68" s="1" t="s">
        <v>917</v>
      </c>
    </row>
    <row r="69" spans="1:16">
      <c r="A69" t="s">
        <v>119</v>
      </c>
      <c r="B69">
        <v>20201125</v>
      </c>
      <c r="C69" s="5">
        <v>537827368358</v>
      </c>
      <c r="D69" t="s">
        <v>1142</v>
      </c>
      <c r="E69">
        <v>6018.66</v>
      </c>
      <c r="F69">
        <v>364</v>
      </c>
      <c r="G69">
        <v>1107</v>
      </c>
      <c r="H69">
        <v>0.2032</v>
      </c>
      <c r="I69">
        <v>26.75</v>
      </c>
      <c r="J69">
        <v>16.53</v>
      </c>
      <c r="K69" t="s">
        <v>191</v>
      </c>
      <c r="L69" t="s">
        <v>158</v>
      </c>
      <c r="M69" s="1" t="s">
        <v>917</v>
      </c>
      <c r="N69" s="1" t="s">
        <v>917</v>
      </c>
      <c r="O69" s="2">
        <v>0</v>
      </c>
      <c r="P69" s="1" t="s">
        <v>917</v>
      </c>
    </row>
    <row r="70" spans="1:16">
      <c r="A70" t="s">
        <v>119</v>
      </c>
      <c r="B70">
        <v>20201125</v>
      </c>
      <c r="C70" s="5">
        <v>538349196723</v>
      </c>
      <c r="D70" t="s">
        <v>193</v>
      </c>
      <c r="E70">
        <v>5985.65</v>
      </c>
      <c r="F70">
        <v>41</v>
      </c>
      <c r="G70">
        <v>241</v>
      </c>
      <c r="H70">
        <v>0.1203</v>
      </c>
      <c r="I70">
        <v>206.4</v>
      </c>
      <c r="J70">
        <v>145.99</v>
      </c>
      <c r="K70" t="s">
        <v>194</v>
      </c>
      <c r="L70" t="s">
        <v>121</v>
      </c>
      <c r="M70" s="1" t="s">
        <v>917</v>
      </c>
      <c r="N70" s="1" t="s">
        <v>917</v>
      </c>
      <c r="O70" s="2" t="s">
        <v>1096</v>
      </c>
      <c r="P70" s="1" t="s">
        <v>917</v>
      </c>
    </row>
    <row r="71" spans="1:16">
      <c r="A71" t="s">
        <v>119</v>
      </c>
      <c r="B71">
        <v>20201125</v>
      </c>
      <c r="C71" s="5">
        <v>40596755110</v>
      </c>
      <c r="D71" t="s">
        <v>1143</v>
      </c>
      <c r="E71">
        <v>5843.33</v>
      </c>
      <c r="F71">
        <v>297</v>
      </c>
      <c r="G71">
        <v>797</v>
      </c>
      <c r="H71">
        <v>0.1706</v>
      </c>
      <c r="I71">
        <v>42.97</v>
      </c>
      <c r="J71">
        <v>19.67</v>
      </c>
      <c r="K71" t="s">
        <v>168</v>
      </c>
      <c r="L71" t="s">
        <v>124</v>
      </c>
      <c r="M71" s="1" t="s">
        <v>917</v>
      </c>
      <c r="N71" s="1" t="s">
        <v>917</v>
      </c>
      <c r="O71" s="2">
        <v>0</v>
      </c>
      <c r="P71" s="1" t="s">
        <v>917</v>
      </c>
    </row>
    <row r="72" spans="1:16">
      <c r="A72" t="s">
        <v>119</v>
      </c>
      <c r="B72">
        <v>20201125</v>
      </c>
      <c r="C72" s="5">
        <v>17609936348</v>
      </c>
      <c r="D72" t="s">
        <v>1145</v>
      </c>
      <c r="E72">
        <v>5776.03</v>
      </c>
      <c r="F72">
        <v>4039</v>
      </c>
      <c r="G72">
        <v>9583</v>
      </c>
      <c r="H72">
        <v>0.3577</v>
      </c>
      <c r="I72">
        <v>1.68</v>
      </c>
      <c r="J72">
        <v>1.43</v>
      </c>
      <c r="K72" t="s">
        <v>344</v>
      </c>
      <c r="L72" t="s">
        <v>170</v>
      </c>
      <c r="M72" s="1" t="s">
        <v>917</v>
      </c>
      <c r="N72" s="1" t="s">
        <v>917</v>
      </c>
      <c r="O72" s="2">
        <v>0</v>
      </c>
      <c r="P72" s="1" t="s">
        <v>917</v>
      </c>
    </row>
    <row r="73" spans="1:16">
      <c r="A73" t="s">
        <v>119</v>
      </c>
      <c r="B73">
        <v>20201125</v>
      </c>
      <c r="C73" s="5">
        <v>563835009431</v>
      </c>
      <c r="D73" t="s">
        <v>1151</v>
      </c>
      <c r="E73">
        <v>5745.12</v>
      </c>
      <c r="F73">
        <v>78</v>
      </c>
      <c r="G73">
        <v>574</v>
      </c>
      <c r="H73">
        <v>0.1028</v>
      </c>
      <c r="I73">
        <v>97.37</v>
      </c>
      <c r="J73">
        <v>73.66</v>
      </c>
      <c r="K73" t="s">
        <v>53</v>
      </c>
      <c r="L73" t="s">
        <v>181</v>
      </c>
      <c r="M73" s="1" t="s">
        <v>917</v>
      </c>
      <c r="N73" s="1" t="s">
        <v>917</v>
      </c>
      <c r="O73" s="2" t="s">
        <v>1096</v>
      </c>
      <c r="P73" s="1" t="s">
        <v>917</v>
      </c>
    </row>
    <row r="74" spans="1:16">
      <c r="A74" t="s">
        <v>119</v>
      </c>
      <c r="B74">
        <v>20201125</v>
      </c>
      <c r="C74" s="5">
        <v>538307169296</v>
      </c>
      <c r="D74" t="s">
        <v>1140</v>
      </c>
      <c r="E74">
        <v>5702.49</v>
      </c>
      <c r="F74">
        <v>68</v>
      </c>
      <c r="G74">
        <v>295</v>
      </c>
      <c r="H74">
        <v>0.2034</v>
      </c>
      <c r="I74">
        <v>95.04</v>
      </c>
      <c r="J74">
        <v>83.86</v>
      </c>
      <c r="K74" t="s">
        <v>93</v>
      </c>
      <c r="L74" t="s">
        <v>124</v>
      </c>
      <c r="M74" s="1" t="s">
        <v>917</v>
      </c>
      <c r="N74" s="1" t="s">
        <v>917</v>
      </c>
      <c r="O74" s="2">
        <v>0</v>
      </c>
      <c r="P74" s="1" t="s">
        <v>917</v>
      </c>
    </row>
    <row r="75" spans="1:16">
      <c r="A75" t="s">
        <v>119</v>
      </c>
      <c r="B75">
        <v>20201125</v>
      </c>
      <c r="C75" s="5">
        <v>537537256568</v>
      </c>
      <c r="D75" t="s">
        <v>1147</v>
      </c>
      <c r="E75">
        <v>5648.38</v>
      </c>
      <c r="F75">
        <v>296</v>
      </c>
      <c r="G75">
        <v>979</v>
      </c>
      <c r="H75">
        <v>0.1471</v>
      </c>
      <c r="I75">
        <v>39.22</v>
      </c>
      <c r="J75">
        <v>19.08</v>
      </c>
      <c r="K75" t="s">
        <v>241</v>
      </c>
      <c r="L75" t="s">
        <v>131</v>
      </c>
      <c r="M75" s="1" t="s">
        <v>917</v>
      </c>
      <c r="N75" s="1" t="s">
        <v>917</v>
      </c>
      <c r="O75" s="2">
        <v>0</v>
      </c>
      <c r="P75" s="1" t="s">
        <v>917</v>
      </c>
    </row>
    <row r="76" spans="1:16">
      <c r="A76" t="s">
        <v>119</v>
      </c>
      <c r="B76">
        <v>20201125</v>
      </c>
      <c r="C76" s="5">
        <v>528064196860</v>
      </c>
      <c r="D76" t="s">
        <v>1244</v>
      </c>
      <c r="E76">
        <v>5589.55</v>
      </c>
      <c r="F76">
        <v>100</v>
      </c>
      <c r="G76">
        <v>41</v>
      </c>
      <c r="H76">
        <v>0.0244</v>
      </c>
      <c r="I76">
        <v>5589.55</v>
      </c>
      <c r="J76">
        <v>55.9</v>
      </c>
      <c r="K76" t="s">
        <v>83</v>
      </c>
      <c r="L76" t="s">
        <v>121</v>
      </c>
      <c r="M76" s="1" t="s">
        <v>917</v>
      </c>
      <c r="N76" s="1" t="s">
        <v>917</v>
      </c>
      <c r="O76" s="2">
        <v>0</v>
      </c>
      <c r="P76" s="1" t="s">
        <v>917</v>
      </c>
    </row>
    <row r="77" spans="1:16">
      <c r="A77" t="s">
        <v>119</v>
      </c>
      <c r="B77">
        <v>20201125</v>
      </c>
      <c r="C77" s="5">
        <v>574520036128</v>
      </c>
      <c r="D77" t="s">
        <v>227</v>
      </c>
      <c r="E77">
        <v>5536.73</v>
      </c>
      <c r="F77">
        <v>142</v>
      </c>
      <c r="G77">
        <v>962</v>
      </c>
      <c r="H77">
        <v>0.1091</v>
      </c>
      <c r="I77">
        <v>52.73</v>
      </c>
      <c r="J77">
        <v>38.99</v>
      </c>
      <c r="K77" t="s">
        <v>91</v>
      </c>
      <c r="L77" t="s">
        <v>131</v>
      </c>
      <c r="M77" s="1" t="s">
        <v>917</v>
      </c>
      <c r="N77" s="1" t="s">
        <v>917</v>
      </c>
      <c r="O77" s="2">
        <v>0</v>
      </c>
      <c r="P77" s="1" t="s">
        <v>917</v>
      </c>
    </row>
    <row r="78" spans="1:16">
      <c r="A78" t="s">
        <v>119</v>
      </c>
      <c r="B78">
        <v>20201125</v>
      </c>
      <c r="C78" s="5">
        <v>568629665883</v>
      </c>
      <c r="D78" t="s">
        <v>215</v>
      </c>
      <c r="E78">
        <v>5394.38</v>
      </c>
      <c r="F78">
        <v>5816</v>
      </c>
      <c r="G78">
        <v>17886</v>
      </c>
      <c r="H78">
        <v>0.3166</v>
      </c>
      <c r="I78">
        <v>0.95</v>
      </c>
      <c r="J78">
        <v>0.93</v>
      </c>
      <c r="K78" t="s">
        <v>216</v>
      </c>
      <c r="L78" t="s">
        <v>124</v>
      </c>
      <c r="M78" s="1" t="s">
        <v>917</v>
      </c>
      <c r="N78" s="1" t="s">
        <v>917</v>
      </c>
      <c r="O78" s="2">
        <v>0</v>
      </c>
      <c r="P78" s="1" t="s">
        <v>1108</v>
      </c>
    </row>
    <row r="79" spans="1:16">
      <c r="A79" t="s">
        <v>119</v>
      </c>
      <c r="B79">
        <v>20201125</v>
      </c>
      <c r="C79" s="5">
        <v>521869636173</v>
      </c>
      <c r="D79" t="s">
        <v>187</v>
      </c>
      <c r="E79">
        <v>5071.74</v>
      </c>
      <c r="F79">
        <v>186</v>
      </c>
      <c r="G79">
        <v>666</v>
      </c>
      <c r="H79">
        <v>0.1997</v>
      </c>
      <c r="I79">
        <v>38.13</v>
      </c>
      <c r="J79">
        <v>27.27</v>
      </c>
      <c r="K79" t="s">
        <v>188</v>
      </c>
      <c r="L79" t="s">
        <v>124</v>
      </c>
      <c r="M79" s="1" t="s">
        <v>917</v>
      </c>
      <c r="N79" s="1" t="s">
        <v>917</v>
      </c>
      <c r="O79" s="2">
        <v>0</v>
      </c>
      <c r="P79" s="1" t="s">
        <v>917</v>
      </c>
    </row>
    <row r="80" spans="1:16">
      <c r="A80" t="s">
        <v>119</v>
      </c>
      <c r="B80">
        <v>20201125</v>
      </c>
      <c r="C80" s="5">
        <v>587409020085</v>
      </c>
      <c r="D80" t="s">
        <v>200</v>
      </c>
      <c r="E80">
        <v>4893.39</v>
      </c>
      <c r="F80">
        <v>45</v>
      </c>
      <c r="G80">
        <v>448</v>
      </c>
      <c r="H80">
        <v>0.0603</v>
      </c>
      <c r="I80">
        <v>181.24</v>
      </c>
      <c r="J80">
        <v>108.74</v>
      </c>
      <c r="K80" t="s">
        <v>201</v>
      </c>
      <c r="L80" t="s">
        <v>124</v>
      </c>
      <c r="M80" s="1" t="s">
        <v>917</v>
      </c>
      <c r="N80" s="1" t="s">
        <v>917</v>
      </c>
      <c r="O80" s="2" t="s">
        <v>1096</v>
      </c>
      <c r="P80" s="1" t="s">
        <v>917</v>
      </c>
    </row>
    <row r="81" spans="1:16">
      <c r="A81" t="s">
        <v>119</v>
      </c>
      <c r="B81">
        <v>20201125</v>
      </c>
      <c r="C81" s="5">
        <v>599148365406</v>
      </c>
      <c r="D81" t="s">
        <v>1144</v>
      </c>
      <c r="E81">
        <v>4623.47</v>
      </c>
      <c r="F81">
        <v>103</v>
      </c>
      <c r="G81">
        <v>430</v>
      </c>
      <c r="H81">
        <v>0.1651</v>
      </c>
      <c r="I81">
        <v>65.12</v>
      </c>
      <c r="J81">
        <v>44.89</v>
      </c>
      <c r="K81" t="s">
        <v>73</v>
      </c>
      <c r="L81" t="s">
        <v>131</v>
      </c>
      <c r="M81" s="1" t="s">
        <v>917</v>
      </c>
      <c r="N81" s="1" t="s">
        <v>917</v>
      </c>
      <c r="O81" s="2" t="s">
        <v>1096</v>
      </c>
      <c r="P81" s="1" t="s">
        <v>1108</v>
      </c>
    </row>
    <row r="82" spans="1:16">
      <c r="A82" t="s">
        <v>119</v>
      </c>
      <c r="B82">
        <v>20201125</v>
      </c>
      <c r="C82" s="5">
        <v>525048016525</v>
      </c>
      <c r="D82" t="s">
        <v>1141</v>
      </c>
      <c r="E82">
        <v>4387.52</v>
      </c>
      <c r="F82">
        <v>220</v>
      </c>
      <c r="G82">
        <v>1019</v>
      </c>
      <c r="H82">
        <v>0.0971</v>
      </c>
      <c r="I82">
        <v>44.32</v>
      </c>
      <c r="J82">
        <v>19.94</v>
      </c>
      <c r="K82" t="s">
        <v>340</v>
      </c>
      <c r="L82" t="s">
        <v>124</v>
      </c>
      <c r="M82" s="1" t="s">
        <v>917</v>
      </c>
      <c r="N82" s="1" t="s">
        <v>917</v>
      </c>
      <c r="O82" s="2">
        <v>0</v>
      </c>
      <c r="P82" s="1" t="s">
        <v>917</v>
      </c>
    </row>
    <row r="83" spans="1:16">
      <c r="A83" t="s">
        <v>119</v>
      </c>
      <c r="B83">
        <v>20201125</v>
      </c>
      <c r="C83" s="5">
        <v>592049049728</v>
      </c>
      <c r="D83" t="s">
        <v>1155</v>
      </c>
      <c r="E83">
        <v>4061.19</v>
      </c>
      <c r="F83">
        <v>86</v>
      </c>
      <c r="G83">
        <v>289</v>
      </c>
      <c r="H83">
        <v>0.1938</v>
      </c>
      <c r="I83">
        <v>72.52</v>
      </c>
      <c r="J83">
        <v>47.22</v>
      </c>
      <c r="K83" t="s">
        <v>282</v>
      </c>
      <c r="L83" t="s">
        <v>204</v>
      </c>
      <c r="M83" s="1" t="s">
        <v>917</v>
      </c>
      <c r="N83" s="1" t="s">
        <v>917</v>
      </c>
      <c r="O83" s="2" t="s">
        <v>1096</v>
      </c>
      <c r="P83" s="1" t="s">
        <v>917</v>
      </c>
    </row>
    <row r="84" spans="1:16">
      <c r="A84" t="s">
        <v>119</v>
      </c>
      <c r="B84">
        <v>20201125</v>
      </c>
      <c r="C84" s="5">
        <v>584257403229</v>
      </c>
      <c r="D84" t="s">
        <v>1158</v>
      </c>
      <c r="E84">
        <v>3985.49</v>
      </c>
      <c r="F84">
        <v>298</v>
      </c>
      <c r="G84">
        <v>678</v>
      </c>
      <c r="H84">
        <v>0.149</v>
      </c>
      <c r="I84">
        <v>39.46</v>
      </c>
      <c r="J84">
        <v>13.37</v>
      </c>
      <c r="K84" t="s">
        <v>332</v>
      </c>
      <c r="L84" t="s">
        <v>121</v>
      </c>
      <c r="M84" s="1" t="s">
        <v>917</v>
      </c>
      <c r="N84" s="1" t="s">
        <v>917</v>
      </c>
      <c r="O84" s="2">
        <v>0</v>
      </c>
      <c r="P84" s="1" t="s">
        <v>1099</v>
      </c>
    </row>
    <row r="85" spans="1:16">
      <c r="A85" t="s">
        <v>119</v>
      </c>
      <c r="B85">
        <v>20201125</v>
      </c>
      <c r="C85" s="5">
        <v>17609664652</v>
      </c>
      <c r="D85" t="s">
        <v>291</v>
      </c>
      <c r="E85">
        <v>3908.11</v>
      </c>
      <c r="F85">
        <v>779</v>
      </c>
      <c r="G85">
        <v>1754</v>
      </c>
      <c r="H85">
        <v>0.289</v>
      </c>
      <c r="I85">
        <v>7.71</v>
      </c>
      <c r="J85">
        <v>5.02</v>
      </c>
      <c r="K85" t="s">
        <v>292</v>
      </c>
      <c r="L85" t="s">
        <v>158</v>
      </c>
      <c r="M85" s="1" t="s">
        <v>917</v>
      </c>
      <c r="N85" s="1" t="s">
        <v>917</v>
      </c>
      <c r="O85" s="2">
        <v>0</v>
      </c>
      <c r="P85" s="1" t="s">
        <v>917</v>
      </c>
    </row>
    <row r="86" spans="1:16">
      <c r="A86" t="s">
        <v>119</v>
      </c>
      <c r="B86">
        <v>20201125</v>
      </c>
      <c r="C86" s="5">
        <v>16175250812</v>
      </c>
      <c r="D86" t="s">
        <v>267</v>
      </c>
      <c r="E86">
        <v>3714.92</v>
      </c>
      <c r="F86">
        <v>173</v>
      </c>
      <c r="G86">
        <v>203</v>
      </c>
      <c r="H86">
        <v>0.1773</v>
      </c>
      <c r="I86">
        <v>103.19</v>
      </c>
      <c r="J86">
        <v>21.47</v>
      </c>
      <c r="K86" t="s">
        <v>268</v>
      </c>
      <c r="L86" t="s">
        <v>124</v>
      </c>
      <c r="M86" s="1" t="s">
        <v>917</v>
      </c>
      <c r="N86" s="1" t="s">
        <v>917</v>
      </c>
      <c r="O86" s="2">
        <v>0</v>
      </c>
      <c r="P86" s="1" t="s">
        <v>917</v>
      </c>
    </row>
    <row r="87" spans="1:16">
      <c r="A87" t="s">
        <v>119</v>
      </c>
      <c r="B87">
        <v>20201125</v>
      </c>
      <c r="C87" s="5">
        <v>17609716325</v>
      </c>
      <c r="D87" t="s">
        <v>1164</v>
      </c>
      <c r="E87">
        <v>3701.75</v>
      </c>
      <c r="F87">
        <v>228</v>
      </c>
      <c r="G87">
        <v>247</v>
      </c>
      <c r="H87">
        <v>0.2146</v>
      </c>
      <c r="I87">
        <v>69.84</v>
      </c>
      <c r="J87">
        <v>16.24</v>
      </c>
      <c r="K87" t="s">
        <v>285</v>
      </c>
      <c r="L87" t="s">
        <v>286</v>
      </c>
      <c r="M87" s="1" t="s">
        <v>917</v>
      </c>
      <c r="N87" s="1" t="s">
        <v>917</v>
      </c>
      <c r="O87" s="2">
        <v>0</v>
      </c>
      <c r="P87" s="1" t="s">
        <v>917</v>
      </c>
    </row>
    <row r="88" spans="1:16">
      <c r="A88" t="s">
        <v>119</v>
      </c>
      <c r="B88">
        <v>20201125</v>
      </c>
      <c r="C88" s="5">
        <v>587405880719</v>
      </c>
      <c r="D88" t="s">
        <v>210</v>
      </c>
      <c r="E88">
        <v>3496.17</v>
      </c>
      <c r="F88">
        <v>30</v>
      </c>
      <c r="G88">
        <v>710</v>
      </c>
      <c r="H88">
        <v>0.0268</v>
      </c>
      <c r="I88">
        <v>184.01</v>
      </c>
      <c r="J88">
        <v>116.54</v>
      </c>
      <c r="K88" t="s">
        <v>79</v>
      </c>
      <c r="L88" t="s">
        <v>121</v>
      </c>
      <c r="M88" s="1" t="s">
        <v>917</v>
      </c>
      <c r="N88" s="1" t="s">
        <v>917</v>
      </c>
      <c r="O88" s="2" t="s">
        <v>1096</v>
      </c>
      <c r="P88" s="1" t="s">
        <v>917</v>
      </c>
    </row>
    <row r="89" spans="1:16">
      <c r="A89" t="s">
        <v>119</v>
      </c>
      <c r="B89">
        <v>20201125</v>
      </c>
      <c r="C89" s="5">
        <v>574736366653</v>
      </c>
      <c r="D89" t="s">
        <v>1148</v>
      </c>
      <c r="E89">
        <v>3422.3</v>
      </c>
      <c r="F89">
        <v>149</v>
      </c>
      <c r="G89">
        <v>257</v>
      </c>
      <c r="H89">
        <v>0.2724</v>
      </c>
      <c r="I89">
        <v>48.89</v>
      </c>
      <c r="J89">
        <v>22.97</v>
      </c>
      <c r="K89" t="s">
        <v>544</v>
      </c>
      <c r="L89" t="s">
        <v>170</v>
      </c>
      <c r="M89" s="1" t="s">
        <v>917</v>
      </c>
      <c r="N89" s="1" t="s">
        <v>917</v>
      </c>
      <c r="O89" s="2">
        <v>0</v>
      </c>
      <c r="P89" s="1" t="s">
        <v>917</v>
      </c>
    </row>
    <row r="90" spans="1:16">
      <c r="A90" t="s">
        <v>119</v>
      </c>
      <c r="B90">
        <v>20201125</v>
      </c>
      <c r="C90" s="5">
        <v>576130979060</v>
      </c>
      <c r="D90" t="s">
        <v>319</v>
      </c>
      <c r="E90">
        <v>3316.9</v>
      </c>
      <c r="F90">
        <v>170</v>
      </c>
      <c r="G90">
        <v>1255</v>
      </c>
      <c r="H90">
        <v>0.1068</v>
      </c>
      <c r="I90">
        <v>24.75</v>
      </c>
      <c r="J90">
        <v>19.51</v>
      </c>
      <c r="K90" t="s">
        <v>320</v>
      </c>
      <c r="L90" t="s">
        <v>131</v>
      </c>
      <c r="M90" s="1" t="s">
        <v>917</v>
      </c>
      <c r="N90" s="1" t="s">
        <v>917</v>
      </c>
      <c r="O90" s="2">
        <v>0</v>
      </c>
      <c r="P90" s="1" t="s">
        <v>1108</v>
      </c>
    </row>
    <row r="91" spans="1:16">
      <c r="A91" t="s">
        <v>119</v>
      </c>
      <c r="B91">
        <v>20201125</v>
      </c>
      <c r="C91" s="5">
        <v>592722485900</v>
      </c>
      <c r="D91" t="s">
        <v>1168</v>
      </c>
      <c r="E91">
        <v>3297.62</v>
      </c>
      <c r="F91">
        <v>351</v>
      </c>
      <c r="G91">
        <v>574</v>
      </c>
      <c r="H91">
        <v>0.2334</v>
      </c>
      <c r="I91">
        <v>24.61</v>
      </c>
      <c r="J91">
        <v>9.39</v>
      </c>
      <c r="K91" t="s">
        <v>338</v>
      </c>
      <c r="L91" t="s">
        <v>170</v>
      </c>
      <c r="M91" s="1" t="s">
        <v>917</v>
      </c>
      <c r="N91" s="1" t="s">
        <v>917</v>
      </c>
      <c r="O91" s="2">
        <v>0</v>
      </c>
      <c r="P91" s="1" t="s">
        <v>917</v>
      </c>
    </row>
    <row r="92" spans="1:16">
      <c r="A92" t="s">
        <v>119</v>
      </c>
      <c r="B92">
        <v>20201125</v>
      </c>
      <c r="C92" s="5">
        <v>527990475963</v>
      </c>
      <c r="D92" t="s">
        <v>199</v>
      </c>
      <c r="E92">
        <v>3249.47</v>
      </c>
      <c r="F92">
        <v>60</v>
      </c>
      <c r="G92">
        <v>406</v>
      </c>
      <c r="H92">
        <v>0.1182</v>
      </c>
      <c r="I92">
        <v>67.7</v>
      </c>
      <c r="J92">
        <v>54.16</v>
      </c>
      <c r="K92" t="s">
        <v>95</v>
      </c>
      <c r="L92" t="s">
        <v>131</v>
      </c>
      <c r="M92" s="1" t="s">
        <v>917</v>
      </c>
      <c r="N92" s="1" t="s">
        <v>917</v>
      </c>
      <c r="O92" s="2">
        <v>0</v>
      </c>
      <c r="P92" s="1" t="s">
        <v>917</v>
      </c>
    </row>
    <row r="93" spans="1:16">
      <c r="A93" t="s">
        <v>119</v>
      </c>
      <c r="B93">
        <v>20201125</v>
      </c>
      <c r="C93" s="5">
        <v>555904462655</v>
      </c>
      <c r="D93" t="s">
        <v>1154</v>
      </c>
      <c r="E93">
        <v>3191.47</v>
      </c>
      <c r="F93">
        <v>230</v>
      </c>
      <c r="G93">
        <v>490</v>
      </c>
      <c r="H93">
        <v>0.2776</v>
      </c>
      <c r="I93">
        <v>23.47</v>
      </c>
      <c r="J93">
        <v>13.88</v>
      </c>
      <c r="K93" t="s">
        <v>276</v>
      </c>
      <c r="L93" t="s">
        <v>170</v>
      </c>
      <c r="M93" s="1" t="s">
        <v>917</v>
      </c>
      <c r="N93" s="1" t="s">
        <v>917</v>
      </c>
      <c r="O93" s="2">
        <v>0</v>
      </c>
      <c r="P93" s="1" t="s">
        <v>917</v>
      </c>
    </row>
    <row r="94" spans="1:16">
      <c r="A94" t="s">
        <v>119</v>
      </c>
      <c r="B94">
        <v>20201125</v>
      </c>
      <c r="C94" s="5">
        <v>592501952315</v>
      </c>
      <c r="D94" t="s">
        <v>1150</v>
      </c>
      <c r="E94">
        <v>3163.33</v>
      </c>
      <c r="F94">
        <v>315</v>
      </c>
      <c r="G94">
        <v>870</v>
      </c>
      <c r="H94">
        <v>0.2276</v>
      </c>
      <c r="I94">
        <v>15.98</v>
      </c>
      <c r="J94">
        <v>10.04</v>
      </c>
      <c r="K94" t="s">
        <v>305</v>
      </c>
      <c r="L94" t="s">
        <v>170</v>
      </c>
      <c r="M94" s="1" t="s">
        <v>917</v>
      </c>
      <c r="N94" s="1" t="s">
        <v>917</v>
      </c>
      <c r="O94" s="2">
        <v>0</v>
      </c>
      <c r="P94" s="1" t="s">
        <v>917</v>
      </c>
    </row>
    <row r="95" spans="1:16">
      <c r="A95" t="s">
        <v>119</v>
      </c>
      <c r="B95">
        <v>20201125</v>
      </c>
      <c r="C95" s="5">
        <v>17609980146</v>
      </c>
      <c r="D95" t="s">
        <v>1153</v>
      </c>
      <c r="E95">
        <v>2828.51</v>
      </c>
      <c r="F95">
        <v>555</v>
      </c>
      <c r="G95">
        <v>1836</v>
      </c>
      <c r="H95">
        <v>0.1432</v>
      </c>
      <c r="I95">
        <v>10.75</v>
      </c>
      <c r="J95">
        <v>5.1</v>
      </c>
      <c r="K95" t="s">
        <v>288</v>
      </c>
      <c r="L95" t="s">
        <v>170</v>
      </c>
      <c r="M95" s="1" t="s">
        <v>917</v>
      </c>
      <c r="N95" s="1" t="s">
        <v>917</v>
      </c>
      <c r="O95" s="2">
        <v>0</v>
      </c>
      <c r="P95" s="1" t="s">
        <v>917</v>
      </c>
    </row>
    <row r="96" spans="1:16">
      <c r="A96" t="s">
        <v>119</v>
      </c>
      <c r="B96">
        <v>20201125</v>
      </c>
      <c r="C96" s="5">
        <v>601848376488</v>
      </c>
      <c r="D96" t="s">
        <v>1226</v>
      </c>
      <c r="E96">
        <v>2766.41</v>
      </c>
      <c r="F96">
        <v>152</v>
      </c>
      <c r="G96">
        <v>787</v>
      </c>
      <c r="H96">
        <v>0.1474</v>
      </c>
      <c r="I96">
        <v>23.85</v>
      </c>
      <c r="J96">
        <v>18.2</v>
      </c>
      <c r="K96" t="e">
        <v>#N/A</v>
      </c>
      <c r="L96" t="e">
        <v>#N/A</v>
      </c>
      <c r="M96" s="1" t="s">
        <v>917</v>
      </c>
      <c r="N96" s="1" t="s">
        <v>917</v>
      </c>
      <c r="O96" s="2" t="s">
        <v>917</v>
      </c>
      <c r="P96" s="1" t="s">
        <v>917</v>
      </c>
    </row>
    <row r="97" spans="1:16">
      <c r="A97" t="s">
        <v>119</v>
      </c>
      <c r="B97">
        <v>20201125</v>
      </c>
      <c r="C97" s="5">
        <v>556389065398</v>
      </c>
      <c r="D97" t="s">
        <v>1170</v>
      </c>
      <c r="E97">
        <v>2696.33</v>
      </c>
      <c r="F97">
        <v>103</v>
      </c>
      <c r="G97">
        <v>351</v>
      </c>
      <c r="H97">
        <v>0.1624</v>
      </c>
      <c r="I97">
        <v>47.3</v>
      </c>
      <c r="J97">
        <v>26.18</v>
      </c>
      <c r="K97" t="s">
        <v>316</v>
      </c>
      <c r="L97" t="s">
        <v>124</v>
      </c>
      <c r="M97" s="1" t="s">
        <v>917</v>
      </c>
      <c r="N97" s="1" t="s">
        <v>917</v>
      </c>
      <c r="O97" s="2">
        <v>0</v>
      </c>
      <c r="P97" s="1" t="s">
        <v>1108</v>
      </c>
    </row>
    <row r="98" spans="1:16">
      <c r="A98" t="s">
        <v>119</v>
      </c>
      <c r="B98">
        <v>20201125</v>
      </c>
      <c r="C98" s="5">
        <v>547190677216</v>
      </c>
      <c r="D98" t="s">
        <v>362</v>
      </c>
      <c r="E98">
        <v>2669.68</v>
      </c>
      <c r="F98">
        <v>128</v>
      </c>
      <c r="G98">
        <v>458</v>
      </c>
      <c r="H98">
        <v>0.1987</v>
      </c>
      <c r="I98">
        <v>29.34</v>
      </c>
      <c r="J98">
        <v>20.86</v>
      </c>
      <c r="K98" t="s">
        <v>363</v>
      </c>
      <c r="L98" t="s">
        <v>148</v>
      </c>
      <c r="M98" s="1" t="s">
        <v>917</v>
      </c>
      <c r="N98" s="1" t="s">
        <v>917</v>
      </c>
      <c r="O98" s="2">
        <v>0</v>
      </c>
      <c r="P98" s="1" t="s">
        <v>917</v>
      </c>
    </row>
    <row r="99" spans="1:16">
      <c r="A99" t="s">
        <v>119</v>
      </c>
      <c r="B99">
        <v>20201125</v>
      </c>
      <c r="C99" s="5">
        <v>544053639760</v>
      </c>
      <c r="D99" t="s">
        <v>1167</v>
      </c>
      <c r="E99">
        <v>2641.3</v>
      </c>
      <c r="F99">
        <v>99</v>
      </c>
      <c r="G99">
        <v>543</v>
      </c>
      <c r="H99">
        <v>0.1013</v>
      </c>
      <c r="I99">
        <v>48.02</v>
      </c>
      <c r="J99">
        <v>26.68</v>
      </c>
      <c r="K99" t="s">
        <v>20</v>
      </c>
      <c r="L99" t="s">
        <v>204</v>
      </c>
      <c r="M99" s="1" t="s">
        <v>917</v>
      </c>
      <c r="N99" s="1" t="s">
        <v>917</v>
      </c>
      <c r="O99" s="2" t="s">
        <v>1096</v>
      </c>
      <c r="P99" s="1" t="s">
        <v>917</v>
      </c>
    </row>
    <row r="100" spans="1:16">
      <c r="A100" t="s">
        <v>119</v>
      </c>
      <c r="B100">
        <v>20201125</v>
      </c>
      <c r="C100" s="5">
        <v>588993275843</v>
      </c>
      <c r="D100" t="s">
        <v>1175</v>
      </c>
      <c r="E100">
        <v>2634.24</v>
      </c>
      <c r="F100">
        <v>85</v>
      </c>
      <c r="G100">
        <v>426</v>
      </c>
      <c r="H100">
        <v>0.1526</v>
      </c>
      <c r="I100">
        <v>40.53</v>
      </c>
      <c r="J100">
        <v>30.99</v>
      </c>
      <c r="K100" t="s">
        <v>374</v>
      </c>
      <c r="L100" t="s">
        <v>131</v>
      </c>
      <c r="M100" s="1" t="s">
        <v>917</v>
      </c>
      <c r="N100" s="1" t="s">
        <v>917</v>
      </c>
      <c r="O100" s="2">
        <v>0</v>
      </c>
      <c r="P100" s="1" t="s">
        <v>917</v>
      </c>
    </row>
    <row r="101" spans="1:16">
      <c r="A101" t="s">
        <v>119</v>
      </c>
      <c r="B101">
        <v>20201125</v>
      </c>
      <c r="C101" s="5">
        <v>568765915390</v>
      </c>
      <c r="D101" t="s">
        <v>1159</v>
      </c>
      <c r="E101">
        <v>2591.34</v>
      </c>
      <c r="F101">
        <v>2050</v>
      </c>
      <c r="G101">
        <v>5281</v>
      </c>
      <c r="H101">
        <v>0.3729</v>
      </c>
      <c r="I101">
        <v>1.32</v>
      </c>
      <c r="J101">
        <v>1.26</v>
      </c>
      <c r="K101" t="s">
        <v>301</v>
      </c>
      <c r="L101" t="s">
        <v>148</v>
      </c>
      <c r="M101" s="1" t="s">
        <v>917</v>
      </c>
      <c r="N101" s="1" t="s">
        <v>917</v>
      </c>
      <c r="O101" s="2">
        <v>0</v>
      </c>
      <c r="P101" s="1" t="s">
        <v>917</v>
      </c>
    </row>
    <row r="102" spans="1:16">
      <c r="A102" t="s">
        <v>119</v>
      </c>
      <c r="B102">
        <v>20201125</v>
      </c>
      <c r="C102" s="5">
        <v>593744734497</v>
      </c>
      <c r="D102" t="s">
        <v>386</v>
      </c>
      <c r="E102">
        <v>2582.82</v>
      </c>
      <c r="F102">
        <v>88</v>
      </c>
      <c r="G102">
        <v>654</v>
      </c>
      <c r="H102">
        <v>0.1101</v>
      </c>
      <c r="I102">
        <v>35.87</v>
      </c>
      <c r="J102">
        <v>29.35</v>
      </c>
      <c r="K102" t="s">
        <v>387</v>
      </c>
      <c r="L102" t="s">
        <v>121</v>
      </c>
      <c r="M102" s="1" t="s">
        <v>917</v>
      </c>
      <c r="N102" s="1" t="s">
        <v>917</v>
      </c>
      <c r="O102" s="2">
        <v>0</v>
      </c>
      <c r="P102" s="1" t="s">
        <v>1099</v>
      </c>
    </row>
    <row r="103" spans="1:16">
      <c r="A103" t="s">
        <v>119</v>
      </c>
      <c r="B103">
        <v>20201125</v>
      </c>
      <c r="C103" s="5">
        <v>598970252794</v>
      </c>
      <c r="D103" t="s">
        <v>1162</v>
      </c>
      <c r="E103">
        <v>2574.95</v>
      </c>
      <c r="F103">
        <v>336</v>
      </c>
      <c r="G103">
        <v>1359</v>
      </c>
      <c r="H103">
        <v>0.153</v>
      </c>
      <c r="I103">
        <v>12.38</v>
      </c>
      <c r="J103">
        <v>7.66</v>
      </c>
      <c r="K103" t="s">
        <v>239</v>
      </c>
      <c r="L103" t="s">
        <v>158</v>
      </c>
      <c r="M103" s="1" t="s">
        <v>917</v>
      </c>
      <c r="N103" s="1" t="s">
        <v>917</v>
      </c>
      <c r="O103" s="2">
        <v>0</v>
      </c>
      <c r="P103" s="1" t="s">
        <v>917</v>
      </c>
    </row>
    <row r="104" spans="1:16">
      <c r="A104" t="s">
        <v>119</v>
      </c>
      <c r="B104">
        <v>20201125</v>
      </c>
      <c r="C104" s="5">
        <v>527733177957</v>
      </c>
      <c r="D104" t="s">
        <v>309</v>
      </c>
      <c r="E104">
        <v>2545.8</v>
      </c>
      <c r="F104">
        <v>85</v>
      </c>
      <c r="G104">
        <v>287</v>
      </c>
      <c r="H104">
        <v>0.2265</v>
      </c>
      <c r="I104">
        <v>39.17</v>
      </c>
      <c r="J104">
        <v>29.95</v>
      </c>
      <c r="K104" t="s">
        <v>310</v>
      </c>
      <c r="L104" t="s">
        <v>158</v>
      </c>
      <c r="M104" s="1" t="s">
        <v>917</v>
      </c>
      <c r="N104" s="1" t="s">
        <v>917</v>
      </c>
      <c r="O104" s="2">
        <v>0</v>
      </c>
      <c r="P104" s="1" t="s">
        <v>917</v>
      </c>
    </row>
    <row r="105" spans="1:16">
      <c r="A105" t="s">
        <v>119</v>
      </c>
      <c r="B105">
        <v>20201125</v>
      </c>
      <c r="C105" s="5">
        <v>572262680111</v>
      </c>
      <c r="D105" t="s">
        <v>329</v>
      </c>
      <c r="E105">
        <v>2532.99</v>
      </c>
      <c r="F105">
        <v>110</v>
      </c>
      <c r="G105">
        <v>322</v>
      </c>
      <c r="H105">
        <v>0.1584</v>
      </c>
      <c r="I105">
        <v>49.67</v>
      </c>
      <c r="J105">
        <v>23.03</v>
      </c>
      <c r="K105" t="s">
        <v>330</v>
      </c>
      <c r="L105" t="s">
        <v>204</v>
      </c>
      <c r="M105" s="1" t="s">
        <v>917</v>
      </c>
      <c r="N105" s="1" t="s">
        <v>917</v>
      </c>
      <c r="O105" s="2">
        <v>0</v>
      </c>
      <c r="P105" s="1" t="s">
        <v>917</v>
      </c>
    </row>
    <row r="106" spans="1:16">
      <c r="A106" t="s">
        <v>119</v>
      </c>
      <c r="B106">
        <v>20201125</v>
      </c>
      <c r="C106" s="5">
        <v>569909827792</v>
      </c>
      <c r="D106" t="s">
        <v>1234</v>
      </c>
      <c r="E106">
        <v>2397.12</v>
      </c>
      <c r="F106">
        <v>57</v>
      </c>
      <c r="G106">
        <v>613</v>
      </c>
      <c r="H106">
        <v>0.0424</v>
      </c>
      <c r="I106">
        <v>92.2</v>
      </c>
      <c r="J106">
        <v>42.05</v>
      </c>
      <c r="K106" t="s">
        <v>62</v>
      </c>
      <c r="L106" t="s">
        <v>266</v>
      </c>
      <c r="M106" s="1" t="s">
        <v>917</v>
      </c>
      <c r="N106" s="1" t="s">
        <v>917</v>
      </c>
      <c r="O106" s="2">
        <v>0</v>
      </c>
      <c r="P106" s="1" t="s">
        <v>917</v>
      </c>
    </row>
    <row r="107" spans="1:16">
      <c r="A107" t="s">
        <v>119</v>
      </c>
      <c r="B107">
        <v>20201125</v>
      </c>
      <c r="C107" s="5">
        <v>599522087809</v>
      </c>
      <c r="D107" t="s">
        <v>448</v>
      </c>
      <c r="E107">
        <v>2335.42</v>
      </c>
      <c r="F107">
        <v>130</v>
      </c>
      <c r="G107">
        <v>294</v>
      </c>
      <c r="H107">
        <v>0.1769</v>
      </c>
      <c r="I107">
        <v>44.91</v>
      </c>
      <c r="J107">
        <v>17.96</v>
      </c>
      <c r="K107" t="e">
        <v>#N/A</v>
      </c>
      <c r="L107" t="e">
        <v>#N/A</v>
      </c>
      <c r="M107" s="1" t="s">
        <v>917</v>
      </c>
      <c r="N107" s="1" t="s">
        <v>917</v>
      </c>
      <c r="O107" s="2" t="s">
        <v>917</v>
      </c>
      <c r="P107" s="1" t="s">
        <v>917</v>
      </c>
    </row>
    <row r="108" spans="1:16">
      <c r="A108" t="s">
        <v>119</v>
      </c>
      <c r="B108">
        <v>20201125</v>
      </c>
      <c r="C108" s="5">
        <v>624157848041</v>
      </c>
      <c r="D108" t="s">
        <v>1149</v>
      </c>
      <c r="E108">
        <v>2299.5</v>
      </c>
      <c r="F108">
        <v>43</v>
      </c>
      <c r="G108">
        <v>503</v>
      </c>
      <c r="H108">
        <v>0.0636</v>
      </c>
      <c r="I108">
        <v>71.86</v>
      </c>
      <c r="J108">
        <v>53.48</v>
      </c>
      <c r="K108" t="s">
        <v>22</v>
      </c>
      <c r="L108" t="s">
        <v>124</v>
      </c>
      <c r="M108" s="1" t="s">
        <v>917</v>
      </c>
      <c r="N108" s="1" t="s">
        <v>917</v>
      </c>
      <c r="O108" s="2" t="s">
        <v>1096</v>
      </c>
      <c r="P108" s="1" t="s">
        <v>917</v>
      </c>
    </row>
    <row r="109" spans="1:16">
      <c r="A109" t="s">
        <v>119</v>
      </c>
      <c r="B109">
        <v>20201125</v>
      </c>
      <c r="C109" s="5">
        <v>37253770022</v>
      </c>
      <c r="D109" t="s">
        <v>335</v>
      </c>
      <c r="E109">
        <v>2168.8</v>
      </c>
      <c r="F109">
        <v>254</v>
      </c>
      <c r="G109">
        <v>593</v>
      </c>
      <c r="H109">
        <v>0.2007</v>
      </c>
      <c r="I109">
        <v>18.23</v>
      </c>
      <c r="J109">
        <v>8.54</v>
      </c>
      <c r="K109" t="s">
        <v>336</v>
      </c>
      <c r="L109" t="s">
        <v>204</v>
      </c>
      <c r="M109" s="1" t="s">
        <v>917</v>
      </c>
      <c r="N109" s="1" t="s">
        <v>917</v>
      </c>
      <c r="O109" s="2">
        <v>0</v>
      </c>
      <c r="P109" s="1" t="s">
        <v>917</v>
      </c>
    </row>
    <row r="110" spans="1:16">
      <c r="A110" t="s">
        <v>119</v>
      </c>
      <c r="B110">
        <v>20201125</v>
      </c>
      <c r="C110" s="5">
        <v>528064232769</v>
      </c>
      <c r="D110" t="s">
        <v>1161</v>
      </c>
      <c r="E110">
        <v>2165.13</v>
      </c>
      <c r="F110">
        <v>55</v>
      </c>
      <c r="G110">
        <v>197</v>
      </c>
      <c r="H110">
        <v>0.1066</v>
      </c>
      <c r="I110">
        <v>103.1</v>
      </c>
      <c r="J110">
        <v>39.37</v>
      </c>
      <c r="K110" t="s">
        <v>96</v>
      </c>
      <c r="L110" t="s">
        <v>121</v>
      </c>
      <c r="M110" s="1" t="s">
        <v>917</v>
      </c>
      <c r="N110" s="1" t="s">
        <v>917</v>
      </c>
      <c r="O110" s="2">
        <v>0</v>
      </c>
      <c r="P110" s="1" t="s">
        <v>917</v>
      </c>
    </row>
    <row r="111" spans="1:16">
      <c r="A111" t="s">
        <v>119</v>
      </c>
      <c r="B111">
        <v>20201125</v>
      </c>
      <c r="C111" s="5">
        <v>17609756261</v>
      </c>
      <c r="D111" t="s">
        <v>244</v>
      </c>
      <c r="E111">
        <v>2154.52</v>
      </c>
      <c r="F111">
        <v>217</v>
      </c>
      <c r="G111">
        <v>674</v>
      </c>
      <c r="H111">
        <v>0.135</v>
      </c>
      <c r="I111">
        <v>23.68</v>
      </c>
      <c r="J111">
        <v>9.93</v>
      </c>
      <c r="K111" t="s">
        <v>245</v>
      </c>
      <c r="L111" t="s">
        <v>121</v>
      </c>
      <c r="M111" s="1" t="s">
        <v>917</v>
      </c>
      <c r="N111" s="1" t="s">
        <v>917</v>
      </c>
      <c r="O111" s="2">
        <v>0</v>
      </c>
      <c r="P111" s="1" t="s">
        <v>917</v>
      </c>
    </row>
    <row r="112" spans="1:16">
      <c r="A112" t="s">
        <v>119</v>
      </c>
      <c r="B112">
        <v>20201125</v>
      </c>
      <c r="C112" s="5">
        <v>538192543595</v>
      </c>
      <c r="D112" t="s">
        <v>1192</v>
      </c>
      <c r="E112">
        <v>2104.2</v>
      </c>
      <c r="F112">
        <v>16</v>
      </c>
      <c r="G112">
        <v>106</v>
      </c>
      <c r="H112">
        <v>0.1226</v>
      </c>
      <c r="I112">
        <v>161.86</v>
      </c>
      <c r="J112">
        <v>131.51</v>
      </c>
      <c r="K112" t="s">
        <v>97</v>
      </c>
      <c r="L112" t="s">
        <v>124</v>
      </c>
      <c r="M112" s="1" t="s">
        <v>917</v>
      </c>
      <c r="N112" s="1" t="s">
        <v>917</v>
      </c>
      <c r="O112" s="2">
        <v>0</v>
      </c>
      <c r="P112" s="1" t="s">
        <v>917</v>
      </c>
    </row>
    <row r="113" spans="1:16">
      <c r="A113" t="s">
        <v>119</v>
      </c>
      <c r="B113">
        <v>20201125</v>
      </c>
      <c r="C113" s="5">
        <v>621584076904</v>
      </c>
      <c r="D113" t="s">
        <v>1157</v>
      </c>
      <c r="E113">
        <v>2019.34</v>
      </c>
      <c r="F113">
        <v>40</v>
      </c>
      <c r="G113">
        <v>1050</v>
      </c>
      <c r="H113">
        <v>0.0238</v>
      </c>
      <c r="I113">
        <v>80.77</v>
      </c>
      <c r="J113">
        <v>50.48</v>
      </c>
      <c r="K113" t="s">
        <v>105</v>
      </c>
      <c r="L113" t="s">
        <v>121</v>
      </c>
      <c r="M113" s="1" t="s">
        <v>917</v>
      </c>
      <c r="N113" s="1" t="s">
        <v>917</v>
      </c>
      <c r="O113" s="2" t="s">
        <v>1096</v>
      </c>
      <c r="P113" s="1" t="s">
        <v>1099</v>
      </c>
    </row>
    <row r="114" spans="1:16">
      <c r="A114" t="s">
        <v>119</v>
      </c>
      <c r="B114">
        <v>20201125</v>
      </c>
      <c r="C114" s="5">
        <v>604021319220</v>
      </c>
      <c r="D114" t="s">
        <v>1172</v>
      </c>
      <c r="E114">
        <v>1829.37</v>
      </c>
      <c r="F114">
        <v>29</v>
      </c>
      <c r="G114">
        <v>223</v>
      </c>
      <c r="H114">
        <v>0.0852</v>
      </c>
      <c r="I114">
        <v>96.28</v>
      </c>
      <c r="J114">
        <v>63.08</v>
      </c>
      <c r="K114" t="s">
        <v>13</v>
      </c>
      <c r="L114" t="s">
        <v>124</v>
      </c>
      <c r="M114" s="1" t="s">
        <v>917</v>
      </c>
      <c r="N114" s="1" t="s">
        <v>917</v>
      </c>
      <c r="O114" s="2" t="s">
        <v>1096</v>
      </c>
      <c r="P114" s="1" t="s">
        <v>917</v>
      </c>
    </row>
    <row r="115" spans="1:16">
      <c r="A115" t="s">
        <v>119</v>
      </c>
      <c r="B115">
        <v>20201125</v>
      </c>
      <c r="C115" s="5">
        <v>587241915065</v>
      </c>
      <c r="D115" t="s">
        <v>390</v>
      </c>
      <c r="E115">
        <v>1825.82</v>
      </c>
      <c r="F115">
        <v>66</v>
      </c>
      <c r="G115">
        <v>190</v>
      </c>
      <c r="H115">
        <v>0.1737</v>
      </c>
      <c r="I115">
        <v>55.33</v>
      </c>
      <c r="J115">
        <v>27.66</v>
      </c>
      <c r="K115" t="s">
        <v>391</v>
      </c>
      <c r="L115" t="s">
        <v>121</v>
      </c>
      <c r="M115" s="1" t="s">
        <v>917</v>
      </c>
      <c r="N115" s="1" t="s">
        <v>917</v>
      </c>
      <c r="O115" s="2">
        <v>0</v>
      </c>
      <c r="P115" s="1" t="s">
        <v>1099</v>
      </c>
    </row>
    <row r="116" spans="1:16">
      <c r="A116" t="s">
        <v>119</v>
      </c>
      <c r="B116">
        <v>20201125</v>
      </c>
      <c r="C116" s="5">
        <v>541918489832</v>
      </c>
      <c r="D116" t="s">
        <v>308</v>
      </c>
      <c r="E116">
        <v>1784.28</v>
      </c>
      <c r="F116">
        <v>46</v>
      </c>
      <c r="G116">
        <v>225</v>
      </c>
      <c r="H116">
        <v>0.12</v>
      </c>
      <c r="I116">
        <v>66.08</v>
      </c>
      <c r="J116">
        <v>38.79</v>
      </c>
      <c r="K116" t="s">
        <v>102</v>
      </c>
      <c r="L116" t="s">
        <v>204</v>
      </c>
      <c r="M116" s="1" t="s">
        <v>917</v>
      </c>
      <c r="N116" s="1" t="s">
        <v>917</v>
      </c>
      <c r="O116" s="2">
        <v>0</v>
      </c>
      <c r="P116" s="1" t="s">
        <v>917</v>
      </c>
    </row>
    <row r="117" spans="1:16">
      <c r="A117" t="s">
        <v>119</v>
      </c>
      <c r="B117">
        <v>20201125</v>
      </c>
      <c r="C117" s="5">
        <v>527678427514</v>
      </c>
      <c r="D117" t="s">
        <v>257</v>
      </c>
      <c r="E117">
        <v>1762.32</v>
      </c>
      <c r="F117">
        <v>46</v>
      </c>
      <c r="G117">
        <v>201</v>
      </c>
      <c r="H117">
        <v>0.1293</v>
      </c>
      <c r="I117">
        <v>67.78</v>
      </c>
      <c r="J117">
        <v>38.31</v>
      </c>
      <c r="K117" t="s">
        <v>81</v>
      </c>
      <c r="L117" t="s">
        <v>131</v>
      </c>
      <c r="M117" s="1" t="s">
        <v>917</v>
      </c>
      <c r="N117" s="1" t="s">
        <v>917</v>
      </c>
      <c r="O117" s="2">
        <v>0</v>
      </c>
      <c r="P117" s="1" t="s">
        <v>917</v>
      </c>
    </row>
    <row r="118" spans="1:16">
      <c r="A118" t="s">
        <v>119</v>
      </c>
      <c r="B118">
        <v>20201125</v>
      </c>
      <c r="C118" s="5">
        <v>596986065929</v>
      </c>
      <c r="D118" t="s">
        <v>1165</v>
      </c>
      <c r="E118">
        <v>1750.11</v>
      </c>
      <c r="F118">
        <v>53</v>
      </c>
      <c r="G118">
        <v>335</v>
      </c>
      <c r="H118">
        <v>0.0925</v>
      </c>
      <c r="I118">
        <v>56.46</v>
      </c>
      <c r="J118">
        <v>33.02</v>
      </c>
      <c r="K118" t="s">
        <v>19</v>
      </c>
      <c r="L118" t="s">
        <v>170</v>
      </c>
      <c r="M118" s="1" t="s">
        <v>917</v>
      </c>
      <c r="N118" s="1" t="s">
        <v>917</v>
      </c>
      <c r="O118" s="2">
        <v>0</v>
      </c>
      <c r="P118" s="1" t="s">
        <v>917</v>
      </c>
    </row>
    <row r="119" spans="1:16">
      <c r="A119" t="s">
        <v>119</v>
      </c>
      <c r="B119">
        <v>20201125</v>
      </c>
      <c r="C119" s="5">
        <v>14816670119</v>
      </c>
      <c r="D119" t="s">
        <v>369</v>
      </c>
      <c r="E119">
        <v>1707.64</v>
      </c>
      <c r="F119">
        <v>193</v>
      </c>
      <c r="G119">
        <v>488</v>
      </c>
      <c r="H119">
        <v>0.1475</v>
      </c>
      <c r="I119">
        <v>23.72</v>
      </c>
      <c r="J119">
        <v>8.85</v>
      </c>
      <c r="K119" t="s">
        <v>370</v>
      </c>
      <c r="L119" t="s">
        <v>121</v>
      </c>
      <c r="M119" s="1" t="s">
        <v>917</v>
      </c>
      <c r="N119" s="1" t="s">
        <v>917</v>
      </c>
      <c r="O119" s="2">
        <v>0</v>
      </c>
      <c r="P119" s="1" t="s">
        <v>917</v>
      </c>
    </row>
    <row r="120" spans="1:16">
      <c r="A120" t="s">
        <v>119</v>
      </c>
      <c r="B120">
        <v>20201125</v>
      </c>
      <c r="C120" s="5">
        <v>524754970729</v>
      </c>
      <c r="D120" t="s">
        <v>1169</v>
      </c>
      <c r="E120">
        <v>1688.07</v>
      </c>
      <c r="F120">
        <v>49</v>
      </c>
      <c r="G120">
        <v>765</v>
      </c>
      <c r="H120">
        <v>0.034</v>
      </c>
      <c r="I120">
        <v>64.93</v>
      </c>
      <c r="J120">
        <v>34.45</v>
      </c>
      <c r="K120" t="s">
        <v>74</v>
      </c>
      <c r="L120" t="s">
        <v>170</v>
      </c>
      <c r="M120" s="1" t="s">
        <v>917</v>
      </c>
      <c r="N120" s="1" t="s">
        <v>917</v>
      </c>
      <c r="O120" s="2">
        <v>0</v>
      </c>
      <c r="P120" s="1" t="s">
        <v>917</v>
      </c>
    </row>
    <row r="121" spans="1:16">
      <c r="A121" t="s">
        <v>119</v>
      </c>
      <c r="B121">
        <v>20201125</v>
      </c>
      <c r="C121" s="5">
        <v>528064336529</v>
      </c>
      <c r="D121" t="s">
        <v>222</v>
      </c>
      <c r="E121">
        <v>1630.25</v>
      </c>
      <c r="F121">
        <v>60</v>
      </c>
      <c r="G121">
        <v>358</v>
      </c>
      <c r="H121">
        <v>0.1257</v>
      </c>
      <c r="I121">
        <v>36.23</v>
      </c>
      <c r="J121">
        <v>27.17</v>
      </c>
      <c r="K121" t="s">
        <v>223</v>
      </c>
      <c r="L121" t="s">
        <v>131</v>
      </c>
      <c r="M121" s="1" t="s">
        <v>917</v>
      </c>
      <c r="N121" s="1" t="s">
        <v>917</v>
      </c>
      <c r="O121" s="2">
        <v>0</v>
      </c>
      <c r="P121" s="1" t="s">
        <v>917</v>
      </c>
    </row>
    <row r="122" spans="1:16">
      <c r="A122" t="s">
        <v>119</v>
      </c>
      <c r="B122">
        <v>20201125</v>
      </c>
      <c r="C122" s="5">
        <v>599139729217</v>
      </c>
      <c r="D122" t="s">
        <v>394</v>
      </c>
      <c r="E122">
        <v>1627.43</v>
      </c>
      <c r="F122">
        <v>99</v>
      </c>
      <c r="G122">
        <v>501</v>
      </c>
      <c r="H122">
        <v>0.1617</v>
      </c>
      <c r="I122">
        <v>20.09</v>
      </c>
      <c r="J122">
        <v>16.44</v>
      </c>
      <c r="K122" t="e">
        <v>#N/A</v>
      </c>
      <c r="L122" t="e">
        <v>#N/A</v>
      </c>
      <c r="M122" s="1" t="s">
        <v>917</v>
      </c>
      <c r="N122" s="1" t="s">
        <v>917</v>
      </c>
      <c r="O122" s="2" t="s">
        <v>917</v>
      </c>
      <c r="P122" s="1" t="s">
        <v>917</v>
      </c>
    </row>
    <row r="123" spans="1:16">
      <c r="A123" t="s">
        <v>119</v>
      </c>
      <c r="B123">
        <v>20201125</v>
      </c>
      <c r="C123" s="5">
        <v>523138079161</v>
      </c>
      <c r="D123" t="s">
        <v>1174</v>
      </c>
      <c r="E123">
        <v>1615.87</v>
      </c>
      <c r="F123">
        <v>245</v>
      </c>
      <c r="G123">
        <v>616</v>
      </c>
      <c r="H123">
        <v>0.1688</v>
      </c>
      <c r="I123">
        <v>15.54</v>
      </c>
      <c r="J123">
        <v>6.6</v>
      </c>
      <c r="K123" t="s">
        <v>385</v>
      </c>
      <c r="L123" t="s">
        <v>170</v>
      </c>
      <c r="M123" s="1" t="s">
        <v>917</v>
      </c>
      <c r="N123" s="1" t="s">
        <v>917</v>
      </c>
      <c r="O123" s="2">
        <v>0</v>
      </c>
      <c r="P123" s="1" t="s">
        <v>917</v>
      </c>
    </row>
    <row r="124" spans="1:16">
      <c r="A124" t="s">
        <v>119</v>
      </c>
      <c r="B124">
        <v>20201125</v>
      </c>
      <c r="C124" s="5">
        <v>592889713507</v>
      </c>
      <c r="D124" t="s">
        <v>372</v>
      </c>
      <c r="E124">
        <v>1495.28</v>
      </c>
      <c r="F124">
        <v>36</v>
      </c>
      <c r="G124">
        <v>182</v>
      </c>
      <c r="H124">
        <v>0.1374</v>
      </c>
      <c r="I124">
        <v>59.81</v>
      </c>
      <c r="J124">
        <v>41.54</v>
      </c>
      <c r="K124" t="s">
        <v>70</v>
      </c>
      <c r="L124" t="s">
        <v>148</v>
      </c>
      <c r="M124" s="1" t="s">
        <v>917</v>
      </c>
      <c r="N124" s="1" t="s">
        <v>917</v>
      </c>
      <c r="O124" s="2">
        <v>0</v>
      </c>
      <c r="P124" s="1" t="s">
        <v>917</v>
      </c>
    </row>
    <row r="125" spans="1:16">
      <c r="A125" t="s">
        <v>119</v>
      </c>
      <c r="B125">
        <v>20201125</v>
      </c>
      <c r="C125" s="5">
        <v>548003777683</v>
      </c>
      <c r="D125" t="s">
        <v>262</v>
      </c>
      <c r="E125">
        <v>1425.58</v>
      </c>
      <c r="F125">
        <v>59</v>
      </c>
      <c r="G125">
        <v>191</v>
      </c>
      <c r="H125">
        <v>0.1832</v>
      </c>
      <c r="I125">
        <v>40.73</v>
      </c>
      <c r="J125">
        <v>24.16</v>
      </c>
      <c r="K125" t="s">
        <v>263</v>
      </c>
      <c r="L125" t="s">
        <v>158</v>
      </c>
      <c r="M125" s="1" t="s">
        <v>917</v>
      </c>
      <c r="N125" s="1" t="s">
        <v>917</v>
      </c>
      <c r="O125" s="2">
        <v>0</v>
      </c>
      <c r="P125" s="1" t="s">
        <v>917</v>
      </c>
    </row>
    <row r="126" spans="1:16">
      <c r="A126" t="s">
        <v>119</v>
      </c>
      <c r="B126">
        <v>20201125</v>
      </c>
      <c r="C126" s="5">
        <v>553066686610</v>
      </c>
      <c r="D126" t="s">
        <v>317</v>
      </c>
      <c r="E126">
        <v>1395.08</v>
      </c>
      <c r="F126">
        <v>98</v>
      </c>
      <c r="G126">
        <v>371</v>
      </c>
      <c r="H126">
        <v>0.2129</v>
      </c>
      <c r="I126">
        <v>17.66</v>
      </c>
      <c r="J126">
        <v>14.24</v>
      </c>
      <c r="K126" t="s">
        <v>318</v>
      </c>
      <c r="L126" t="s">
        <v>158</v>
      </c>
      <c r="M126" s="1" t="s">
        <v>917</v>
      </c>
      <c r="N126" s="1" t="s">
        <v>917</v>
      </c>
      <c r="O126" s="2">
        <v>0</v>
      </c>
      <c r="P126" s="1" t="s">
        <v>917</v>
      </c>
    </row>
    <row r="127" spans="1:16">
      <c r="A127" t="s">
        <v>119</v>
      </c>
      <c r="B127">
        <v>20201125</v>
      </c>
      <c r="C127" s="5">
        <v>599279018544</v>
      </c>
      <c r="D127" t="s">
        <v>1173</v>
      </c>
      <c r="E127">
        <v>1291.56</v>
      </c>
      <c r="F127">
        <v>25</v>
      </c>
      <c r="G127">
        <v>213</v>
      </c>
      <c r="H127">
        <v>0.0704</v>
      </c>
      <c r="I127">
        <v>86.1</v>
      </c>
      <c r="J127">
        <v>51.66</v>
      </c>
      <c r="K127" t="s">
        <v>60</v>
      </c>
      <c r="L127" t="s">
        <v>121</v>
      </c>
      <c r="M127" s="1" t="s">
        <v>917</v>
      </c>
      <c r="N127" s="1" t="s">
        <v>917</v>
      </c>
      <c r="O127" s="2" t="s">
        <v>1096</v>
      </c>
      <c r="P127" s="1" t="s">
        <v>917</v>
      </c>
    </row>
    <row r="128" spans="1:16">
      <c r="A128" t="s">
        <v>119</v>
      </c>
      <c r="B128">
        <v>20201125</v>
      </c>
      <c r="C128" s="5">
        <v>525000115434</v>
      </c>
      <c r="D128" t="s">
        <v>176</v>
      </c>
      <c r="E128">
        <v>1205.24</v>
      </c>
      <c r="F128">
        <v>85</v>
      </c>
      <c r="G128">
        <v>670</v>
      </c>
      <c r="H128">
        <v>0.0985</v>
      </c>
      <c r="I128">
        <v>18.26</v>
      </c>
      <c r="J128">
        <v>14.18</v>
      </c>
      <c r="K128" t="s">
        <v>177</v>
      </c>
      <c r="L128" t="s">
        <v>121</v>
      </c>
      <c r="M128" s="1" t="s">
        <v>917</v>
      </c>
      <c r="N128" s="1" t="s">
        <v>917</v>
      </c>
      <c r="O128" s="2">
        <v>0</v>
      </c>
      <c r="P128" s="1" t="s">
        <v>917</v>
      </c>
    </row>
    <row r="129" spans="1:16">
      <c r="A129" t="s">
        <v>119</v>
      </c>
      <c r="B129">
        <v>20201125</v>
      </c>
      <c r="C129" s="5">
        <v>37318730769</v>
      </c>
      <c r="D129" t="s">
        <v>152</v>
      </c>
      <c r="E129">
        <v>1137.54</v>
      </c>
      <c r="F129">
        <v>86</v>
      </c>
      <c r="G129">
        <v>366</v>
      </c>
      <c r="H129">
        <v>0.1066</v>
      </c>
      <c r="I129">
        <v>29.17</v>
      </c>
      <c r="J129">
        <v>13.23</v>
      </c>
      <c r="K129" t="s">
        <v>153</v>
      </c>
      <c r="L129" t="s">
        <v>121</v>
      </c>
      <c r="M129" s="1" t="s">
        <v>917</v>
      </c>
      <c r="N129" s="1" t="s">
        <v>917</v>
      </c>
      <c r="O129" s="2">
        <v>0</v>
      </c>
      <c r="P129" s="1" t="s">
        <v>917</v>
      </c>
    </row>
    <row r="130" spans="1:16">
      <c r="A130" t="s">
        <v>119</v>
      </c>
      <c r="B130">
        <v>20201125</v>
      </c>
      <c r="C130" s="5">
        <v>566160365748</v>
      </c>
      <c r="D130" t="s">
        <v>402</v>
      </c>
      <c r="E130">
        <v>1065.94</v>
      </c>
      <c r="F130">
        <v>36</v>
      </c>
      <c r="G130">
        <v>194</v>
      </c>
      <c r="H130">
        <v>0.1392</v>
      </c>
      <c r="I130">
        <v>39.48</v>
      </c>
      <c r="J130">
        <v>29.61</v>
      </c>
      <c r="K130" t="s">
        <v>403</v>
      </c>
      <c r="L130" t="s">
        <v>148</v>
      </c>
      <c r="M130" s="1" t="s">
        <v>917</v>
      </c>
      <c r="N130" s="1" t="s">
        <v>917</v>
      </c>
      <c r="O130" s="2">
        <v>0</v>
      </c>
      <c r="P130" s="1" t="s">
        <v>917</v>
      </c>
    </row>
    <row r="131" spans="1:16">
      <c r="A131" t="s">
        <v>119</v>
      </c>
      <c r="B131">
        <v>20201125</v>
      </c>
      <c r="C131" s="5">
        <v>526145930115</v>
      </c>
      <c r="D131" t="s">
        <v>1160</v>
      </c>
      <c r="E131">
        <v>1059.51</v>
      </c>
      <c r="F131">
        <v>15</v>
      </c>
      <c r="G131">
        <v>216</v>
      </c>
      <c r="H131">
        <v>0.0509</v>
      </c>
      <c r="I131">
        <v>96.32</v>
      </c>
      <c r="J131">
        <v>70.63</v>
      </c>
      <c r="K131" t="s">
        <v>334</v>
      </c>
      <c r="L131" t="s">
        <v>124</v>
      </c>
      <c r="M131" s="1" t="s">
        <v>917</v>
      </c>
      <c r="N131" s="1" t="s">
        <v>917</v>
      </c>
      <c r="O131" s="2" t="s">
        <v>1096</v>
      </c>
      <c r="P131" s="1" t="s">
        <v>917</v>
      </c>
    </row>
    <row r="132" spans="1:16">
      <c r="A132" t="s">
        <v>119</v>
      </c>
      <c r="B132">
        <v>20201125</v>
      </c>
      <c r="C132" s="5">
        <v>599521991415</v>
      </c>
      <c r="D132" t="s">
        <v>417</v>
      </c>
      <c r="E132">
        <v>968.99</v>
      </c>
      <c r="F132">
        <v>50</v>
      </c>
      <c r="G132">
        <v>207</v>
      </c>
      <c r="H132">
        <v>0.1739</v>
      </c>
      <c r="I132">
        <v>26.92</v>
      </c>
      <c r="J132">
        <v>19.38</v>
      </c>
      <c r="K132" t="e">
        <v>#N/A</v>
      </c>
      <c r="L132" t="e">
        <v>#N/A</v>
      </c>
      <c r="M132" s="1" t="s">
        <v>917</v>
      </c>
      <c r="N132" s="1" t="s">
        <v>917</v>
      </c>
      <c r="O132" s="2" t="s">
        <v>917</v>
      </c>
      <c r="P132" s="1" t="s">
        <v>917</v>
      </c>
    </row>
    <row r="133" spans="1:16">
      <c r="A133" t="s">
        <v>119</v>
      </c>
      <c r="B133">
        <v>20201125</v>
      </c>
      <c r="C133" s="5">
        <v>585050518231</v>
      </c>
      <c r="D133" t="s">
        <v>1196</v>
      </c>
      <c r="E133">
        <v>902.83</v>
      </c>
      <c r="F133">
        <v>116</v>
      </c>
      <c r="G133">
        <v>214</v>
      </c>
      <c r="H133">
        <v>0.2523</v>
      </c>
      <c r="I133">
        <v>16.72</v>
      </c>
      <c r="J133">
        <v>7.78</v>
      </c>
      <c r="K133" t="s">
        <v>436</v>
      </c>
      <c r="L133" t="s">
        <v>148</v>
      </c>
      <c r="M133" s="1" t="s">
        <v>917</v>
      </c>
      <c r="N133" s="1" t="s">
        <v>917</v>
      </c>
      <c r="O133" s="2">
        <v>0</v>
      </c>
      <c r="P133" s="1" t="s">
        <v>917</v>
      </c>
    </row>
    <row r="134" spans="1:16">
      <c r="A134" t="s">
        <v>119</v>
      </c>
      <c r="B134">
        <v>20201125</v>
      </c>
      <c r="C134" s="5">
        <v>570361375952</v>
      </c>
      <c r="D134" t="s">
        <v>1181</v>
      </c>
      <c r="E134">
        <v>898.61</v>
      </c>
      <c r="F134">
        <v>22</v>
      </c>
      <c r="G134">
        <v>167</v>
      </c>
      <c r="H134">
        <v>0.0778</v>
      </c>
      <c r="I134">
        <v>69.12</v>
      </c>
      <c r="J134">
        <v>40.85</v>
      </c>
      <c r="K134" t="s">
        <v>342</v>
      </c>
      <c r="L134" t="s">
        <v>266</v>
      </c>
      <c r="M134" s="1" t="s">
        <v>917</v>
      </c>
      <c r="N134" s="1" t="s">
        <v>917</v>
      </c>
      <c r="O134" s="2">
        <v>0</v>
      </c>
      <c r="P134" s="1" t="s">
        <v>917</v>
      </c>
    </row>
    <row r="135" spans="1:16">
      <c r="A135" t="s">
        <v>119</v>
      </c>
      <c r="B135">
        <v>20201125</v>
      </c>
      <c r="C135" s="5">
        <v>538927350752</v>
      </c>
      <c r="D135" t="s">
        <v>1177</v>
      </c>
      <c r="E135">
        <v>830.35</v>
      </c>
      <c r="F135">
        <v>20</v>
      </c>
      <c r="G135">
        <v>249</v>
      </c>
      <c r="H135">
        <v>0.0522</v>
      </c>
      <c r="I135">
        <v>63.87</v>
      </c>
      <c r="J135">
        <v>41.52</v>
      </c>
      <c r="K135" t="s">
        <v>72</v>
      </c>
      <c r="L135" t="s">
        <v>148</v>
      </c>
      <c r="M135" s="1" t="s">
        <v>917</v>
      </c>
      <c r="N135" s="1" t="s">
        <v>917</v>
      </c>
      <c r="O135" s="2">
        <v>0</v>
      </c>
      <c r="P135" s="1" t="s">
        <v>917</v>
      </c>
    </row>
    <row r="136" spans="1:16">
      <c r="A136" t="s">
        <v>119</v>
      </c>
      <c r="B136">
        <v>20201125</v>
      </c>
      <c r="C136" s="5">
        <v>586951697361</v>
      </c>
      <c r="D136" t="s">
        <v>1184</v>
      </c>
      <c r="E136">
        <v>826.71</v>
      </c>
      <c r="F136">
        <v>17</v>
      </c>
      <c r="G136">
        <v>244</v>
      </c>
      <c r="H136">
        <v>0.0451</v>
      </c>
      <c r="I136">
        <v>75.16</v>
      </c>
      <c r="J136">
        <v>48.63</v>
      </c>
      <c r="K136" t="s">
        <v>396</v>
      </c>
      <c r="L136" t="s">
        <v>131</v>
      </c>
      <c r="M136" s="1" t="s">
        <v>917</v>
      </c>
      <c r="N136" s="1" t="s">
        <v>917</v>
      </c>
      <c r="O136" s="2">
        <v>0</v>
      </c>
      <c r="P136" s="1" t="s">
        <v>1108</v>
      </c>
    </row>
    <row r="137" spans="1:16">
      <c r="A137" t="s">
        <v>119</v>
      </c>
      <c r="B137">
        <v>20201125</v>
      </c>
      <c r="C137" s="5">
        <v>622645559255</v>
      </c>
      <c r="D137" t="s">
        <v>1179</v>
      </c>
      <c r="E137">
        <v>783.8</v>
      </c>
      <c r="F137">
        <v>27</v>
      </c>
      <c r="G137">
        <v>250</v>
      </c>
      <c r="H137">
        <v>0.092</v>
      </c>
      <c r="I137">
        <v>34.08</v>
      </c>
      <c r="J137">
        <v>29.03</v>
      </c>
      <c r="K137" t="s">
        <v>28</v>
      </c>
      <c r="L137" t="s">
        <v>121</v>
      </c>
      <c r="M137" s="1" t="s">
        <v>917</v>
      </c>
      <c r="N137" s="1" t="s">
        <v>917</v>
      </c>
      <c r="O137" s="2" t="s">
        <v>1096</v>
      </c>
      <c r="P137" s="1" t="s">
        <v>917</v>
      </c>
    </row>
    <row r="138" spans="1:16">
      <c r="A138" t="s">
        <v>119</v>
      </c>
      <c r="B138">
        <v>20201125</v>
      </c>
      <c r="C138" s="5">
        <v>599138477865</v>
      </c>
      <c r="D138" t="s">
        <v>421</v>
      </c>
      <c r="E138">
        <v>737.06</v>
      </c>
      <c r="F138">
        <v>35</v>
      </c>
      <c r="G138">
        <v>189</v>
      </c>
      <c r="H138">
        <v>0.127</v>
      </c>
      <c r="I138">
        <v>30.71</v>
      </c>
      <c r="J138">
        <v>21.06</v>
      </c>
      <c r="K138" t="e">
        <v>#N/A</v>
      </c>
      <c r="L138" t="e">
        <v>#N/A</v>
      </c>
      <c r="M138" s="1" t="s">
        <v>917</v>
      </c>
      <c r="N138" s="1" t="s">
        <v>917</v>
      </c>
      <c r="O138" s="2" t="s">
        <v>917</v>
      </c>
      <c r="P138" s="1" t="s">
        <v>917</v>
      </c>
    </row>
    <row r="139" spans="1:16">
      <c r="A139" t="s">
        <v>119</v>
      </c>
      <c r="B139">
        <v>20201125</v>
      </c>
      <c r="C139" s="5">
        <v>591439605080</v>
      </c>
      <c r="D139" t="s">
        <v>1180</v>
      </c>
      <c r="E139">
        <v>724.77</v>
      </c>
      <c r="F139">
        <v>95</v>
      </c>
      <c r="G139">
        <v>504</v>
      </c>
      <c r="H139">
        <v>0.1706</v>
      </c>
      <c r="I139">
        <v>8.43</v>
      </c>
      <c r="J139">
        <v>7.63</v>
      </c>
      <c r="K139" t="s">
        <v>348</v>
      </c>
      <c r="L139" t="s">
        <v>158</v>
      </c>
      <c r="M139" s="1" t="s">
        <v>917</v>
      </c>
      <c r="N139" s="1" t="s">
        <v>917</v>
      </c>
      <c r="O139" s="2">
        <v>0</v>
      </c>
      <c r="P139" s="1" t="s">
        <v>917</v>
      </c>
    </row>
    <row r="140" spans="1:16">
      <c r="A140" t="s">
        <v>119</v>
      </c>
      <c r="B140">
        <v>20201125</v>
      </c>
      <c r="C140" s="5">
        <v>602081449138</v>
      </c>
      <c r="D140" t="s">
        <v>1204</v>
      </c>
      <c r="E140">
        <v>698.17</v>
      </c>
      <c r="F140">
        <v>39</v>
      </c>
      <c r="G140">
        <v>104</v>
      </c>
      <c r="H140">
        <v>0.2019</v>
      </c>
      <c r="I140">
        <v>33.25</v>
      </c>
      <c r="J140">
        <v>17.9</v>
      </c>
      <c r="K140" t="e">
        <v>#N/A</v>
      </c>
      <c r="L140" t="e">
        <v>#N/A</v>
      </c>
      <c r="M140" s="1" t="s">
        <v>917</v>
      </c>
      <c r="N140" s="1" t="s">
        <v>917</v>
      </c>
      <c r="O140" s="2" t="s">
        <v>917</v>
      </c>
      <c r="P140" s="1" t="s">
        <v>917</v>
      </c>
    </row>
    <row r="141" spans="1:16">
      <c r="A141" t="s">
        <v>119</v>
      </c>
      <c r="B141">
        <v>20201125</v>
      </c>
      <c r="C141" s="5">
        <v>611950399653</v>
      </c>
      <c r="D141" t="s">
        <v>1189</v>
      </c>
      <c r="E141">
        <v>691.95</v>
      </c>
      <c r="F141">
        <v>16</v>
      </c>
      <c r="G141">
        <v>78</v>
      </c>
      <c r="H141">
        <v>0.0513</v>
      </c>
      <c r="I141">
        <v>172.99</v>
      </c>
      <c r="J141">
        <v>43.25</v>
      </c>
      <c r="K141" t="s">
        <v>666</v>
      </c>
      <c r="L141" t="s">
        <v>170</v>
      </c>
      <c r="M141" s="1" t="s">
        <v>917</v>
      </c>
      <c r="N141" s="1" t="s">
        <v>1190</v>
      </c>
      <c r="O141" s="2">
        <v>0</v>
      </c>
      <c r="P141" s="1" t="s">
        <v>917</v>
      </c>
    </row>
    <row r="142" spans="1:16">
      <c r="A142" t="s">
        <v>119</v>
      </c>
      <c r="B142">
        <v>20201125</v>
      </c>
      <c r="C142" s="5">
        <v>574838039203</v>
      </c>
      <c r="D142" t="s">
        <v>440</v>
      </c>
      <c r="E142">
        <v>690.36</v>
      </c>
      <c r="F142">
        <v>34</v>
      </c>
      <c r="G142">
        <v>61</v>
      </c>
      <c r="H142">
        <v>0.1967</v>
      </c>
      <c r="I142">
        <v>57.53</v>
      </c>
      <c r="J142">
        <v>20.3</v>
      </c>
      <c r="K142" t="s">
        <v>441</v>
      </c>
      <c r="L142" t="s">
        <v>170</v>
      </c>
      <c r="M142" s="1" t="s">
        <v>917</v>
      </c>
      <c r="N142" s="1" t="s">
        <v>917</v>
      </c>
      <c r="O142" s="2">
        <v>0</v>
      </c>
      <c r="P142" s="1" t="s">
        <v>917</v>
      </c>
    </row>
    <row r="143" spans="1:16">
      <c r="A143" t="s">
        <v>119</v>
      </c>
      <c r="B143">
        <v>20201125</v>
      </c>
      <c r="C143" s="5">
        <v>527119411115</v>
      </c>
      <c r="D143" t="s">
        <v>1176</v>
      </c>
      <c r="E143">
        <v>669.56</v>
      </c>
      <c r="F143">
        <v>16</v>
      </c>
      <c r="G143">
        <v>97</v>
      </c>
      <c r="H143">
        <v>0.1237</v>
      </c>
      <c r="I143">
        <v>55.8</v>
      </c>
      <c r="J143">
        <v>41.85</v>
      </c>
      <c r="K143" t="s">
        <v>99</v>
      </c>
      <c r="L143" t="s">
        <v>121</v>
      </c>
      <c r="M143" s="1" t="s">
        <v>917</v>
      </c>
      <c r="N143" s="1" t="s">
        <v>917</v>
      </c>
      <c r="O143" s="2">
        <v>0</v>
      </c>
      <c r="P143" s="1" t="s">
        <v>917</v>
      </c>
    </row>
    <row r="144" spans="1:16">
      <c r="A144" t="s">
        <v>119</v>
      </c>
      <c r="B144">
        <v>20201125</v>
      </c>
      <c r="C144" s="5">
        <v>593748866098</v>
      </c>
      <c r="D144" t="s">
        <v>1206</v>
      </c>
      <c r="E144">
        <v>606.32</v>
      </c>
      <c r="F144">
        <v>27</v>
      </c>
      <c r="G144">
        <v>181</v>
      </c>
      <c r="H144">
        <v>0.1105</v>
      </c>
      <c r="I144">
        <v>30.32</v>
      </c>
      <c r="J144">
        <v>22.46</v>
      </c>
      <c r="K144" t="s">
        <v>355</v>
      </c>
      <c r="L144" t="s">
        <v>121</v>
      </c>
      <c r="M144" s="1" t="s">
        <v>917</v>
      </c>
      <c r="N144" s="1" t="s">
        <v>917</v>
      </c>
      <c r="O144" s="2">
        <v>0</v>
      </c>
      <c r="P144" s="1" t="s">
        <v>1099</v>
      </c>
    </row>
    <row r="145" spans="1:16">
      <c r="A145" t="s">
        <v>119</v>
      </c>
      <c r="B145">
        <v>20201125</v>
      </c>
      <c r="C145" s="5">
        <v>589329976605</v>
      </c>
      <c r="D145" t="s">
        <v>1185</v>
      </c>
      <c r="E145">
        <v>594.8</v>
      </c>
      <c r="F145">
        <v>70</v>
      </c>
      <c r="G145">
        <v>182</v>
      </c>
      <c r="H145">
        <v>0.2033</v>
      </c>
      <c r="I145">
        <v>16.08</v>
      </c>
      <c r="J145">
        <v>8.5</v>
      </c>
      <c r="K145" t="s">
        <v>350</v>
      </c>
      <c r="L145" t="s">
        <v>148</v>
      </c>
      <c r="M145" s="1" t="s">
        <v>917</v>
      </c>
      <c r="N145" s="1" t="s">
        <v>917</v>
      </c>
      <c r="O145" s="2">
        <v>0</v>
      </c>
      <c r="P145" s="1" t="s">
        <v>917</v>
      </c>
    </row>
    <row r="146" spans="1:16">
      <c r="A146" t="s">
        <v>119</v>
      </c>
      <c r="B146">
        <v>20201125</v>
      </c>
      <c r="C146" s="5">
        <v>575961933882</v>
      </c>
      <c r="D146" t="s">
        <v>382</v>
      </c>
      <c r="E146">
        <v>581.2</v>
      </c>
      <c r="F146">
        <v>24</v>
      </c>
      <c r="G146">
        <v>108</v>
      </c>
      <c r="H146">
        <v>0.1667</v>
      </c>
      <c r="I146">
        <v>32.29</v>
      </c>
      <c r="J146">
        <v>24.22</v>
      </c>
      <c r="K146" t="s">
        <v>383</v>
      </c>
      <c r="L146" t="s">
        <v>148</v>
      </c>
      <c r="M146" s="1" t="s">
        <v>917</v>
      </c>
      <c r="N146" s="1" t="s">
        <v>917</v>
      </c>
      <c r="O146" s="2">
        <v>0</v>
      </c>
      <c r="P146" s="1" t="s">
        <v>917</v>
      </c>
    </row>
    <row r="147" spans="1:16">
      <c r="A147" t="s">
        <v>119</v>
      </c>
      <c r="B147">
        <v>20201125</v>
      </c>
      <c r="C147" s="5">
        <v>527733221669</v>
      </c>
      <c r="D147" t="s">
        <v>1178</v>
      </c>
      <c r="E147">
        <v>549.29</v>
      </c>
      <c r="F147">
        <v>16</v>
      </c>
      <c r="G147">
        <v>100</v>
      </c>
      <c r="H147">
        <v>0.15</v>
      </c>
      <c r="I147">
        <v>36.62</v>
      </c>
      <c r="J147">
        <v>34.33</v>
      </c>
      <c r="K147" t="s">
        <v>377</v>
      </c>
      <c r="L147" t="s">
        <v>121</v>
      </c>
      <c r="M147" s="1" t="s">
        <v>917</v>
      </c>
      <c r="N147" s="1" t="s">
        <v>917</v>
      </c>
      <c r="O147" s="2">
        <v>0</v>
      </c>
      <c r="P147" s="1" t="s">
        <v>917</v>
      </c>
    </row>
    <row r="148" spans="1:16">
      <c r="A148" t="s">
        <v>119</v>
      </c>
      <c r="B148">
        <v>20201125</v>
      </c>
      <c r="C148" s="5">
        <v>528047181291</v>
      </c>
      <c r="D148" t="s">
        <v>1182</v>
      </c>
      <c r="E148">
        <v>540.48</v>
      </c>
      <c r="F148">
        <v>13</v>
      </c>
      <c r="G148">
        <v>151</v>
      </c>
      <c r="H148">
        <v>0.0397</v>
      </c>
      <c r="I148">
        <v>90.08</v>
      </c>
      <c r="J148">
        <v>41.58</v>
      </c>
      <c r="K148" t="s">
        <v>82</v>
      </c>
      <c r="L148" t="s">
        <v>124</v>
      </c>
      <c r="M148" s="1" t="s">
        <v>917</v>
      </c>
      <c r="N148" s="1" t="s">
        <v>917</v>
      </c>
      <c r="O148" s="2">
        <v>0</v>
      </c>
      <c r="P148" s="1" t="s">
        <v>917</v>
      </c>
    </row>
    <row r="149" spans="1:16">
      <c r="A149" t="s">
        <v>119</v>
      </c>
      <c r="B149">
        <v>20201125</v>
      </c>
      <c r="C149" s="5">
        <v>599522639719</v>
      </c>
      <c r="D149" t="s">
        <v>420</v>
      </c>
      <c r="E149">
        <v>528.8</v>
      </c>
      <c r="F149">
        <v>62</v>
      </c>
      <c r="G149">
        <v>258</v>
      </c>
      <c r="H149">
        <v>0.1938</v>
      </c>
      <c r="I149">
        <v>10.58</v>
      </c>
      <c r="J149">
        <v>8.53</v>
      </c>
      <c r="K149" t="e">
        <v>#N/A</v>
      </c>
      <c r="L149" t="e">
        <v>#N/A</v>
      </c>
      <c r="M149" s="1" t="s">
        <v>917</v>
      </c>
      <c r="N149" s="1" t="s">
        <v>917</v>
      </c>
      <c r="O149" s="2" t="s">
        <v>917</v>
      </c>
      <c r="P149" s="1" t="s">
        <v>917</v>
      </c>
    </row>
    <row r="150" spans="1:16">
      <c r="A150" t="s">
        <v>119</v>
      </c>
      <c r="B150">
        <v>20201125</v>
      </c>
      <c r="C150" s="5">
        <v>599335926023</v>
      </c>
      <c r="D150" t="s">
        <v>496</v>
      </c>
      <c r="E150">
        <v>528.18</v>
      </c>
      <c r="F150">
        <v>48</v>
      </c>
      <c r="G150">
        <v>173</v>
      </c>
      <c r="H150">
        <v>0.185</v>
      </c>
      <c r="I150">
        <v>16.51</v>
      </c>
      <c r="J150">
        <v>11</v>
      </c>
      <c r="K150" t="e">
        <v>#N/A</v>
      </c>
      <c r="L150" t="e">
        <v>#N/A</v>
      </c>
      <c r="M150" s="1" t="s">
        <v>917</v>
      </c>
      <c r="N150" s="1" t="s">
        <v>917</v>
      </c>
      <c r="O150" s="2" t="s">
        <v>917</v>
      </c>
      <c r="P150" s="1" t="s">
        <v>917</v>
      </c>
    </row>
    <row r="151" spans="1:16">
      <c r="A151" t="s">
        <v>119</v>
      </c>
      <c r="B151">
        <v>20201125</v>
      </c>
      <c r="C151" s="5">
        <v>528046969601</v>
      </c>
      <c r="D151" t="s">
        <v>1183</v>
      </c>
      <c r="E151">
        <v>502.69</v>
      </c>
      <c r="F151">
        <v>29</v>
      </c>
      <c r="G151">
        <v>128</v>
      </c>
      <c r="H151">
        <v>0.1797</v>
      </c>
      <c r="I151">
        <v>21.86</v>
      </c>
      <c r="J151">
        <v>17.33</v>
      </c>
      <c r="K151" t="s">
        <v>412</v>
      </c>
      <c r="L151" t="s">
        <v>121</v>
      </c>
      <c r="M151" s="1" t="s">
        <v>917</v>
      </c>
      <c r="N151" s="1" t="s">
        <v>917</v>
      </c>
      <c r="O151" s="2">
        <v>0</v>
      </c>
      <c r="P151" s="1" t="s">
        <v>917</v>
      </c>
    </row>
    <row r="152" spans="1:16">
      <c r="A152" t="s">
        <v>119</v>
      </c>
      <c r="B152">
        <v>20201125</v>
      </c>
      <c r="C152" s="5">
        <v>17059283658</v>
      </c>
      <c r="D152" t="s">
        <v>302</v>
      </c>
      <c r="E152">
        <v>479.31</v>
      </c>
      <c r="F152">
        <v>47</v>
      </c>
      <c r="G152">
        <v>255</v>
      </c>
      <c r="H152">
        <v>0.1294</v>
      </c>
      <c r="I152">
        <v>14.52</v>
      </c>
      <c r="J152">
        <v>10.2</v>
      </c>
      <c r="K152" t="s">
        <v>303</v>
      </c>
      <c r="L152" t="s">
        <v>121</v>
      </c>
      <c r="M152" s="1" t="s">
        <v>917</v>
      </c>
      <c r="N152" s="1" t="s">
        <v>917</v>
      </c>
      <c r="O152" s="2">
        <v>0</v>
      </c>
      <c r="P152" s="1" t="s">
        <v>917</v>
      </c>
    </row>
    <row r="153" spans="1:16">
      <c r="A153" t="s">
        <v>119</v>
      </c>
      <c r="B153">
        <v>20201125</v>
      </c>
      <c r="C153" s="5">
        <v>627413079207</v>
      </c>
      <c r="D153" t="s">
        <v>1203</v>
      </c>
      <c r="E153">
        <v>447.39</v>
      </c>
      <c r="F153">
        <v>15</v>
      </c>
      <c r="G153">
        <v>89</v>
      </c>
      <c r="H153">
        <v>0.1124</v>
      </c>
      <c r="I153">
        <v>44.74</v>
      </c>
      <c r="J153">
        <v>29.83</v>
      </c>
      <c r="K153" t="s">
        <v>547</v>
      </c>
      <c r="L153" t="s">
        <v>170</v>
      </c>
      <c r="M153" s="1" t="s">
        <v>917</v>
      </c>
      <c r="N153" s="1" t="s">
        <v>917</v>
      </c>
      <c r="O153" s="2">
        <v>0</v>
      </c>
      <c r="P153" s="1" t="s">
        <v>917</v>
      </c>
    </row>
    <row r="154" spans="1:16">
      <c r="A154" t="s">
        <v>119</v>
      </c>
      <c r="B154">
        <v>20201125</v>
      </c>
      <c r="C154" s="5">
        <v>592878213305</v>
      </c>
      <c r="D154" t="s">
        <v>1187</v>
      </c>
      <c r="E154">
        <v>435.21</v>
      </c>
      <c r="F154">
        <v>117</v>
      </c>
      <c r="G154">
        <v>531</v>
      </c>
      <c r="H154">
        <v>0.1959</v>
      </c>
      <c r="I154">
        <v>4.18</v>
      </c>
      <c r="J154">
        <v>3.72</v>
      </c>
      <c r="K154" t="s">
        <v>353</v>
      </c>
      <c r="L154" t="s">
        <v>148</v>
      </c>
      <c r="M154" s="1" t="s">
        <v>917</v>
      </c>
      <c r="N154" s="1" t="s">
        <v>917</v>
      </c>
      <c r="O154" s="2">
        <v>0</v>
      </c>
      <c r="P154" s="1" t="s">
        <v>917</v>
      </c>
    </row>
    <row r="155" spans="1:16">
      <c r="A155" t="s">
        <v>119</v>
      </c>
      <c r="B155">
        <v>20201125</v>
      </c>
      <c r="C155" s="5">
        <v>527719726342</v>
      </c>
      <c r="D155" t="s">
        <v>1166</v>
      </c>
      <c r="E155">
        <v>389.14</v>
      </c>
      <c r="F155">
        <v>6</v>
      </c>
      <c r="G155">
        <v>49</v>
      </c>
      <c r="H155">
        <v>0.102</v>
      </c>
      <c r="I155">
        <v>77.83</v>
      </c>
      <c r="J155">
        <v>64.86</v>
      </c>
      <c r="K155" t="s">
        <v>86</v>
      </c>
      <c r="L155" t="s">
        <v>124</v>
      </c>
      <c r="M155" s="1" t="s">
        <v>917</v>
      </c>
      <c r="N155" s="1" t="s">
        <v>917</v>
      </c>
      <c r="O155" s="2">
        <v>0</v>
      </c>
      <c r="P155" s="1" t="s">
        <v>917</v>
      </c>
    </row>
    <row r="156" spans="1:16">
      <c r="A156" t="s">
        <v>119</v>
      </c>
      <c r="B156">
        <v>20201125</v>
      </c>
      <c r="C156" s="5">
        <v>631613927568</v>
      </c>
      <c r="D156" t="s">
        <v>1245</v>
      </c>
      <c r="E156">
        <v>375.94</v>
      </c>
      <c r="F156">
        <v>32</v>
      </c>
      <c r="G156">
        <v>142</v>
      </c>
      <c r="H156">
        <v>0.1901</v>
      </c>
      <c r="I156">
        <v>13.92</v>
      </c>
      <c r="J156">
        <v>11.75</v>
      </c>
      <c r="K156" t="e">
        <v>#N/A</v>
      </c>
      <c r="L156" t="e">
        <v>#N/A</v>
      </c>
      <c r="M156" s="1" t="s">
        <v>917</v>
      </c>
      <c r="N156" s="1" t="s">
        <v>917</v>
      </c>
      <c r="O156" s="2" t="s">
        <v>917</v>
      </c>
      <c r="P156" s="1" t="s">
        <v>917</v>
      </c>
    </row>
    <row r="157" spans="1:16">
      <c r="A157" t="s">
        <v>119</v>
      </c>
      <c r="B157">
        <v>20201125</v>
      </c>
      <c r="C157" s="5">
        <v>601186603927</v>
      </c>
      <c r="D157" t="s">
        <v>1199</v>
      </c>
      <c r="E157">
        <v>373.54</v>
      </c>
      <c r="F157">
        <v>19</v>
      </c>
      <c r="G157">
        <v>206</v>
      </c>
      <c r="H157">
        <v>0.0825</v>
      </c>
      <c r="I157">
        <v>21.97</v>
      </c>
      <c r="J157">
        <v>19.66</v>
      </c>
      <c r="K157" t="e">
        <v>#N/A</v>
      </c>
      <c r="L157" t="e">
        <v>#N/A</v>
      </c>
      <c r="M157" s="1" t="s">
        <v>917</v>
      </c>
      <c r="N157" s="1" t="s">
        <v>917</v>
      </c>
      <c r="O157" s="2" t="s">
        <v>917</v>
      </c>
      <c r="P157" s="1" t="s">
        <v>917</v>
      </c>
    </row>
    <row r="158" spans="1:16">
      <c r="A158" t="s">
        <v>119</v>
      </c>
      <c r="B158">
        <v>20201125</v>
      </c>
      <c r="C158" s="5">
        <v>574735494600</v>
      </c>
      <c r="D158" t="s">
        <v>1198</v>
      </c>
      <c r="E158">
        <v>364.84</v>
      </c>
      <c r="F158">
        <v>7</v>
      </c>
      <c r="G158">
        <v>39</v>
      </c>
      <c r="H158">
        <v>0.1538</v>
      </c>
      <c r="I158">
        <v>60.81</v>
      </c>
      <c r="J158">
        <v>52.12</v>
      </c>
      <c r="K158" t="s">
        <v>359</v>
      </c>
      <c r="L158" t="s">
        <v>124</v>
      </c>
      <c r="M158" s="1" t="s">
        <v>917</v>
      </c>
      <c r="N158" s="1" t="s">
        <v>917</v>
      </c>
      <c r="O158" s="2">
        <v>0</v>
      </c>
      <c r="P158" s="1" t="s">
        <v>917</v>
      </c>
    </row>
    <row r="159" spans="1:16">
      <c r="A159" t="s">
        <v>119</v>
      </c>
      <c r="B159">
        <v>20201125</v>
      </c>
      <c r="C159" s="5">
        <v>562374577568</v>
      </c>
      <c r="D159" t="s">
        <v>1220</v>
      </c>
      <c r="E159">
        <v>363.93</v>
      </c>
      <c r="F159">
        <v>7</v>
      </c>
      <c r="G159">
        <v>67</v>
      </c>
      <c r="H159">
        <v>0.0597</v>
      </c>
      <c r="I159">
        <v>90.98</v>
      </c>
      <c r="J159">
        <v>51.99</v>
      </c>
      <c r="K159" t="s">
        <v>75</v>
      </c>
      <c r="L159" t="s">
        <v>131</v>
      </c>
      <c r="M159" s="1" t="s">
        <v>917</v>
      </c>
      <c r="N159" s="1" t="s">
        <v>917</v>
      </c>
      <c r="O159" s="2" t="s">
        <v>1096</v>
      </c>
      <c r="P159" s="1" t="s">
        <v>917</v>
      </c>
    </row>
    <row r="160" spans="1:16">
      <c r="A160" t="s">
        <v>119</v>
      </c>
      <c r="B160">
        <v>20201125</v>
      </c>
      <c r="C160" s="5">
        <v>598909152271</v>
      </c>
      <c r="D160" t="s">
        <v>492</v>
      </c>
      <c r="E160">
        <v>342.96</v>
      </c>
      <c r="F160">
        <v>21</v>
      </c>
      <c r="G160">
        <v>119</v>
      </c>
      <c r="H160">
        <v>0.1092</v>
      </c>
      <c r="I160">
        <v>26.38</v>
      </c>
      <c r="J160">
        <v>16.33</v>
      </c>
      <c r="K160" t="e">
        <v>#N/A</v>
      </c>
      <c r="L160" t="e">
        <v>#N/A</v>
      </c>
      <c r="M160" s="1" t="s">
        <v>917</v>
      </c>
      <c r="N160" s="1" t="s">
        <v>917</v>
      </c>
      <c r="O160" s="2" t="s">
        <v>917</v>
      </c>
      <c r="P160" s="1" t="s">
        <v>917</v>
      </c>
    </row>
    <row r="161" spans="1:16">
      <c r="A161" t="s">
        <v>119</v>
      </c>
      <c r="B161">
        <v>20201125</v>
      </c>
      <c r="C161" s="5">
        <v>599335746549</v>
      </c>
      <c r="D161" t="s">
        <v>445</v>
      </c>
      <c r="E161">
        <v>332.13</v>
      </c>
      <c r="F161">
        <v>42</v>
      </c>
      <c r="G161">
        <v>129</v>
      </c>
      <c r="H161">
        <v>0.124</v>
      </c>
      <c r="I161">
        <v>20.76</v>
      </c>
      <c r="J161">
        <v>7.91</v>
      </c>
      <c r="K161" t="e">
        <v>#N/A</v>
      </c>
      <c r="L161" t="e">
        <v>#N/A</v>
      </c>
      <c r="M161" s="1" t="s">
        <v>917</v>
      </c>
      <c r="N161" s="1" t="s">
        <v>917</v>
      </c>
      <c r="O161" s="2" t="s">
        <v>917</v>
      </c>
      <c r="P161" s="1" t="s">
        <v>917</v>
      </c>
    </row>
    <row r="162" spans="1:16">
      <c r="A162" t="s">
        <v>119</v>
      </c>
      <c r="B162">
        <v>20201125</v>
      </c>
      <c r="C162" s="5">
        <v>554217085959</v>
      </c>
      <c r="D162" t="s">
        <v>1186</v>
      </c>
      <c r="E162">
        <v>300.14</v>
      </c>
      <c r="F162">
        <v>7</v>
      </c>
      <c r="G162">
        <v>58</v>
      </c>
      <c r="H162">
        <v>0.0862</v>
      </c>
      <c r="I162">
        <v>60.03</v>
      </c>
      <c r="J162">
        <v>42.88</v>
      </c>
      <c r="K162" t="s">
        <v>85</v>
      </c>
      <c r="L162" t="s">
        <v>124</v>
      </c>
      <c r="M162" s="1" t="s">
        <v>917</v>
      </c>
      <c r="N162" s="1" t="s">
        <v>917</v>
      </c>
      <c r="O162" s="2">
        <v>0</v>
      </c>
      <c r="P162" s="1" t="s">
        <v>917</v>
      </c>
    </row>
    <row r="163" spans="1:16">
      <c r="A163" t="s">
        <v>119</v>
      </c>
      <c r="B163">
        <v>20201125</v>
      </c>
      <c r="C163" s="5">
        <v>624636128578</v>
      </c>
      <c r="D163" t="s">
        <v>1201</v>
      </c>
      <c r="E163">
        <v>280.91</v>
      </c>
      <c r="F163">
        <v>5</v>
      </c>
      <c r="G163">
        <v>68</v>
      </c>
      <c r="H163">
        <v>0.0441</v>
      </c>
      <c r="I163">
        <v>93.64</v>
      </c>
      <c r="J163">
        <v>56.18</v>
      </c>
      <c r="K163" t="s">
        <v>106</v>
      </c>
      <c r="L163" t="s">
        <v>121</v>
      </c>
      <c r="M163" s="1" t="s">
        <v>917</v>
      </c>
      <c r="N163" s="1" t="s">
        <v>917</v>
      </c>
      <c r="O163" s="2" t="s">
        <v>1096</v>
      </c>
      <c r="P163" s="1" t="s">
        <v>917</v>
      </c>
    </row>
    <row r="164" spans="1:16">
      <c r="A164" t="s">
        <v>119</v>
      </c>
      <c r="B164">
        <v>20201125</v>
      </c>
      <c r="C164" s="5">
        <v>528032990563</v>
      </c>
      <c r="D164" t="s">
        <v>1195</v>
      </c>
      <c r="E164">
        <v>274.19</v>
      </c>
      <c r="F164">
        <v>15</v>
      </c>
      <c r="G164">
        <v>55</v>
      </c>
      <c r="H164">
        <v>0.2</v>
      </c>
      <c r="I164">
        <v>24.93</v>
      </c>
      <c r="J164">
        <v>18.28</v>
      </c>
      <c r="K164" t="s">
        <v>393</v>
      </c>
      <c r="L164" t="s">
        <v>121</v>
      </c>
      <c r="M164" s="1" t="s">
        <v>917</v>
      </c>
      <c r="N164" s="1" t="s">
        <v>917</v>
      </c>
      <c r="O164" s="2">
        <v>0</v>
      </c>
      <c r="P164" s="1" t="s">
        <v>917</v>
      </c>
    </row>
    <row r="165" spans="1:16">
      <c r="A165" t="s">
        <v>119</v>
      </c>
      <c r="B165">
        <v>20201125</v>
      </c>
      <c r="C165" s="5">
        <v>527183564590</v>
      </c>
      <c r="D165" t="s">
        <v>289</v>
      </c>
      <c r="E165">
        <v>269.81</v>
      </c>
      <c r="F165">
        <v>4</v>
      </c>
      <c r="G165">
        <v>40</v>
      </c>
      <c r="H165">
        <v>0.1</v>
      </c>
      <c r="I165">
        <v>67.45</v>
      </c>
      <c r="J165">
        <v>67.45</v>
      </c>
      <c r="K165" t="s">
        <v>101</v>
      </c>
      <c r="L165" t="s">
        <v>124</v>
      </c>
      <c r="M165" s="1" t="s">
        <v>917</v>
      </c>
      <c r="N165" s="1" t="s">
        <v>917</v>
      </c>
      <c r="O165" s="2">
        <v>0</v>
      </c>
      <c r="P165" s="1" t="s">
        <v>917</v>
      </c>
    </row>
    <row r="166" spans="1:16">
      <c r="A166" t="s">
        <v>119</v>
      </c>
      <c r="B166">
        <v>20201125</v>
      </c>
      <c r="C166" s="5">
        <v>598908900450</v>
      </c>
      <c r="D166" t="s">
        <v>444</v>
      </c>
      <c r="E166">
        <v>267.34</v>
      </c>
      <c r="F166">
        <v>50</v>
      </c>
      <c r="G166">
        <v>216</v>
      </c>
      <c r="H166">
        <v>0.1806</v>
      </c>
      <c r="I166">
        <v>6.85</v>
      </c>
      <c r="J166">
        <v>5.35</v>
      </c>
      <c r="K166" t="e">
        <v>#N/A</v>
      </c>
      <c r="L166" t="e">
        <v>#N/A</v>
      </c>
      <c r="M166" s="1" t="s">
        <v>917</v>
      </c>
      <c r="N166" s="1" t="s">
        <v>917</v>
      </c>
      <c r="O166" s="2" t="s">
        <v>917</v>
      </c>
      <c r="P166" s="1" t="s">
        <v>917</v>
      </c>
    </row>
    <row r="167" spans="1:16">
      <c r="A167" t="s">
        <v>119</v>
      </c>
      <c r="B167">
        <v>20201125</v>
      </c>
      <c r="C167" s="5">
        <v>571250855227</v>
      </c>
      <c r="D167" t="s">
        <v>1213</v>
      </c>
      <c r="E167">
        <v>260.93</v>
      </c>
      <c r="F167">
        <v>57</v>
      </c>
      <c r="G167">
        <v>278</v>
      </c>
      <c r="H167">
        <v>0.1367</v>
      </c>
      <c r="I167">
        <v>6.87</v>
      </c>
      <c r="J167">
        <v>4.58</v>
      </c>
      <c r="K167" t="s">
        <v>1087</v>
      </c>
      <c r="L167" t="s">
        <v>121</v>
      </c>
      <c r="M167" s="1" t="s">
        <v>917</v>
      </c>
      <c r="N167" s="1" t="s">
        <v>917</v>
      </c>
      <c r="O167" s="2">
        <v>0</v>
      </c>
      <c r="P167" s="1" t="s">
        <v>1099</v>
      </c>
    </row>
    <row r="168" spans="1:16">
      <c r="A168" t="s">
        <v>119</v>
      </c>
      <c r="B168">
        <v>20201125</v>
      </c>
      <c r="C168" s="5">
        <v>611461391391</v>
      </c>
      <c r="D168" t="s">
        <v>1211</v>
      </c>
      <c r="E168">
        <v>239.6</v>
      </c>
      <c r="F168">
        <v>8</v>
      </c>
      <c r="G168">
        <v>137</v>
      </c>
      <c r="H168">
        <v>0.0292</v>
      </c>
      <c r="I168">
        <v>59.9</v>
      </c>
      <c r="J168">
        <v>29.95</v>
      </c>
      <c r="K168" t="s">
        <v>545</v>
      </c>
      <c r="L168" t="s">
        <v>170</v>
      </c>
      <c r="M168" s="1" t="s">
        <v>917</v>
      </c>
      <c r="N168" s="1" t="s">
        <v>917</v>
      </c>
      <c r="O168" s="2">
        <v>0</v>
      </c>
      <c r="P168" s="1" t="s">
        <v>917</v>
      </c>
    </row>
    <row r="169" spans="1:16">
      <c r="A169" t="s">
        <v>119</v>
      </c>
      <c r="B169">
        <v>20201125</v>
      </c>
      <c r="C169" s="5">
        <v>610575643922</v>
      </c>
      <c r="D169" t="s">
        <v>1202</v>
      </c>
      <c r="E169">
        <v>224.13</v>
      </c>
      <c r="F169">
        <v>5</v>
      </c>
      <c r="G169">
        <v>62</v>
      </c>
      <c r="H169">
        <v>0.0806</v>
      </c>
      <c r="I169">
        <v>44.83</v>
      </c>
      <c r="J169">
        <v>44.83</v>
      </c>
      <c r="K169" t="e">
        <v>#N/A</v>
      </c>
      <c r="L169" t="e">
        <v>#N/A</v>
      </c>
      <c r="M169" s="1" t="s">
        <v>917</v>
      </c>
      <c r="N169" s="1" t="s">
        <v>917</v>
      </c>
      <c r="O169" s="2" t="s">
        <v>917</v>
      </c>
      <c r="P169" s="1" t="s">
        <v>917</v>
      </c>
    </row>
    <row r="170" spans="1:16">
      <c r="A170" t="s">
        <v>119</v>
      </c>
      <c r="B170">
        <v>20201125</v>
      </c>
      <c r="C170" s="5">
        <v>576123419275</v>
      </c>
      <c r="D170" t="s">
        <v>1194</v>
      </c>
      <c r="E170">
        <v>211.49</v>
      </c>
      <c r="F170">
        <v>27</v>
      </c>
      <c r="G170">
        <v>252</v>
      </c>
      <c r="H170">
        <v>0.0556</v>
      </c>
      <c r="I170">
        <v>15.11</v>
      </c>
      <c r="J170">
        <v>7.83</v>
      </c>
      <c r="K170" t="s">
        <v>299</v>
      </c>
      <c r="L170" t="s">
        <v>158</v>
      </c>
      <c r="M170" s="1" t="s">
        <v>917</v>
      </c>
      <c r="N170" s="1" t="s">
        <v>917</v>
      </c>
      <c r="O170" s="2">
        <v>0</v>
      </c>
      <c r="P170" s="1" t="s">
        <v>917</v>
      </c>
    </row>
    <row r="171" spans="1:16">
      <c r="A171" t="s">
        <v>119</v>
      </c>
      <c r="B171">
        <v>20201125</v>
      </c>
      <c r="C171" s="5">
        <v>593584016163</v>
      </c>
      <c r="D171" t="s">
        <v>1246</v>
      </c>
      <c r="E171">
        <v>209.7</v>
      </c>
      <c r="F171">
        <v>3</v>
      </c>
      <c r="G171">
        <v>27</v>
      </c>
      <c r="H171">
        <v>0.1111</v>
      </c>
      <c r="I171">
        <v>69.9</v>
      </c>
      <c r="J171">
        <v>69.9</v>
      </c>
      <c r="K171" t="s">
        <v>9</v>
      </c>
      <c r="L171" t="s">
        <v>181</v>
      </c>
      <c r="M171" s="1" t="s">
        <v>917</v>
      </c>
      <c r="N171" s="1" t="s">
        <v>917</v>
      </c>
      <c r="O171" s="2" t="s">
        <v>1096</v>
      </c>
      <c r="P171" s="1" t="s">
        <v>917</v>
      </c>
    </row>
    <row r="172" spans="1:16">
      <c r="A172" t="s">
        <v>119</v>
      </c>
      <c r="B172">
        <v>20201125</v>
      </c>
      <c r="C172" s="5">
        <v>601890751194</v>
      </c>
      <c r="D172" t="s">
        <v>1188</v>
      </c>
      <c r="E172">
        <v>207.21</v>
      </c>
      <c r="F172">
        <v>7</v>
      </c>
      <c r="G172">
        <v>355</v>
      </c>
      <c r="H172">
        <v>0.0113</v>
      </c>
      <c r="I172">
        <v>51.8</v>
      </c>
      <c r="J172">
        <v>29.6</v>
      </c>
      <c r="K172" t="s">
        <v>67</v>
      </c>
      <c r="L172" t="s">
        <v>204</v>
      </c>
      <c r="M172" s="1" t="s">
        <v>917</v>
      </c>
      <c r="N172" s="1" t="s">
        <v>917</v>
      </c>
      <c r="O172" s="2">
        <v>0</v>
      </c>
      <c r="P172" s="1" t="s">
        <v>917</v>
      </c>
    </row>
    <row r="173" spans="1:16">
      <c r="A173" t="s">
        <v>119</v>
      </c>
      <c r="B173">
        <v>20201125</v>
      </c>
      <c r="C173" s="5">
        <v>599141001175</v>
      </c>
      <c r="D173" t="s">
        <v>439</v>
      </c>
      <c r="E173">
        <v>199.77</v>
      </c>
      <c r="F173">
        <v>6</v>
      </c>
      <c r="G173">
        <v>92</v>
      </c>
      <c r="H173">
        <v>0.0544</v>
      </c>
      <c r="I173">
        <v>39.95</v>
      </c>
      <c r="J173">
        <v>33.3</v>
      </c>
      <c r="K173" t="e">
        <v>#N/A</v>
      </c>
      <c r="L173" t="e">
        <v>#N/A</v>
      </c>
      <c r="M173" s="1" t="s">
        <v>917</v>
      </c>
      <c r="N173" s="1" t="s">
        <v>917</v>
      </c>
      <c r="O173" s="2" t="s">
        <v>917</v>
      </c>
      <c r="P173" s="1" t="s">
        <v>917</v>
      </c>
    </row>
    <row r="174" spans="1:16">
      <c r="A174" t="s">
        <v>119</v>
      </c>
      <c r="B174">
        <v>20201125</v>
      </c>
      <c r="C174" s="5">
        <v>615936403695</v>
      </c>
      <c r="D174" t="s">
        <v>1247</v>
      </c>
      <c r="E174">
        <v>198</v>
      </c>
      <c r="F174">
        <v>2</v>
      </c>
      <c r="G174">
        <v>88</v>
      </c>
      <c r="H174">
        <v>0.0114</v>
      </c>
      <c r="I174">
        <v>198</v>
      </c>
      <c r="J174">
        <v>99</v>
      </c>
      <c r="K174" t="s">
        <v>38</v>
      </c>
      <c r="L174" t="s">
        <v>121</v>
      </c>
      <c r="M174" s="1" t="s">
        <v>917</v>
      </c>
      <c r="N174" s="1" t="s">
        <v>1190</v>
      </c>
      <c r="O174" s="2" t="s">
        <v>1096</v>
      </c>
      <c r="P174" s="1" t="s">
        <v>917</v>
      </c>
    </row>
    <row r="175" spans="1:16">
      <c r="A175" t="s">
        <v>119</v>
      </c>
      <c r="B175">
        <v>20201125</v>
      </c>
      <c r="C175" s="5">
        <v>569781213653</v>
      </c>
      <c r="D175" t="s">
        <v>1240</v>
      </c>
      <c r="E175">
        <v>188.86</v>
      </c>
      <c r="F175">
        <v>43</v>
      </c>
      <c r="G175">
        <v>118</v>
      </c>
      <c r="H175">
        <v>0.1949</v>
      </c>
      <c r="I175">
        <v>8.21</v>
      </c>
      <c r="J175">
        <v>4.39</v>
      </c>
      <c r="K175" t="s">
        <v>1086</v>
      </c>
      <c r="L175" t="s">
        <v>124</v>
      </c>
      <c r="M175" s="1" t="s">
        <v>917</v>
      </c>
      <c r="N175" s="1" t="s">
        <v>917</v>
      </c>
      <c r="O175" s="2">
        <v>0</v>
      </c>
      <c r="P175" s="1" t="s">
        <v>1108</v>
      </c>
    </row>
    <row r="176" spans="1:16">
      <c r="A176" t="s">
        <v>119</v>
      </c>
      <c r="B176">
        <v>20201125</v>
      </c>
      <c r="C176" s="5">
        <v>599521259641</v>
      </c>
      <c r="D176" t="s">
        <v>491</v>
      </c>
      <c r="E176">
        <v>188.48</v>
      </c>
      <c r="F176">
        <v>12</v>
      </c>
      <c r="G176">
        <v>176</v>
      </c>
      <c r="H176">
        <v>0.0454</v>
      </c>
      <c r="I176">
        <v>23.56</v>
      </c>
      <c r="J176">
        <v>15.71</v>
      </c>
      <c r="K176" t="e">
        <v>#N/A</v>
      </c>
      <c r="L176" t="e">
        <v>#N/A</v>
      </c>
      <c r="M176" s="1" t="s">
        <v>917</v>
      </c>
      <c r="N176" s="1" t="s">
        <v>917</v>
      </c>
      <c r="O176" s="2" t="s">
        <v>917</v>
      </c>
      <c r="P176" s="1" t="s">
        <v>917</v>
      </c>
    </row>
    <row r="177" spans="1:16">
      <c r="A177" t="s">
        <v>119</v>
      </c>
      <c r="B177">
        <v>20201125</v>
      </c>
      <c r="C177" s="5">
        <v>601187015484</v>
      </c>
      <c r="D177" t="s">
        <v>1218</v>
      </c>
      <c r="E177">
        <v>188.39</v>
      </c>
      <c r="F177">
        <v>18</v>
      </c>
      <c r="G177">
        <v>253</v>
      </c>
      <c r="H177">
        <v>0.0474</v>
      </c>
      <c r="I177">
        <v>15.7</v>
      </c>
      <c r="J177">
        <v>10.47</v>
      </c>
      <c r="K177" t="e">
        <v>#N/A</v>
      </c>
      <c r="L177" t="e">
        <v>#N/A</v>
      </c>
      <c r="M177" s="1" t="s">
        <v>917</v>
      </c>
      <c r="N177" s="1" t="s">
        <v>917</v>
      </c>
      <c r="O177" s="2" t="s">
        <v>917</v>
      </c>
      <c r="P177" s="1" t="s">
        <v>917</v>
      </c>
    </row>
    <row r="178" spans="1:16">
      <c r="A178" t="s">
        <v>119</v>
      </c>
      <c r="B178">
        <v>20201125</v>
      </c>
      <c r="C178" s="5">
        <v>600570993493</v>
      </c>
      <c r="D178" t="s">
        <v>497</v>
      </c>
      <c r="E178">
        <v>186.12</v>
      </c>
      <c r="F178">
        <v>7</v>
      </c>
      <c r="G178">
        <v>58</v>
      </c>
      <c r="H178">
        <v>0.1035</v>
      </c>
      <c r="I178">
        <v>31.02</v>
      </c>
      <c r="J178">
        <v>26.59</v>
      </c>
      <c r="K178" t="e">
        <v>#N/A</v>
      </c>
      <c r="L178" t="e">
        <v>#N/A</v>
      </c>
      <c r="M178" s="1" t="s">
        <v>917</v>
      </c>
      <c r="N178" s="1" t="s">
        <v>917</v>
      </c>
      <c r="O178" s="2" t="s">
        <v>917</v>
      </c>
      <c r="P178" s="1" t="s">
        <v>917</v>
      </c>
    </row>
    <row r="179" spans="1:16">
      <c r="A179" t="s">
        <v>119</v>
      </c>
      <c r="B179">
        <v>20201125</v>
      </c>
      <c r="C179" s="5">
        <v>627410507881</v>
      </c>
      <c r="D179" t="s">
        <v>1241</v>
      </c>
      <c r="E179">
        <v>179.78</v>
      </c>
      <c r="F179">
        <v>15</v>
      </c>
      <c r="G179">
        <v>45</v>
      </c>
      <c r="H179">
        <v>0.1556</v>
      </c>
      <c r="I179">
        <v>25.68</v>
      </c>
      <c r="J179">
        <v>11.99</v>
      </c>
      <c r="K179" t="s">
        <v>546</v>
      </c>
      <c r="L179" t="s">
        <v>170</v>
      </c>
      <c r="M179" s="1" t="s">
        <v>917</v>
      </c>
      <c r="N179" s="1" t="s">
        <v>917</v>
      </c>
      <c r="O179" s="2">
        <v>0</v>
      </c>
      <c r="P179" s="1" t="s">
        <v>917</v>
      </c>
    </row>
    <row r="180" spans="1:16">
      <c r="A180" t="s">
        <v>119</v>
      </c>
      <c r="B180">
        <v>20201125</v>
      </c>
      <c r="C180" s="5">
        <v>624125029445</v>
      </c>
      <c r="D180" t="s">
        <v>1112</v>
      </c>
      <c r="E180">
        <v>179.7</v>
      </c>
      <c r="F180">
        <v>3</v>
      </c>
      <c r="G180">
        <v>33</v>
      </c>
      <c r="H180">
        <v>0.0909</v>
      </c>
      <c r="I180">
        <v>59.9</v>
      </c>
      <c r="J180">
        <v>59.9</v>
      </c>
      <c r="K180" t="e">
        <v>#N/A</v>
      </c>
      <c r="L180" t="e">
        <v>#N/A</v>
      </c>
      <c r="M180" s="1" t="s">
        <v>917</v>
      </c>
      <c r="N180" s="1" t="s">
        <v>917</v>
      </c>
      <c r="O180" s="2" t="s">
        <v>917</v>
      </c>
      <c r="P180" s="1" t="s">
        <v>917</v>
      </c>
    </row>
    <row r="181" spans="1:16">
      <c r="A181" t="s">
        <v>119</v>
      </c>
      <c r="B181">
        <v>20201125</v>
      </c>
      <c r="C181" s="5">
        <v>569438859623</v>
      </c>
      <c r="D181" t="s">
        <v>1242</v>
      </c>
      <c r="E181">
        <v>170.9</v>
      </c>
      <c r="F181">
        <v>19</v>
      </c>
      <c r="G181">
        <v>82</v>
      </c>
      <c r="H181">
        <v>0.0976</v>
      </c>
      <c r="I181">
        <v>21.36</v>
      </c>
      <c r="J181">
        <v>8.99</v>
      </c>
      <c r="K181" t="s">
        <v>495</v>
      </c>
      <c r="L181" t="s">
        <v>124</v>
      </c>
      <c r="M181" s="1" t="s">
        <v>917</v>
      </c>
      <c r="N181" s="1" t="s">
        <v>917</v>
      </c>
      <c r="O181" s="2">
        <v>0</v>
      </c>
      <c r="P181" s="1" t="s">
        <v>1108</v>
      </c>
    </row>
    <row r="182" spans="1:16">
      <c r="A182" t="s">
        <v>119</v>
      </c>
      <c r="B182">
        <v>20201125</v>
      </c>
      <c r="C182" s="5">
        <v>598909468408</v>
      </c>
      <c r="D182" t="s">
        <v>456</v>
      </c>
      <c r="E182">
        <v>170.82</v>
      </c>
      <c r="F182">
        <v>17</v>
      </c>
      <c r="G182">
        <v>53</v>
      </c>
      <c r="H182">
        <v>0.1132</v>
      </c>
      <c r="I182">
        <v>28.47</v>
      </c>
      <c r="J182">
        <v>10.05</v>
      </c>
      <c r="K182" t="e">
        <v>#N/A</v>
      </c>
      <c r="L182" t="e">
        <v>#N/A</v>
      </c>
      <c r="M182" s="1" t="s">
        <v>917</v>
      </c>
      <c r="N182" s="1" t="s">
        <v>917</v>
      </c>
      <c r="O182" s="2" t="s">
        <v>917</v>
      </c>
      <c r="P182" s="1" t="s">
        <v>917</v>
      </c>
    </row>
    <row r="183" spans="1:16">
      <c r="A183" t="s">
        <v>119</v>
      </c>
      <c r="B183">
        <v>20201125</v>
      </c>
      <c r="C183" s="5">
        <v>538314893621</v>
      </c>
      <c r="D183" t="s">
        <v>1224</v>
      </c>
      <c r="E183">
        <v>162.88</v>
      </c>
      <c r="F183">
        <v>2</v>
      </c>
      <c r="G183">
        <v>31</v>
      </c>
      <c r="H183">
        <v>0.0645</v>
      </c>
      <c r="I183">
        <v>81.44</v>
      </c>
      <c r="J183">
        <v>81.44</v>
      </c>
      <c r="K183" t="s">
        <v>80</v>
      </c>
      <c r="L183" t="s">
        <v>121</v>
      </c>
      <c r="M183" s="1" t="s">
        <v>917</v>
      </c>
      <c r="N183" s="1" t="s">
        <v>917</v>
      </c>
      <c r="O183" s="2">
        <v>0</v>
      </c>
      <c r="P183" s="1" t="s">
        <v>917</v>
      </c>
    </row>
    <row r="184" spans="1:16">
      <c r="A184" t="s">
        <v>119</v>
      </c>
      <c r="B184">
        <v>20201125</v>
      </c>
      <c r="C184" s="5">
        <v>556322528534</v>
      </c>
      <c r="D184" t="s">
        <v>488</v>
      </c>
      <c r="E184">
        <v>159.17</v>
      </c>
      <c r="F184">
        <v>16</v>
      </c>
      <c r="G184">
        <v>90</v>
      </c>
      <c r="H184">
        <v>0.1</v>
      </c>
      <c r="I184">
        <v>17.69</v>
      </c>
      <c r="J184">
        <v>9.95</v>
      </c>
      <c r="K184" t="s">
        <v>489</v>
      </c>
      <c r="L184" t="s">
        <v>121</v>
      </c>
      <c r="M184" s="1" t="s">
        <v>917</v>
      </c>
      <c r="N184" s="1" t="s">
        <v>917</v>
      </c>
      <c r="O184" s="2">
        <v>0</v>
      </c>
      <c r="P184" s="1" t="s">
        <v>917</v>
      </c>
    </row>
    <row r="185" spans="1:16">
      <c r="A185" t="s">
        <v>119</v>
      </c>
      <c r="B185">
        <v>20201125</v>
      </c>
      <c r="C185" s="5">
        <v>528047125345</v>
      </c>
      <c r="D185" t="s">
        <v>1208</v>
      </c>
      <c r="E185">
        <v>152.72</v>
      </c>
      <c r="F185">
        <v>3</v>
      </c>
      <c r="G185">
        <v>127</v>
      </c>
      <c r="H185">
        <v>0.0157</v>
      </c>
      <c r="I185">
        <v>76.36</v>
      </c>
      <c r="J185">
        <v>50.91</v>
      </c>
      <c r="K185" t="s">
        <v>100</v>
      </c>
      <c r="L185" t="s">
        <v>121</v>
      </c>
      <c r="M185" s="1" t="s">
        <v>917</v>
      </c>
      <c r="N185" s="1" t="s">
        <v>917</v>
      </c>
      <c r="O185" s="2">
        <v>0</v>
      </c>
      <c r="P185" s="1" t="s">
        <v>917</v>
      </c>
    </row>
    <row r="186" spans="1:16">
      <c r="A186" t="s">
        <v>119</v>
      </c>
      <c r="B186">
        <v>20201125</v>
      </c>
      <c r="C186" s="5">
        <v>538267926200</v>
      </c>
      <c r="D186" t="s">
        <v>442</v>
      </c>
      <c r="E186">
        <v>151.82</v>
      </c>
      <c r="F186">
        <v>2</v>
      </c>
      <c r="G186">
        <v>54</v>
      </c>
      <c r="H186">
        <v>0.037</v>
      </c>
      <c r="I186">
        <v>75.91</v>
      </c>
      <c r="J186">
        <v>75.91</v>
      </c>
      <c r="K186" t="s">
        <v>443</v>
      </c>
      <c r="L186" t="s">
        <v>124</v>
      </c>
      <c r="M186" s="1" t="s">
        <v>917</v>
      </c>
      <c r="N186" s="1" t="s">
        <v>917</v>
      </c>
      <c r="O186" s="2">
        <v>0</v>
      </c>
      <c r="P186" s="1" t="s">
        <v>917</v>
      </c>
    </row>
    <row r="187" spans="1:16">
      <c r="A187" t="s">
        <v>119</v>
      </c>
      <c r="B187">
        <v>20201125</v>
      </c>
      <c r="C187" s="5">
        <v>600795005584</v>
      </c>
      <c r="D187" t="s">
        <v>490</v>
      </c>
      <c r="E187">
        <v>151.29</v>
      </c>
      <c r="F187">
        <v>15</v>
      </c>
      <c r="G187">
        <v>173</v>
      </c>
      <c r="H187">
        <v>0.0694</v>
      </c>
      <c r="I187">
        <v>12.61</v>
      </c>
      <c r="J187">
        <v>10.09</v>
      </c>
      <c r="K187" t="e">
        <v>#N/A</v>
      </c>
      <c r="L187" t="e">
        <v>#N/A</v>
      </c>
      <c r="M187" s="1" t="s">
        <v>917</v>
      </c>
      <c r="N187" s="1" t="s">
        <v>917</v>
      </c>
      <c r="O187" s="2" t="s">
        <v>917</v>
      </c>
      <c r="P187" s="1" t="s">
        <v>917</v>
      </c>
    </row>
    <row r="188" spans="1:16">
      <c r="A188" t="s">
        <v>119</v>
      </c>
      <c r="B188">
        <v>20201125</v>
      </c>
      <c r="C188" s="5">
        <v>607031592886</v>
      </c>
      <c r="D188" t="s">
        <v>1236</v>
      </c>
      <c r="E188">
        <v>144.42</v>
      </c>
      <c r="F188">
        <v>6</v>
      </c>
      <c r="G188">
        <v>61</v>
      </c>
      <c r="H188">
        <v>0.0164</v>
      </c>
      <c r="I188">
        <v>144.42</v>
      </c>
      <c r="J188">
        <v>24.07</v>
      </c>
      <c r="K188" t="e">
        <v>#N/A</v>
      </c>
      <c r="L188" t="e">
        <v>#N/A</v>
      </c>
      <c r="M188" s="1" t="s">
        <v>917</v>
      </c>
      <c r="N188" s="1" t="s">
        <v>917</v>
      </c>
      <c r="O188" s="2" t="s">
        <v>917</v>
      </c>
      <c r="P188" s="1" t="s">
        <v>917</v>
      </c>
    </row>
    <row r="189" spans="1:16">
      <c r="A189" t="s">
        <v>119</v>
      </c>
      <c r="B189">
        <v>20201125</v>
      </c>
      <c r="C189" s="5">
        <v>527990607768</v>
      </c>
      <c r="D189" t="s">
        <v>1200</v>
      </c>
      <c r="E189">
        <v>133.64</v>
      </c>
      <c r="F189">
        <v>5</v>
      </c>
      <c r="G189">
        <v>24</v>
      </c>
      <c r="H189">
        <v>0.1667</v>
      </c>
      <c r="I189">
        <v>33.41</v>
      </c>
      <c r="J189">
        <v>26.73</v>
      </c>
      <c r="K189" t="s">
        <v>410</v>
      </c>
      <c r="L189" t="s">
        <v>121</v>
      </c>
      <c r="M189" s="1" t="s">
        <v>917</v>
      </c>
      <c r="N189" s="1" t="s">
        <v>917</v>
      </c>
      <c r="O189" s="2">
        <v>0</v>
      </c>
      <c r="P189" s="1" t="s">
        <v>917</v>
      </c>
    </row>
    <row r="190" spans="1:16">
      <c r="A190" t="s">
        <v>119</v>
      </c>
      <c r="B190">
        <v>20201126</v>
      </c>
      <c r="C190" s="5">
        <v>537752882633</v>
      </c>
      <c r="D190" t="s">
        <v>1095</v>
      </c>
      <c r="E190">
        <v>328036.05</v>
      </c>
      <c r="F190">
        <v>6737</v>
      </c>
      <c r="G190">
        <v>26891</v>
      </c>
      <c r="H190">
        <v>0.1399</v>
      </c>
      <c r="I190">
        <v>87.2</v>
      </c>
      <c r="J190">
        <v>48.69</v>
      </c>
      <c r="K190" t="s">
        <v>34</v>
      </c>
      <c r="L190" t="s">
        <v>121</v>
      </c>
      <c r="M190" s="1" t="s">
        <v>917</v>
      </c>
      <c r="N190" s="1" t="s">
        <v>917</v>
      </c>
      <c r="O190" s="2" t="s">
        <v>1096</v>
      </c>
      <c r="P190" s="1" t="s">
        <v>917</v>
      </c>
    </row>
    <row r="191" spans="1:16">
      <c r="A191" t="s">
        <v>119</v>
      </c>
      <c r="B191">
        <v>20201126</v>
      </c>
      <c r="C191" s="5">
        <v>41141176393</v>
      </c>
      <c r="D191" t="s">
        <v>1097</v>
      </c>
      <c r="E191">
        <v>153785.96</v>
      </c>
      <c r="F191">
        <v>3065</v>
      </c>
      <c r="G191">
        <v>12845</v>
      </c>
      <c r="H191">
        <v>0.1431</v>
      </c>
      <c r="I191">
        <v>83.67</v>
      </c>
      <c r="J191">
        <v>50.17</v>
      </c>
      <c r="K191" t="s">
        <v>123</v>
      </c>
      <c r="L191" t="s">
        <v>124</v>
      </c>
      <c r="M191" s="1" t="s">
        <v>917</v>
      </c>
      <c r="N191" s="1" t="s">
        <v>917</v>
      </c>
      <c r="O191" s="2" t="s">
        <v>1096</v>
      </c>
      <c r="P191" s="1" t="s">
        <v>917</v>
      </c>
    </row>
    <row r="192" spans="1:16">
      <c r="A192" t="s">
        <v>119</v>
      </c>
      <c r="B192">
        <v>20201126</v>
      </c>
      <c r="C192" s="5">
        <v>587516703876</v>
      </c>
      <c r="D192" t="s">
        <v>1098</v>
      </c>
      <c r="E192">
        <v>107404</v>
      </c>
      <c r="F192">
        <v>2906</v>
      </c>
      <c r="G192">
        <v>10760</v>
      </c>
      <c r="H192">
        <v>0.1129</v>
      </c>
      <c r="I192">
        <v>88.4</v>
      </c>
      <c r="J192">
        <v>36.96</v>
      </c>
      <c r="K192" t="s">
        <v>40</v>
      </c>
      <c r="L192" t="s">
        <v>121</v>
      </c>
      <c r="M192" s="1" t="s">
        <v>917</v>
      </c>
      <c r="N192" s="1" t="s">
        <v>917</v>
      </c>
      <c r="O192" s="2" t="s">
        <v>1096</v>
      </c>
      <c r="P192" s="1" t="s">
        <v>1099</v>
      </c>
    </row>
    <row r="193" spans="1:16">
      <c r="A193" t="s">
        <v>119</v>
      </c>
      <c r="B193">
        <v>20201126</v>
      </c>
      <c r="C193" s="5">
        <v>564587383224</v>
      </c>
      <c r="D193" t="s">
        <v>1103</v>
      </c>
      <c r="E193">
        <v>90625.28</v>
      </c>
      <c r="F193">
        <v>1800</v>
      </c>
      <c r="G193">
        <v>6398</v>
      </c>
      <c r="H193">
        <v>0.1604</v>
      </c>
      <c r="I193">
        <v>88.33</v>
      </c>
      <c r="J193">
        <v>50.35</v>
      </c>
      <c r="K193" t="s">
        <v>128</v>
      </c>
      <c r="L193" t="s">
        <v>121</v>
      </c>
      <c r="M193" s="1" t="s">
        <v>917</v>
      </c>
      <c r="N193" s="1" t="s">
        <v>917</v>
      </c>
      <c r="O193" s="2" t="s">
        <v>1096</v>
      </c>
      <c r="P193" s="1" t="s">
        <v>917</v>
      </c>
    </row>
    <row r="194" spans="1:16">
      <c r="A194" t="s">
        <v>119</v>
      </c>
      <c r="B194">
        <v>20201126</v>
      </c>
      <c r="C194" s="5">
        <v>39290708556</v>
      </c>
      <c r="D194" t="s">
        <v>1101</v>
      </c>
      <c r="E194">
        <v>86368.33</v>
      </c>
      <c r="F194">
        <v>1229</v>
      </c>
      <c r="G194">
        <v>7213</v>
      </c>
      <c r="H194">
        <v>0.1034</v>
      </c>
      <c r="I194">
        <v>115.78</v>
      </c>
      <c r="J194">
        <v>70.28</v>
      </c>
      <c r="K194" t="s">
        <v>126</v>
      </c>
      <c r="L194" t="s">
        <v>124</v>
      </c>
      <c r="M194" s="1" t="s">
        <v>917</v>
      </c>
      <c r="N194" s="1" t="s">
        <v>917</v>
      </c>
      <c r="O194" s="2" t="s">
        <v>1096</v>
      </c>
      <c r="P194" s="1" t="s">
        <v>917</v>
      </c>
    </row>
    <row r="195" spans="1:16">
      <c r="A195" t="s">
        <v>119</v>
      </c>
      <c r="B195">
        <v>20201126</v>
      </c>
      <c r="C195" s="5">
        <v>587234267079</v>
      </c>
      <c r="D195" t="s">
        <v>1100</v>
      </c>
      <c r="E195">
        <v>82791.55</v>
      </c>
      <c r="F195">
        <v>8591</v>
      </c>
      <c r="G195">
        <v>22807</v>
      </c>
      <c r="H195">
        <v>0.2773</v>
      </c>
      <c r="I195">
        <v>13.09</v>
      </c>
      <c r="J195">
        <v>9.64</v>
      </c>
      <c r="K195" t="s">
        <v>130</v>
      </c>
      <c r="L195" t="s">
        <v>131</v>
      </c>
      <c r="M195" s="1" t="s">
        <v>917</v>
      </c>
      <c r="N195" s="1" t="s">
        <v>917</v>
      </c>
      <c r="O195" s="2">
        <v>0</v>
      </c>
      <c r="P195" s="1" t="s">
        <v>917</v>
      </c>
    </row>
    <row r="196" spans="1:16">
      <c r="A196" t="s">
        <v>119</v>
      </c>
      <c r="B196">
        <v>20201126</v>
      </c>
      <c r="C196" s="5">
        <v>537824984434</v>
      </c>
      <c r="D196" t="s">
        <v>273</v>
      </c>
      <c r="E196">
        <v>74153.8</v>
      </c>
      <c r="F196">
        <v>11285</v>
      </c>
      <c r="G196">
        <v>29500</v>
      </c>
      <c r="H196">
        <v>0.3348</v>
      </c>
      <c r="I196">
        <v>7.51</v>
      </c>
      <c r="J196">
        <v>6.57</v>
      </c>
      <c r="K196" t="s">
        <v>274</v>
      </c>
      <c r="L196" t="s">
        <v>158</v>
      </c>
      <c r="M196" s="1" t="s">
        <v>917</v>
      </c>
      <c r="N196" s="1" t="s">
        <v>917</v>
      </c>
      <c r="O196" s="2">
        <v>0</v>
      </c>
      <c r="P196" s="1" t="s">
        <v>917</v>
      </c>
    </row>
    <row r="197" spans="1:16">
      <c r="A197" t="s">
        <v>119</v>
      </c>
      <c r="B197">
        <v>20201126</v>
      </c>
      <c r="C197" s="5">
        <v>589590595246</v>
      </c>
      <c r="D197" t="s">
        <v>1102</v>
      </c>
      <c r="E197">
        <v>69948.88</v>
      </c>
      <c r="F197">
        <v>6110</v>
      </c>
      <c r="G197">
        <v>14156</v>
      </c>
      <c r="H197">
        <v>0.3815</v>
      </c>
      <c r="I197">
        <v>12.95</v>
      </c>
      <c r="J197">
        <v>11.45</v>
      </c>
      <c r="K197" t="s">
        <v>133</v>
      </c>
      <c r="L197" t="s">
        <v>121</v>
      </c>
      <c r="M197" s="1" t="s">
        <v>917</v>
      </c>
      <c r="N197" s="1" t="s">
        <v>917</v>
      </c>
      <c r="O197" s="2">
        <v>0</v>
      </c>
      <c r="P197" s="1" t="s">
        <v>1099</v>
      </c>
    </row>
    <row r="198" spans="1:16">
      <c r="A198" t="s">
        <v>119</v>
      </c>
      <c r="B198">
        <v>20201126</v>
      </c>
      <c r="C198" s="5">
        <v>574624025153</v>
      </c>
      <c r="D198" t="s">
        <v>406</v>
      </c>
      <c r="E198">
        <v>50690.19</v>
      </c>
      <c r="F198">
        <v>1523</v>
      </c>
      <c r="G198">
        <v>3934</v>
      </c>
      <c r="H198">
        <v>0.1711</v>
      </c>
      <c r="I198">
        <v>75.32</v>
      </c>
      <c r="J198">
        <v>33.28</v>
      </c>
      <c r="K198" t="s">
        <v>407</v>
      </c>
      <c r="L198" t="s">
        <v>124</v>
      </c>
      <c r="M198" s="1" t="s">
        <v>917</v>
      </c>
      <c r="N198" s="1" t="s">
        <v>917</v>
      </c>
      <c r="O198" s="2">
        <v>0</v>
      </c>
      <c r="P198" s="1" t="s">
        <v>917</v>
      </c>
    </row>
    <row r="199" spans="1:16">
      <c r="A199" t="s">
        <v>119</v>
      </c>
      <c r="B199">
        <v>20201126</v>
      </c>
      <c r="C199" s="5">
        <v>17704561464</v>
      </c>
      <c r="D199" t="s">
        <v>1105</v>
      </c>
      <c r="E199">
        <v>47550.02</v>
      </c>
      <c r="F199">
        <v>3552</v>
      </c>
      <c r="G199">
        <v>9734</v>
      </c>
      <c r="H199">
        <v>0.2247</v>
      </c>
      <c r="I199">
        <v>21.74</v>
      </c>
      <c r="J199">
        <v>13.39</v>
      </c>
      <c r="K199" t="s">
        <v>160</v>
      </c>
      <c r="L199" t="s">
        <v>121</v>
      </c>
      <c r="M199" s="1" t="s">
        <v>917</v>
      </c>
      <c r="N199" s="1" t="s">
        <v>917</v>
      </c>
      <c r="O199" s="2">
        <v>0</v>
      </c>
      <c r="P199" s="1" t="s">
        <v>917</v>
      </c>
    </row>
    <row r="200" spans="1:16">
      <c r="A200" t="s">
        <v>119</v>
      </c>
      <c r="B200">
        <v>20201126</v>
      </c>
      <c r="C200" s="5">
        <v>574308070162</v>
      </c>
      <c r="D200" t="s">
        <v>1106</v>
      </c>
      <c r="E200">
        <v>43504.51</v>
      </c>
      <c r="F200">
        <v>1204</v>
      </c>
      <c r="G200">
        <v>4916</v>
      </c>
      <c r="H200">
        <v>0.1052</v>
      </c>
      <c r="I200">
        <v>84.15</v>
      </c>
      <c r="J200">
        <v>36.13</v>
      </c>
      <c r="K200" t="s">
        <v>38</v>
      </c>
      <c r="L200" t="s">
        <v>121</v>
      </c>
      <c r="M200" s="1" t="s">
        <v>917</v>
      </c>
      <c r="N200" s="1" t="s">
        <v>917</v>
      </c>
      <c r="O200" s="2" t="s">
        <v>1096</v>
      </c>
      <c r="P200" s="1" t="s">
        <v>917</v>
      </c>
    </row>
    <row r="201" spans="1:16">
      <c r="A201" t="s">
        <v>119</v>
      </c>
      <c r="B201">
        <v>20201126</v>
      </c>
      <c r="C201" s="5">
        <v>554877274741</v>
      </c>
      <c r="D201" t="s">
        <v>1109</v>
      </c>
      <c r="E201">
        <v>42444.87</v>
      </c>
      <c r="F201">
        <v>945</v>
      </c>
      <c r="G201">
        <v>4183</v>
      </c>
      <c r="H201">
        <v>0.1023</v>
      </c>
      <c r="I201">
        <v>99.17</v>
      </c>
      <c r="J201">
        <v>44.92</v>
      </c>
      <c r="K201" t="s">
        <v>6</v>
      </c>
      <c r="L201" t="s">
        <v>121</v>
      </c>
      <c r="M201" s="1" t="s">
        <v>917</v>
      </c>
      <c r="N201" s="1" t="s">
        <v>917</v>
      </c>
      <c r="O201" s="2" t="s">
        <v>1096</v>
      </c>
      <c r="P201" s="1" t="s">
        <v>1099</v>
      </c>
    </row>
    <row r="202" spans="1:16">
      <c r="A202" t="s">
        <v>119</v>
      </c>
      <c r="B202">
        <v>20201126</v>
      </c>
      <c r="C202" s="5">
        <v>587015100676</v>
      </c>
      <c r="D202" t="s">
        <v>1110</v>
      </c>
      <c r="E202">
        <v>32415.14</v>
      </c>
      <c r="F202">
        <v>851</v>
      </c>
      <c r="G202">
        <v>3747</v>
      </c>
      <c r="H202">
        <v>0.1198</v>
      </c>
      <c r="I202">
        <v>72.19</v>
      </c>
      <c r="J202">
        <v>38.09</v>
      </c>
      <c r="K202" t="s">
        <v>4</v>
      </c>
      <c r="L202" t="s">
        <v>148</v>
      </c>
      <c r="M202" s="1" t="s">
        <v>917</v>
      </c>
      <c r="N202" s="1" t="s">
        <v>917</v>
      </c>
      <c r="O202" s="2">
        <v>0</v>
      </c>
      <c r="P202" s="1" t="s">
        <v>917</v>
      </c>
    </row>
    <row r="203" spans="1:16">
      <c r="A203" t="s">
        <v>119</v>
      </c>
      <c r="B203">
        <v>20201126</v>
      </c>
      <c r="C203" s="5">
        <v>521804256985</v>
      </c>
      <c r="D203" t="s">
        <v>1112</v>
      </c>
      <c r="E203">
        <v>31242.16</v>
      </c>
      <c r="F203">
        <v>665</v>
      </c>
      <c r="G203">
        <v>2508</v>
      </c>
      <c r="H203">
        <v>0.1336</v>
      </c>
      <c r="I203">
        <v>93.26</v>
      </c>
      <c r="J203">
        <v>46.98</v>
      </c>
      <c r="K203" t="s">
        <v>43</v>
      </c>
      <c r="L203" t="s">
        <v>121</v>
      </c>
      <c r="M203" s="1" t="s">
        <v>917</v>
      </c>
      <c r="N203" s="1" t="s">
        <v>917</v>
      </c>
      <c r="O203" s="2" t="s">
        <v>1096</v>
      </c>
      <c r="P203" s="1" t="s">
        <v>917</v>
      </c>
    </row>
    <row r="204" spans="1:16">
      <c r="A204" t="s">
        <v>119</v>
      </c>
      <c r="B204">
        <v>20201126</v>
      </c>
      <c r="C204" s="5">
        <v>39788807046</v>
      </c>
      <c r="D204" t="s">
        <v>182</v>
      </c>
      <c r="E204">
        <v>29757.16</v>
      </c>
      <c r="F204">
        <v>2769</v>
      </c>
      <c r="G204">
        <v>6102</v>
      </c>
      <c r="H204">
        <v>0.3838</v>
      </c>
      <c r="I204">
        <v>12.71</v>
      </c>
      <c r="J204">
        <v>10.75</v>
      </c>
      <c r="K204" t="s">
        <v>183</v>
      </c>
      <c r="L204" t="s">
        <v>131</v>
      </c>
      <c r="M204" s="1" t="s">
        <v>917</v>
      </c>
      <c r="N204" s="1" t="s">
        <v>917</v>
      </c>
      <c r="O204" s="2">
        <v>0</v>
      </c>
      <c r="P204" s="1" t="s">
        <v>917</v>
      </c>
    </row>
    <row r="205" spans="1:16">
      <c r="A205" t="s">
        <v>119</v>
      </c>
      <c r="B205">
        <v>20201126</v>
      </c>
      <c r="C205" s="5">
        <v>15699771744</v>
      </c>
      <c r="D205" t="s">
        <v>178</v>
      </c>
      <c r="E205">
        <v>29040.74</v>
      </c>
      <c r="F205">
        <v>1054</v>
      </c>
      <c r="G205">
        <v>3742</v>
      </c>
      <c r="H205">
        <v>0.1638</v>
      </c>
      <c r="I205">
        <v>47.37</v>
      </c>
      <c r="J205">
        <v>27.55</v>
      </c>
      <c r="K205" t="s">
        <v>179</v>
      </c>
      <c r="L205" t="s">
        <v>124</v>
      </c>
      <c r="M205" s="1" t="s">
        <v>917</v>
      </c>
      <c r="N205" s="1" t="s">
        <v>917</v>
      </c>
      <c r="O205" s="2">
        <v>0</v>
      </c>
      <c r="P205" s="1" t="s">
        <v>917</v>
      </c>
    </row>
    <row r="206" spans="1:16">
      <c r="A206" t="s">
        <v>119</v>
      </c>
      <c r="B206">
        <v>20201126</v>
      </c>
      <c r="C206" s="5">
        <v>593225443577</v>
      </c>
      <c r="D206" t="s">
        <v>1104</v>
      </c>
      <c r="E206">
        <v>28966.2</v>
      </c>
      <c r="F206">
        <v>507</v>
      </c>
      <c r="G206">
        <v>2812</v>
      </c>
      <c r="H206">
        <v>0.0583</v>
      </c>
      <c r="I206">
        <v>176.62</v>
      </c>
      <c r="J206">
        <v>57.13</v>
      </c>
      <c r="K206" t="s">
        <v>48</v>
      </c>
      <c r="L206" t="s">
        <v>121</v>
      </c>
      <c r="M206" s="1" t="s">
        <v>917</v>
      </c>
      <c r="N206" s="1" t="s">
        <v>917</v>
      </c>
      <c r="O206" s="2" t="s">
        <v>1096</v>
      </c>
      <c r="P206" s="1" t="s">
        <v>917</v>
      </c>
    </row>
    <row r="207" spans="1:16">
      <c r="A207" t="s">
        <v>119</v>
      </c>
      <c r="B207">
        <v>20201126</v>
      </c>
      <c r="C207" s="5">
        <v>598898432532</v>
      </c>
      <c r="D207" t="s">
        <v>1111</v>
      </c>
      <c r="E207">
        <v>28922.89</v>
      </c>
      <c r="F207">
        <v>568</v>
      </c>
      <c r="G207">
        <v>4791</v>
      </c>
      <c r="H207">
        <v>0.0516</v>
      </c>
      <c r="I207">
        <v>117.1</v>
      </c>
      <c r="J207">
        <v>50.92</v>
      </c>
      <c r="K207" t="s">
        <v>41</v>
      </c>
      <c r="L207" t="s">
        <v>121</v>
      </c>
      <c r="M207" s="1" t="s">
        <v>917</v>
      </c>
      <c r="N207" s="1" t="s">
        <v>917</v>
      </c>
      <c r="O207" s="2" t="s">
        <v>1096</v>
      </c>
      <c r="P207" s="1" t="s">
        <v>1099</v>
      </c>
    </row>
    <row r="208" spans="1:16">
      <c r="A208" t="s">
        <v>119</v>
      </c>
      <c r="B208">
        <v>20201126</v>
      </c>
      <c r="C208" s="5">
        <v>555332266949</v>
      </c>
      <c r="D208" t="s">
        <v>1126</v>
      </c>
      <c r="E208">
        <v>27204.26</v>
      </c>
      <c r="F208">
        <v>508</v>
      </c>
      <c r="G208">
        <v>2471</v>
      </c>
      <c r="H208">
        <v>0.1052</v>
      </c>
      <c r="I208">
        <v>104.63</v>
      </c>
      <c r="J208">
        <v>53.55</v>
      </c>
      <c r="K208" t="s">
        <v>47</v>
      </c>
      <c r="L208" t="s">
        <v>121</v>
      </c>
      <c r="M208" s="1" t="s">
        <v>917</v>
      </c>
      <c r="N208" s="1" t="s">
        <v>917</v>
      </c>
      <c r="O208" s="2" t="s">
        <v>1096</v>
      </c>
      <c r="P208" s="1" t="s">
        <v>917</v>
      </c>
    </row>
    <row r="209" spans="1:16">
      <c r="A209" t="s">
        <v>119</v>
      </c>
      <c r="B209">
        <v>20201126</v>
      </c>
      <c r="C209" s="5">
        <v>527733653043</v>
      </c>
      <c r="D209" t="s">
        <v>1118</v>
      </c>
      <c r="E209">
        <v>26625.86</v>
      </c>
      <c r="F209">
        <v>1790</v>
      </c>
      <c r="G209">
        <v>4332</v>
      </c>
      <c r="H209">
        <v>0.2241</v>
      </c>
      <c r="I209">
        <v>27.42</v>
      </c>
      <c r="J209">
        <v>14.87</v>
      </c>
      <c r="K209" t="s">
        <v>157</v>
      </c>
      <c r="L209" t="s">
        <v>158</v>
      </c>
      <c r="M209" s="1" t="s">
        <v>917</v>
      </c>
      <c r="N209" s="1" t="s">
        <v>917</v>
      </c>
      <c r="O209" s="2">
        <v>0</v>
      </c>
      <c r="P209" s="1" t="s">
        <v>917</v>
      </c>
    </row>
    <row r="210" spans="1:16">
      <c r="A210" t="s">
        <v>119</v>
      </c>
      <c r="B210">
        <v>20201126</v>
      </c>
      <c r="C210" s="5">
        <v>554765196730</v>
      </c>
      <c r="D210" t="s">
        <v>197</v>
      </c>
      <c r="E210">
        <v>24943.54</v>
      </c>
      <c r="F210">
        <v>1606</v>
      </c>
      <c r="G210">
        <v>4517</v>
      </c>
      <c r="H210">
        <v>0.2951</v>
      </c>
      <c r="I210">
        <v>18.71</v>
      </c>
      <c r="J210">
        <v>15.53</v>
      </c>
      <c r="K210" t="s">
        <v>198</v>
      </c>
      <c r="L210" t="s">
        <v>121</v>
      </c>
      <c r="M210" s="1" t="s">
        <v>917</v>
      </c>
      <c r="N210" s="1" t="s">
        <v>917</v>
      </c>
      <c r="O210" s="2">
        <v>0</v>
      </c>
      <c r="P210" s="1" t="s">
        <v>1099</v>
      </c>
    </row>
    <row r="211" spans="1:16">
      <c r="A211" t="s">
        <v>119</v>
      </c>
      <c r="B211">
        <v>20201126</v>
      </c>
      <c r="C211" s="5">
        <v>584436823460</v>
      </c>
      <c r="D211" t="s">
        <v>174</v>
      </c>
      <c r="E211">
        <v>24780.17</v>
      </c>
      <c r="F211">
        <v>1415</v>
      </c>
      <c r="G211">
        <v>4810</v>
      </c>
      <c r="H211">
        <v>0.1802</v>
      </c>
      <c r="I211">
        <v>28.58</v>
      </c>
      <c r="J211">
        <v>17.51</v>
      </c>
      <c r="K211" t="s">
        <v>175</v>
      </c>
      <c r="L211" t="s">
        <v>124</v>
      </c>
      <c r="M211" s="1" t="s">
        <v>917</v>
      </c>
      <c r="N211" s="1" t="s">
        <v>917</v>
      </c>
      <c r="O211" s="2">
        <v>0</v>
      </c>
      <c r="P211" s="1" t="s">
        <v>1108</v>
      </c>
    </row>
    <row r="212" spans="1:16">
      <c r="A212" t="s">
        <v>119</v>
      </c>
      <c r="B212">
        <v>20201126</v>
      </c>
      <c r="C212" s="5">
        <v>538263950177</v>
      </c>
      <c r="D212" t="s">
        <v>134</v>
      </c>
      <c r="E212">
        <v>22271.9</v>
      </c>
      <c r="F212">
        <v>155</v>
      </c>
      <c r="G212">
        <v>1151</v>
      </c>
      <c r="H212">
        <v>0.1069</v>
      </c>
      <c r="I212">
        <v>181.07</v>
      </c>
      <c r="J212">
        <v>143.69</v>
      </c>
      <c r="K212" t="s">
        <v>135</v>
      </c>
      <c r="L212" t="s">
        <v>124</v>
      </c>
      <c r="M212" s="1" t="s">
        <v>917</v>
      </c>
      <c r="N212" s="1" t="s">
        <v>917</v>
      </c>
      <c r="O212" s="2" t="s">
        <v>1096</v>
      </c>
      <c r="P212" s="1" t="s">
        <v>917</v>
      </c>
    </row>
    <row r="213" spans="1:16">
      <c r="A213" t="s">
        <v>119</v>
      </c>
      <c r="B213">
        <v>20201126</v>
      </c>
      <c r="C213" s="5">
        <v>40611478319</v>
      </c>
      <c r="D213" t="s">
        <v>1115</v>
      </c>
      <c r="E213">
        <v>22225.69</v>
      </c>
      <c r="F213">
        <v>308</v>
      </c>
      <c r="G213">
        <v>1567</v>
      </c>
      <c r="H213">
        <v>0.1162</v>
      </c>
      <c r="I213">
        <v>122.12</v>
      </c>
      <c r="J213">
        <v>72.16</v>
      </c>
      <c r="K213" t="s">
        <v>166</v>
      </c>
      <c r="L213" t="s">
        <v>121</v>
      </c>
      <c r="M213" s="1" t="s">
        <v>917</v>
      </c>
      <c r="N213" s="1" t="s">
        <v>917</v>
      </c>
      <c r="O213" s="2" t="s">
        <v>1096</v>
      </c>
      <c r="P213" s="1" t="s">
        <v>917</v>
      </c>
    </row>
    <row r="214" spans="1:16">
      <c r="A214" t="s">
        <v>119</v>
      </c>
      <c r="B214">
        <v>20201126</v>
      </c>
      <c r="C214" s="5">
        <v>15699803229</v>
      </c>
      <c r="D214" t="s">
        <v>141</v>
      </c>
      <c r="E214">
        <v>21632.85</v>
      </c>
      <c r="F214">
        <v>1110</v>
      </c>
      <c r="G214">
        <v>2314</v>
      </c>
      <c r="H214">
        <v>0.2424</v>
      </c>
      <c r="I214">
        <v>38.56</v>
      </c>
      <c r="J214">
        <v>19.49</v>
      </c>
      <c r="K214" t="s">
        <v>142</v>
      </c>
      <c r="L214" t="s">
        <v>124</v>
      </c>
      <c r="M214" s="1" t="s">
        <v>917</v>
      </c>
      <c r="N214" s="1" t="s">
        <v>917</v>
      </c>
      <c r="O214" s="2">
        <v>0</v>
      </c>
      <c r="P214" s="1" t="s">
        <v>917</v>
      </c>
    </row>
    <row r="215" spans="1:16">
      <c r="A215" t="s">
        <v>119</v>
      </c>
      <c r="B215">
        <v>20201126</v>
      </c>
      <c r="C215" s="5">
        <v>579975467115</v>
      </c>
      <c r="D215" t="s">
        <v>258</v>
      </c>
      <c r="E215">
        <v>21562.49</v>
      </c>
      <c r="F215">
        <v>1221</v>
      </c>
      <c r="G215">
        <v>1753</v>
      </c>
      <c r="H215">
        <v>0.2384</v>
      </c>
      <c r="I215">
        <v>51.58</v>
      </c>
      <c r="J215">
        <v>17.66</v>
      </c>
      <c r="K215" t="s">
        <v>259</v>
      </c>
      <c r="L215" t="s">
        <v>121</v>
      </c>
      <c r="M215" s="1" t="s">
        <v>917</v>
      </c>
      <c r="N215" s="1" t="s">
        <v>917</v>
      </c>
      <c r="O215" s="2">
        <v>0</v>
      </c>
      <c r="P215" s="1" t="s">
        <v>917</v>
      </c>
    </row>
    <row r="216" spans="1:16">
      <c r="A216" t="s">
        <v>119</v>
      </c>
      <c r="B216">
        <v>20201126</v>
      </c>
      <c r="C216" s="5">
        <v>520538406051</v>
      </c>
      <c r="D216" t="s">
        <v>1113</v>
      </c>
      <c r="E216">
        <v>20754.04</v>
      </c>
      <c r="F216">
        <v>336</v>
      </c>
      <c r="G216">
        <v>1850</v>
      </c>
      <c r="H216">
        <v>0.1081</v>
      </c>
      <c r="I216">
        <v>103.77</v>
      </c>
      <c r="J216">
        <v>61.77</v>
      </c>
      <c r="K216" t="s">
        <v>137</v>
      </c>
      <c r="L216" t="s">
        <v>121</v>
      </c>
      <c r="M216" s="1" t="s">
        <v>917</v>
      </c>
      <c r="N216" s="1" t="s">
        <v>917</v>
      </c>
      <c r="O216" s="2" t="s">
        <v>1096</v>
      </c>
      <c r="P216" s="1" t="s">
        <v>917</v>
      </c>
    </row>
    <row r="217" spans="1:16">
      <c r="A217" t="s">
        <v>119</v>
      </c>
      <c r="B217">
        <v>20201126</v>
      </c>
      <c r="C217" s="5">
        <v>613513119392</v>
      </c>
      <c r="D217" t="s">
        <v>1243</v>
      </c>
      <c r="E217">
        <v>19753.09</v>
      </c>
      <c r="F217">
        <v>377</v>
      </c>
      <c r="G217">
        <v>2166</v>
      </c>
      <c r="H217">
        <v>0.0642</v>
      </c>
      <c r="I217">
        <v>142.11</v>
      </c>
      <c r="J217">
        <v>52.4</v>
      </c>
      <c r="K217" t="s">
        <v>61</v>
      </c>
      <c r="L217" t="s">
        <v>124</v>
      </c>
      <c r="M217" s="1" t="s">
        <v>917</v>
      </c>
      <c r="N217" s="1" t="s">
        <v>917</v>
      </c>
      <c r="O217" s="2" t="s">
        <v>1096</v>
      </c>
      <c r="P217" s="1" t="s">
        <v>1108</v>
      </c>
    </row>
    <row r="218" spans="1:16">
      <c r="A218" t="s">
        <v>119</v>
      </c>
      <c r="B218">
        <v>20201126</v>
      </c>
      <c r="C218" s="5">
        <v>573035985548</v>
      </c>
      <c r="D218" t="s">
        <v>1114</v>
      </c>
      <c r="E218">
        <v>19052.15</v>
      </c>
      <c r="F218">
        <v>512</v>
      </c>
      <c r="G218">
        <v>1221</v>
      </c>
      <c r="H218">
        <v>0.2441</v>
      </c>
      <c r="I218">
        <v>63.93</v>
      </c>
      <c r="J218">
        <v>37.21</v>
      </c>
      <c r="K218" t="s">
        <v>77</v>
      </c>
      <c r="L218" t="s">
        <v>170</v>
      </c>
      <c r="M218" s="1" t="s">
        <v>917</v>
      </c>
      <c r="N218" s="1" t="s">
        <v>917</v>
      </c>
      <c r="O218" s="2">
        <v>0</v>
      </c>
      <c r="P218" s="1" t="s">
        <v>917</v>
      </c>
    </row>
    <row r="219" spans="1:16">
      <c r="A219" t="s">
        <v>119</v>
      </c>
      <c r="B219">
        <v>20201126</v>
      </c>
      <c r="C219" s="5">
        <v>37253526527</v>
      </c>
      <c r="D219" t="s">
        <v>202</v>
      </c>
      <c r="E219">
        <v>18397.95</v>
      </c>
      <c r="F219">
        <v>1687</v>
      </c>
      <c r="G219">
        <v>3247</v>
      </c>
      <c r="H219">
        <v>0.4684</v>
      </c>
      <c r="I219">
        <v>12.1</v>
      </c>
      <c r="J219">
        <v>10.91</v>
      </c>
      <c r="K219" t="s">
        <v>203</v>
      </c>
      <c r="L219" t="s">
        <v>204</v>
      </c>
      <c r="M219" s="1" t="s">
        <v>917</v>
      </c>
      <c r="N219" s="1" t="s">
        <v>917</v>
      </c>
      <c r="O219" s="2">
        <v>0</v>
      </c>
      <c r="P219" s="1" t="s">
        <v>917</v>
      </c>
    </row>
    <row r="220" spans="1:16">
      <c r="A220" t="s">
        <v>119</v>
      </c>
      <c r="B220">
        <v>20201126</v>
      </c>
      <c r="C220" s="5">
        <v>43988989706</v>
      </c>
      <c r="D220" t="s">
        <v>207</v>
      </c>
      <c r="E220">
        <v>17617.17</v>
      </c>
      <c r="F220">
        <v>2894</v>
      </c>
      <c r="G220">
        <v>5635</v>
      </c>
      <c r="H220">
        <v>0.4421</v>
      </c>
      <c r="I220">
        <v>7.07</v>
      </c>
      <c r="J220">
        <v>6.09</v>
      </c>
      <c r="K220" t="s">
        <v>208</v>
      </c>
      <c r="L220" t="s">
        <v>204</v>
      </c>
      <c r="M220" s="1" t="s">
        <v>917</v>
      </c>
      <c r="N220" s="1" t="s">
        <v>917</v>
      </c>
      <c r="O220" s="2">
        <v>0</v>
      </c>
      <c r="P220" s="1" t="s">
        <v>917</v>
      </c>
    </row>
    <row r="221" spans="1:16">
      <c r="A221" t="s">
        <v>119</v>
      </c>
      <c r="B221">
        <v>20201126</v>
      </c>
      <c r="C221" s="5">
        <v>563834177641</v>
      </c>
      <c r="D221" t="s">
        <v>1123</v>
      </c>
      <c r="E221">
        <v>17332.21</v>
      </c>
      <c r="F221">
        <v>112</v>
      </c>
      <c r="G221">
        <v>560</v>
      </c>
      <c r="H221">
        <v>0.1375</v>
      </c>
      <c r="I221">
        <v>225.09</v>
      </c>
      <c r="J221">
        <v>154.75</v>
      </c>
      <c r="K221" t="s">
        <v>56</v>
      </c>
      <c r="L221" t="s">
        <v>181</v>
      </c>
      <c r="M221" s="1" t="s">
        <v>917</v>
      </c>
      <c r="N221" s="1" t="s">
        <v>917</v>
      </c>
      <c r="O221" s="2" t="s">
        <v>1096</v>
      </c>
      <c r="P221" s="1" t="s">
        <v>917</v>
      </c>
    </row>
    <row r="222" spans="1:16">
      <c r="A222" t="s">
        <v>119</v>
      </c>
      <c r="B222">
        <v>20201126</v>
      </c>
      <c r="C222" s="5">
        <v>539854510916</v>
      </c>
      <c r="D222" t="s">
        <v>1119</v>
      </c>
      <c r="E222">
        <v>17124.51</v>
      </c>
      <c r="F222">
        <v>342</v>
      </c>
      <c r="G222">
        <v>1556</v>
      </c>
      <c r="H222">
        <v>0.1202</v>
      </c>
      <c r="I222">
        <v>91.57</v>
      </c>
      <c r="J222">
        <v>50.07</v>
      </c>
      <c r="K222" t="s">
        <v>44</v>
      </c>
      <c r="L222" t="s">
        <v>131</v>
      </c>
      <c r="M222" s="1" t="s">
        <v>917</v>
      </c>
      <c r="N222" s="1" t="s">
        <v>917</v>
      </c>
      <c r="O222" s="2" t="s">
        <v>1096</v>
      </c>
      <c r="P222" s="1" t="s">
        <v>917</v>
      </c>
    </row>
    <row r="223" spans="1:16">
      <c r="A223" t="s">
        <v>119</v>
      </c>
      <c r="B223">
        <v>20201126</v>
      </c>
      <c r="C223" s="5">
        <v>527733589105</v>
      </c>
      <c r="D223" t="s">
        <v>1121</v>
      </c>
      <c r="E223">
        <v>16804.24</v>
      </c>
      <c r="F223">
        <v>1494</v>
      </c>
      <c r="G223">
        <v>2596</v>
      </c>
      <c r="H223">
        <v>0.2616</v>
      </c>
      <c r="I223">
        <v>24.75</v>
      </c>
      <c r="J223">
        <v>11.25</v>
      </c>
      <c r="K223" t="s">
        <v>231</v>
      </c>
      <c r="L223" t="s">
        <v>170</v>
      </c>
      <c r="M223" s="1" t="s">
        <v>917</v>
      </c>
      <c r="N223" s="1" t="s">
        <v>917</v>
      </c>
      <c r="O223" s="2">
        <v>0</v>
      </c>
      <c r="P223" s="1" t="s">
        <v>917</v>
      </c>
    </row>
    <row r="224" spans="1:16">
      <c r="A224" t="s">
        <v>119</v>
      </c>
      <c r="B224">
        <v>20201126</v>
      </c>
      <c r="C224" s="5">
        <v>569386315777</v>
      </c>
      <c r="D224" t="s">
        <v>172</v>
      </c>
      <c r="E224">
        <v>14952.05</v>
      </c>
      <c r="F224">
        <v>12266</v>
      </c>
      <c r="G224">
        <v>49603</v>
      </c>
      <c r="H224">
        <v>0.236</v>
      </c>
      <c r="I224">
        <v>1.28</v>
      </c>
      <c r="J224">
        <v>1.22</v>
      </c>
      <c r="K224" t="s">
        <v>173</v>
      </c>
      <c r="L224" t="s">
        <v>121</v>
      </c>
      <c r="M224" s="1" t="s">
        <v>917</v>
      </c>
      <c r="N224" s="1" t="s">
        <v>917</v>
      </c>
      <c r="O224" s="2">
        <v>0</v>
      </c>
      <c r="P224" s="1" t="s">
        <v>1099</v>
      </c>
    </row>
    <row r="225" spans="1:16">
      <c r="A225" t="s">
        <v>119</v>
      </c>
      <c r="B225">
        <v>20201126</v>
      </c>
      <c r="C225" s="5">
        <v>555055329886</v>
      </c>
      <c r="D225" t="s">
        <v>1122</v>
      </c>
      <c r="E225">
        <v>14867.44</v>
      </c>
      <c r="F225">
        <v>328</v>
      </c>
      <c r="G225">
        <v>1922</v>
      </c>
      <c r="H225">
        <v>0.0983</v>
      </c>
      <c r="I225">
        <v>78.66</v>
      </c>
      <c r="J225">
        <v>45.33</v>
      </c>
      <c r="K225" t="s">
        <v>42</v>
      </c>
      <c r="L225" t="s">
        <v>124</v>
      </c>
      <c r="M225" s="1" t="s">
        <v>917</v>
      </c>
      <c r="N225" s="1" t="s">
        <v>917</v>
      </c>
      <c r="O225" s="2" t="s">
        <v>1096</v>
      </c>
      <c r="P225" s="1" t="s">
        <v>1108</v>
      </c>
    </row>
    <row r="226" spans="1:16">
      <c r="A226" t="s">
        <v>119</v>
      </c>
      <c r="B226">
        <v>20201126</v>
      </c>
      <c r="C226" s="5">
        <v>539325022308</v>
      </c>
      <c r="D226" t="s">
        <v>1117</v>
      </c>
      <c r="E226">
        <v>14861.69</v>
      </c>
      <c r="F226">
        <v>201</v>
      </c>
      <c r="G226">
        <v>1415</v>
      </c>
      <c r="H226">
        <v>0.1011</v>
      </c>
      <c r="I226">
        <v>103.93</v>
      </c>
      <c r="J226">
        <v>73.94</v>
      </c>
      <c r="K226" t="s">
        <v>46</v>
      </c>
      <c r="L226" t="s">
        <v>148</v>
      </c>
      <c r="M226" s="1" t="s">
        <v>917</v>
      </c>
      <c r="N226" s="1" t="s">
        <v>917</v>
      </c>
      <c r="O226" s="2">
        <v>0</v>
      </c>
      <c r="P226" s="1" t="s">
        <v>917</v>
      </c>
    </row>
    <row r="227" spans="1:16">
      <c r="A227" t="s">
        <v>119</v>
      </c>
      <c r="B227">
        <v>20201126</v>
      </c>
      <c r="C227" s="5">
        <v>39829692578</v>
      </c>
      <c r="D227" t="s">
        <v>1127</v>
      </c>
      <c r="E227">
        <v>14093.04</v>
      </c>
      <c r="F227">
        <v>1638</v>
      </c>
      <c r="G227">
        <v>2724</v>
      </c>
      <c r="H227">
        <v>0.4222</v>
      </c>
      <c r="I227">
        <v>12.25</v>
      </c>
      <c r="J227">
        <v>8.6</v>
      </c>
      <c r="K227" t="s">
        <v>237</v>
      </c>
      <c r="L227" t="s">
        <v>170</v>
      </c>
      <c r="M227" s="1" t="s">
        <v>917</v>
      </c>
      <c r="N227" s="1" t="s">
        <v>917</v>
      </c>
      <c r="O227" s="2">
        <v>0</v>
      </c>
      <c r="P227" s="1" t="s">
        <v>917</v>
      </c>
    </row>
    <row r="228" spans="1:16">
      <c r="A228" t="s">
        <v>119</v>
      </c>
      <c r="B228">
        <v>20201126</v>
      </c>
      <c r="C228" s="5">
        <v>528778018743</v>
      </c>
      <c r="D228" t="s">
        <v>1125</v>
      </c>
      <c r="E228">
        <v>14087.52</v>
      </c>
      <c r="F228">
        <v>283</v>
      </c>
      <c r="G228">
        <v>1077</v>
      </c>
      <c r="H228">
        <v>0.1523</v>
      </c>
      <c r="I228">
        <v>85.9</v>
      </c>
      <c r="J228">
        <v>49.78</v>
      </c>
      <c r="K228" t="s">
        <v>145</v>
      </c>
      <c r="L228" t="s">
        <v>121</v>
      </c>
      <c r="M228" s="1" t="s">
        <v>917</v>
      </c>
      <c r="N228" s="1" t="s">
        <v>917</v>
      </c>
      <c r="O228" s="2" t="s">
        <v>1096</v>
      </c>
      <c r="P228" s="1" t="s">
        <v>917</v>
      </c>
    </row>
    <row r="229" spans="1:16">
      <c r="A229" t="s">
        <v>119</v>
      </c>
      <c r="B229">
        <v>20201126</v>
      </c>
      <c r="C229" s="5">
        <v>589377945837</v>
      </c>
      <c r="D229" t="s">
        <v>1129</v>
      </c>
      <c r="E229">
        <v>13194.2</v>
      </c>
      <c r="F229">
        <v>420</v>
      </c>
      <c r="G229">
        <v>2968</v>
      </c>
      <c r="H229">
        <v>0.0667</v>
      </c>
      <c r="I229">
        <v>66.64</v>
      </c>
      <c r="J229">
        <v>31.41</v>
      </c>
      <c r="K229" t="s">
        <v>15</v>
      </c>
      <c r="L229" t="s">
        <v>131</v>
      </c>
      <c r="M229" s="1" t="s">
        <v>917</v>
      </c>
      <c r="N229" s="1" t="s">
        <v>917</v>
      </c>
      <c r="O229" s="2" t="s">
        <v>1096</v>
      </c>
      <c r="P229" s="1" t="s">
        <v>917</v>
      </c>
    </row>
    <row r="230" spans="1:16">
      <c r="A230" t="s">
        <v>119</v>
      </c>
      <c r="B230">
        <v>20201126</v>
      </c>
      <c r="C230" s="5">
        <v>577037788975</v>
      </c>
      <c r="D230" t="s">
        <v>228</v>
      </c>
      <c r="E230">
        <v>12769.9</v>
      </c>
      <c r="F230">
        <v>751</v>
      </c>
      <c r="G230">
        <v>2527</v>
      </c>
      <c r="H230">
        <v>0.163</v>
      </c>
      <c r="I230">
        <v>30.99</v>
      </c>
      <c r="J230">
        <v>17</v>
      </c>
      <c r="K230" t="s">
        <v>229</v>
      </c>
      <c r="L230" t="s">
        <v>131</v>
      </c>
      <c r="M230" s="1" t="s">
        <v>917</v>
      </c>
      <c r="N230" s="1" t="s">
        <v>917</v>
      </c>
      <c r="O230" s="2">
        <v>0</v>
      </c>
      <c r="P230" s="1" t="s">
        <v>1108</v>
      </c>
    </row>
    <row r="231" spans="1:16">
      <c r="A231" t="s">
        <v>119</v>
      </c>
      <c r="B231">
        <v>20201126</v>
      </c>
      <c r="C231" s="5">
        <v>528033010612</v>
      </c>
      <c r="D231" t="s">
        <v>1124</v>
      </c>
      <c r="E231">
        <v>12086.03</v>
      </c>
      <c r="F231">
        <v>138</v>
      </c>
      <c r="G231">
        <v>573</v>
      </c>
      <c r="H231">
        <v>0.1745</v>
      </c>
      <c r="I231">
        <v>120.86</v>
      </c>
      <c r="J231">
        <v>87.58</v>
      </c>
      <c r="K231" t="s">
        <v>98</v>
      </c>
      <c r="L231" t="s">
        <v>124</v>
      </c>
      <c r="M231" s="1" t="s">
        <v>917</v>
      </c>
      <c r="N231" s="1" t="s">
        <v>917</v>
      </c>
      <c r="O231" s="2">
        <v>0</v>
      </c>
      <c r="P231" s="1" t="s">
        <v>917</v>
      </c>
    </row>
    <row r="232" spans="1:16">
      <c r="A232" t="s">
        <v>119</v>
      </c>
      <c r="B232">
        <v>20201126</v>
      </c>
      <c r="C232" s="5">
        <v>43893226461</v>
      </c>
      <c r="D232" t="s">
        <v>1128</v>
      </c>
      <c r="E232">
        <v>11925.98</v>
      </c>
      <c r="F232">
        <v>1727</v>
      </c>
      <c r="G232">
        <v>3297</v>
      </c>
      <c r="H232">
        <v>0.431</v>
      </c>
      <c r="I232">
        <v>8.39</v>
      </c>
      <c r="J232">
        <v>6.91</v>
      </c>
      <c r="K232" t="s">
        <v>247</v>
      </c>
      <c r="L232" t="s">
        <v>148</v>
      </c>
      <c r="M232" s="1" t="s">
        <v>917</v>
      </c>
      <c r="N232" s="1" t="s">
        <v>917</v>
      </c>
      <c r="O232" s="2">
        <v>0</v>
      </c>
      <c r="P232" s="1" t="s">
        <v>917</v>
      </c>
    </row>
    <row r="233" spans="1:16">
      <c r="A233" t="s">
        <v>119</v>
      </c>
      <c r="B233">
        <v>20201126</v>
      </c>
      <c r="C233" s="5">
        <v>538312709167</v>
      </c>
      <c r="D233" t="s">
        <v>154</v>
      </c>
      <c r="E233">
        <v>11395.56</v>
      </c>
      <c r="F233">
        <v>104</v>
      </c>
      <c r="G233">
        <v>535</v>
      </c>
      <c r="H233">
        <v>0.1607</v>
      </c>
      <c r="I233">
        <v>132.51</v>
      </c>
      <c r="J233">
        <v>109.57</v>
      </c>
      <c r="K233" t="s">
        <v>155</v>
      </c>
      <c r="L233" t="s">
        <v>121</v>
      </c>
      <c r="M233" s="1" t="s">
        <v>917</v>
      </c>
      <c r="N233" s="1" t="s">
        <v>917</v>
      </c>
      <c r="O233" s="2" t="s">
        <v>1096</v>
      </c>
      <c r="P233" s="1" t="s">
        <v>917</v>
      </c>
    </row>
    <row r="234" spans="1:16">
      <c r="A234" t="s">
        <v>119</v>
      </c>
      <c r="B234">
        <v>20201126</v>
      </c>
      <c r="C234" s="5">
        <v>527990951359</v>
      </c>
      <c r="D234" t="s">
        <v>1120</v>
      </c>
      <c r="E234">
        <v>10572.25</v>
      </c>
      <c r="F234">
        <v>240</v>
      </c>
      <c r="G234">
        <v>301</v>
      </c>
      <c r="H234">
        <v>0.1761</v>
      </c>
      <c r="I234">
        <v>199.48</v>
      </c>
      <c r="J234">
        <v>44.05</v>
      </c>
      <c r="K234" t="s">
        <v>55</v>
      </c>
      <c r="L234" t="s">
        <v>121</v>
      </c>
      <c r="M234" s="1" t="s">
        <v>917</v>
      </c>
      <c r="N234" s="1" t="s">
        <v>917</v>
      </c>
      <c r="O234" s="2">
        <v>0</v>
      </c>
      <c r="P234" s="1" t="s">
        <v>917</v>
      </c>
    </row>
    <row r="235" spans="1:16">
      <c r="A235" t="s">
        <v>119</v>
      </c>
      <c r="B235">
        <v>20201126</v>
      </c>
      <c r="C235" s="5">
        <v>42759737847</v>
      </c>
      <c r="D235" t="s">
        <v>1138</v>
      </c>
      <c r="E235">
        <v>9881.39</v>
      </c>
      <c r="F235">
        <v>158</v>
      </c>
      <c r="G235">
        <v>985</v>
      </c>
      <c r="H235">
        <v>0.1025</v>
      </c>
      <c r="I235">
        <v>97.84</v>
      </c>
      <c r="J235">
        <v>62.54</v>
      </c>
      <c r="K235" t="s">
        <v>186</v>
      </c>
      <c r="L235" t="s">
        <v>121</v>
      </c>
      <c r="M235" s="1" t="s">
        <v>917</v>
      </c>
      <c r="N235" s="1" t="s">
        <v>917</v>
      </c>
      <c r="O235" s="2" t="s">
        <v>1096</v>
      </c>
      <c r="P235" s="1" t="s">
        <v>917</v>
      </c>
    </row>
    <row r="236" spans="1:16">
      <c r="A236" t="s">
        <v>119</v>
      </c>
      <c r="B236">
        <v>20201126</v>
      </c>
      <c r="C236" s="5">
        <v>37254243740</v>
      </c>
      <c r="D236" t="s">
        <v>269</v>
      </c>
      <c r="E236">
        <v>9547.22</v>
      </c>
      <c r="F236">
        <v>642</v>
      </c>
      <c r="G236">
        <v>1002</v>
      </c>
      <c r="H236">
        <v>0.2335</v>
      </c>
      <c r="I236">
        <v>40.8</v>
      </c>
      <c r="J236">
        <v>14.87</v>
      </c>
      <c r="K236" t="s">
        <v>270</v>
      </c>
      <c r="L236" t="s">
        <v>204</v>
      </c>
      <c r="M236" s="1" t="s">
        <v>917</v>
      </c>
      <c r="N236" s="1" t="s">
        <v>917</v>
      </c>
      <c r="O236" s="2">
        <v>0</v>
      </c>
      <c r="P236" s="1" t="s">
        <v>917</v>
      </c>
    </row>
    <row r="237" spans="1:16">
      <c r="A237" t="s">
        <v>119</v>
      </c>
      <c r="B237">
        <v>20201126</v>
      </c>
      <c r="C237" s="5">
        <v>564135111481</v>
      </c>
      <c r="D237" t="s">
        <v>1130</v>
      </c>
      <c r="E237">
        <v>9375.05</v>
      </c>
      <c r="F237">
        <v>76</v>
      </c>
      <c r="G237">
        <v>235</v>
      </c>
      <c r="H237">
        <v>0.1745</v>
      </c>
      <c r="I237">
        <v>228.66</v>
      </c>
      <c r="J237">
        <v>123.36</v>
      </c>
      <c r="K237" t="s">
        <v>58</v>
      </c>
      <c r="L237" t="s">
        <v>181</v>
      </c>
      <c r="M237" s="1" t="s">
        <v>917</v>
      </c>
      <c r="N237" s="1" t="s">
        <v>917</v>
      </c>
      <c r="O237" s="2" t="s">
        <v>1096</v>
      </c>
      <c r="P237" s="1" t="s">
        <v>917</v>
      </c>
    </row>
    <row r="238" spans="1:16">
      <c r="A238" t="s">
        <v>119</v>
      </c>
      <c r="B238">
        <v>20201126</v>
      </c>
      <c r="C238" s="5">
        <v>535688693680</v>
      </c>
      <c r="D238" t="s">
        <v>1139</v>
      </c>
      <c r="E238">
        <v>9042.81</v>
      </c>
      <c r="F238">
        <v>149</v>
      </c>
      <c r="G238">
        <v>781</v>
      </c>
      <c r="H238">
        <v>0.0832</v>
      </c>
      <c r="I238">
        <v>139.12</v>
      </c>
      <c r="J238">
        <v>60.69</v>
      </c>
      <c r="K238" t="s">
        <v>225</v>
      </c>
      <c r="L238" t="s">
        <v>124</v>
      </c>
      <c r="M238" s="1" t="s">
        <v>917</v>
      </c>
      <c r="N238" s="1" t="s">
        <v>917</v>
      </c>
      <c r="O238" s="2" t="s">
        <v>1096</v>
      </c>
      <c r="P238" s="1" t="s">
        <v>1108</v>
      </c>
    </row>
    <row r="239" spans="1:16">
      <c r="A239" t="s">
        <v>119</v>
      </c>
      <c r="B239">
        <v>20201126</v>
      </c>
      <c r="C239" s="5">
        <v>538305797734</v>
      </c>
      <c r="D239" t="s">
        <v>1131</v>
      </c>
      <c r="E239">
        <v>8266.29</v>
      </c>
      <c r="F239">
        <v>62</v>
      </c>
      <c r="G239">
        <v>480</v>
      </c>
      <c r="H239">
        <v>0.1021</v>
      </c>
      <c r="I239">
        <v>168.7</v>
      </c>
      <c r="J239">
        <v>133.33</v>
      </c>
      <c r="K239" t="s">
        <v>151</v>
      </c>
      <c r="L239" t="s">
        <v>121</v>
      </c>
      <c r="M239" s="1" t="s">
        <v>917</v>
      </c>
      <c r="N239" s="1" t="s">
        <v>917</v>
      </c>
      <c r="O239" s="2" t="s">
        <v>1096</v>
      </c>
      <c r="P239" s="1" t="s">
        <v>917</v>
      </c>
    </row>
    <row r="240" spans="1:16">
      <c r="A240" t="s">
        <v>119</v>
      </c>
      <c r="B240">
        <v>20201126</v>
      </c>
      <c r="C240" s="5">
        <v>573160835361</v>
      </c>
      <c r="D240" t="s">
        <v>253</v>
      </c>
      <c r="E240">
        <v>7700.62</v>
      </c>
      <c r="F240">
        <v>363</v>
      </c>
      <c r="G240">
        <v>2215</v>
      </c>
      <c r="H240">
        <v>0.1151</v>
      </c>
      <c r="I240">
        <v>30.2</v>
      </c>
      <c r="J240">
        <v>21.21</v>
      </c>
      <c r="K240" t="s">
        <v>254</v>
      </c>
      <c r="L240" t="s">
        <v>124</v>
      </c>
      <c r="M240" s="1" t="s">
        <v>917</v>
      </c>
      <c r="N240" s="1" t="s">
        <v>917</v>
      </c>
      <c r="O240" s="2">
        <v>0</v>
      </c>
      <c r="P240" s="1" t="s">
        <v>1108</v>
      </c>
    </row>
    <row r="241" spans="1:16">
      <c r="A241" t="s">
        <v>119</v>
      </c>
      <c r="B241">
        <v>20201126</v>
      </c>
      <c r="C241" s="5">
        <v>589851591771</v>
      </c>
      <c r="D241" t="s">
        <v>1233</v>
      </c>
      <c r="E241">
        <v>7358.06</v>
      </c>
      <c r="F241">
        <v>207</v>
      </c>
      <c r="G241">
        <v>1003</v>
      </c>
      <c r="H241">
        <v>0.1097</v>
      </c>
      <c r="I241">
        <v>66.89</v>
      </c>
      <c r="J241">
        <v>35.55</v>
      </c>
      <c r="K241" t="s">
        <v>64</v>
      </c>
      <c r="L241" t="s">
        <v>148</v>
      </c>
      <c r="M241" s="1" t="s">
        <v>917</v>
      </c>
      <c r="N241" s="1" t="s">
        <v>917</v>
      </c>
      <c r="O241" s="2">
        <v>0</v>
      </c>
      <c r="P241" s="1" t="s">
        <v>917</v>
      </c>
    </row>
    <row r="242" spans="1:16">
      <c r="A242" t="s">
        <v>119</v>
      </c>
      <c r="B242">
        <v>20201126</v>
      </c>
      <c r="C242" s="5">
        <v>562674596108</v>
      </c>
      <c r="D242" t="s">
        <v>226</v>
      </c>
      <c r="E242">
        <v>7278.31</v>
      </c>
      <c r="F242">
        <v>245</v>
      </c>
      <c r="G242">
        <v>379</v>
      </c>
      <c r="H242">
        <v>0.2638</v>
      </c>
      <c r="I242">
        <v>72.78</v>
      </c>
      <c r="J242">
        <v>29.71</v>
      </c>
      <c r="K242" t="s">
        <v>17</v>
      </c>
      <c r="L242" t="s">
        <v>170</v>
      </c>
      <c r="M242" s="1" t="s">
        <v>917</v>
      </c>
      <c r="N242" s="1" t="s">
        <v>917</v>
      </c>
      <c r="O242" s="2">
        <v>0</v>
      </c>
      <c r="P242" s="1" t="s">
        <v>917</v>
      </c>
    </row>
    <row r="243" spans="1:16">
      <c r="A243" t="s">
        <v>119</v>
      </c>
      <c r="B243">
        <v>20201126</v>
      </c>
      <c r="C243" s="5">
        <v>19539059607</v>
      </c>
      <c r="D243" t="s">
        <v>162</v>
      </c>
      <c r="E243">
        <v>7181.77</v>
      </c>
      <c r="F243">
        <v>352</v>
      </c>
      <c r="G243">
        <v>1020</v>
      </c>
      <c r="H243">
        <v>0.2049</v>
      </c>
      <c r="I243">
        <v>34.36</v>
      </c>
      <c r="J243">
        <v>20.4</v>
      </c>
      <c r="K243" t="s">
        <v>163</v>
      </c>
      <c r="L243" t="s">
        <v>124</v>
      </c>
      <c r="M243" s="1" t="s">
        <v>917</v>
      </c>
      <c r="N243" s="1" t="s">
        <v>917</v>
      </c>
      <c r="O243" s="2">
        <v>0</v>
      </c>
      <c r="P243" s="1" t="s">
        <v>917</v>
      </c>
    </row>
    <row r="244" spans="1:16">
      <c r="A244" t="s">
        <v>119</v>
      </c>
      <c r="B244">
        <v>20201126</v>
      </c>
      <c r="C244" s="5">
        <v>528033014551</v>
      </c>
      <c r="D244" t="s">
        <v>1197</v>
      </c>
      <c r="E244">
        <v>7087.51</v>
      </c>
      <c r="F244">
        <v>233</v>
      </c>
      <c r="G244">
        <v>28</v>
      </c>
      <c r="H244">
        <v>0.25</v>
      </c>
      <c r="I244">
        <v>1012.5</v>
      </c>
      <c r="J244">
        <v>30.42</v>
      </c>
      <c r="K244" t="s">
        <v>399</v>
      </c>
      <c r="L244" t="s">
        <v>121</v>
      </c>
      <c r="M244" s="1" t="s">
        <v>917</v>
      </c>
      <c r="N244" s="1" t="s">
        <v>917</v>
      </c>
      <c r="O244" s="2">
        <v>0</v>
      </c>
      <c r="P244" s="1" t="s">
        <v>917</v>
      </c>
    </row>
    <row r="245" spans="1:16">
      <c r="A245" t="s">
        <v>119</v>
      </c>
      <c r="B245">
        <v>20201126</v>
      </c>
      <c r="C245" s="5">
        <v>537827368358</v>
      </c>
      <c r="D245" t="s">
        <v>1142</v>
      </c>
      <c r="E245">
        <v>7062.62</v>
      </c>
      <c r="F245">
        <v>427</v>
      </c>
      <c r="G245">
        <v>952</v>
      </c>
      <c r="H245">
        <v>0.1964</v>
      </c>
      <c r="I245">
        <v>37.77</v>
      </c>
      <c r="J245">
        <v>16.54</v>
      </c>
      <c r="K245" t="s">
        <v>191</v>
      </c>
      <c r="L245" t="s">
        <v>158</v>
      </c>
      <c r="M245" s="1" t="s">
        <v>917</v>
      </c>
      <c r="N245" s="1" t="s">
        <v>917</v>
      </c>
      <c r="O245" s="2">
        <v>0</v>
      </c>
      <c r="P245" s="1" t="s">
        <v>917</v>
      </c>
    </row>
    <row r="246" spans="1:16">
      <c r="A246" t="s">
        <v>119</v>
      </c>
      <c r="B246">
        <v>20201126</v>
      </c>
      <c r="C246" s="5">
        <v>39800042951</v>
      </c>
      <c r="D246" t="s">
        <v>1137</v>
      </c>
      <c r="E246">
        <v>6987.01</v>
      </c>
      <c r="F246">
        <v>309</v>
      </c>
      <c r="G246">
        <v>875</v>
      </c>
      <c r="H246">
        <v>0.176</v>
      </c>
      <c r="I246">
        <v>45.37</v>
      </c>
      <c r="J246">
        <v>22.61</v>
      </c>
      <c r="K246" t="s">
        <v>252</v>
      </c>
      <c r="L246" t="s">
        <v>124</v>
      </c>
      <c r="M246" s="1" t="s">
        <v>917</v>
      </c>
      <c r="N246" s="1" t="s">
        <v>917</v>
      </c>
      <c r="O246" s="2">
        <v>0</v>
      </c>
      <c r="P246" s="1" t="s">
        <v>917</v>
      </c>
    </row>
    <row r="247" spans="1:16">
      <c r="A247" t="s">
        <v>119</v>
      </c>
      <c r="B247">
        <v>20201126</v>
      </c>
      <c r="C247" s="5">
        <v>538354076404</v>
      </c>
      <c r="D247" t="s">
        <v>164</v>
      </c>
      <c r="E247">
        <v>6767.05</v>
      </c>
      <c r="F247">
        <v>79</v>
      </c>
      <c r="G247">
        <v>768</v>
      </c>
      <c r="H247">
        <v>0.0677</v>
      </c>
      <c r="I247">
        <v>130.14</v>
      </c>
      <c r="J247">
        <v>85.66</v>
      </c>
      <c r="K247" t="s">
        <v>90</v>
      </c>
      <c r="L247" t="s">
        <v>124</v>
      </c>
      <c r="M247" s="1" t="s">
        <v>917</v>
      </c>
      <c r="N247" s="1" t="s">
        <v>917</v>
      </c>
      <c r="O247" s="2">
        <v>0</v>
      </c>
      <c r="P247" s="1" t="s">
        <v>917</v>
      </c>
    </row>
    <row r="248" spans="1:16">
      <c r="A248" t="s">
        <v>119</v>
      </c>
      <c r="B248">
        <v>20201126</v>
      </c>
      <c r="C248" s="5">
        <v>559325430280</v>
      </c>
      <c r="D248" t="s">
        <v>242</v>
      </c>
      <c r="E248">
        <v>6754.01</v>
      </c>
      <c r="F248">
        <v>234</v>
      </c>
      <c r="G248">
        <v>515</v>
      </c>
      <c r="H248">
        <v>0.2272</v>
      </c>
      <c r="I248">
        <v>57.73</v>
      </c>
      <c r="J248">
        <v>28.86</v>
      </c>
      <c r="K248" t="s">
        <v>243</v>
      </c>
      <c r="L248" t="s">
        <v>204</v>
      </c>
      <c r="M248" s="1" t="s">
        <v>917</v>
      </c>
      <c r="N248" s="1" t="s">
        <v>917</v>
      </c>
      <c r="O248" s="2">
        <v>0</v>
      </c>
      <c r="P248" s="1" t="s">
        <v>917</v>
      </c>
    </row>
    <row r="249" spans="1:16">
      <c r="A249" t="s">
        <v>119</v>
      </c>
      <c r="B249">
        <v>20201126</v>
      </c>
      <c r="C249" s="5">
        <v>17609832853</v>
      </c>
      <c r="D249" t="s">
        <v>1134</v>
      </c>
      <c r="E249">
        <v>6454.64</v>
      </c>
      <c r="F249">
        <v>2255</v>
      </c>
      <c r="G249">
        <v>5939</v>
      </c>
      <c r="H249">
        <v>0.2819</v>
      </c>
      <c r="I249">
        <v>3.86</v>
      </c>
      <c r="J249">
        <v>2.86</v>
      </c>
      <c r="K249" t="s">
        <v>218</v>
      </c>
      <c r="L249" t="s">
        <v>158</v>
      </c>
      <c r="M249" s="1" t="s">
        <v>917</v>
      </c>
      <c r="N249" s="1" t="s">
        <v>917</v>
      </c>
      <c r="O249" s="2">
        <v>0</v>
      </c>
      <c r="P249" s="1" t="s">
        <v>917</v>
      </c>
    </row>
    <row r="250" spans="1:16">
      <c r="A250" t="s">
        <v>119</v>
      </c>
      <c r="B250">
        <v>20201126</v>
      </c>
      <c r="C250" s="5">
        <v>602881179663</v>
      </c>
      <c r="D250" t="s">
        <v>1116</v>
      </c>
      <c r="E250">
        <v>6266.73</v>
      </c>
      <c r="F250">
        <v>117</v>
      </c>
      <c r="G250">
        <v>1434</v>
      </c>
      <c r="H250">
        <v>0.0328</v>
      </c>
      <c r="I250">
        <v>133.33</v>
      </c>
      <c r="J250">
        <v>53.56</v>
      </c>
      <c r="K250" t="s">
        <v>69</v>
      </c>
      <c r="L250" t="s">
        <v>121</v>
      </c>
      <c r="M250" s="1" t="s">
        <v>917</v>
      </c>
      <c r="N250" s="1" t="s">
        <v>917</v>
      </c>
      <c r="O250" s="2">
        <v>0</v>
      </c>
      <c r="P250" s="1" t="s">
        <v>917</v>
      </c>
    </row>
    <row r="251" spans="1:16">
      <c r="A251" t="s">
        <v>119</v>
      </c>
      <c r="B251">
        <v>20201126</v>
      </c>
      <c r="C251" s="5">
        <v>18943200386</v>
      </c>
      <c r="D251" t="s">
        <v>255</v>
      </c>
      <c r="E251">
        <v>6148.96</v>
      </c>
      <c r="F251">
        <v>1370</v>
      </c>
      <c r="G251">
        <v>3013</v>
      </c>
      <c r="H251">
        <v>0.2861</v>
      </c>
      <c r="I251">
        <v>7.13</v>
      </c>
      <c r="J251">
        <v>4.49</v>
      </c>
      <c r="K251" t="s">
        <v>256</v>
      </c>
      <c r="L251" t="s">
        <v>158</v>
      </c>
      <c r="M251" s="1" t="s">
        <v>917</v>
      </c>
      <c r="N251" s="1" t="s">
        <v>917</v>
      </c>
      <c r="O251" s="2">
        <v>0</v>
      </c>
      <c r="P251" s="1" t="s">
        <v>917</v>
      </c>
    </row>
    <row r="252" spans="1:16">
      <c r="A252" t="s">
        <v>119</v>
      </c>
      <c r="B252">
        <v>20201126</v>
      </c>
      <c r="C252" s="5">
        <v>527990475963</v>
      </c>
      <c r="D252" t="s">
        <v>199</v>
      </c>
      <c r="E252">
        <v>6010.74</v>
      </c>
      <c r="F252">
        <v>121</v>
      </c>
      <c r="G252">
        <v>411</v>
      </c>
      <c r="H252">
        <v>0.1582</v>
      </c>
      <c r="I252">
        <v>92.47</v>
      </c>
      <c r="J252">
        <v>49.68</v>
      </c>
      <c r="K252" t="s">
        <v>95</v>
      </c>
      <c r="L252" t="s">
        <v>131</v>
      </c>
      <c r="M252" s="1" t="s">
        <v>917</v>
      </c>
      <c r="N252" s="1" t="s">
        <v>917</v>
      </c>
      <c r="O252" s="2">
        <v>0</v>
      </c>
      <c r="P252" s="1" t="s">
        <v>917</v>
      </c>
    </row>
    <row r="253" spans="1:16">
      <c r="A253" t="s">
        <v>119</v>
      </c>
      <c r="B253">
        <v>20201126</v>
      </c>
      <c r="C253" s="5">
        <v>581521081842</v>
      </c>
      <c r="D253" t="s">
        <v>220</v>
      </c>
      <c r="E253">
        <v>5924.1</v>
      </c>
      <c r="F253">
        <v>238</v>
      </c>
      <c r="G253">
        <v>612</v>
      </c>
      <c r="H253">
        <v>0.2255</v>
      </c>
      <c r="I253">
        <v>42.93</v>
      </c>
      <c r="J253">
        <v>24.89</v>
      </c>
      <c r="K253" t="s">
        <v>221</v>
      </c>
      <c r="L253" t="s">
        <v>170</v>
      </c>
      <c r="M253" s="1" t="s">
        <v>917</v>
      </c>
      <c r="N253" s="1" t="s">
        <v>917</v>
      </c>
      <c r="O253" s="2">
        <v>0</v>
      </c>
      <c r="P253" s="1" t="s">
        <v>917</v>
      </c>
    </row>
    <row r="254" spans="1:16">
      <c r="A254" t="s">
        <v>119</v>
      </c>
      <c r="B254">
        <v>20201126</v>
      </c>
      <c r="C254" s="5">
        <v>17609936348</v>
      </c>
      <c r="D254" t="s">
        <v>1145</v>
      </c>
      <c r="E254">
        <v>5838.89</v>
      </c>
      <c r="F254">
        <v>4057</v>
      </c>
      <c r="G254">
        <v>9964</v>
      </c>
      <c r="H254">
        <v>0.3527</v>
      </c>
      <c r="I254">
        <v>1.66</v>
      </c>
      <c r="J254">
        <v>1.44</v>
      </c>
      <c r="K254" t="s">
        <v>344</v>
      </c>
      <c r="L254" t="s">
        <v>170</v>
      </c>
      <c r="M254" s="1" t="s">
        <v>917</v>
      </c>
      <c r="N254" s="1" t="s">
        <v>917</v>
      </c>
      <c r="O254" s="2">
        <v>0</v>
      </c>
      <c r="P254" s="1" t="s">
        <v>917</v>
      </c>
    </row>
    <row r="255" spans="1:16">
      <c r="A255" t="s">
        <v>119</v>
      </c>
      <c r="B255">
        <v>20201126</v>
      </c>
      <c r="C255" s="5">
        <v>559686121121</v>
      </c>
      <c r="D255" t="s">
        <v>1135</v>
      </c>
      <c r="E255">
        <v>5708.63</v>
      </c>
      <c r="F255">
        <v>47</v>
      </c>
      <c r="G255">
        <v>251</v>
      </c>
      <c r="H255">
        <v>0.1195</v>
      </c>
      <c r="I255">
        <v>190.29</v>
      </c>
      <c r="J255">
        <v>121.46</v>
      </c>
      <c r="K255" t="s">
        <v>76</v>
      </c>
      <c r="L255" t="s">
        <v>181</v>
      </c>
      <c r="M255" s="1" t="s">
        <v>917</v>
      </c>
      <c r="N255" s="1" t="s">
        <v>917</v>
      </c>
      <c r="O255" s="2" t="s">
        <v>1096</v>
      </c>
      <c r="P255" s="1" t="s">
        <v>917</v>
      </c>
    </row>
    <row r="256" spans="1:16">
      <c r="A256" t="s">
        <v>119</v>
      </c>
      <c r="B256">
        <v>20201126</v>
      </c>
      <c r="C256" s="5">
        <v>592505020153</v>
      </c>
      <c r="D256" t="s">
        <v>1136</v>
      </c>
      <c r="E256">
        <v>5702.41</v>
      </c>
      <c r="F256">
        <v>759</v>
      </c>
      <c r="G256">
        <v>1540</v>
      </c>
      <c r="H256">
        <v>0.2636</v>
      </c>
      <c r="I256">
        <v>14.05</v>
      </c>
      <c r="J256">
        <v>7.51</v>
      </c>
      <c r="K256" t="s">
        <v>314</v>
      </c>
      <c r="L256" t="s">
        <v>170</v>
      </c>
      <c r="M256" s="1" t="s">
        <v>917</v>
      </c>
      <c r="N256" s="1" t="s">
        <v>917</v>
      </c>
      <c r="O256" s="2">
        <v>0</v>
      </c>
      <c r="P256" s="1" t="s">
        <v>917</v>
      </c>
    </row>
    <row r="257" spans="1:16">
      <c r="A257" t="s">
        <v>119</v>
      </c>
      <c r="B257">
        <v>20201126</v>
      </c>
      <c r="C257" s="5">
        <v>577184412748</v>
      </c>
      <c r="D257" t="s">
        <v>1152</v>
      </c>
      <c r="E257">
        <v>5615.75</v>
      </c>
      <c r="F257">
        <v>164</v>
      </c>
      <c r="G257">
        <v>1008</v>
      </c>
      <c r="H257">
        <v>0.1052</v>
      </c>
      <c r="I257">
        <v>52.98</v>
      </c>
      <c r="J257">
        <v>34.24</v>
      </c>
      <c r="K257" t="s">
        <v>11</v>
      </c>
      <c r="L257" t="s">
        <v>121</v>
      </c>
      <c r="M257" s="1" t="s">
        <v>917</v>
      </c>
      <c r="N257" s="1" t="s">
        <v>917</v>
      </c>
      <c r="O257" s="2" t="s">
        <v>1096</v>
      </c>
      <c r="P257" s="1" t="s">
        <v>917</v>
      </c>
    </row>
    <row r="258" spans="1:16">
      <c r="A258" t="s">
        <v>119</v>
      </c>
      <c r="B258">
        <v>20201126</v>
      </c>
      <c r="C258" s="5">
        <v>521869636173</v>
      </c>
      <c r="D258" t="s">
        <v>187</v>
      </c>
      <c r="E258">
        <v>5509.4</v>
      </c>
      <c r="F258">
        <v>204</v>
      </c>
      <c r="G258">
        <v>632</v>
      </c>
      <c r="H258">
        <v>0.2136</v>
      </c>
      <c r="I258">
        <v>40.81</v>
      </c>
      <c r="J258">
        <v>27.01</v>
      </c>
      <c r="K258" t="s">
        <v>188</v>
      </c>
      <c r="L258" t="s">
        <v>124</v>
      </c>
      <c r="M258" s="1" t="s">
        <v>917</v>
      </c>
      <c r="N258" s="1" t="s">
        <v>917</v>
      </c>
      <c r="O258" s="2">
        <v>0</v>
      </c>
      <c r="P258" s="1" t="s">
        <v>917</v>
      </c>
    </row>
    <row r="259" spans="1:16">
      <c r="A259" t="s">
        <v>119</v>
      </c>
      <c r="B259">
        <v>20201126</v>
      </c>
      <c r="C259" s="5">
        <v>538307169296</v>
      </c>
      <c r="D259" t="s">
        <v>1140</v>
      </c>
      <c r="E259">
        <v>5295.34</v>
      </c>
      <c r="F259">
        <v>62</v>
      </c>
      <c r="G259">
        <v>271</v>
      </c>
      <c r="H259">
        <v>0.1919</v>
      </c>
      <c r="I259">
        <v>101.83</v>
      </c>
      <c r="J259">
        <v>85.41</v>
      </c>
      <c r="K259" t="s">
        <v>93</v>
      </c>
      <c r="L259" t="s">
        <v>124</v>
      </c>
      <c r="M259" s="1" t="s">
        <v>917</v>
      </c>
      <c r="N259" s="1" t="s">
        <v>917</v>
      </c>
      <c r="O259" s="2">
        <v>0</v>
      </c>
      <c r="P259" s="1" t="s">
        <v>917</v>
      </c>
    </row>
    <row r="260" spans="1:16">
      <c r="A260" t="s">
        <v>119</v>
      </c>
      <c r="B260">
        <v>20201126</v>
      </c>
      <c r="C260" s="5">
        <v>587405880719</v>
      </c>
      <c r="D260" t="s">
        <v>210</v>
      </c>
      <c r="E260">
        <v>5000.95</v>
      </c>
      <c r="F260">
        <v>43</v>
      </c>
      <c r="G260">
        <v>648</v>
      </c>
      <c r="H260">
        <v>0.0463</v>
      </c>
      <c r="I260">
        <v>166.7</v>
      </c>
      <c r="J260">
        <v>116.3</v>
      </c>
      <c r="K260" t="s">
        <v>79</v>
      </c>
      <c r="L260" t="s">
        <v>121</v>
      </c>
      <c r="M260" s="1" t="s">
        <v>917</v>
      </c>
      <c r="N260" s="1" t="s">
        <v>917</v>
      </c>
      <c r="O260" s="2" t="s">
        <v>1096</v>
      </c>
      <c r="P260" s="1" t="s">
        <v>917</v>
      </c>
    </row>
    <row r="261" spans="1:16">
      <c r="A261" t="s">
        <v>119</v>
      </c>
      <c r="B261">
        <v>20201126</v>
      </c>
      <c r="C261" s="5">
        <v>583643847514</v>
      </c>
      <c r="D261" t="s">
        <v>1146</v>
      </c>
      <c r="E261">
        <v>4927.43</v>
      </c>
      <c r="F261">
        <v>109</v>
      </c>
      <c r="G261">
        <v>450</v>
      </c>
      <c r="H261">
        <v>0.1044</v>
      </c>
      <c r="I261">
        <v>104.84</v>
      </c>
      <c r="J261">
        <v>45.21</v>
      </c>
      <c r="K261" t="s">
        <v>92</v>
      </c>
      <c r="L261" t="s">
        <v>124</v>
      </c>
      <c r="M261" s="1" t="s">
        <v>917</v>
      </c>
      <c r="N261" s="1" t="s">
        <v>917</v>
      </c>
      <c r="O261" s="2">
        <v>0</v>
      </c>
      <c r="P261" s="1" t="s">
        <v>917</v>
      </c>
    </row>
    <row r="262" spans="1:16">
      <c r="A262" t="s">
        <v>119</v>
      </c>
      <c r="B262">
        <v>20201126</v>
      </c>
      <c r="C262" s="5">
        <v>563835009431</v>
      </c>
      <c r="D262" t="s">
        <v>1151</v>
      </c>
      <c r="E262">
        <v>4793.97</v>
      </c>
      <c r="F262">
        <v>64</v>
      </c>
      <c r="G262">
        <v>478</v>
      </c>
      <c r="H262">
        <v>0.0983</v>
      </c>
      <c r="I262">
        <v>102</v>
      </c>
      <c r="J262">
        <v>74.91</v>
      </c>
      <c r="K262" t="s">
        <v>53</v>
      </c>
      <c r="L262" t="s">
        <v>181</v>
      </c>
      <c r="M262" s="1" t="s">
        <v>917</v>
      </c>
      <c r="N262" s="1" t="s">
        <v>917</v>
      </c>
      <c r="O262" s="2" t="s">
        <v>1096</v>
      </c>
      <c r="P262" s="1" t="s">
        <v>917</v>
      </c>
    </row>
    <row r="263" spans="1:16">
      <c r="A263" t="s">
        <v>119</v>
      </c>
      <c r="B263">
        <v>20201126</v>
      </c>
      <c r="C263" s="5">
        <v>568629665883</v>
      </c>
      <c r="D263" t="s">
        <v>215</v>
      </c>
      <c r="E263">
        <v>4722.63</v>
      </c>
      <c r="F263">
        <v>4946</v>
      </c>
      <c r="G263">
        <v>17450</v>
      </c>
      <c r="H263">
        <v>0.2767</v>
      </c>
      <c r="I263">
        <v>0.98</v>
      </c>
      <c r="J263">
        <v>0.95</v>
      </c>
      <c r="K263" t="s">
        <v>216</v>
      </c>
      <c r="L263" t="s">
        <v>124</v>
      </c>
      <c r="M263" s="1" t="s">
        <v>917</v>
      </c>
      <c r="N263" s="1" t="s">
        <v>917</v>
      </c>
      <c r="O263" s="2">
        <v>0</v>
      </c>
      <c r="P263" s="1" t="s">
        <v>1108</v>
      </c>
    </row>
    <row r="264" spans="1:16">
      <c r="A264" t="s">
        <v>119</v>
      </c>
      <c r="B264">
        <v>20201126</v>
      </c>
      <c r="C264" s="5">
        <v>574520036128</v>
      </c>
      <c r="D264" t="s">
        <v>227</v>
      </c>
      <c r="E264">
        <v>4618.11</v>
      </c>
      <c r="F264">
        <v>120</v>
      </c>
      <c r="G264">
        <v>724</v>
      </c>
      <c r="H264">
        <v>0.1146</v>
      </c>
      <c r="I264">
        <v>55.64</v>
      </c>
      <c r="J264">
        <v>38.48</v>
      </c>
      <c r="K264" t="s">
        <v>91</v>
      </c>
      <c r="L264" t="s">
        <v>131</v>
      </c>
      <c r="M264" s="1" t="s">
        <v>917</v>
      </c>
      <c r="N264" s="1" t="s">
        <v>917</v>
      </c>
      <c r="O264" s="2">
        <v>0</v>
      </c>
      <c r="P264" s="1" t="s">
        <v>917</v>
      </c>
    </row>
    <row r="265" spans="1:16">
      <c r="A265" t="s">
        <v>119</v>
      </c>
      <c r="B265">
        <v>20201126</v>
      </c>
      <c r="C265" s="5">
        <v>528033190141</v>
      </c>
      <c r="D265" t="s">
        <v>1156</v>
      </c>
      <c r="E265">
        <v>4541.92</v>
      </c>
      <c r="F265">
        <v>100</v>
      </c>
      <c r="G265">
        <v>339</v>
      </c>
      <c r="H265">
        <v>0.2065</v>
      </c>
      <c r="I265">
        <v>64.88</v>
      </c>
      <c r="J265">
        <v>45.42</v>
      </c>
      <c r="K265" t="s">
        <v>84</v>
      </c>
      <c r="L265" t="s">
        <v>121</v>
      </c>
      <c r="M265" s="1" t="s">
        <v>917</v>
      </c>
      <c r="N265" s="1" t="s">
        <v>917</v>
      </c>
      <c r="O265" s="2">
        <v>0</v>
      </c>
      <c r="P265" s="1" t="s">
        <v>917</v>
      </c>
    </row>
    <row r="266" spans="1:16">
      <c r="A266" t="s">
        <v>119</v>
      </c>
      <c r="B266">
        <v>20201126</v>
      </c>
      <c r="C266" s="5">
        <v>525048016525</v>
      </c>
      <c r="D266" t="s">
        <v>1141</v>
      </c>
      <c r="E266">
        <v>4335.69</v>
      </c>
      <c r="F266">
        <v>219</v>
      </c>
      <c r="G266">
        <v>653</v>
      </c>
      <c r="H266">
        <v>0.0965</v>
      </c>
      <c r="I266">
        <v>68.82</v>
      </c>
      <c r="J266">
        <v>19.8</v>
      </c>
      <c r="K266" t="s">
        <v>340</v>
      </c>
      <c r="L266" t="s">
        <v>124</v>
      </c>
      <c r="M266" s="1" t="s">
        <v>917</v>
      </c>
      <c r="N266" s="1" t="s">
        <v>917</v>
      </c>
      <c r="O266" s="2">
        <v>0</v>
      </c>
      <c r="P266" s="1" t="s">
        <v>917</v>
      </c>
    </row>
    <row r="267" spans="1:16">
      <c r="A267" t="s">
        <v>119</v>
      </c>
      <c r="B267">
        <v>20201126</v>
      </c>
      <c r="C267" s="5">
        <v>599148365406</v>
      </c>
      <c r="D267" t="s">
        <v>1144</v>
      </c>
      <c r="E267">
        <v>4038.15</v>
      </c>
      <c r="F267">
        <v>89</v>
      </c>
      <c r="G267">
        <v>416</v>
      </c>
      <c r="H267">
        <v>0.1394</v>
      </c>
      <c r="I267">
        <v>69.62</v>
      </c>
      <c r="J267">
        <v>45.37</v>
      </c>
      <c r="K267" t="s">
        <v>73</v>
      </c>
      <c r="L267" t="s">
        <v>131</v>
      </c>
      <c r="M267" s="1" t="s">
        <v>917</v>
      </c>
      <c r="N267" s="1" t="s">
        <v>917</v>
      </c>
      <c r="O267" s="2" t="s">
        <v>1096</v>
      </c>
      <c r="P267" s="1" t="s">
        <v>1108</v>
      </c>
    </row>
    <row r="268" spans="1:16">
      <c r="A268" t="s">
        <v>119</v>
      </c>
      <c r="B268">
        <v>20201126</v>
      </c>
      <c r="C268" s="5">
        <v>16175250812</v>
      </c>
      <c r="D268" t="s">
        <v>267</v>
      </c>
      <c r="E268">
        <v>4016.61</v>
      </c>
      <c r="F268">
        <v>193</v>
      </c>
      <c r="G268">
        <v>242</v>
      </c>
      <c r="H268">
        <v>0.2149</v>
      </c>
      <c r="I268">
        <v>77.24</v>
      </c>
      <c r="J268">
        <v>20.81</v>
      </c>
      <c r="K268" t="s">
        <v>268</v>
      </c>
      <c r="L268" t="s">
        <v>124</v>
      </c>
      <c r="M268" s="1" t="s">
        <v>917</v>
      </c>
      <c r="N268" s="1" t="s">
        <v>917</v>
      </c>
      <c r="O268" s="2">
        <v>0</v>
      </c>
      <c r="P268" s="1" t="s">
        <v>917</v>
      </c>
    </row>
    <row r="269" spans="1:16">
      <c r="A269" t="s">
        <v>119</v>
      </c>
      <c r="B269">
        <v>20201126</v>
      </c>
      <c r="C269" s="5">
        <v>527990679684</v>
      </c>
      <c r="D269" t="s">
        <v>1132</v>
      </c>
      <c r="E269">
        <v>3883.03</v>
      </c>
      <c r="F269">
        <v>141</v>
      </c>
      <c r="G269">
        <v>564</v>
      </c>
      <c r="H269">
        <v>0.2004</v>
      </c>
      <c r="I269">
        <v>34.36</v>
      </c>
      <c r="J269">
        <v>27.54</v>
      </c>
      <c r="K269" t="s">
        <v>196</v>
      </c>
      <c r="L269" t="s">
        <v>121</v>
      </c>
      <c r="M269" s="1" t="s">
        <v>917</v>
      </c>
      <c r="N269" s="1" t="s">
        <v>917</v>
      </c>
      <c r="O269" s="2">
        <v>0</v>
      </c>
      <c r="P269" s="1" t="s">
        <v>917</v>
      </c>
    </row>
    <row r="270" spans="1:16">
      <c r="A270" t="s">
        <v>119</v>
      </c>
      <c r="B270">
        <v>20201126</v>
      </c>
      <c r="C270" s="5">
        <v>587409020085</v>
      </c>
      <c r="D270" t="s">
        <v>200</v>
      </c>
      <c r="E270">
        <v>3659</v>
      </c>
      <c r="F270">
        <v>34</v>
      </c>
      <c r="G270">
        <v>499</v>
      </c>
      <c r="H270">
        <v>0.0521</v>
      </c>
      <c r="I270">
        <v>140.73</v>
      </c>
      <c r="J270">
        <v>107.62</v>
      </c>
      <c r="K270" t="s">
        <v>201</v>
      </c>
      <c r="L270" t="s">
        <v>124</v>
      </c>
      <c r="M270" s="1" t="s">
        <v>917</v>
      </c>
      <c r="N270" s="1" t="s">
        <v>917</v>
      </c>
      <c r="O270" s="2" t="s">
        <v>1096</v>
      </c>
      <c r="P270" s="1" t="s">
        <v>917</v>
      </c>
    </row>
    <row r="271" spans="1:16">
      <c r="A271" t="s">
        <v>119</v>
      </c>
      <c r="B271">
        <v>20201126</v>
      </c>
      <c r="C271" s="5">
        <v>596986065929</v>
      </c>
      <c r="D271" t="s">
        <v>1165</v>
      </c>
      <c r="E271">
        <v>3595.07</v>
      </c>
      <c r="F271">
        <v>127</v>
      </c>
      <c r="G271">
        <v>482</v>
      </c>
      <c r="H271">
        <v>0.11</v>
      </c>
      <c r="I271">
        <v>67.83</v>
      </c>
      <c r="J271">
        <v>28.31</v>
      </c>
      <c r="K271" t="s">
        <v>19</v>
      </c>
      <c r="L271" t="s">
        <v>170</v>
      </c>
      <c r="M271" s="1" t="s">
        <v>917</v>
      </c>
      <c r="N271" s="1" t="s">
        <v>917</v>
      </c>
      <c r="O271" s="2">
        <v>0</v>
      </c>
      <c r="P271" s="1" t="s">
        <v>917</v>
      </c>
    </row>
    <row r="272" spans="1:16">
      <c r="A272" t="s">
        <v>119</v>
      </c>
      <c r="B272">
        <v>20201126</v>
      </c>
      <c r="C272" s="5">
        <v>17609664652</v>
      </c>
      <c r="D272" t="s">
        <v>291</v>
      </c>
      <c r="E272">
        <v>3476.17</v>
      </c>
      <c r="F272">
        <v>704</v>
      </c>
      <c r="G272">
        <v>1804</v>
      </c>
      <c r="H272">
        <v>0.2589</v>
      </c>
      <c r="I272">
        <v>7.44</v>
      </c>
      <c r="J272">
        <v>4.94</v>
      </c>
      <c r="K272" t="s">
        <v>292</v>
      </c>
      <c r="L272" t="s">
        <v>158</v>
      </c>
      <c r="M272" s="1" t="s">
        <v>917</v>
      </c>
      <c r="N272" s="1" t="s">
        <v>917</v>
      </c>
      <c r="O272" s="2">
        <v>0</v>
      </c>
      <c r="P272" s="1" t="s">
        <v>917</v>
      </c>
    </row>
    <row r="273" spans="1:16">
      <c r="A273" t="s">
        <v>119</v>
      </c>
      <c r="B273">
        <v>20201126</v>
      </c>
      <c r="C273" s="5">
        <v>538349196723</v>
      </c>
      <c r="D273" t="s">
        <v>193</v>
      </c>
      <c r="E273">
        <v>3469.97</v>
      </c>
      <c r="F273">
        <v>24</v>
      </c>
      <c r="G273">
        <v>230</v>
      </c>
      <c r="H273">
        <v>0.1</v>
      </c>
      <c r="I273">
        <v>150.87</v>
      </c>
      <c r="J273">
        <v>144.58</v>
      </c>
      <c r="K273" t="s">
        <v>194</v>
      </c>
      <c r="L273" t="s">
        <v>121</v>
      </c>
      <c r="M273" s="1" t="s">
        <v>917</v>
      </c>
      <c r="N273" s="1" t="s">
        <v>917</v>
      </c>
      <c r="O273" s="2" t="s">
        <v>1096</v>
      </c>
      <c r="P273" s="1" t="s">
        <v>917</v>
      </c>
    </row>
    <row r="274" spans="1:16">
      <c r="A274" t="s">
        <v>119</v>
      </c>
      <c r="B274">
        <v>20201126</v>
      </c>
      <c r="C274" s="5">
        <v>537537256568</v>
      </c>
      <c r="D274" t="s">
        <v>1147</v>
      </c>
      <c r="E274">
        <v>3391.71</v>
      </c>
      <c r="F274">
        <v>182</v>
      </c>
      <c r="G274">
        <v>794</v>
      </c>
      <c r="H274">
        <v>0.1335</v>
      </c>
      <c r="I274">
        <v>32</v>
      </c>
      <c r="J274">
        <v>18.64</v>
      </c>
      <c r="K274" t="s">
        <v>241</v>
      </c>
      <c r="L274" t="s">
        <v>131</v>
      </c>
      <c r="M274" s="1" t="s">
        <v>917</v>
      </c>
      <c r="N274" s="1" t="s">
        <v>917</v>
      </c>
      <c r="O274" s="2">
        <v>0</v>
      </c>
      <c r="P274" s="1" t="s">
        <v>917</v>
      </c>
    </row>
    <row r="275" spans="1:16">
      <c r="A275" t="s">
        <v>119</v>
      </c>
      <c r="B275">
        <v>20201126</v>
      </c>
      <c r="C275" s="5">
        <v>598970252794</v>
      </c>
      <c r="D275" t="s">
        <v>1162</v>
      </c>
      <c r="E275">
        <v>3188.58</v>
      </c>
      <c r="F275">
        <v>409</v>
      </c>
      <c r="G275">
        <v>1136</v>
      </c>
      <c r="H275">
        <v>0.1602</v>
      </c>
      <c r="I275">
        <v>17.52</v>
      </c>
      <c r="J275">
        <v>7.8</v>
      </c>
      <c r="K275" t="s">
        <v>239</v>
      </c>
      <c r="L275" t="s">
        <v>158</v>
      </c>
      <c r="M275" s="1" t="s">
        <v>917</v>
      </c>
      <c r="N275" s="1" t="s">
        <v>917</v>
      </c>
      <c r="O275" s="2">
        <v>0</v>
      </c>
      <c r="P275" s="1" t="s">
        <v>917</v>
      </c>
    </row>
    <row r="276" spans="1:16">
      <c r="A276" t="s">
        <v>119</v>
      </c>
      <c r="B276">
        <v>20201126</v>
      </c>
      <c r="C276" s="5">
        <v>527733177957</v>
      </c>
      <c r="D276" t="s">
        <v>309</v>
      </c>
      <c r="E276">
        <v>3026.03</v>
      </c>
      <c r="F276">
        <v>102</v>
      </c>
      <c r="G276">
        <v>313</v>
      </c>
      <c r="H276">
        <v>0.2173</v>
      </c>
      <c r="I276">
        <v>44.5</v>
      </c>
      <c r="J276">
        <v>29.67</v>
      </c>
      <c r="K276" t="s">
        <v>310</v>
      </c>
      <c r="L276" t="s">
        <v>158</v>
      </c>
      <c r="M276" s="1" t="s">
        <v>917</v>
      </c>
      <c r="N276" s="1" t="s">
        <v>917</v>
      </c>
      <c r="O276" s="2">
        <v>0</v>
      </c>
      <c r="P276" s="1" t="s">
        <v>917</v>
      </c>
    </row>
    <row r="277" spans="1:16">
      <c r="A277" t="s">
        <v>119</v>
      </c>
      <c r="B277">
        <v>20201126</v>
      </c>
      <c r="C277" s="5">
        <v>572262680111</v>
      </c>
      <c r="D277" t="s">
        <v>329</v>
      </c>
      <c r="E277">
        <v>3014.63</v>
      </c>
      <c r="F277">
        <v>136</v>
      </c>
      <c r="G277">
        <v>297</v>
      </c>
      <c r="H277">
        <v>0.2088</v>
      </c>
      <c r="I277">
        <v>48.62</v>
      </c>
      <c r="J277">
        <v>22.17</v>
      </c>
      <c r="K277" t="s">
        <v>330</v>
      </c>
      <c r="L277" t="s">
        <v>204</v>
      </c>
      <c r="M277" s="1" t="s">
        <v>917</v>
      </c>
      <c r="N277" s="1" t="s">
        <v>917</v>
      </c>
      <c r="O277" s="2">
        <v>0</v>
      </c>
      <c r="P277" s="1" t="s">
        <v>917</v>
      </c>
    </row>
    <row r="278" spans="1:16">
      <c r="A278" t="s">
        <v>119</v>
      </c>
      <c r="B278">
        <v>20201126</v>
      </c>
      <c r="C278" s="5">
        <v>574736366653</v>
      </c>
      <c r="D278" t="s">
        <v>1148</v>
      </c>
      <c r="E278">
        <v>2984.53</v>
      </c>
      <c r="F278">
        <v>128</v>
      </c>
      <c r="G278">
        <v>201</v>
      </c>
      <c r="H278">
        <v>0.403</v>
      </c>
      <c r="I278">
        <v>36.85</v>
      </c>
      <c r="J278">
        <v>23.32</v>
      </c>
      <c r="K278" t="s">
        <v>544</v>
      </c>
      <c r="L278" t="s">
        <v>170</v>
      </c>
      <c r="M278" s="1" t="s">
        <v>917</v>
      </c>
      <c r="N278" s="1" t="s">
        <v>917</v>
      </c>
      <c r="O278" s="2">
        <v>0</v>
      </c>
      <c r="P278" s="1" t="s">
        <v>917</v>
      </c>
    </row>
    <row r="279" spans="1:16">
      <c r="A279" t="s">
        <v>119</v>
      </c>
      <c r="B279">
        <v>20201126</v>
      </c>
      <c r="C279" s="5">
        <v>569909827792</v>
      </c>
      <c r="D279" t="s">
        <v>1234</v>
      </c>
      <c r="E279">
        <v>2833.22</v>
      </c>
      <c r="F279">
        <v>71</v>
      </c>
      <c r="G279">
        <v>507</v>
      </c>
      <c r="H279">
        <v>0.0552</v>
      </c>
      <c r="I279">
        <v>101.19</v>
      </c>
      <c r="J279">
        <v>39.9</v>
      </c>
      <c r="K279" t="s">
        <v>62</v>
      </c>
      <c r="L279" t="s">
        <v>266</v>
      </c>
      <c r="M279" s="1" t="s">
        <v>917</v>
      </c>
      <c r="N279" s="1" t="s">
        <v>917</v>
      </c>
      <c r="O279" s="2">
        <v>0</v>
      </c>
      <c r="P279" s="1" t="s">
        <v>917</v>
      </c>
    </row>
    <row r="280" spans="1:16">
      <c r="A280" t="s">
        <v>119</v>
      </c>
      <c r="B280">
        <v>20201126</v>
      </c>
      <c r="C280" s="5">
        <v>592501952315</v>
      </c>
      <c r="D280" t="s">
        <v>1150</v>
      </c>
      <c r="E280">
        <v>2785.84</v>
      </c>
      <c r="F280">
        <v>277</v>
      </c>
      <c r="G280">
        <v>756</v>
      </c>
      <c r="H280">
        <v>0.2328</v>
      </c>
      <c r="I280">
        <v>15.83</v>
      </c>
      <c r="J280">
        <v>10.06</v>
      </c>
      <c r="K280" t="s">
        <v>305</v>
      </c>
      <c r="L280" t="s">
        <v>170</v>
      </c>
      <c r="M280" s="1" t="s">
        <v>917</v>
      </c>
      <c r="N280" s="1" t="s">
        <v>917</v>
      </c>
      <c r="O280" s="2">
        <v>0</v>
      </c>
      <c r="P280" s="1" t="s">
        <v>917</v>
      </c>
    </row>
    <row r="281" spans="1:16">
      <c r="A281" t="s">
        <v>119</v>
      </c>
      <c r="B281">
        <v>20201126</v>
      </c>
      <c r="C281" s="5">
        <v>584257403229</v>
      </c>
      <c r="D281" t="s">
        <v>1158</v>
      </c>
      <c r="E281">
        <v>2778.34</v>
      </c>
      <c r="F281">
        <v>204</v>
      </c>
      <c r="G281">
        <v>606</v>
      </c>
      <c r="H281">
        <v>0.1551</v>
      </c>
      <c r="I281">
        <v>29.56</v>
      </c>
      <c r="J281">
        <v>13.62</v>
      </c>
      <c r="K281" t="s">
        <v>332</v>
      </c>
      <c r="L281" t="s">
        <v>121</v>
      </c>
      <c r="M281" s="1" t="s">
        <v>917</v>
      </c>
      <c r="N281" s="1" t="s">
        <v>917</v>
      </c>
      <c r="O281" s="2">
        <v>0</v>
      </c>
      <c r="P281" s="1" t="s">
        <v>1099</v>
      </c>
    </row>
    <row r="282" spans="1:16">
      <c r="A282" t="s">
        <v>119</v>
      </c>
      <c r="B282">
        <v>20201126</v>
      </c>
      <c r="C282" s="5">
        <v>592049049728</v>
      </c>
      <c r="D282" t="s">
        <v>1155</v>
      </c>
      <c r="E282">
        <v>2764.54</v>
      </c>
      <c r="F282">
        <v>60</v>
      </c>
      <c r="G282">
        <v>272</v>
      </c>
      <c r="H282">
        <v>0.136</v>
      </c>
      <c r="I282">
        <v>74.72</v>
      </c>
      <c r="J282">
        <v>46.08</v>
      </c>
      <c r="K282" t="s">
        <v>282</v>
      </c>
      <c r="L282" t="s">
        <v>204</v>
      </c>
      <c r="M282" s="1" t="s">
        <v>917</v>
      </c>
      <c r="N282" s="1" t="s">
        <v>917</v>
      </c>
      <c r="O282" s="2" t="s">
        <v>1096</v>
      </c>
      <c r="P282" s="1" t="s">
        <v>917</v>
      </c>
    </row>
    <row r="283" spans="1:16">
      <c r="A283" t="s">
        <v>119</v>
      </c>
      <c r="B283">
        <v>20201126</v>
      </c>
      <c r="C283" s="5">
        <v>528064336529</v>
      </c>
      <c r="D283" t="s">
        <v>222</v>
      </c>
      <c r="E283">
        <v>2730.4</v>
      </c>
      <c r="F283">
        <v>108</v>
      </c>
      <c r="G283">
        <v>295</v>
      </c>
      <c r="H283">
        <v>0.2237</v>
      </c>
      <c r="I283">
        <v>41.37</v>
      </c>
      <c r="J283">
        <v>25.28</v>
      </c>
      <c r="K283" t="s">
        <v>223</v>
      </c>
      <c r="L283" t="s">
        <v>131</v>
      </c>
      <c r="M283" s="1" t="s">
        <v>917</v>
      </c>
      <c r="N283" s="1" t="s">
        <v>917</v>
      </c>
      <c r="O283" s="2">
        <v>0</v>
      </c>
      <c r="P283" s="1" t="s">
        <v>917</v>
      </c>
    </row>
    <row r="284" spans="1:16">
      <c r="A284" t="s">
        <v>119</v>
      </c>
      <c r="B284">
        <v>20201126</v>
      </c>
      <c r="C284" s="5">
        <v>541918489832</v>
      </c>
      <c r="D284" t="s">
        <v>308</v>
      </c>
      <c r="E284">
        <v>2722.21</v>
      </c>
      <c r="F284">
        <v>78</v>
      </c>
      <c r="G284">
        <v>217</v>
      </c>
      <c r="H284">
        <v>0.1751</v>
      </c>
      <c r="I284">
        <v>71.64</v>
      </c>
      <c r="J284">
        <v>34.9</v>
      </c>
      <c r="K284" t="s">
        <v>102</v>
      </c>
      <c r="L284" t="s">
        <v>204</v>
      </c>
      <c r="M284" s="1" t="s">
        <v>917</v>
      </c>
      <c r="N284" s="1" t="s">
        <v>917</v>
      </c>
      <c r="O284" s="2">
        <v>0</v>
      </c>
      <c r="P284" s="1" t="s">
        <v>917</v>
      </c>
    </row>
    <row r="285" spans="1:16">
      <c r="A285" t="s">
        <v>119</v>
      </c>
      <c r="B285">
        <v>20201126</v>
      </c>
      <c r="C285" s="5">
        <v>544053639760</v>
      </c>
      <c r="D285" t="s">
        <v>1167</v>
      </c>
      <c r="E285">
        <v>2610.39</v>
      </c>
      <c r="F285">
        <v>102</v>
      </c>
      <c r="G285">
        <v>677</v>
      </c>
      <c r="H285">
        <v>0.0694</v>
      </c>
      <c r="I285">
        <v>55.54</v>
      </c>
      <c r="J285">
        <v>25.59</v>
      </c>
      <c r="K285" t="s">
        <v>20</v>
      </c>
      <c r="L285" t="s">
        <v>204</v>
      </c>
      <c r="M285" s="1" t="s">
        <v>917</v>
      </c>
      <c r="N285" s="1" t="s">
        <v>917</v>
      </c>
      <c r="O285" s="2" t="s">
        <v>1096</v>
      </c>
      <c r="P285" s="1" t="s">
        <v>917</v>
      </c>
    </row>
    <row r="286" spans="1:16">
      <c r="A286" t="s">
        <v>119</v>
      </c>
      <c r="B286">
        <v>20201126</v>
      </c>
      <c r="C286" s="5">
        <v>547190677216</v>
      </c>
      <c r="D286" t="s">
        <v>362</v>
      </c>
      <c r="E286">
        <v>2599.94</v>
      </c>
      <c r="F286">
        <v>125</v>
      </c>
      <c r="G286">
        <v>453</v>
      </c>
      <c r="H286">
        <v>0.1678</v>
      </c>
      <c r="I286">
        <v>34.21</v>
      </c>
      <c r="J286">
        <v>20.8</v>
      </c>
      <c r="K286" t="s">
        <v>363</v>
      </c>
      <c r="L286" t="s">
        <v>148</v>
      </c>
      <c r="M286" s="1" t="s">
        <v>917</v>
      </c>
      <c r="N286" s="1" t="s">
        <v>917</v>
      </c>
      <c r="O286" s="2">
        <v>0</v>
      </c>
      <c r="P286" s="1" t="s">
        <v>917</v>
      </c>
    </row>
    <row r="287" spans="1:16">
      <c r="A287" t="s">
        <v>119</v>
      </c>
      <c r="B287">
        <v>20201126</v>
      </c>
      <c r="C287" s="5">
        <v>17609980146</v>
      </c>
      <c r="D287" t="s">
        <v>1153</v>
      </c>
      <c r="E287">
        <v>2583.55</v>
      </c>
      <c r="F287">
        <v>503</v>
      </c>
      <c r="G287">
        <v>1624</v>
      </c>
      <c r="H287">
        <v>0.1521</v>
      </c>
      <c r="I287">
        <v>10.46</v>
      </c>
      <c r="J287">
        <v>5.14</v>
      </c>
      <c r="K287" t="s">
        <v>288</v>
      </c>
      <c r="L287" t="s">
        <v>170</v>
      </c>
      <c r="M287" s="1" t="s">
        <v>917</v>
      </c>
      <c r="N287" s="1" t="s">
        <v>917</v>
      </c>
      <c r="O287" s="2">
        <v>0</v>
      </c>
      <c r="P287" s="1" t="s">
        <v>917</v>
      </c>
    </row>
    <row r="288" spans="1:16">
      <c r="A288" t="s">
        <v>119</v>
      </c>
      <c r="B288">
        <v>20201126</v>
      </c>
      <c r="C288" s="5">
        <v>556389065398</v>
      </c>
      <c r="D288" t="s">
        <v>1170</v>
      </c>
      <c r="E288">
        <v>2546.33</v>
      </c>
      <c r="F288">
        <v>99</v>
      </c>
      <c r="G288">
        <v>322</v>
      </c>
      <c r="H288">
        <v>0.1646</v>
      </c>
      <c r="I288">
        <v>48.04</v>
      </c>
      <c r="J288">
        <v>25.72</v>
      </c>
      <c r="K288" t="s">
        <v>316</v>
      </c>
      <c r="L288" t="s">
        <v>124</v>
      </c>
      <c r="M288" s="1" t="s">
        <v>917</v>
      </c>
      <c r="N288" s="1" t="s">
        <v>917</v>
      </c>
      <c r="O288" s="2">
        <v>0</v>
      </c>
      <c r="P288" s="1" t="s">
        <v>1108</v>
      </c>
    </row>
    <row r="289" spans="1:16">
      <c r="A289" t="s">
        <v>119</v>
      </c>
      <c r="B289">
        <v>20201126</v>
      </c>
      <c r="C289" s="5">
        <v>568765915390</v>
      </c>
      <c r="D289" t="s">
        <v>1159</v>
      </c>
      <c r="E289">
        <v>2532.95</v>
      </c>
      <c r="F289">
        <v>1875</v>
      </c>
      <c r="G289">
        <v>5130</v>
      </c>
      <c r="H289">
        <v>0.3466</v>
      </c>
      <c r="I289">
        <v>1.42</v>
      </c>
      <c r="J289">
        <v>1.35</v>
      </c>
      <c r="K289" t="s">
        <v>301</v>
      </c>
      <c r="L289" t="s">
        <v>148</v>
      </c>
      <c r="M289" s="1" t="s">
        <v>917</v>
      </c>
      <c r="N289" s="1" t="s">
        <v>917</v>
      </c>
      <c r="O289" s="2">
        <v>0</v>
      </c>
      <c r="P289" s="1" t="s">
        <v>917</v>
      </c>
    </row>
    <row r="290" spans="1:16">
      <c r="A290" t="s">
        <v>119</v>
      </c>
      <c r="B290">
        <v>20201126</v>
      </c>
      <c r="C290" s="5">
        <v>17609716325</v>
      </c>
      <c r="D290" t="s">
        <v>1164</v>
      </c>
      <c r="E290">
        <v>2526.46</v>
      </c>
      <c r="F290">
        <v>155</v>
      </c>
      <c r="G290">
        <v>245</v>
      </c>
      <c r="H290">
        <v>0.1673</v>
      </c>
      <c r="I290">
        <v>61.62</v>
      </c>
      <c r="J290">
        <v>16.3</v>
      </c>
      <c r="K290" t="s">
        <v>285</v>
      </c>
      <c r="L290" t="s">
        <v>286</v>
      </c>
      <c r="M290" s="1" t="s">
        <v>917</v>
      </c>
      <c r="N290" s="1" t="s">
        <v>917</v>
      </c>
      <c r="O290" s="2">
        <v>0</v>
      </c>
      <c r="P290" s="1" t="s">
        <v>917</v>
      </c>
    </row>
    <row r="291" spans="1:16">
      <c r="A291" t="s">
        <v>119</v>
      </c>
      <c r="B291">
        <v>20201126</v>
      </c>
      <c r="C291" s="5">
        <v>555904462655</v>
      </c>
      <c r="D291" t="s">
        <v>1154</v>
      </c>
      <c r="E291">
        <v>2493.93</v>
      </c>
      <c r="F291">
        <v>189</v>
      </c>
      <c r="G291">
        <v>463</v>
      </c>
      <c r="H291">
        <v>0.2376</v>
      </c>
      <c r="I291">
        <v>22.67</v>
      </c>
      <c r="J291">
        <v>13.2</v>
      </c>
      <c r="K291" t="s">
        <v>276</v>
      </c>
      <c r="L291" t="s">
        <v>170</v>
      </c>
      <c r="M291" s="1" t="s">
        <v>917</v>
      </c>
      <c r="N291" s="1" t="s">
        <v>917</v>
      </c>
      <c r="O291" s="2">
        <v>0</v>
      </c>
      <c r="P291" s="1" t="s">
        <v>917</v>
      </c>
    </row>
    <row r="292" spans="1:16">
      <c r="A292" t="s">
        <v>119</v>
      </c>
      <c r="B292">
        <v>20201126</v>
      </c>
      <c r="C292" s="5">
        <v>588993275843</v>
      </c>
      <c r="D292" t="s">
        <v>1175</v>
      </c>
      <c r="E292">
        <v>2460.67</v>
      </c>
      <c r="F292">
        <v>84</v>
      </c>
      <c r="G292">
        <v>346</v>
      </c>
      <c r="H292">
        <v>0.1416</v>
      </c>
      <c r="I292">
        <v>50.22</v>
      </c>
      <c r="J292">
        <v>29.29</v>
      </c>
      <c r="K292" t="s">
        <v>374</v>
      </c>
      <c r="L292" t="s">
        <v>131</v>
      </c>
      <c r="M292" s="1" t="s">
        <v>917</v>
      </c>
      <c r="N292" s="1" t="s">
        <v>917</v>
      </c>
      <c r="O292" s="2">
        <v>0</v>
      </c>
      <c r="P292" s="1" t="s">
        <v>917</v>
      </c>
    </row>
    <row r="293" spans="1:16">
      <c r="A293" t="s">
        <v>119</v>
      </c>
      <c r="B293">
        <v>20201126</v>
      </c>
      <c r="C293" s="5">
        <v>576130979060</v>
      </c>
      <c r="D293" t="s">
        <v>319</v>
      </c>
      <c r="E293">
        <v>2427.19</v>
      </c>
      <c r="F293">
        <v>125</v>
      </c>
      <c r="G293">
        <v>1102</v>
      </c>
      <c r="H293">
        <v>0.0907</v>
      </c>
      <c r="I293">
        <v>24.27</v>
      </c>
      <c r="J293">
        <v>19.42</v>
      </c>
      <c r="K293" t="s">
        <v>320</v>
      </c>
      <c r="L293" t="s">
        <v>131</v>
      </c>
      <c r="M293" s="1" t="s">
        <v>917</v>
      </c>
      <c r="N293" s="1" t="s">
        <v>917</v>
      </c>
      <c r="O293" s="2">
        <v>0</v>
      </c>
      <c r="P293" s="1" t="s">
        <v>1108</v>
      </c>
    </row>
    <row r="294" spans="1:16">
      <c r="A294" t="s">
        <v>119</v>
      </c>
      <c r="B294">
        <v>20201126</v>
      </c>
      <c r="C294" s="5">
        <v>40596755110</v>
      </c>
      <c r="D294" t="s">
        <v>1143</v>
      </c>
      <c r="E294">
        <v>2415.81</v>
      </c>
      <c r="F294">
        <v>127</v>
      </c>
      <c r="G294">
        <v>605</v>
      </c>
      <c r="H294">
        <v>0.1438</v>
      </c>
      <c r="I294">
        <v>27.77</v>
      </c>
      <c r="J294">
        <v>19.02</v>
      </c>
      <c r="K294" t="s">
        <v>168</v>
      </c>
      <c r="L294" t="s">
        <v>124</v>
      </c>
      <c r="M294" s="1" t="s">
        <v>917</v>
      </c>
      <c r="N294" s="1" t="s">
        <v>917</v>
      </c>
      <c r="O294" s="2">
        <v>0</v>
      </c>
      <c r="P294" s="1" t="s">
        <v>917</v>
      </c>
    </row>
    <row r="295" spans="1:16">
      <c r="A295" t="s">
        <v>119</v>
      </c>
      <c r="B295">
        <v>20201126</v>
      </c>
      <c r="C295" s="5">
        <v>526145930115</v>
      </c>
      <c r="D295" t="s">
        <v>1160</v>
      </c>
      <c r="E295">
        <v>2328.78</v>
      </c>
      <c r="F295">
        <v>34</v>
      </c>
      <c r="G295">
        <v>256</v>
      </c>
      <c r="H295">
        <v>0.0781</v>
      </c>
      <c r="I295">
        <v>116.44</v>
      </c>
      <c r="J295">
        <v>68.49</v>
      </c>
      <c r="K295" t="s">
        <v>334</v>
      </c>
      <c r="L295" t="s">
        <v>124</v>
      </c>
      <c r="M295" s="1" t="s">
        <v>917</v>
      </c>
      <c r="N295" s="1" t="s">
        <v>917</v>
      </c>
      <c r="O295" s="2" t="s">
        <v>1096</v>
      </c>
      <c r="P295" s="1" t="s">
        <v>917</v>
      </c>
    </row>
    <row r="296" spans="1:16">
      <c r="A296" t="s">
        <v>119</v>
      </c>
      <c r="B296">
        <v>20201126</v>
      </c>
      <c r="C296" s="5">
        <v>37253770022</v>
      </c>
      <c r="D296" t="s">
        <v>335</v>
      </c>
      <c r="E296">
        <v>2322.69</v>
      </c>
      <c r="F296">
        <v>269</v>
      </c>
      <c r="G296">
        <v>578</v>
      </c>
      <c r="H296">
        <v>0.2284</v>
      </c>
      <c r="I296">
        <v>17.6</v>
      </c>
      <c r="J296">
        <v>8.63</v>
      </c>
      <c r="K296" t="s">
        <v>336</v>
      </c>
      <c r="L296" t="s">
        <v>204</v>
      </c>
      <c r="M296" s="1" t="s">
        <v>917</v>
      </c>
      <c r="N296" s="1" t="s">
        <v>917</v>
      </c>
      <c r="O296" s="2">
        <v>0</v>
      </c>
      <c r="P296" s="1" t="s">
        <v>917</v>
      </c>
    </row>
    <row r="297" spans="1:16">
      <c r="A297" t="s">
        <v>119</v>
      </c>
      <c r="B297">
        <v>20201126</v>
      </c>
      <c r="C297" s="5">
        <v>592722485900</v>
      </c>
      <c r="D297" t="s">
        <v>1168</v>
      </c>
      <c r="E297">
        <v>2291.45</v>
      </c>
      <c r="F297">
        <v>275</v>
      </c>
      <c r="G297">
        <v>576</v>
      </c>
      <c r="H297">
        <v>0.2292</v>
      </c>
      <c r="I297">
        <v>17.36</v>
      </c>
      <c r="J297">
        <v>8.33</v>
      </c>
      <c r="K297" t="s">
        <v>338</v>
      </c>
      <c r="L297" t="s">
        <v>170</v>
      </c>
      <c r="M297" s="1" t="s">
        <v>917</v>
      </c>
      <c r="N297" s="1" t="s">
        <v>917</v>
      </c>
      <c r="O297" s="2">
        <v>0</v>
      </c>
      <c r="P297" s="1" t="s">
        <v>917</v>
      </c>
    </row>
    <row r="298" spans="1:16">
      <c r="A298" t="s">
        <v>119</v>
      </c>
      <c r="B298">
        <v>20201126</v>
      </c>
      <c r="C298" s="5">
        <v>593744734497</v>
      </c>
      <c r="D298" t="s">
        <v>386</v>
      </c>
      <c r="E298">
        <v>2264.8</v>
      </c>
      <c r="F298">
        <v>77</v>
      </c>
      <c r="G298">
        <v>589</v>
      </c>
      <c r="H298">
        <v>0.1087</v>
      </c>
      <c r="I298">
        <v>35.39</v>
      </c>
      <c r="J298">
        <v>29.41</v>
      </c>
      <c r="K298" t="s">
        <v>387</v>
      </c>
      <c r="L298" t="s">
        <v>121</v>
      </c>
      <c r="M298" s="1" t="s">
        <v>917</v>
      </c>
      <c r="N298" s="1" t="s">
        <v>917</v>
      </c>
      <c r="O298" s="2">
        <v>0</v>
      </c>
      <c r="P298" s="1" t="s">
        <v>1099</v>
      </c>
    </row>
    <row r="299" spans="1:16">
      <c r="A299" t="s">
        <v>119</v>
      </c>
      <c r="B299">
        <v>20201126</v>
      </c>
      <c r="C299" s="5">
        <v>624157848041</v>
      </c>
      <c r="D299" t="s">
        <v>1149</v>
      </c>
      <c r="E299">
        <v>2148.99</v>
      </c>
      <c r="F299">
        <v>41</v>
      </c>
      <c r="G299">
        <v>466</v>
      </c>
      <c r="H299">
        <v>0.0644</v>
      </c>
      <c r="I299">
        <v>71.63</v>
      </c>
      <c r="J299">
        <v>52.41</v>
      </c>
      <c r="K299" t="s">
        <v>22</v>
      </c>
      <c r="L299" t="s">
        <v>124</v>
      </c>
      <c r="M299" s="1" t="s">
        <v>917</v>
      </c>
      <c r="N299" s="1" t="s">
        <v>917</v>
      </c>
      <c r="O299" s="2" t="s">
        <v>1096</v>
      </c>
      <c r="P299" s="1" t="s">
        <v>917</v>
      </c>
    </row>
    <row r="300" spans="1:16">
      <c r="A300" t="s">
        <v>119</v>
      </c>
      <c r="B300">
        <v>20201126</v>
      </c>
      <c r="C300" s="5">
        <v>621584076904</v>
      </c>
      <c r="D300" t="s">
        <v>1157</v>
      </c>
      <c r="E300">
        <v>2134.93</v>
      </c>
      <c r="F300">
        <v>41</v>
      </c>
      <c r="G300">
        <v>1017</v>
      </c>
      <c r="H300">
        <v>0.0266</v>
      </c>
      <c r="I300">
        <v>79.07</v>
      </c>
      <c r="J300">
        <v>52.07</v>
      </c>
      <c r="K300" t="s">
        <v>105</v>
      </c>
      <c r="L300" t="s">
        <v>121</v>
      </c>
      <c r="M300" s="1" t="s">
        <v>917</v>
      </c>
      <c r="N300" s="1" t="s">
        <v>917</v>
      </c>
      <c r="O300" s="2" t="s">
        <v>1096</v>
      </c>
      <c r="P300" s="1" t="s">
        <v>1099</v>
      </c>
    </row>
    <row r="301" spans="1:16">
      <c r="A301" t="s">
        <v>119</v>
      </c>
      <c r="B301">
        <v>20201126</v>
      </c>
      <c r="C301" s="5">
        <v>528064232769</v>
      </c>
      <c r="D301" t="s">
        <v>1161</v>
      </c>
      <c r="E301">
        <v>2109.09</v>
      </c>
      <c r="F301">
        <v>53</v>
      </c>
      <c r="G301">
        <v>147</v>
      </c>
      <c r="H301">
        <v>0.1497</v>
      </c>
      <c r="I301">
        <v>95.87</v>
      </c>
      <c r="J301">
        <v>39.79</v>
      </c>
      <c r="K301" t="s">
        <v>96</v>
      </c>
      <c r="L301" t="s">
        <v>121</v>
      </c>
      <c r="M301" s="1" t="s">
        <v>917</v>
      </c>
      <c r="N301" s="1" t="s">
        <v>917</v>
      </c>
      <c r="O301" s="2">
        <v>0</v>
      </c>
      <c r="P301" s="1" t="s">
        <v>917</v>
      </c>
    </row>
    <row r="302" spans="1:16">
      <c r="A302" t="s">
        <v>119</v>
      </c>
      <c r="B302">
        <v>20201126</v>
      </c>
      <c r="C302" s="5">
        <v>601848376488</v>
      </c>
      <c r="D302" t="s">
        <v>1226</v>
      </c>
      <c r="E302">
        <v>1951.72</v>
      </c>
      <c r="F302">
        <v>98</v>
      </c>
      <c r="G302">
        <v>369</v>
      </c>
      <c r="H302">
        <v>0.1897</v>
      </c>
      <c r="I302">
        <v>27.88</v>
      </c>
      <c r="J302">
        <v>19.92</v>
      </c>
      <c r="K302" t="e">
        <v>#N/A</v>
      </c>
      <c r="L302" t="e">
        <v>#N/A</v>
      </c>
      <c r="M302" s="1" t="s">
        <v>917</v>
      </c>
      <c r="N302" s="1" t="s">
        <v>917</v>
      </c>
      <c r="O302" s="2" t="s">
        <v>917</v>
      </c>
      <c r="P302" s="1" t="s">
        <v>917</v>
      </c>
    </row>
    <row r="303" spans="1:16">
      <c r="A303" t="s">
        <v>119</v>
      </c>
      <c r="B303">
        <v>20201126</v>
      </c>
      <c r="C303" s="5">
        <v>528046969601</v>
      </c>
      <c r="D303" t="s">
        <v>1183</v>
      </c>
      <c r="E303">
        <v>1772.07</v>
      </c>
      <c r="F303">
        <v>103</v>
      </c>
      <c r="G303">
        <v>124</v>
      </c>
      <c r="H303">
        <v>0.1452</v>
      </c>
      <c r="I303">
        <v>98.45</v>
      </c>
      <c r="J303">
        <v>17.2</v>
      </c>
      <c r="K303" t="s">
        <v>412</v>
      </c>
      <c r="L303" t="s">
        <v>121</v>
      </c>
      <c r="M303" s="1" t="s">
        <v>917</v>
      </c>
      <c r="N303" s="1" t="s">
        <v>917</v>
      </c>
      <c r="O303" s="2">
        <v>0</v>
      </c>
      <c r="P303" s="1" t="s">
        <v>917</v>
      </c>
    </row>
    <row r="304" spans="1:16">
      <c r="A304" t="s">
        <v>119</v>
      </c>
      <c r="B304">
        <v>20201126</v>
      </c>
      <c r="C304" s="5">
        <v>524754970729</v>
      </c>
      <c r="D304" t="s">
        <v>1169</v>
      </c>
      <c r="E304">
        <v>1743.52</v>
      </c>
      <c r="F304">
        <v>52</v>
      </c>
      <c r="G304">
        <v>751</v>
      </c>
      <c r="H304">
        <v>0.032</v>
      </c>
      <c r="I304">
        <v>72.65</v>
      </c>
      <c r="J304">
        <v>33.53</v>
      </c>
      <c r="K304" t="s">
        <v>74</v>
      </c>
      <c r="L304" t="s">
        <v>170</v>
      </c>
      <c r="M304" s="1" t="s">
        <v>917</v>
      </c>
      <c r="N304" s="1" t="s">
        <v>917</v>
      </c>
      <c r="O304" s="2">
        <v>0</v>
      </c>
      <c r="P304" s="1" t="s">
        <v>917</v>
      </c>
    </row>
    <row r="305" spans="1:16">
      <c r="A305" t="s">
        <v>119</v>
      </c>
      <c r="B305">
        <v>20201126</v>
      </c>
      <c r="C305" s="5">
        <v>599279018544</v>
      </c>
      <c r="D305" t="s">
        <v>1173</v>
      </c>
      <c r="E305">
        <v>1729.56</v>
      </c>
      <c r="F305">
        <v>40</v>
      </c>
      <c r="G305">
        <v>266</v>
      </c>
      <c r="H305">
        <v>0.0639</v>
      </c>
      <c r="I305">
        <v>101.74</v>
      </c>
      <c r="J305">
        <v>43.24</v>
      </c>
      <c r="K305" t="s">
        <v>60</v>
      </c>
      <c r="L305" t="s">
        <v>121</v>
      </c>
      <c r="M305" s="1" t="s">
        <v>917</v>
      </c>
      <c r="N305" s="1" t="s">
        <v>917</v>
      </c>
      <c r="O305" s="2" t="s">
        <v>1096</v>
      </c>
      <c r="P305" s="1" t="s">
        <v>917</v>
      </c>
    </row>
    <row r="306" spans="1:16">
      <c r="A306" t="s">
        <v>119</v>
      </c>
      <c r="B306">
        <v>20201126</v>
      </c>
      <c r="C306" s="5">
        <v>17609756261</v>
      </c>
      <c r="D306" t="s">
        <v>244</v>
      </c>
      <c r="E306">
        <v>1711.87</v>
      </c>
      <c r="F306">
        <v>170</v>
      </c>
      <c r="G306">
        <v>572</v>
      </c>
      <c r="H306">
        <v>0.1171</v>
      </c>
      <c r="I306">
        <v>25.55</v>
      </c>
      <c r="J306">
        <v>10.07</v>
      </c>
      <c r="K306" t="s">
        <v>245</v>
      </c>
      <c r="L306" t="s">
        <v>121</v>
      </c>
      <c r="M306" s="1" t="s">
        <v>917</v>
      </c>
      <c r="N306" s="1" t="s">
        <v>917</v>
      </c>
      <c r="O306" s="2">
        <v>0</v>
      </c>
      <c r="P306" s="1" t="s">
        <v>917</v>
      </c>
    </row>
    <row r="307" spans="1:16">
      <c r="A307" t="s">
        <v>119</v>
      </c>
      <c r="B307">
        <v>20201126</v>
      </c>
      <c r="C307" s="5">
        <v>14816670119</v>
      </c>
      <c r="D307" t="s">
        <v>369</v>
      </c>
      <c r="E307">
        <v>1613.31</v>
      </c>
      <c r="F307">
        <v>193</v>
      </c>
      <c r="G307">
        <v>442</v>
      </c>
      <c r="H307">
        <v>0.1742</v>
      </c>
      <c r="I307">
        <v>20.95</v>
      </c>
      <c r="J307">
        <v>8.36</v>
      </c>
      <c r="K307" t="s">
        <v>370</v>
      </c>
      <c r="L307" t="s">
        <v>121</v>
      </c>
      <c r="M307" s="1" t="s">
        <v>917</v>
      </c>
      <c r="N307" s="1" t="s">
        <v>917</v>
      </c>
      <c r="O307" s="2">
        <v>0</v>
      </c>
      <c r="P307" s="1" t="s">
        <v>917</v>
      </c>
    </row>
    <row r="308" spans="1:16">
      <c r="A308" t="s">
        <v>119</v>
      </c>
      <c r="B308">
        <v>20201126</v>
      </c>
      <c r="C308" s="5">
        <v>587241915065</v>
      </c>
      <c r="D308" t="s">
        <v>390</v>
      </c>
      <c r="E308">
        <v>1506.54</v>
      </c>
      <c r="F308">
        <v>52</v>
      </c>
      <c r="G308">
        <v>186</v>
      </c>
      <c r="H308">
        <v>0.1505</v>
      </c>
      <c r="I308">
        <v>53.8</v>
      </c>
      <c r="J308">
        <v>28.97</v>
      </c>
      <c r="K308" t="s">
        <v>391</v>
      </c>
      <c r="L308" t="s">
        <v>121</v>
      </c>
      <c r="M308" s="1" t="s">
        <v>917</v>
      </c>
      <c r="N308" s="1" t="s">
        <v>917</v>
      </c>
      <c r="O308" s="2">
        <v>0</v>
      </c>
      <c r="P308" s="1" t="s">
        <v>1099</v>
      </c>
    </row>
    <row r="309" spans="1:16">
      <c r="A309" t="s">
        <v>119</v>
      </c>
      <c r="B309">
        <v>20201126</v>
      </c>
      <c r="C309" s="5">
        <v>527678427514</v>
      </c>
      <c r="D309" t="s">
        <v>257</v>
      </c>
      <c r="E309">
        <v>1498.8</v>
      </c>
      <c r="F309">
        <v>42</v>
      </c>
      <c r="G309">
        <v>173</v>
      </c>
      <c r="H309">
        <v>0.1041</v>
      </c>
      <c r="I309">
        <v>83.27</v>
      </c>
      <c r="J309">
        <v>35.69</v>
      </c>
      <c r="K309" t="s">
        <v>81</v>
      </c>
      <c r="L309" t="s">
        <v>131</v>
      </c>
      <c r="M309" s="1" t="s">
        <v>917</v>
      </c>
      <c r="N309" s="1" t="s">
        <v>917</v>
      </c>
      <c r="O309" s="2">
        <v>0</v>
      </c>
      <c r="P309" s="1" t="s">
        <v>917</v>
      </c>
    </row>
    <row r="310" spans="1:16">
      <c r="A310" t="s">
        <v>119</v>
      </c>
      <c r="B310">
        <v>20201126</v>
      </c>
      <c r="C310" s="5">
        <v>525000115434</v>
      </c>
      <c r="D310" t="s">
        <v>176</v>
      </c>
      <c r="E310">
        <v>1485.67</v>
      </c>
      <c r="F310">
        <v>105</v>
      </c>
      <c r="G310">
        <v>775</v>
      </c>
      <c r="H310">
        <v>0.1045</v>
      </c>
      <c r="I310">
        <v>18.34</v>
      </c>
      <c r="J310">
        <v>14.15</v>
      </c>
      <c r="K310" t="s">
        <v>177</v>
      </c>
      <c r="L310" t="s">
        <v>121</v>
      </c>
      <c r="M310" s="1" t="s">
        <v>917</v>
      </c>
      <c r="N310" s="1" t="s">
        <v>917</v>
      </c>
      <c r="O310" s="2">
        <v>0</v>
      </c>
      <c r="P310" s="1" t="s">
        <v>917</v>
      </c>
    </row>
    <row r="311" spans="1:16">
      <c r="A311" t="s">
        <v>119</v>
      </c>
      <c r="B311">
        <v>20201126</v>
      </c>
      <c r="C311" s="5">
        <v>599139729217</v>
      </c>
      <c r="D311" t="s">
        <v>394</v>
      </c>
      <c r="E311">
        <v>1478.55</v>
      </c>
      <c r="F311">
        <v>90</v>
      </c>
      <c r="G311">
        <v>377</v>
      </c>
      <c r="H311">
        <v>0.1724</v>
      </c>
      <c r="I311">
        <v>22.75</v>
      </c>
      <c r="J311">
        <v>16.43</v>
      </c>
      <c r="K311" t="e">
        <v>#N/A</v>
      </c>
      <c r="L311" t="e">
        <v>#N/A</v>
      </c>
      <c r="M311" s="1" t="s">
        <v>917</v>
      </c>
      <c r="N311" s="1" t="s">
        <v>917</v>
      </c>
      <c r="O311" s="2" t="s">
        <v>917</v>
      </c>
      <c r="P311" s="1" t="s">
        <v>917</v>
      </c>
    </row>
    <row r="312" spans="1:16">
      <c r="A312" t="s">
        <v>119</v>
      </c>
      <c r="B312">
        <v>20201126</v>
      </c>
      <c r="C312" s="5">
        <v>553066686610</v>
      </c>
      <c r="D312" t="s">
        <v>317</v>
      </c>
      <c r="E312">
        <v>1449</v>
      </c>
      <c r="F312">
        <v>103</v>
      </c>
      <c r="G312">
        <v>343</v>
      </c>
      <c r="H312">
        <v>0.2099</v>
      </c>
      <c r="I312">
        <v>20.12</v>
      </c>
      <c r="J312">
        <v>14.07</v>
      </c>
      <c r="K312" t="s">
        <v>318</v>
      </c>
      <c r="L312" t="s">
        <v>158</v>
      </c>
      <c r="M312" s="1" t="s">
        <v>917</v>
      </c>
      <c r="N312" s="1" t="s">
        <v>917</v>
      </c>
      <c r="O312" s="2">
        <v>0</v>
      </c>
      <c r="P312" s="1" t="s">
        <v>917</v>
      </c>
    </row>
    <row r="313" spans="1:16">
      <c r="A313" t="s">
        <v>119</v>
      </c>
      <c r="B313">
        <v>20201126</v>
      </c>
      <c r="C313" s="5">
        <v>538192543595</v>
      </c>
      <c r="D313" t="s">
        <v>1192</v>
      </c>
      <c r="E313">
        <v>1333.7</v>
      </c>
      <c r="F313">
        <v>10</v>
      </c>
      <c r="G313">
        <v>173</v>
      </c>
      <c r="H313">
        <v>0.0578</v>
      </c>
      <c r="I313">
        <v>133.37</v>
      </c>
      <c r="J313">
        <v>133.37</v>
      </c>
      <c r="K313" t="s">
        <v>97</v>
      </c>
      <c r="L313" t="s">
        <v>124</v>
      </c>
      <c r="M313" s="1" t="s">
        <v>917</v>
      </c>
      <c r="N313" s="1" t="s">
        <v>917</v>
      </c>
      <c r="O313" s="2">
        <v>0</v>
      </c>
      <c r="P313" s="1" t="s">
        <v>917</v>
      </c>
    </row>
    <row r="314" spans="1:16">
      <c r="A314" t="s">
        <v>119</v>
      </c>
      <c r="B314">
        <v>20201126</v>
      </c>
      <c r="C314" s="5">
        <v>622645559255</v>
      </c>
      <c r="D314" t="s">
        <v>1179</v>
      </c>
      <c r="E314">
        <v>1298.9</v>
      </c>
      <c r="F314">
        <v>46</v>
      </c>
      <c r="G314">
        <v>432</v>
      </c>
      <c r="H314">
        <v>0.0741</v>
      </c>
      <c r="I314">
        <v>40.59</v>
      </c>
      <c r="J314">
        <v>28.24</v>
      </c>
      <c r="K314" t="s">
        <v>28</v>
      </c>
      <c r="L314" t="s">
        <v>121</v>
      </c>
      <c r="M314" s="1" t="s">
        <v>917</v>
      </c>
      <c r="N314" s="1" t="s">
        <v>917</v>
      </c>
      <c r="O314" s="2" t="s">
        <v>1096</v>
      </c>
      <c r="P314" s="1" t="s">
        <v>917</v>
      </c>
    </row>
    <row r="315" spans="1:16">
      <c r="A315" t="s">
        <v>119</v>
      </c>
      <c r="B315">
        <v>20201126</v>
      </c>
      <c r="C315" s="5">
        <v>548003777683</v>
      </c>
      <c r="D315" t="s">
        <v>262</v>
      </c>
      <c r="E315">
        <v>1284.01</v>
      </c>
      <c r="F315">
        <v>54</v>
      </c>
      <c r="G315">
        <v>162</v>
      </c>
      <c r="H315">
        <v>0.2037</v>
      </c>
      <c r="I315">
        <v>38.91</v>
      </c>
      <c r="J315">
        <v>23.78</v>
      </c>
      <c r="K315" t="s">
        <v>263</v>
      </c>
      <c r="L315" t="s">
        <v>158</v>
      </c>
      <c r="M315" s="1" t="s">
        <v>917</v>
      </c>
      <c r="N315" s="1" t="s">
        <v>917</v>
      </c>
      <c r="O315" s="2">
        <v>0</v>
      </c>
      <c r="P315" s="1" t="s">
        <v>917</v>
      </c>
    </row>
    <row r="316" spans="1:16">
      <c r="A316" t="s">
        <v>119</v>
      </c>
      <c r="B316">
        <v>20201126</v>
      </c>
      <c r="C316" s="5">
        <v>604021319220</v>
      </c>
      <c r="D316" t="s">
        <v>1172</v>
      </c>
      <c r="E316">
        <v>1279</v>
      </c>
      <c r="F316">
        <v>21</v>
      </c>
      <c r="G316">
        <v>239</v>
      </c>
      <c r="H316">
        <v>0.0669</v>
      </c>
      <c r="I316">
        <v>79.94</v>
      </c>
      <c r="J316">
        <v>60.9</v>
      </c>
      <c r="K316" t="s">
        <v>13</v>
      </c>
      <c r="L316" t="s">
        <v>124</v>
      </c>
      <c r="M316" s="1" t="s">
        <v>917</v>
      </c>
      <c r="N316" s="1" t="s">
        <v>917</v>
      </c>
      <c r="O316" s="2" t="s">
        <v>1096</v>
      </c>
      <c r="P316" s="1" t="s">
        <v>917</v>
      </c>
    </row>
    <row r="317" spans="1:16">
      <c r="A317" t="s">
        <v>119</v>
      </c>
      <c r="B317">
        <v>20201126</v>
      </c>
      <c r="C317" s="5">
        <v>523138079161</v>
      </c>
      <c r="D317" t="s">
        <v>1174</v>
      </c>
      <c r="E317">
        <v>1218.85</v>
      </c>
      <c r="F317">
        <v>187</v>
      </c>
      <c r="G317">
        <v>570</v>
      </c>
      <c r="H317">
        <v>0.1474</v>
      </c>
      <c r="I317">
        <v>14.51</v>
      </c>
      <c r="J317">
        <v>6.52</v>
      </c>
      <c r="K317" t="s">
        <v>385</v>
      </c>
      <c r="L317" t="s">
        <v>170</v>
      </c>
      <c r="M317" s="1" t="s">
        <v>917</v>
      </c>
      <c r="N317" s="1" t="s">
        <v>917</v>
      </c>
      <c r="O317" s="2">
        <v>0</v>
      </c>
      <c r="P317" s="1" t="s">
        <v>917</v>
      </c>
    </row>
    <row r="318" spans="1:16">
      <c r="A318" t="s">
        <v>119</v>
      </c>
      <c r="B318">
        <v>20201126</v>
      </c>
      <c r="C318" s="5">
        <v>527733221669</v>
      </c>
      <c r="D318" t="s">
        <v>1178</v>
      </c>
      <c r="E318">
        <v>1167.93</v>
      </c>
      <c r="F318">
        <v>36</v>
      </c>
      <c r="G318">
        <v>88</v>
      </c>
      <c r="H318">
        <v>0.1932</v>
      </c>
      <c r="I318">
        <v>68.7</v>
      </c>
      <c r="J318">
        <v>32.44</v>
      </c>
      <c r="K318" t="s">
        <v>377</v>
      </c>
      <c r="L318" t="s">
        <v>121</v>
      </c>
      <c r="M318" s="1" t="s">
        <v>917</v>
      </c>
      <c r="N318" s="1" t="s">
        <v>917</v>
      </c>
      <c r="O318" s="2">
        <v>0</v>
      </c>
      <c r="P318" s="1" t="s">
        <v>917</v>
      </c>
    </row>
    <row r="319" spans="1:16">
      <c r="A319" t="s">
        <v>119</v>
      </c>
      <c r="B319">
        <v>20201126</v>
      </c>
      <c r="C319" s="5">
        <v>585050518231</v>
      </c>
      <c r="D319" t="s">
        <v>1196</v>
      </c>
      <c r="E319">
        <v>1142.09</v>
      </c>
      <c r="F319">
        <v>154</v>
      </c>
      <c r="G319">
        <v>214</v>
      </c>
      <c r="H319">
        <v>0.2383</v>
      </c>
      <c r="I319">
        <v>22.39</v>
      </c>
      <c r="J319">
        <v>7.42</v>
      </c>
      <c r="K319" t="s">
        <v>436</v>
      </c>
      <c r="L319" t="s">
        <v>148</v>
      </c>
      <c r="M319" s="1" t="s">
        <v>917</v>
      </c>
      <c r="N319" s="1" t="s">
        <v>917</v>
      </c>
      <c r="O319" s="2">
        <v>0</v>
      </c>
      <c r="P319" s="1" t="s">
        <v>917</v>
      </c>
    </row>
    <row r="320" spans="1:16">
      <c r="A320" t="s">
        <v>119</v>
      </c>
      <c r="B320">
        <v>20201126</v>
      </c>
      <c r="C320" s="5">
        <v>17059283658</v>
      </c>
      <c r="D320" t="s">
        <v>302</v>
      </c>
      <c r="E320">
        <v>1139.21</v>
      </c>
      <c r="F320">
        <v>114</v>
      </c>
      <c r="G320">
        <v>281</v>
      </c>
      <c r="H320">
        <v>0.153</v>
      </c>
      <c r="I320">
        <v>26.49</v>
      </c>
      <c r="J320">
        <v>9.99</v>
      </c>
      <c r="K320" t="s">
        <v>303</v>
      </c>
      <c r="L320" t="s">
        <v>121</v>
      </c>
      <c r="M320" s="1" t="s">
        <v>917</v>
      </c>
      <c r="N320" s="1" t="s">
        <v>917</v>
      </c>
      <c r="O320" s="2">
        <v>0</v>
      </c>
      <c r="P320" s="1" t="s">
        <v>917</v>
      </c>
    </row>
    <row r="321" spans="1:16">
      <c r="A321" t="s">
        <v>119</v>
      </c>
      <c r="B321">
        <v>20201126</v>
      </c>
      <c r="C321" s="5">
        <v>599522087809</v>
      </c>
      <c r="D321" t="s">
        <v>448</v>
      </c>
      <c r="E321">
        <v>988.31</v>
      </c>
      <c r="F321">
        <v>55</v>
      </c>
      <c r="G321">
        <v>261</v>
      </c>
      <c r="H321">
        <v>0.1418</v>
      </c>
      <c r="I321">
        <v>26.71</v>
      </c>
      <c r="J321">
        <v>17.97</v>
      </c>
      <c r="K321" t="e">
        <v>#N/A</v>
      </c>
      <c r="L321" t="e">
        <v>#N/A</v>
      </c>
      <c r="M321" s="1" t="s">
        <v>917</v>
      </c>
      <c r="N321" s="1" t="s">
        <v>917</v>
      </c>
      <c r="O321" s="2" t="s">
        <v>917</v>
      </c>
      <c r="P321" s="1" t="s">
        <v>917</v>
      </c>
    </row>
    <row r="322" spans="1:16">
      <c r="A322" t="s">
        <v>119</v>
      </c>
      <c r="B322">
        <v>20201126</v>
      </c>
      <c r="C322" s="5">
        <v>538927350752</v>
      </c>
      <c r="D322" t="s">
        <v>1177</v>
      </c>
      <c r="E322">
        <v>912.82</v>
      </c>
      <c r="F322">
        <v>22</v>
      </c>
      <c r="G322">
        <v>210</v>
      </c>
      <c r="H322">
        <v>0.0619</v>
      </c>
      <c r="I322">
        <v>70.22</v>
      </c>
      <c r="J322">
        <v>41.49</v>
      </c>
      <c r="K322" t="s">
        <v>72</v>
      </c>
      <c r="L322" t="s">
        <v>148</v>
      </c>
      <c r="M322" s="1" t="s">
        <v>917</v>
      </c>
      <c r="N322" s="1" t="s">
        <v>917</v>
      </c>
      <c r="O322" s="2">
        <v>0</v>
      </c>
      <c r="P322" s="1" t="s">
        <v>917</v>
      </c>
    </row>
    <row r="323" spans="1:16">
      <c r="A323" t="s">
        <v>119</v>
      </c>
      <c r="B323">
        <v>20201126</v>
      </c>
      <c r="C323" s="5">
        <v>592889713507</v>
      </c>
      <c r="D323" t="s">
        <v>372</v>
      </c>
      <c r="E323">
        <v>888.47</v>
      </c>
      <c r="F323">
        <v>21</v>
      </c>
      <c r="G323">
        <v>142</v>
      </c>
      <c r="H323">
        <v>0.0986</v>
      </c>
      <c r="I323">
        <v>63.46</v>
      </c>
      <c r="J323">
        <v>42.31</v>
      </c>
      <c r="K323" t="s">
        <v>70</v>
      </c>
      <c r="L323" t="s">
        <v>148</v>
      </c>
      <c r="M323" s="1" t="s">
        <v>917</v>
      </c>
      <c r="N323" s="1" t="s">
        <v>917</v>
      </c>
      <c r="O323" s="2">
        <v>0</v>
      </c>
      <c r="P323" s="1" t="s">
        <v>917</v>
      </c>
    </row>
    <row r="324" spans="1:16">
      <c r="A324" t="s">
        <v>119</v>
      </c>
      <c r="B324">
        <v>20201126</v>
      </c>
      <c r="C324" s="5">
        <v>37318730769</v>
      </c>
      <c r="D324" t="s">
        <v>152</v>
      </c>
      <c r="E324">
        <v>828.29</v>
      </c>
      <c r="F324">
        <v>61</v>
      </c>
      <c r="G324">
        <v>328</v>
      </c>
      <c r="H324">
        <v>0.1158</v>
      </c>
      <c r="I324">
        <v>21.8</v>
      </c>
      <c r="J324">
        <v>13.58</v>
      </c>
      <c r="K324" t="s">
        <v>153</v>
      </c>
      <c r="L324" t="s">
        <v>121</v>
      </c>
      <c r="M324" s="1" t="s">
        <v>917</v>
      </c>
      <c r="N324" s="1" t="s">
        <v>917</v>
      </c>
      <c r="O324" s="2">
        <v>0</v>
      </c>
      <c r="P324" s="1" t="s">
        <v>917</v>
      </c>
    </row>
    <row r="325" spans="1:16">
      <c r="A325" t="s">
        <v>119</v>
      </c>
      <c r="B325">
        <v>20201126</v>
      </c>
      <c r="C325" s="5">
        <v>566160365748</v>
      </c>
      <c r="D325" t="s">
        <v>402</v>
      </c>
      <c r="E325">
        <v>817.6</v>
      </c>
      <c r="F325">
        <v>27</v>
      </c>
      <c r="G325">
        <v>228</v>
      </c>
      <c r="H325">
        <v>0.1009</v>
      </c>
      <c r="I325">
        <v>35.55</v>
      </c>
      <c r="J325">
        <v>30.28</v>
      </c>
      <c r="K325" t="s">
        <v>403</v>
      </c>
      <c r="L325" t="s">
        <v>148</v>
      </c>
      <c r="M325" s="1" t="s">
        <v>917</v>
      </c>
      <c r="N325" s="1" t="s">
        <v>917</v>
      </c>
      <c r="O325" s="2">
        <v>0</v>
      </c>
      <c r="P325" s="1" t="s">
        <v>917</v>
      </c>
    </row>
    <row r="326" spans="1:16">
      <c r="A326" t="s">
        <v>119</v>
      </c>
      <c r="B326">
        <v>20201126</v>
      </c>
      <c r="C326" s="5">
        <v>591439605080</v>
      </c>
      <c r="D326" t="s">
        <v>1180</v>
      </c>
      <c r="E326">
        <v>809.16</v>
      </c>
      <c r="F326">
        <v>101</v>
      </c>
      <c r="G326">
        <v>516</v>
      </c>
      <c r="H326">
        <v>0.1705</v>
      </c>
      <c r="I326">
        <v>9.2</v>
      </c>
      <c r="J326">
        <v>8.01</v>
      </c>
      <c r="K326" t="s">
        <v>348</v>
      </c>
      <c r="L326" t="s">
        <v>158</v>
      </c>
      <c r="M326" s="1" t="s">
        <v>917</v>
      </c>
      <c r="N326" s="1" t="s">
        <v>917</v>
      </c>
      <c r="O326" s="2">
        <v>0</v>
      </c>
      <c r="P326" s="1" t="s">
        <v>917</v>
      </c>
    </row>
    <row r="327" spans="1:16">
      <c r="A327" t="s">
        <v>119</v>
      </c>
      <c r="B327">
        <v>20201126</v>
      </c>
      <c r="C327" s="5">
        <v>586951697361</v>
      </c>
      <c r="D327" t="s">
        <v>1184</v>
      </c>
      <c r="E327">
        <v>804.4</v>
      </c>
      <c r="F327">
        <v>16</v>
      </c>
      <c r="G327">
        <v>252</v>
      </c>
      <c r="H327">
        <v>0.0476</v>
      </c>
      <c r="I327">
        <v>67.03</v>
      </c>
      <c r="J327">
        <v>50.27</v>
      </c>
      <c r="K327" t="s">
        <v>396</v>
      </c>
      <c r="L327" t="s">
        <v>131</v>
      </c>
      <c r="M327" s="1" t="s">
        <v>917</v>
      </c>
      <c r="N327" s="1" t="s">
        <v>917</v>
      </c>
      <c r="O327" s="2">
        <v>0</v>
      </c>
      <c r="P327" s="1" t="s">
        <v>1108</v>
      </c>
    </row>
    <row r="328" spans="1:16">
      <c r="A328" t="s">
        <v>119</v>
      </c>
      <c r="B328">
        <v>20201126</v>
      </c>
      <c r="C328" s="5">
        <v>527719726342</v>
      </c>
      <c r="D328" t="s">
        <v>1166</v>
      </c>
      <c r="E328">
        <v>761.91</v>
      </c>
      <c r="F328">
        <v>12</v>
      </c>
      <c r="G328">
        <v>49</v>
      </c>
      <c r="H328">
        <v>0.1837</v>
      </c>
      <c r="I328">
        <v>84.66</v>
      </c>
      <c r="J328">
        <v>63.49</v>
      </c>
      <c r="K328" t="s">
        <v>86</v>
      </c>
      <c r="L328" t="s">
        <v>124</v>
      </c>
      <c r="M328" s="1" t="s">
        <v>917</v>
      </c>
      <c r="N328" s="1" t="s">
        <v>917</v>
      </c>
      <c r="O328" s="2">
        <v>0</v>
      </c>
      <c r="P328" s="1" t="s">
        <v>917</v>
      </c>
    </row>
    <row r="329" spans="1:16">
      <c r="A329" t="s">
        <v>119</v>
      </c>
      <c r="B329">
        <v>20201126</v>
      </c>
      <c r="C329" s="5">
        <v>570361375952</v>
      </c>
      <c r="D329" t="s">
        <v>1181</v>
      </c>
      <c r="E329">
        <v>697.72</v>
      </c>
      <c r="F329">
        <v>17</v>
      </c>
      <c r="G329">
        <v>149</v>
      </c>
      <c r="H329">
        <v>0.0671</v>
      </c>
      <c r="I329">
        <v>69.77</v>
      </c>
      <c r="J329">
        <v>41.04</v>
      </c>
      <c r="K329" t="s">
        <v>342</v>
      </c>
      <c r="L329" t="s">
        <v>266</v>
      </c>
      <c r="M329" s="1" t="s">
        <v>917</v>
      </c>
      <c r="N329" s="1" t="s">
        <v>917</v>
      </c>
      <c r="O329" s="2">
        <v>0</v>
      </c>
      <c r="P329" s="1" t="s">
        <v>917</v>
      </c>
    </row>
    <row r="330" spans="1:16">
      <c r="A330" t="s">
        <v>119</v>
      </c>
      <c r="B330">
        <v>20201126</v>
      </c>
      <c r="C330" s="5">
        <v>599521991415</v>
      </c>
      <c r="D330" t="s">
        <v>417</v>
      </c>
      <c r="E330">
        <v>693.62</v>
      </c>
      <c r="F330">
        <v>35</v>
      </c>
      <c r="G330">
        <v>148</v>
      </c>
      <c r="H330">
        <v>0.1419</v>
      </c>
      <c r="I330">
        <v>33.03</v>
      </c>
      <c r="J330">
        <v>19.82</v>
      </c>
      <c r="K330" t="e">
        <v>#N/A</v>
      </c>
      <c r="L330" t="e">
        <v>#N/A</v>
      </c>
      <c r="M330" s="1" t="s">
        <v>917</v>
      </c>
      <c r="N330" s="1" t="s">
        <v>917</v>
      </c>
      <c r="O330" s="2" t="s">
        <v>917</v>
      </c>
      <c r="P330" s="1" t="s">
        <v>917</v>
      </c>
    </row>
    <row r="331" spans="1:16">
      <c r="A331" t="s">
        <v>119</v>
      </c>
      <c r="B331">
        <v>20201126</v>
      </c>
      <c r="C331" s="5">
        <v>627413079207</v>
      </c>
      <c r="D331" t="s">
        <v>1203</v>
      </c>
      <c r="E331">
        <v>683.98</v>
      </c>
      <c r="F331">
        <v>23</v>
      </c>
      <c r="G331">
        <v>55</v>
      </c>
      <c r="H331">
        <v>0.1818</v>
      </c>
      <c r="I331">
        <v>68.4</v>
      </c>
      <c r="J331">
        <v>29.74</v>
      </c>
      <c r="K331" t="s">
        <v>547</v>
      </c>
      <c r="L331" t="s">
        <v>170</v>
      </c>
      <c r="M331" s="1" t="s">
        <v>917</v>
      </c>
      <c r="N331" s="1" t="s">
        <v>917</v>
      </c>
      <c r="O331" s="2">
        <v>0</v>
      </c>
      <c r="P331" s="1" t="s">
        <v>917</v>
      </c>
    </row>
    <row r="332" spans="1:16">
      <c r="A332" t="s">
        <v>119</v>
      </c>
      <c r="B332">
        <v>20201126</v>
      </c>
      <c r="C332" s="5">
        <v>571250855227</v>
      </c>
      <c r="D332" t="s">
        <v>1213</v>
      </c>
      <c r="E332">
        <v>598.87</v>
      </c>
      <c r="F332">
        <v>135</v>
      </c>
      <c r="G332">
        <v>279</v>
      </c>
      <c r="H332">
        <v>0.1685</v>
      </c>
      <c r="I332">
        <v>12.74</v>
      </c>
      <c r="J332">
        <v>4.44</v>
      </c>
      <c r="K332" t="s">
        <v>1087</v>
      </c>
      <c r="L332" t="s">
        <v>121</v>
      </c>
      <c r="M332" s="1" t="s">
        <v>917</v>
      </c>
      <c r="N332" s="1" t="s">
        <v>917</v>
      </c>
      <c r="O332" s="2">
        <v>0</v>
      </c>
      <c r="P332" s="1" t="s">
        <v>1099</v>
      </c>
    </row>
    <row r="333" spans="1:16">
      <c r="A333" t="s">
        <v>119</v>
      </c>
      <c r="B333">
        <v>20201126</v>
      </c>
      <c r="C333" s="5">
        <v>599335926023</v>
      </c>
      <c r="D333" t="s">
        <v>496</v>
      </c>
      <c r="E333">
        <v>587.53</v>
      </c>
      <c r="F333">
        <v>41</v>
      </c>
      <c r="G333">
        <v>160</v>
      </c>
      <c r="H333">
        <v>0.15</v>
      </c>
      <c r="I333">
        <v>24.48</v>
      </c>
      <c r="J333">
        <v>14.33</v>
      </c>
      <c r="K333" t="e">
        <v>#N/A</v>
      </c>
      <c r="L333" t="e">
        <v>#N/A</v>
      </c>
      <c r="M333" s="1" t="s">
        <v>917</v>
      </c>
      <c r="N333" s="1" t="s">
        <v>917</v>
      </c>
      <c r="O333" s="2" t="s">
        <v>917</v>
      </c>
      <c r="P333" s="1" t="s">
        <v>917</v>
      </c>
    </row>
    <row r="334" spans="1:16">
      <c r="A334" t="s">
        <v>119</v>
      </c>
      <c r="B334">
        <v>20201126</v>
      </c>
      <c r="C334" s="5">
        <v>527119411115</v>
      </c>
      <c r="D334" t="s">
        <v>1176</v>
      </c>
      <c r="E334">
        <v>577.78</v>
      </c>
      <c r="F334">
        <v>15</v>
      </c>
      <c r="G334">
        <v>91</v>
      </c>
      <c r="H334">
        <v>0.1099</v>
      </c>
      <c r="I334">
        <v>57.78</v>
      </c>
      <c r="J334">
        <v>38.52</v>
      </c>
      <c r="K334" t="s">
        <v>99</v>
      </c>
      <c r="L334" t="s">
        <v>121</v>
      </c>
      <c r="M334" s="1" t="s">
        <v>917</v>
      </c>
      <c r="N334" s="1" t="s">
        <v>917</v>
      </c>
      <c r="O334" s="2">
        <v>0</v>
      </c>
      <c r="P334" s="1" t="s">
        <v>917</v>
      </c>
    </row>
    <row r="335" spans="1:16">
      <c r="A335" t="s">
        <v>119</v>
      </c>
      <c r="B335">
        <v>20201126</v>
      </c>
      <c r="C335" s="5">
        <v>593748866098</v>
      </c>
      <c r="D335" t="s">
        <v>1206</v>
      </c>
      <c r="E335">
        <v>541.94</v>
      </c>
      <c r="F335">
        <v>24</v>
      </c>
      <c r="G335">
        <v>140</v>
      </c>
      <c r="H335">
        <v>0.1071</v>
      </c>
      <c r="I335">
        <v>36.13</v>
      </c>
      <c r="J335">
        <v>22.58</v>
      </c>
      <c r="K335" t="s">
        <v>355</v>
      </c>
      <c r="L335" t="s">
        <v>121</v>
      </c>
      <c r="M335" s="1" t="s">
        <v>917</v>
      </c>
      <c r="N335" s="1" t="s">
        <v>917</v>
      </c>
      <c r="O335" s="2">
        <v>0</v>
      </c>
      <c r="P335" s="1" t="s">
        <v>1099</v>
      </c>
    </row>
    <row r="336" spans="1:16">
      <c r="A336" t="s">
        <v>119</v>
      </c>
      <c r="B336">
        <v>20201126</v>
      </c>
      <c r="C336" s="5">
        <v>562374577568</v>
      </c>
      <c r="D336" t="s">
        <v>1220</v>
      </c>
      <c r="E336">
        <v>541.28</v>
      </c>
      <c r="F336">
        <v>11</v>
      </c>
      <c r="G336">
        <v>76</v>
      </c>
      <c r="H336">
        <v>0.079</v>
      </c>
      <c r="I336">
        <v>90.21</v>
      </c>
      <c r="J336">
        <v>49.21</v>
      </c>
      <c r="K336" t="s">
        <v>75</v>
      </c>
      <c r="L336" t="s">
        <v>131</v>
      </c>
      <c r="M336" s="1" t="s">
        <v>917</v>
      </c>
      <c r="N336" s="1" t="s">
        <v>917</v>
      </c>
      <c r="O336" s="2" t="s">
        <v>1096</v>
      </c>
      <c r="P336" s="1" t="s">
        <v>917</v>
      </c>
    </row>
    <row r="337" spans="1:16">
      <c r="A337" t="s">
        <v>119</v>
      </c>
      <c r="B337">
        <v>20201126</v>
      </c>
      <c r="C337" s="5">
        <v>528047181291</v>
      </c>
      <c r="D337" t="s">
        <v>1182</v>
      </c>
      <c r="E337">
        <v>528.5</v>
      </c>
      <c r="F337">
        <v>12</v>
      </c>
      <c r="G337">
        <v>131</v>
      </c>
      <c r="H337">
        <v>0.0458</v>
      </c>
      <c r="I337">
        <v>88.08</v>
      </c>
      <c r="J337">
        <v>44.04</v>
      </c>
      <c r="K337" t="s">
        <v>82</v>
      </c>
      <c r="L337" t="s">
        <v>124</v>
      </c>
      <c r="M337" s="1" t="s">
        <v>917</v>
      </c>
      <c r="N337" s="1" t="s">
        <v>917</v>
      </c>
      <c r="O337" s="2">
        <v>0</v>
      </c>
      <c r="P337" s="1" t="s">
        <v>917</v>
      </c>
    </row>
    <row r="338" spans="1:16">
      <c r="A338" t="s">
        <v>119</v>
      </c>
      <c r="B338">
        <v>20201126</v>
      </c>
      <c r="C338" s="5">
        <v>592878213305</v>
      </c>
      <c r="D338" t="s">
        <v>1187</v>
      </c>
      <c r="E338">
        <v>496.45</v>
      </c>
      <c r="F338">
        <v>140</v>
      </c>
      <c r="G338">
        <v>557</v>
      </c>
      <c r="H338">
        <v>0.2316</v>
      </c>
      <c r="I338">
        <v>3.85</v>
      </c>
      <c r="J338">
        <v>3.55</v>
      </c>
      <c r="K338" t="s">
        <v>353</v>
      </c>
      <c r="L338" t="s">
        <v>148</v>
      </c>
      <c r="M338" s="1" t="s">
        <v>917</v>
      </c>
      <c r="N338" s="1" t="s">
        <v>917</v>
      </c>
      <c r="O338" s="2">
        <v>0</v>
      </c>
      <c r="P338" s="1" t="s">
        <v>917</v>
      </c>
    </row>
    <row r="339" spans="1:16">
      <c r="A339" t="s">
        <v>119</v>
      </c>
      <c r="B339">
        <v>20201126</v>
      </c>
      <c r="C339" s="5">
        <v>589329976605</v>
      </c>
      <c r="D339" t="s">
        <v>1185</v>
      </c>
      <c r="E339">
        <v>464.84</v>
      </c>
      <c r="F339">
        <v>55</v>
      </c>
      <c r="G339">
        <v>152</v>
      </c>
      <c r="H339">
        <v>0.1908</v>
      </c>
      <c r="I339">
        <v>16.03</v>
      </c>
      <c r="J339">
        <v>8.45</v>
      </c>
      <c r="K339" t="s">
        <v>350</v>
      </c>
      <c r="L339" t="s">
        <v>148</v>
      </c>
      <c r="M339" s="1" t="s">
        <v>917</v>
      </c>
      <c r="N339" s="1" t="s">
        <v>917</v>
      </c>
      <c r="O339" s="2">
        <v>0</v>
      </c>
      <c r="P339" s="1" t="s">
        <v>917</v>
      </c>
    </row>
    <row r="340" spans="1:16">
      <c r="A340" t="s">
        <v>119</v>
      </c>
      <c r="B340">
        <v>20201126</v>
      </c>
      <c r="C340" s="5">
        <v>574838039203</v>
      </c>
      <c r="D340" t="s">
        <v>440</v>
      </c>
      <c r="E340">
        <v>418.46</v>
      </c>
      <c r="F340">
        <v>20</v>
      </c>
      <c r="G340">
        <v>61</v>
      </c>
      <c r="H340">
        <v>0.1639</v>
      </c>
      <c r="I340">
        <v>41.85</v>
      </c>
      <c r="J340">
        <v>20.92</v>
      </c>
      <c r="K340" t="s">
        <v>441</v>
      </c>
      <c r="L340" t="s">
        <v>170</v>
      </c>
      <c r="M340" s="1" t="s">
        <v>917</v>
      </c>
      <c r="N340" s="1" t="s">
        <v>917</v>
      </c>
      <c r="O340" s="2">
        <v>0</v>
      </c>
      <c r="P340" s="1" t="s">
        <v>917</v>
      </c>
    </row>
    <row r="341" spans="1:16">
      <c r="A341" t="s">
        <v>119</v>
      </c>
      <c r="B341">
        <v>20201126</v>
      </c>
      <c r="C341" s="5">
        <v>538267926200</v>
      </c>
      <c r="D341" t="s">
        <v>442</v>
      </c>
      <c r="E341">
        <v>417.45</v>
      </c>
      <c r="F341">
        <v>6</v>
      </c>
      <c r="G341">
        <v>63</v>
      </c>
      <c r="H341">
        <v>0.0476</v>
      </c>
      <c r="I341">
        <v>139.15</v>
      </c>
      <c r="J341">
        <v>69.58</v>
      </c>
      <c r="K341" t="s">
        <v>443</v>
      </c>
      <c r="L341" t="s">
        <v>124</v>
      </c>
      <c r="M341" s="1" t="s">
        <v>917</v>
      </c>
      <c r="N341" s="1" t="s">
        <v>917</v>
      </c>
      <c r="O341" s="2">
        <v>0</v>
      </c>
      <c r="P341" s="1" t="s">
        <v>917</v>
      </c>
    </row>
    <row r="342" spans="1:16">
      <c r="A342" t="s">
        <v>119</v>
      </c>
      <c r="B342">
        <v>20201126</v>
      </c>
      <c r="C342" s="5">
        <v>599522639719</v>
      </c>
      <c r="D342" t="s">
        <v>420</v>
      </c>
      <c r="E342">
        <v>403.16</v>
      </c>
      <c r="F342">
        <v>46</v>
      </c>
      <c r="G342">
        <v>226</v>
      </c>
      <c r="H342">
        <v>0.1327</v>
      </c>
      <c r="I342">
        <v>13.44</v>
      </c>
      <c r="J342">
        <v>8.76</v>
      </c>
      <c r="K342" t="e">
        <v>#N/A</v>
      </c>
      <c r="L342" t="e">
        <v>#N/A</v>
      </c>
      <c r="M342" s="1" t="s">
        <v>917</v>
      </c>
      <c r="N342" s="1" t="s">
        <v>917</v>
      </c>
      <c r="O342" s="2" t="s">
        <v>917</v>
      </c>
      <c r="P342" s="1" t="s">
        <v>917</v>
      </c>
    </row>
    <row r="343" spans="1:16">
      <c r="A343" t="s">
        <v>119</v>
      </c>
      <c r="B343">
        <v>20201126</v>
      </c>
      <c r="C343" s="5">
        <v>528032990563</v>
      </c>
      <c r="D343" t="s">
        <v>1195</v>
      </c>
      <c r="E343">
        <v>369.18</v>
      </c>
      <c r="F343">
        <v>21</v>
      </c>
      <c r="G343">
        <v>63</v>
      </c>
      <c r="H343">
        <v>0.1905</v>
      </c>
      <c r="I343">
        <v>30.77</v>
      </c>
      <c r="J343">
        <v>17.58</v>
      </c>
      <c r="K343" t="s">
        <v>393</v>
      </c>
      <c r="L343" t="s">
        <v>121</v>
      </c>
      <c r="M343" s="1" t="s">
        <v>917</v>
      </c>
      <c r="N343" s="1" t="s">
        <v>917</v>
      </c>
      <c r="O343" s="2">
        <v>0</v>
      </c>
      <c r="P343" s="1" t="s">
        <v>917</v>
      </c>
    </row>
    <row r="344" spans="1:16">
      <c r="A344" t="s">
        <v>119</v>
      </c>
      <c r="B344">
        <v>20201126</v>
      </c>
      <c r="C344" s="5">
        <v>600570993493</v>
      </c>
      <c r="D344" t="s">
        <v>497</v>
      </c>
      <c r="E344">
        <v>361.69</v>
      </c>
      <c r="F344">
        <v>12</v>
      </c>
      <c r="G344">
        <v>57</v>
      </c>
      <c r="H344">
        <v>0.1579</v>
      </c>
      <c r="I344">
        <v>40.19</v>
      </c>
      <c r="J344">
        <v>30.14</v>
      </c>
      <c r="K344" t="e">
        <v>#N/A</v>
      </c>
      <c r="L344" t="e">
        <v>#N/A</v>
      </c>
      <c r="M344" s="1" t="s">
        <v>917</v>
      </c>
      <c r="N344" s="1" t="s">
        <v>917</v>
      </c>
      <c r="O344" s="2" t="s">
        <v>917</v>
      </c>
      <c r="P344" s="1" t="s">
        <v>917</v>
      </c>
    </row>
    <row r="345" spans="1:16">
      <c r="A345" t="s">
        <v>119</v>
      </c>
      <c r="B345">
        <v>20201126</v>
      </c>
      <c r="C345" s="5">
        <v>624645448592</v>
      </c>
      <c r="D345" t="s">
        <v>1212</v>
      </c>
      <c r="E345">
        <v>354.01</v>
      </c>
      <c r="F345">
        <v>29</v>
      </c>
      <c r="G345">
        <v>38</v>
      </c>
      <c r="H345">
        <v>0.2368</v>
      </c>
      <c r="I345">
        <v>39.33</v>
      </c>
      <c r="J345">
        <v>12.21</v>
      </c>
      <c r="K345" t="s">
        <v>1090</v>
      </c>
      <c r="L345" t="s">
        <v>121</v>
      </c>
      <c r="M345" s="1" t="s">
        <v>917</v>
      </c>
      <c r="N345" s="1" t="s">
        <v>917</v>
      </c>
      <c r="O345" s="2">
        <v>0</v>
      </c>
      <c r="P345" s="1" t="s">
        <v>917</v>
      </c>
    </row>
    <row r="346" spans="1:16">
      <c r="A346" t="s">
        <v>119</v>
      </c>
      <c r="B346">
        <v>20201126</v>
      </c>
      <c r="C346" s="5">
        <v>599335746549</v>
      </c>
      <c r="D346" t="s">
        <v>445</v>
      </c>
      <c r="E346">
        <v>351.6</v>
      </c>
      <c r="F346">
        <v>42</v>
      </c>
      <c r="G346">
        <v>114</v>
      </c>
      <c r="H346">
        <v>0.1053</v>
      </c>
      <c r="I346">
        <v>29.3</v>
      </c>
      <c r="J346">
        <v>8.37</v>
      </c>
      <c r="K346" t="e">
        <v>#N/A</v>
      </c>
      <c r="L346" t="e">
        <v>#N/A</v>
      </c>
      <c r="M346" s="1" t="s">
        <v>917</v>
      </c>
      <c r="N346" s="1" t="s">
        <v>917</v>
      </c>
      <c r="O346" s="2" t="s">
        <v>917</v>
      </c>
      <c r="P346" s="1" t="s">
        <v>917</v>
      </c>
    </row>
    <row r="347" spans="1:16">
      <c r="A347" t="s">
        <v>119</v>
      </c>
      <c r="B347">
        <v>20201126</v>
      </c>
      <c r="C347" s="5">
        <v>528064196860</v>
      </c>
      <c r="D347" t="s">
        <v>1244</v>
      </c>
      <c r="E347">
        <v>347.6</v>
      </c>
      <c r="F347">
        <v>6</v>
      </c>
      <c r="G347">
        <v>45</v>
      </c>
      <c r="H347">
        <v>0.0444</v>
      </c>
      <c r="I347">
        <v>173.8</v>
      </c>
      <c r="J347">
        <v>57.93</v>
      </c>
      <c r="K347" t="s">
        <v>83</v>
      </c>
      <c r="L347" t="s">
        <v>121</v>
      </c>
      <c r="M347" s="1" t="s">
        <v>917</v>
      </c>
      <c r="N347" s="1" t="s">
        <v>917</v>
      </c>
      <c r="O347" s="2">
        <v>0</v>
      </c>
      <c r="P347" s="1" t="s">
        <v>917</v>
      </c>
    </row>
    <row r="348" spans="1:16">
      <c r="A348" t="s">
        <v>119</v>
      </c>
      <c r="B348">
        <v>20201126</v>
      </c>
      <c r="C348" s="5">
        <v>631613927568</v>
      </c>
      <c r="D348" t="s">
        <v>1245</v>
      </c>
      <c r="E348">
        <v>346.3</v>
      </c>
      <c r="F348">
        <v>27</v>
      </c>
      <c r="G348">
        <v>138</v>
      </c>
      <c r="H348">
        <v>0.1377</v>
      </c>
      <c r="I348">
        <v>18.23</v>
      </c>
      <c r="J348">
        <v>12.83</v>
      </c>
      <c r="K348" t="e">
        <v>#N/A</v>
      </c>
      <c r="L348" t="e">
        <v>#N/A</v>
      </c>
      <c r="M348" s="1" t="s">
        <v>917</v>
      </c>
      <c r="N348" s="1" t="s">
        <v>917</v>
      </c>
      <c r="O348" s="2" t="s">
        <v>917</v>
      </c>
      <c r="P348" s="1" t="s">
        <v>917</v>
      </c>
    </row>
    <row r="349" spans="1:16">
      <c r="A349" t="s">
        <v>119</v>
      </c>
      <c r="B349">
        <v>20201126</v>
      </c>
      <c r="C349" s="5">
        <v>538314893621</v>
      </c>
      <c r="D349" t="s">
        <v>1224</v>
      </c>
      <c r="E349">
        <v>342</v>
      </c>
      <c r="F349">
        <v>4</v>
      </c>
      <c r="G349">
        <v>40</v>
      </c>
      <c r="H349">
        <v>0.075</v>
      </c>
      <c r="I349">
        <v>114</v>
      </c>
      <c r="J349">
        <v>85.5</v>
      </c>
      <c r="K349" t="s">
        <v>80</v>
      </c>
      <c r="L349" t="s">
        <v>121</v>
      </c>
      <c r="M349" s="1" t="s">
        <v>917</v>
      </c>
      <c r="N349" s="1" t="s">
        <v>917</v>
      </c>
      <c r="O349" s="2">
        <v>0</v>
      </c>
      <c r="P349" s="1" t="s">
        <v>917</v>
      </c>
    </row>
    <row r="350" spans="1:16">
      <c r="A350" t="s">
        <v>119</v>
      </c>
      <c r="B350">
        <v>20201126</v>
      </c>
      <c r="C350" s="5">
        <v>602081449138</v>
      </c>
      <c r="D350" t="s">
        <v>1204</v>
      </c>
      <c r="E350">
        <v>333.54</v>
      </c>
      <c r="F350">
        <v>17</v>
      </c>
      <c r="G350">
        <v>72</v>
      </c>
      <c r="H350">
        <v>0.1528</v>
      </c>
      <c r="I350">
        <v>30.32</v>
      </c>
      <c r="J350">
        <v>19.62</v>
      </c>
      <c r="K350" t="e">
        <v>#N/A</v>
      </c>
      <c r="L350" t="e">
        <v>#N/A</v>
      </c>
      <c r="M350" s="1" t="s">
        <v>917</v>
      </c>
      <c r="N350" s="1" t="s">
        <v>917</v>
      </c>
      <c r="O350" s="2" t="s">
        <v>917</v>
      </c>
      <c r="P350" s="1" t="s">
        <v>917</v>
      </c>
    </row>
    <row r="351" spans="1:16">
      <c r="A351" t="s">
        <v>119</v>
      </c>
      <c r="B351">
        <v>20201126</v>
      </c>
      <c r="C351" s="5">
        <v>601186603927</v>
      </c>
      <c r="D351" t="s">
        <v>1199</v>
      </c>
      <c r="E351">
        <v>325.39</v>
      </c>
      <c r="F351">
        <v>16</v>
      </c>
      <c r="G351">
        <v>146</v>
      </c>
      <c r="H351">
        <v>0.0753</v>
      </c>
      <c r="I351">
        <v>29.58</v>
      </c>
      <c r="J351">
        <v>20.34</v>
      </c>
      <c r="K351" t="e">
        <v>#N/A</v>
      </c>
      <c r="L351" t="e">
        <v>#N/A</v>
      </c>
      <c r="M351" s="1" t="s">
        <v>917</v>
      </c>
      <c r="N351" s="1" t="s">
        <v>917</v>
      </c>
      <c r="O351" s="2" t="s">
        <v>917</v>
      </c>
      <c r="P351" s="1" t="s">
        <v>917</v>
      </c>
    </row>
    <row r="352" spans="1:16">
      <c r="A352" t="s">
        <v>119</v>
      </c>
      <c r="B352">
        <v>20201126</v>
      </c>
      <c r="C352" s="5">
        <v>598909152271</v>
      </c>
      <c r="D352" t="s">
        <v>492</v>
      </c>
      <c r="E352">
        <v>320.45</v>
      </c>
      <c r="F352">
        <v>18</v>
      </c>
      <c r="G352">
        <v>114</v>
      </c>
      <c r="H352">
        <v>0.0965</v>
      </c>
      <c r="I352">
        <v>29.13</v>
      </c>
      <c r="J352">
        <v>17.8</v>
      </c>
      <c r="K352" t="e">
        <v>#N/A</v>
      </c>
      <c r="L352" t="e">
        <v>#N/A</v>
      </c>
      <c r="M352" s="1" t="s">
        <v>917</v>
      </c>
      <c r="N352" s="1" t="s">
        <v>917</v>
      </c>
      <c r="O352" s="2" t="s">
        <v>917</v>
      </c>
      <c r="P352" s="1" t="s">
        <v>917</v>
      </c>
    </row>
    <row r="353" spans="1:16">
      <c r="A353" t="s">
        <v>119</v>
      </c>
      <c r="B353">
        <v>20201126</v>
      </c>
      <c r="C353" s="5">
        <v>528047125345</v>
      </c>
      <c r="D353" t="s">
        <v>1208</v>
      </c>
      <c r="E353">
        <v>287.52</v>
      </c>
      <c r="F353">
        <v>6</v>
      </c>
      <c r="G353">
        <v>114</v>
      </c>
      <c r="H353">
        <v>0.0175</v>
      </c>
      <c r="I353">
        <v>143.76</v>
      </c>
      <c r="J353">
        <v>47.92</v>
      </c>
      <c r="K353" t="s">
        <v>100</v>
      </c>
      <c r="L353" t="s">
        <v>121</v>
      </c>
      <c r="M353" s="1" t="s">
        <v>917</v>
      </c>
      <c r="N353" s="1" t="s">
        <v>917</v>
      </c>
      <c r="O353" s="2">
        <v>0</v>
      </c>
      <c r="P353" s="1" t="s">
        <v>917</v>
      </c>
    </row>
    <row r="354" spans="1:16">
      <c r="A354" t="s">
        <v>119</v>
      </c>
      <c r="B354">
        <v>20201126</v>
      </c>
      <c r="C354" s="5">
        <v>575961933882</v>
      </c>
      <c r="D354" t="s">
        <v>382</v>
      </c>
      <c r="E354">
        <v>277.44</v>
      </c>
      <c r="F354">
        <v>11</v>
      </c>
      <c r="G354">
        <v>87</v>
      </c>
      <c r="H354">
        <v>0.1149</v>
      </c>
      <c r="I354">
        <v>27.74</v>
      </c>
      <c r="J354">
        <v>25.22</v>
      </c>
      <c r="K354" t="s">
        <v>383</v>
      </c>
      <c r="L354" t="s">
        <v>148</v>
      </c>
      <c r="M354" s="1" t="s">
        <v>917</v>
      </c>
      <c r="N354" s="1" t="s">
        <v>917</v>
      </c>
      <c r="O354" s="2">
        <v>0</v>
      </c>
      <c r="P354" s="1" t="s">
        <v>917</v>
      </c>
    </row>
    <row r="355" spans="1:16">
      <c r="A355" t="s">
        <v>119</v>
      </c>
      <c r="B355">
        <v>20201126</v>
      </c>
      <c r="C355" s="5">
        <v>598908900450</v>
      </c>
      <c r="D355" t="s">
        <v>444</v>
      </c>
      <c r="E355">
        <v>262.24</v>
      </c>
      <c r="F355">
        <v>48</v>
      </c>
      <c r="G355">
        <v>128</v>
      </c>
      <c r="H355">
        <v>0.2812</v>
      </c>
      <c r="I355">
        <v>7.28</v>
      </c>
      <c r="J355">
        <v>5.46</v>
      </c>
      <c r="K355" t="e">
        <v>#N/A</v>
      </c>
      <c r="L355" t="e">
        <v>#N/A</v>
      </c>
      <c r="M355" s="1" t="s">
        <v>917</v>
      </c>
      <c r="N355" s="1" t="s">
        <v>917</v>
      </c>
      <c r="O355" s="2" t="s">
        <v>917</v>
      </c>
      <c r="P355" s="1" t="s">
        <v>917</v>
      </c>
    </row>
    <row r="356" spans="1:16">
      <c r="A356" t="s">
        <v>119</v>
      </c>
      <c r="B356">
        <v>20201126</v>
      </c>
      <c r="C356" s="5">
        <v>611950399653</v>
      </c>
      <c r="D356" t="s">
        <v>1189</v>
      </c>
      <c r="E356">
        <v>261</v>
      </c>
      <c r="F356">
        <v>6</v>
      </c>
      <c r="G356">
        <v>84</v>
      </c>
      <c r="H356">
        <v>0.0714</v>
      </c>
      <c r="I356">
        <v>43.5</v>
      </c>
      <c r="J356">
        <v>43.5</v>
      </c>
      <c r="K356" t="s">
        <v>666</v>
      </c>
      <c r="L356" t="s">
        <v>170</v>
      </c>
      <c r="M356" s="1" t="s">
        <v>917</v>
      </c>
      <c r="N356" s="1" t="s">
        <v>1190</v>
      </c>
      <c r="O356" s="2">
        <v>0</v>
      </c>
      <c r="P356" s="1" t="s">
        <v>917</v>
      </c>
    </row>
    <row r="357" spans="1:16">
      <c r="A357" t="s">
        <v>119</v>
      </c>
      <c r="B357">
        <v>20201126</v>
      </c>
      <c r="C357" s="5">
        <v>611461391391</v>
      </c>
      <c r="D357" t="s">
        <v>1211</v>
      </c>
      <c r="E357">
        <v>244.6</v>
      </c>
      <c r="F357">
        <v>7</v>
      </c>
      <c r="G357">
        <v>76</v>
      </c>
      <c r="H357">
        <v>0.0526</v>
      </c>
      <c r="I357">
        <v>61.15</v>
      </c>
      <c r="J357">
        <v>34.94</v>
      </c>
      <c r="K357" t="s">
        <v>545</v>
      </c>
      <c r="L357" t="s">
        <v>170</v>
      </c>
      <c r="M357" s="1" t="s">
        <v>917</v>
      </c>
      <c r="N357" s="1" t="s">
        <v>917</v>
      </c>
      <c r="O357" s="2">
        <v>0</v>
      </c>
      <c r="P357" s="1" t="s">
        <v>917</v>
      </c>
    </row>
    <row r="358" spans="1:16">
      <c r="A358" t="s">
        <v>119</v>
      </c>
      <c r="B358">
        <v>20201126</v>
      </c>
      <c r="C358" s="5">
        <v>578894356956</v>
      </c>
      <c r="D358" t="s">
        <v>1205</v>
      </c>
      <c r="E358">
        <v>234.28</v>
      </c>
      <c r="F358">
        <v>9</v>
      </c>
      <c r="G358">
        <v>86</v>
      </c>
      <c r="H358">
        <v>0.093</v>
      </c>
      <c r="I358">
        <v>29.29</v>
      </c>
      <c r="J358">
        <v>26.03</v>
      </c>
      <c r="K358" t="s">
        <v>401</v>
      </c>
      <c r="L358" t="s">
        <v>158</v>
      </c>
      <c r="M358" s="1" t="s">
        <v>917</v>
      </c>
      <c r="N358" s="1" t="s">
        <v>917</v>
      </c>
      <c r="O358" s="2">
        <v>0</v>
      </c>
      <c r="P358" s="1" t="s">
        <v>917</v>
      </c>
    </row>
    <row r="359" spans="1:16">
      <c r="A359" t="s">
        <v>119</v>
      </c>
      <c r="B359">
        <v>20201126</v>
      </c>
      <c r="C359" s="5">
        <v>599141001175</v>
      </c>
      <c r="D359" t="s">
        <v>439</v>
      </c>
      <c r="E359">
        <v>231.49</v>
      </c>
      <c r="F359">
        <v>7</v>
      </c>
      <c r="G359">
        <v>75</v>
      </c>
      <c r="H359">
        <v>0.04</v>
      </c>
      <c r="I359">
        <v>77.16</v>
      </c>
      <c r="J359">
        <v>33.07</v>
      </c>
      <c r="K359" t="e">
        <v>#N/A</v>
      </c>
      <c r="L359" t="e">
        <v>#N/A</v>
      </c>
      <c r="M359" s="1" t="s">
        <v>917</v>
      </c>
      <c r="N359" s="1" t="s">
        <v>917</v>
      </c>
      <c r="O359" s="2" t="s">
        <v>917</v>
      </c>
      <c r="P359" s="1" t="s">
        <v>917</v>
      </c>
    </row>
    <row r="360" spans="1:16">
      <c r="A360" t="s">
        <v>119</v>
      </c>
      <c r="B360">
        <v>20201126</v>
      </c>
      <c r="C360" s="5">
        <v>599138477865</v>
      </c>
      <c r="D360" t="s">
        <v>421</v>
      </c>
      <c r="E360">
        <v>209.97</v>
      </c>
      <c r="F360">
        <v>9</v>
      </c>
      <c r="G360">
        <v>94</v>
      </c>
      <c r="H360">
        <v>0.0957</v>
      </c>
      <c r="I360">
        <v>23.33</v>
      </c>
      <c r="J360">
        <v>23.33</v>
      </c>
      <c r="K360" t="e">
        <v>#N/A</v>
      </c>
      <c r="L360" t="e">
        <v>#N/A</v>
      </c>
      <c r="M360" s="1" t="s">
        <v>917</v>
      </c>
      <c r="N360" s="1" t="s">
        <v>917</v>
      </c>
      <c r="O360" s="2" t="s">
        <v>917</v>
      </c>
      <c r="P360" s="1" t="s">
        <v>917</v>
      </c>
    </row>
    <row r="361" spans="1:16">
      <c r="A361" t="s">
        <v>119</v>
      </c>
      <c r="B361">
        <v>20201126</v>
      </c>
      <c r="C361" s="5">
        <v>574735494600</v>
      </c>
      <c r="D361" t="s">
        <v>1198</v>
      </c>
      <c r="E361">
        <v>208.46</v>
      </c>
      <c r="F361">
        <v>4</v>
      </c>
      <c r="G361">
        <v>28</v>
      </c>
      <c r="H361">
        <v>0.1071</v>
      </c>
      <c r="I361">
        <v>69.49</v>
      </c>
      <c r="J361">
        <v>52.12</v>
      </c>
      <c r="K361" t="s">
        <v>359</v>
      </c>
      <c r="L361" t="s">
        <v>124</v>
      </c>
      <c r="M361" s="1" t="s">
        <v>917</v>
      </c>
      <c r="N361" s="1" t="s">
        <v>917</v>
      </c>
      <c r="O361" s="2">
        <v>0</v>
      </c>
      <c r="P361" s="1" t="s">
        <v>917</v>
      </c>
    </row>
    <row r="362" spans="1:16">
      <c r="A362" t="s">
        <v>119</v>
      </c>
      <c r="B362">
        <v>20201126</v>
      </c>
      <c r="C362" s="5">
        <v>527990607768</v>
      </c>
      <c r="D362" t="s">
        <v>1200</v>
      </c>
      <c r="E362">
        <v>204.21</v>
      </c>
      <c r="F362">
        <v>8</v>
      </c>
      <c r="G362">
        <v>23</v>
      </c>
      <c r="H362">
        <v>0.2174</v>
      </c>
      <c r="I362">
        <v>40.84</v>
      </c>
      <c r="J362">
        <v>25.53</v>
      </c>
      <c r="K362" t="s">
        <v>410</v>
      </c>
      <c r="L362" t="s">
        <v>121</v>
      </c>
      <c r="M362" s="1" t="s">
        <v>917</v>
      </c>
      <c r="N362" s="1" t="s">
        <v>917</v>
      </c>
      <c r="O362" s="2">
        <v>0</v>
      </c>
      <c r="P362" s="1" t="s">
        <v>917</v>
      </c>
    </row>
    <row r="363" spans="1:16">
      <c r="A363" t="s">
        <v>119</v>
      </c>
      <c r="B363">
        <v>20201126</v>
      </c>
      <c r="C363" s="5">
        <v>528064556251</v>
      </c>
      <c r="D363" t="s">
        <v>1209</v>
      </c>
      <c r="E363">
        <v>192.81</v>
      </c>
      <c r="F363">
        <v>7</v>
      </c>
      <c r="G363">
        <v>53</v>
      </c>
      <c r="H363">
        <v>0.0943</v>
      </c>
      <c r="I363">
        <v>38.56</v>
      </c>
      <c r="J363">
        <v>27.54</v>
      </c>
      <c r="K363" t="s">
        <v>428</v>
      </c>
      <c r="L363" t="s">
        <v>121</v>
      </c>
      <c r="M363" s="1" t="s">
        <v>917</v>
      </c>
      <c r="N363" s="1" t="s">
        <v>917</v>
      </c>
      <c r="O363" s="2">
        <v>0</v>
      </c>
      <c r="P363" s="1" t="s">
        <v>917</v>
      </c>
    </row>
    <row r="364" spans="1:16">
      <c r="A364" t="s">
        <v>119</v>
      </c>
      <c r="B364">
        <v>20201126</v>
      </c>
      <c r="C364" s="5">
        <v>624125029445</v>
      </c>
      <c r="D364" t="s">
        <v>1112</v>
      </c>
      <c r="E364">
        <v>179.7</v>
      </c>
      <c r="F364">
        <v>3</v>
      </c>
      <c r="G364">
        <v>36</v>
      </c>
      <c r="H364">
        <v>0.0833</v>
      </c>
      <c r="I364">
        <v>59.9</v>
      </c>
      <c r="J364">
        <v>59.9</v>
      </c>
      <c r="K364" t="e">
        <v>#N/A</v>
      </c>
      <c r="L364" t="e">
        <v>#N/A</v>
      </c>
      <c r="M364" s="1" t="s">
        <v>917</v>
      </c>
      <c r="N364" s="1" t="s">
        <v>917</v>
      </c>
      <c r="O364" s="2" t="s">
        <v>917</v>
      </c>
      <c r="P364" s="1" t="s">
        <v>917</v>
      </c>
    </row>
    <row r="365" spans="1:16">
      <c r="A365" t="s">
        <v>119</v>
      </c>
      <c r="B365">
        <v>20201126</v>
      </c>
      <c r="C365" s="5">
        <v>554217085959</v>
      </c>
      <c r="D365" t="s">
        <v>1186</v>
      </c>
      <c r="E365">
        <v>168.16</v>
      </c>
      <c r="F365">
        <v>4</v>
      </c>
      <c r="G365">
        <v>45</v>
      </c>
      <c r="H365">
        <v>0.0667</v>
      </c>
      <c r="I365">
        <v>56.05</v>
      </c>
      <c r="J365">
        <v>42.04</v>
      </c>
      <c r="K365" t="s">
        <v>85</v>
      </c>
      <c r="L365" t="s">
        <v>124</v>
      </c>
      <c r="M365" s="1" t="s">
        <v>917</v>
      </c>
      <c r="N365" s="1" t="s">
        <v>917</v>
      </c>
      <c r="O365" s="2">
        <v>0</v>
      </c>
      <c r="P365" s="1" t="s">
        <v>917</v>
      </c>
    </row>
    <row r="366" spans="1:16">
      <c r="A366" t="s">
        <v>119</v>
      </c>
      <c r="B366">
        <v>20201126</v>
      </c>
      <c r="C366" s="5">
        <v>569438859623</v>
      </c>
      <c r="D366" t="s">
        <v>1242</v>
      </c>
      <c r="E366">
        <v>165.36</v>
      </c>
      <c r="F366">
        <v>18</v>
      </c>
      <c r="G366">
        <v>89</v>
      </c>
      <c r="H366">
        <v>0.1011</v>
      </c>
      <c r="I366">
        <v>18.37</v>
      </c>
      <c r="J366">
        <v>9.19</v>
      </c>
      <c r="K366" t="s">
        <v>495</v>
      </c>
      <c r="L366" t="s">
        <v>124</v>
      </c>
      <c r="M366" s="1" t="s">
        <v>917</v>
      </c>
      <c r="N366" s="1" t="s">
        <v>917</v>
      </c>
      <c r="O366" s="2">
        <v>0</v>
      </c>
      <c r="P366" s="1" t="s">
        <v>1108</v>
      </c>
    </row>
    <row r="367" spans="1:16">
      <c r="A367" t="s">
        <v>119</v>
      </c>
      <c r="B367">
        <v>20201126</v>
      </c>
      <c r="C367" s="5">
        <v>601843460575</v>
      </c>
      <c r="D367" t="s">
        <v>1191</v>
      </c>
      <c r="E367">
        <v>145.78</v>
      </c>
      <c r="F367">
        <v>6</v>
      </c>
      <c r="G367">
        <v>74</v>
      </c>
      <c r="H367">
        <v>0.0811</v>
      </c>
      <c r="I367">
        <v>24.3</v>
      </c>
      <c r="J367">
        <v>24.3</v>
      </c>
      <c r="K367" t="e">
        <v>#N/A</v>
      </c>
      <c r="L367" t="e">
        <v>#N/A</v>
      </c>
      <c r="M367" s="1" t="s">
        <v>917</v>
      </c>
      <c r="N367" s="1" t="s">
        <v>917</v>
      </c>
      <c r="O367" s="2" t="s">
        <v>917</v>
      </c>
      <c r="P367" s="1" t="s">
        <v>917</v>
      </c>
    </row>
    <row r="368" spans="1:16">
      <c r="A368" t="s">
        <v>119</v>
      </c>
      <c r="B368">
        <v>20201126</v>
      </c>
      <c r="C368" s="5">
        <v>601093977199</v>
      </c>
      <c r="D368" t="s">
        <v>446</v>
      </c>
      <c r="E368">
        <v>142.93</v>
      </c>
      <c r="F368">
        <v>7</v>
      </c>
      <c r="G368">
        <v>53</v>
      </c>
      <c r="H368">
        <v>0.1132</v>
      </c>
      <c r="I368">
        <v>23.82</v>
      </c>
      <c r="J368">
        <v>20.42</v>
      </c>
      <c r="K368" t="e">
        <v>#N/A</v>
      </c>
      <c r="L368" t="e">
        <v>#N/A</v>
      </c>
      <c r="M368" s="1" t="s">
        <v>917</v>
      </c>
      <c r="N368" s="1" t="s">
        <v>917</v>
      </c>
      <c r="O368" s="2" t="s">
        <v>917</v>
      </c>
      <c r="P368" s="1" t="s">
        <v>917</v>
      </c>
    </row>
    <row r="369" spans="1:16">
      <c r="A369" t="s">
        <v>119</v>
      </c>
      <c r="B369">
        <v>20201126</v>
      </c>
      <c r="C369" s="5">
        <v>596368843930</v>
      </c>
      <c r="D369" t="s">
        <v>327</v>
      </c>
      <c r="E369">
        <v>135.6</v>
      </c>
      <c r="F369">
        <v>4</v>
      </c>
      <c r="G369">
        <v>37</v>
      </c>
      <c r="H369">
        <v>0.0811</v>
      </c>
      <c r="I369">
        <v>45.2</v>
      </c>
      <c r="J369">
        <v>33.9</v>
      </c>
      <c r="K369" t="s">
        <v>328</v>
      </c>
      <c r="L369" t="s">
        <v>121</v>
      </c>
      <c r="M369" s="1" t="s">
        <v>917</v>
      </c>
      <c r="N369" s="1" t="s">
        <v>917</v>
      </c>
      <c r="O369" s="2">
        <v>0</v>
      </c>
      <c r="P369" s="1" t="s">
        <v>917</v>
      </c>
    </row>
    <row r="370" spans="1:16">
      <c r="A370" t="s">
        <v>119</v>
      </c>
      <c r="B370">
        <v>20201126</v>
      </c>
      <c r="C370" s="5">
        <v>599458348066</v>
      </c>
      <c r="D370" t="s">
        <v>1222</v>
      </c>
      <c r="E370">
        <v>127.75</v>
      </c>
      <c r="F370">
        <v>25</v>
      </c>
      <c r="G370">
        <v>150</v>
      </c>
      <c r="H370">
        <v>0.1067</v>
      </c>
      <c r="I370">
        <v>7.98</v>
      </c>
      <c r="J370">
        <v>5.11</v>
      </c>
      <c r="K370" t="e">
        <v>#N/A</v>
      </c>
      <c r="L370" t="e">
        <v>#N/A</v>
      </c>
      <c r="M370" s="1" t="s">
        <v>917</v>
      </c>
      <c r="N370" s="1" t="s">
        <v>917</v>
      </c>
      <c r="O370" s="2" t="s">
        <v>917</v>
      </c>
      <c r="P370" s="1" t="s">
        <v>917</v>
      </c>
    </row>
    <row r="371" spans="1:16">
      <c r="A371" t="s">
        <v>119</v>
      </c>
      <c r="B371">
        <v>20201126</v>
      </c>
      <c r="C371" s="5">
        <v>627410507881</v>
      </c>
      <c r="D371" t="s">
        <v>1241</v>
      </c>
      <c r="E371">
        <v>124.01</v>
      </c>
      <c r="F371">
        <v>10</v>
      </c>
      <c r="G371">
        <v>43</v>
      </c>
      <c r="H371">
        <v>0.1628</v>
      </c>
      <c r="I371">
        <v>17.72</v>
      </c>
      <c r="J371">
        <v>12.4</v>
      </c>
      <c r="K371" t="s">
        <v>546</v>
      </c>
      <c r="L371" t="s">
        <v>170</v>
      </c>
      <c r="M371" s="1" t="s">
        <v>917</v>
      </c>
      <c r="N371" s="1" t="s">
        <v>917</v>
      </c>
      <c r="O371" s="2">
        <v>0</v>
      </c>
      <c r="P371" s="1" t="s">
        <v>917</v>
      </c>
    </row>
    <row r="372" spans="1:16">
      <c r="A372" t="s">
        <v>119</v>
      </c>
      <c r="B372">
        <v>20201126</v>
      </c>
      <c r="C372" s="5">
        <v>631567282296</v>
      </c>
      <c r="D372" t="s">
        <v>1248</v>
      </c>
      <c r="E372">
        <v>123.24</v>
      </c>
      <c r="F372">
        <v>11</v>
      </c>
      <c r="G372">
        <v>89</v>
      </c>
      <c r="H372">
        <v>0.0899</v>
      </c>
      <c r="I372">
        <v>15.4</v>
      </c>
      <c r="J372">
        <v>11.2</v>
      </c>
      <c r="K372" t="e">
        <v>#N/A</v>
      </c>
      <c r="L372" t="e">
        <v>#N/A</v>
      </c>
      <c r="M372" s="1" t="s">
        <v>917</v>
      </c>
      <c r="N372" s="1" t="s">
        <v>917</v>
      </c>
      <c r="O372" s="2" t="s">
        <v>917</v>
      </c>
      <c r="P372" s="1" t="s">
        <v>917</v>
      </c>
    </row>
    <row r="373" spans="1:16">
      <c r="A373" t="s">
        <v>119</v>
      </c>
      <c r="B373">
        <v>20201126</v>
      </c>
      <c r="C373" s="5">
        <v>621127983607</v>
      </c>
      <c r="D373" t="s">
        <v>1207</v>
      </c>
      <c r="E373">
        <v>112</v>
      </c>
      <c r="F373">
        <v>3</v>
      </c>
      <c r="G373">
        <v>4</v>
      </c>
      <c r="H373">
        <v>0.75</v>
      </c>
      <c r="I373">
        <v>37.33</v>
      </c>
      <c r="J373">
        <v>37.33</v>
      </c>
      <c r="K373" t="e">
        <v>#N/A</v>
      </c>
      <c r="L373" t="e">
        <v>#N/A</v>
      </c>
      <c r="M373" s="1" t="s">
        <v>917</v>
      </c>
      <c r="N373" s="1" t="s">
        <v>917</v>
      </c>
      <c r="O373" s="2" t="s">
        <v>917</v>
      </c>
      <c r="P373" s="1" t="s">
        <v>917</v>
      </c>
    </row>
    <row r="374" spans="1:16">
      <c r="A374" t="s">
        <v>119</v>
      </c>
      <c r="B374">
        <v>20201126</v>
      </c>
      <c r="C374" s="5">
        <v>527733381602</v>
      </c>
      <c r="D374" t="s">
        <v>1232</v>
      </c>
      <c r="E374">
        <v>104.65</v>
      </c>
      <c r="F374">
        <v>4</v>
      </c>
      <c r="G374">
        <v>13</v>
      </c>
      <c r="H374">
        <v>0.2308</v>
      </c>
      <c r="I374">
        <v>34.88</v>
      </c>
      <c r="J374">
        <v>26.16</v>
      </c>
      <c r="K374" t="s">
        <v>389</v>
      </c>
      <c r="L374" t="s">
        <v>121</v>
      </c>
      <c r="M374" s="1" t="s">
        <v>917</v>
      </c>
      <c r="N374" s="1" t="s">
        <v>917</v>
      </c>
      <c r="O374" s="2">
        <v>0</v>
      </c>
      <c r="P374" s="1" t="s">
        <v>917</v>
      </c>
    </row>
    <row r="375" spans="1:16">
      <c r="A375" t="s">
        <v>119</v>
      </c>
      <c r="B375">
        <v>20201126</v>
      </c>
      <c r="C375" s="5">
        <v>574118879871</v>
      </c>
      <c r="D375" t="s">
        <v>1249</v>
      </c>
      <c r="E375">
        <v>99.86</v>
      </c>
      <c r="F375">
        <v>24</v>
      </c>
      <c r="G375">
        <v>77</v>
      </c>
      <c r="H375">
        <v>0.1948</v>
      </c>
      <c r="I375">
        <v>6.66</v>
      </c>
      <c r="J375">
        <v>4.16</v>
      </c>
      <c r="K375" t="s">
        <v>542</v>
      </c>
      <c r="L375" t="s">
        <v>148</v>
      </c>
      <c r="M375" s="1" t="s">
        <v>917</v>
      </c>
      <c r="N375" s="1" t="s">
        <v>917</v>
      </c>
      <c r="O375" s="2">
        <v>0</v>
      </c>
      <c r="P375" s="1" t="s">
        <v>917</v>
      </c>
    </row>
    <row r="376" spans="1:16">
      <c r="A376" t="s">
        <v>119</v>
      </c>
      <c r="B376">
        <v>20201126</v>
      </c>
      <c r="C376" s="5">
        <v>601890751194</v>
      </c>
      <c r="D376" t="s">
        <v>1188</v>
      </c>
      <c r="E376">
        <v>99.8</v>
      </c>
      <c r="F376">
        <v>2</v>
      </c>
      <c r="G376">
        <v>427</v>
      </c>
      <c r="H376">
        <v>0.0047</v>
      </c>
      <c r="I376">
        <v>49.9</v>
      </c>
      <c r="J376">
        <v>49.9</v>
      </c>
      <c r="K376" t="s">
        <v>67</v>
      </c>
      <c r="L376" t="s">
        <v>204</v>
      </c>
      <c r="M376" s="1" t="s">
        <v>917</v>
      </c>
      <c r="N376" s="1" t="s">
        <v>917</v>
      </c>
      <c r="O376" s="2">
        <v>0</v>
      </c>
      <c r="P376" s="1" t="s">
        <v>917</v>
      </c>
    </row>
    <row r="377" spans="1:16">
      <c r="A377" t="s">
        <v>119</v>
      </c>
      <c r="B377">
        <v>20201126</v>
      </c>
      <c r="C377" s="5">
        <v>623767599160</v>
      </c>
      <c r="D377" t="s">
        <v>1250</v>
      </c>
      <c r="E377">
        <v>99</v>
      </c>
      <c r="F377">
        <v>1</v>
      </c>
      <c r="G377">
        <v>385</v>
      </c>
      <c r="H377">
        <v>0.0026</v>
      </c>
      <c r="I377">
        <v>99</v>
      </c>
      <c r="J377">
        <v>99</v>
      </c>
      <c r="K377" t="s">
        <v>1089</v>
      </c>
      <c r="L377" t="s">
        <v>121</v>
      </c>
      <c r="M377" s="1" t="s">
        <v>917</v>
      </c>
      <c r="N377" s="1" t="s">
        <v>917</v>
      </c>
      <c r="O377" s="2" t="s">
        <v>1096</v>
      </c>
      <c r="P377" s="1" t="s">
        <v>1099</v>
      </c>
    </row>
    <row r="378" spans="1:16">
      <c r="A378" t="s">
        <v>119</v>
      </c>
      <c r="B378">
        <v>20201126</v>
      </c>
      <c r="C378" s="5">
        <v>576123419275</v>
      </c>
      <c r="D378" t="s">
        <v>1194</v>
      </c>
      <c r="E378">
        <v>98.55</v>
      </c>
      <c r="F378">
        <v>8</v>
      </c>
      <c r="G378">
        <v>213</v>
      </c>
      <c r="H378">
        <v>0.0329</v>
      </c>
      <c r="I378">
        <v>14.08</v>
      </c>
      <c r="J378">
        <v>12.32</v>
      </c>
      <c r="K378" t="s">
        <v>299</v>
      </c>
      <c r="L378" t="s">
        <v>158</v>
      </c>
      <c r="M378" s="1" t="s">
        <v>917</v>
      </c>
      <c r="N378" s="1" t="s">
        <v>917</v>
      </c>
      <c r="O378" s="2">
        <v>0</v>
      </c>
      <c r="P378" s="1" t="s">
        <v>917</v>
      </c>
    </row>
  </sheetData>
  <autoFilter ref="A1:P378"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Sheet1</vt:lpstr>
      <vt:lpstr>27</vt:lpstr>
      <vt:lpstr>1-3透视</vt:lpstr>
      <vt:lpstr>1-3</vt:lpstr>
      <vt:lpstr>2-3透视</vt:lpstr>
      <vt:lpstr>2-3</vt:lpstr>
      <vt:lpstr>上周聚划算数据</vt:lpstr>
      <vt:lpstr>20-21透视</vt:lpstr>
      <vt:lpstr>22-24透视</vt:lpstr>
      <vt:lpstr>25-26透视</vt:lpstr>
      <vt:lpstr>12.4-12.10聚划算数据</vt:lpstr>
      <vt:lpstr>2019年124-12.10聚划算</vt:lpstr>
      <vt:lpstr>Sheet4</vt:lpstr>
      <vt:lpstr>Sheet5</vt:lpstr>
      <vt:lpstr>Sheet6</vt:lpstr>
      <vt:lpstr>11.27-12.3聚划算</vt:lpstr>
      <vt:lpstr>Sheet9</vt:lpstr>
      <vt:lpstr>Sheet11</vt:lpstr>
      <vt:lpstr>Sheet10</vt:lpstr>
      <vt:lpstr>12.11-12.17聚划算数据</vt:lpstr>
      <vt:lpstr>趋势品2019-12.4-12.10</vt:lpstr>
      <vt:lpstr>2019年12.4-12.10趋势品透视表</vt:lpstr>
      <vt:lpstr>2020-11.27-12.3趋势品透视表</vt:lpstr>
      <vt:lpstr>2020-12.4-12.10趋势品透视表</vt:lpstr>
      <vt:lpstr>2020-12.11-12.17趋势品</vt:lpstr>
      <vt:lpstr>2020-12.18-24聚划算</vt:lpstr>
      <vt:lpstr>Sheet13</vt:lpstr>
      <vt:lpstr>会场数据</vt:lpstr>
      <vt:lpstr>12-18-12.24趋势品</vt:lpstr>
      <vt:lpstr>2020-12.25-31聚划算</vt:lpstr>
      <vt:lpstr>25-31聚划算表现较好sku</vt:lpstr>
      <vt:lpstr>Sheet18</vt:lpstr>
      <vt:lpstr>Sheet17</vt:lpstr>
      <vt:lpstr>Sheet16</vt:lpstr>
      <vt:lpstr>Sheet14</vt:lpstr>
      <vt:lpstr>Sheet12</vt:lpstr>
      <vt:lpstr>25-31趋势品</vt:lpstr>
      <vt:lpstr>2021-1.1-1.7聚划算</vt:lpstr>
      <vt:lpstr>2021-1.1-1.7会场数据</vt:lpstr>
      <vt:lpstr>2021-1.1-1.7趋势品</vt:lpstr>
      <vt:lpstr>1.5-1.7聚划算表现好的sku</vt:lpstr>
      <vt:lpstr>1.8-1.14聚划算</vt:lpstr>
      <vt:lpstr>1.15-1.21聚划算</vt:lpstr>
      <vt:lpstr>2021-1.15-1.21趋势品</vt:lpstr>
      <vt:lpstr>1.22-1.28聚划算</vt:lpstr>
      <vt:lpstr>去年1.22-1.28聚划算</vt:lpstr>
      <vt:lpstr>2021-1.22-1.28趋势品</vt:lpstr>
      <vt:lpstr>2021年2月19-2月25日聚划算</vt:lpstr>
      <vt:lpstr>Sheet3</vt:lpstr>
      <vt:lpstr>2021年2月19-2月25趋势品</vt:lpstr>
      <vt:lpstr>2021年2月26-3月4日</vt:lpstr>
      <vt:lpstr>2021年2月26日-3月4日</vt:lpstr>
      <vt:lpstr>2021年3月5-3月11日聚划算</vt:lpstr>
      <vt:lpstr>2021年3月5-3月11日趋势品</vt:lpstr>
      <vt:lpstr>到手价</vt:lpstr>
      <vt:lpstr>3.12-3.18</vt:lpstr>
      <vt:lpstr>3.12-3.18趋势品</vt:lpstr>
      <vt:lpstr>3.19-3.25趋势品</vt:lpstr>
      <vt:lpstr>3.26-4.1聚划算</vt:lpstr>
      <vt:lpstr>3.26-4.1趋势品</vt:lpstr>
      <vt:lpstr>3月趋势品</vt:lpstr>
      <vt:lpstr>毛利</vt:lpstr>
      <vt:lpstr>4.2-4.8聚划算</vt:lpstr>
      <vt:lpstr>4.2-4.8趋势品</vt:lpstr>
      <vt:lpstr>4.2-4.8趋势品1</vt:lpstr>
      <vt:lpstr>4.9-4.15聚划算</vt:lpstr>
      <vt:lpstr>4.9-4.15趋势品</vt:lpstr>
      <vt:lpstr>4.9-4.15趋势品1</vt:lpstr>
      <vt:lpstr>4.1-4.18趋势品</vt:lpstr>
      <vt:lpstr>4.19-4.24趋势品</vt:lpstr>
      <vt:lpstr>4月24 MTD</vt:lpstr>
      <vt:lpstr>4月MTD</vt:lpstr>
      <vt:lpstr>5.1-5.6趋势品</vt:lpstr>
      <vt:lpstr>5.1-5.6聚划算</vt:lpstr>
      <vt:lpstr>5.14-5.20趋势品</vt:lpstr>
      <vt:lpstr>5.14-5.20聚划算</vt:lpstr>
      <vt:lpstr>4.14-4.20聚划算</vt:lpstr>
      <vt:lpstr>5.21-5.27</vt:lpstr>
      <vt:lpstr>5.21-5.27趋势品</vt:lpstr>
      <vt:lpstr>5.21-5.27聚划算</vt:lpstr>
      <vt:lpstr>6.4-6.10趋势品</vt:lpstr>
      <vt:lpstr>5月趋势品</vt:lpstr>
      <vt:lpstr>5月聚划算</vt:lpstr>
      <vt:lpstr>6.11-6.17品类</vt:lpstr>
      <vt:lpstr>1.14-1.20湿巾</vt:lpstr>
      <vt:lpstr>1月品类</vt:lpstr>
      <vt:lpstr>1.14-1.20聚划算</vt:lpstr>
      <vt:lpstr>厨房用纸毛利</vt:lpstr>
      <vt:lpstr>3</vt:lpstr>
      <vt:lpstr>厨房</vt:lpstr>
      <vt:lpstr>1</vt:lpstr>
      <vt:lpstr>6.4-6.10</vt:lpstr>
      <vt:lpstr>6.4-6.10品类</vt:lpstr>
      <vt:lpstr>4.19-4.22聚划算</vt:lpstr>
      <vt:lpstr>Sheet7</vt:lpstr>
      <vt:lpstr>2019.12.11-12.17聚划算数据</vt:lpstr>
      <vt:lpstr>Sheet8</vt:lpstr>
      <vt:lpstr>20-21</vt:lpstr>
      <vt:lpstr>22-24</vt:lpstr>
      <vt:lpstr>25-26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yr</dc:creator>
  <cp:lastModifiedBy>lamb</cp:lastModifiedBy>
  <dcterms:created xsi:type="dcterms:W3CDTF">2020-12-05T20:50:00Z</dcterms:created>
  <dcterms:modified xsi:type="dcterms:W3CDTF">2022-02-13T15:10:09Z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2052-11.1.0.11035</vt:lpwstr>
  </property>
  <property fmtid="{D5CDD505-2E9C-101B-9397-08002B2CF9AE}" pid="3" name="KSOReadingLayout">
    <vt:bool>true</vt:bool>
  </property>
  <property fmtid="{D5CDD505-2E9C-101B-9397-08002B2CF9AE}" pid="4" name="ICV">
    <vt:lpwstr>91B96F3E2E8F49E89DFD507DFD5FB949</vt:lpwstr>
  </property>
</Properties>
</file>